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_OU_ZÚ,výr.zprávy\_N\ZÁVĚREČNÝ ÚČET 2018\9-MAT do ZK\Anonymizace\"/>
    </mc:Choice>
  </mc:AlternateContent>
  <bookViews>
    <workbookView xWindow="0" yWindow="7080" windowWidth="28800" windowHeight="5970" tabRatio="915"/>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8" r:id="rId8"/>
    <sheet name="tab 2" sheetId="9" r:id="rId9"/>
    <sheet name="tab 3" sheetId="31" r:id="rId10"/>
    <sheet name="tab 4" sheetId="10" r:id="rId11"/>
    <sheet name="tab 5" sheetId="11" r:id="rId12"/>
    <sheet name="tab 6" sheetId="32" r:id="rId13"/>
    <sheet name="tab 7" sheetId="33" r:id="rId14"/>
    <sheet name="tab 8" sheetId="38" r:id="rId15"/>
    <sheet name="tab 9" sheetId="39" r:id="rId16"/>
    <sheet name="tab 10" sheetId="40" r:id="rId17"/>
    <sheet name="tab 11" sheetId="41" r:id="rId18"/>
    <sheet name="tab 12" sheetId="42" r:id="rId19"/>
    <sheet name="tab 13" sheetId="43" r:id="rId20"/>
    <sheet name="tab 14" sheetId="44" r:id="rId21"/>
    <sheet name="tab 15" sheetId="45" r:id="rId22"/>
    <sheet name="tab 16" sheetId="46" r:id="rId23"/>
    <sheet name="tab 17" sheetId="47" r:id="rId24"/>
    <sheet name="tab 18" sheetId="48" r:id="rId25"/>
    <sheet name="tab 19" sheetId="49" r:id="rId26"/>
    <sheet name="tab 20" sheetId="50" r:id="rId27"/>
    <sheet name="tab 21" sheetId="12" r:id="rId28"/>
    <sheet name="tab 22" sheetId="13" r:id="rId29"/>
    <sheet name="tab 23" sheetId="14" r:id="rId30"/>
    <sheet name="tab 24" sheetId="15" r:id="rId31"/>
    <sheet name="tab 25" sheetId="16" r:id="rId32"/>
    <sheet name="tab 26" sheetId="34" r:id="rId33"/>
    <sheet name="tab 27" sheetId="35" r:id="rId34"/>
    <sheet name="tab 28" sheetId="36" r:id="rId35"/>
    <sheet name="tab 29" sheetId="37" r:id="rId36"/>
    <sheet name="tab 30" sheetId="17" r:id="rId37"/>
    <sheet name="tab 31" sheetId="18" r:id="rId38"/>
    <sheet name="tab 32" sheetId="19" r:id="rId39"/>
    <sheet name="tab 33" sheetId="20" r:id="rId40"/>
    <sheet name="tab 34" sheetId="21" r:id="rId41"/>
    <sheet name="tab 35" sheetId="22" r:id="rId42"/>
    <sheet name="tab 36" sheetId="23" r:id="rId43"/>
    <sheet name="tab 37" sheetId="24" r:id="rId44"/>
    <sheet name="tab 38" sheetId="25" r:id="rId45"/>
    <sheet name="tab 39" sheetId="26" r:id="rId46"/>
    <sheet name="tab 40" sheetId="27" r:id="rId47"/>
    <sheet name="tab 41" sheetId="28" r:id="rId48"/>
    <sheet name="tab 42" sheetId="29" r:id="rId49"/>
    <sheet name="tab 43" sheetId="30" r:id="rId50"/>
  </sheets>
  <externalReferences>
    <externalReference r:id="rId51"/>
  </externalReferences>
  <definedNames>
    <definedName name="_xlnm._FilterDatabase" localSheetId="16" hidden="1">'tab 10'!$A$14:$H$108</definedName>
    <definedName name="_xlnm._FilterDatabase" localSheetId="17" hidden="1">'tab 11'!$A$10:$H$31</definedName>
    <definedName name="_xlnm._FilterDatabase" localSheetId="18" hidden="1">'tab 12'!$A$11:$H$48</definedName>
    <definedName name="_xlnm._FilterDatabase" localSheetId="19" hidden="1">'tab 13'!$A$13:$H$49</definedName>
    <definedName name="_xlnm._FilterDatabase" localSheetId="20" hidden="1">'tab 14'!$A$14:$I$123</definedName>
    <definedName name="_xlnm._FilterDatabase" localSheetId="21" hidden="1">'tab 15'!$A$14:$H$232</definedName>
    <definedName name="_xlnm._FilterDatabase" localSheetId="22" hidden="1">'tab 16'!$A$10:$H$16</definedName>
    <definedName name="_xlnm._FilterDatabase" localSheetId="23" hidden="1">'tab 17'!$A$14:$I$122</definedName>
    <definedName name="_xlnm._FilterDatabase" localSheetId="24" hidden="1">'tab 18'!$A$12:$I$70</definedName>
    <definedName name="_xlnm._FilterDatabase" localSheetId="25" hidden="1">'tab 19'!$A$12:$H$44</definedName>
    <definedName name="_xlnm._FilterDatabase" localSheetId="8" hidden="1">'tab 2'!$A$6:$G$1658</definedName>
    <definedName name="_xlnm._FilterDatabase" localSheetId="26" hidden="1">'tab 20'!$A$12:$H$36</definedName>
    <definedName name="_xlnm._FilterDatabase" localSheetId="30" hidden="1">'tab 24'!#REF!</definedName>
    <definedName name="_xlnm._FilterDatabase" localSheetId="35" hidden="1">'tab 29'!$A$3:$G$615</definedName>
    <definedName name="_xlnm._FilterDatabase" localSheetId="9" hidden="1">'tab 3'!$A$6:$AI$185</definedName>
    <definedName name="_xlnm._FilterDatabase" localSheetId="14" hidden="1">'tab 8'!$A$13:$H$94</definedName>
    <definedName name="_xlnm._FilterDatabase" localSheetId="15" hidden="1">'tab 9'!$A$13:$H$58</definedName>
    <definedName name="kurz">[1]rozhodnutí!$L$26</definedName>
    <definedName name="_xlnm.Print_Titles" localSheetId="7">'tab 1'!$7:$8</definedName>
    <definedName name="_xlnm.Print_Titles" localSheetId="16">'tab 10'!$13:$14</definedName>
    <definedName name="_xlnm.Print_Titles" localSheetId="17">'tab 11'!$9:$10</definedName>
    <definedName name="_xlnm.Print_Titles" localSheetId="18">'tab 12'!$10:$11</definedName>
    <definedName name="_xlnm.Print_Titles" localSheetId="19">'tab 13'!$12:$13</definedName>
    <definedName name="_xlnm.Print_Titles" localSheetId="20">'tab 14'!$13:$14</definedName>
    <definedName name="_xlnm.Print_Titles" localSheetId="21">'tab 15'!$13:$14</definedName>
    <definedName name="_xlnm.Print_Titles" localSheetId="22">'tab 16'!$9:$10</definedName>
    <definedName name="_xlnm.Print_Titles" localSheetId="23">'tab 17'!$13:$14</definedName>
    <definedName name="_xlnm.Print_Titles" localSheetId="24">'tab 18'!$11:$12</definedName>
    <definedName name="_xlnm.Print_Titles" localSheetId="25">'tab 19'!$11:$12</definedName>
    <definedName name="_xlnm.Print_Titles" localSheetId="8">'tab 2'!$7:$8</definedName>
    <definedName name="_xlnm.Print_Titles" localSheetId="26">'tab 20'!$11:$12</definedName>
    <definedName name="_xlnm.Print_Titles" localSheetId="30">'tab 24'!$2:$3</definedName>
    <definedName name="_xlnm.Print_Titles" localSheetId="32">'tab 26'!$2:$3</definedName>
    <definedName name="_xlnm.Print_Titles" localSheetId="33">'tab 27'!$2:$3</definedName>
    <definedName name="_xlnm.Print_Titles" localSheetId="34">'tab 28'!$2:$3</definedName>
    <definedName name="_xlnm.Print_Titles" localSheetId="35">'tab 29'!$2:$4</definedName>
    <definedName name="_xlnm.Print_Titles" localSheetId="9">'tab 3'!$3:$6</definedName>
    <definedName name="_xlnm.Print_Titles" localSheetId="36">'tab 30'!$4:$7</definedName>
    <definedName name="_xlnm.Print_Titles" localSheetId="37">'tab 31'!$4:$7</definedName>
    <definedName name="_xlnm.Print_Titles" localSheetId="38">'tab 32'!$4:$7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11">'tab 5'!$6:$7</definedName>
    <definedName name="_xlnm.Print_Titles" localSheetId="12">'tab 6'!$2:$4</definedName>
    <definedName name="_xlnm.Print_Titles" localSheetId="13">'tab 7'!$3:$3</definedName>
    <definedName name="_xlnm.Print_Titles" localSheetId="14">'tab 8'!$12:$13</definedName>
    <definedName name="_xlnm.Print_Titles" localSheetId="15">'tab 9'!$12:$13</definedName>
    <definedName name="_xlnm.Print_Area" localSheetId="2">'graf 3'!$A$1:$N$36</definedName>
    <definedName name="_xlnm.Print_Area" localSheetId="3">'graf 4'!$A$1:$L$20</definedName>
    <definedName name="_xlnm.Print_Area" localSheetId="4">'graf 5'!$A$1:$J$27</definedName>
    <definedName name="_xlnm.Print_Area" localSheetId="7">'tab 1'!$A$1:$G$267</definedName>
    <definedName name="_xlnm.Print_Area" localSheetId="16">'tab 10'!$A$1:$H$108</definedName>
    <definedName name="_xlnm.Print_Area" localSheetId="17">'tab 11'!$A$1:$H$31</definedName>
    <definedName name="_xlnm.Print_Area" localSheetId="18">'tab 12'!$A$1:$H$48</definedName>
    <definedName name="_xlnm.Print_Area" localSheetId="19">'tab 13'!$A$1:$H$49</definedName>
    <definedName name="_xlnm.Print_Area" localSheetId="20">'tab 14'!$A$1:$H$123</definedName>
    <definedName name="_xlnm.Print_Area" localSheetId="21">'tab 15'!$A$1:$H$232</definedName>
    <definedName name="_xlnm.Print_Area" localSheetId="22">'tab 16'!$A$1:$H$16</definedName>
    <definedName name="_xlnm.Print_Area" localSheetId="23">'tab 17'!$A$1:$H$122</definedName>
    <definedName name="_xlnm.Print_Area" localSheetId="24">'tab 18'!$A$1:$H$70</definedName>
    <definedName name="_xlnm.Print_Area" localSheetId="25">'tab 19'!$A$1:$H$44</definedName>
    <definedName name="_xlnm.Print_Area" localSheetId="26">'tab 20'!$A$1:$H$36</definedName>
    <definedName name="_xlnm.Print_Area" localSheetId="27">'tab 21'!$A$1:$C$7</definedName>
    <definedName name="_xlnm.Print_Area" localSheetId="28">'tab 22'!$A$1:$C$11</definedName>
    <definedName name="_xlnm.Print_Area" localSheetId="29">'tab 23'!$A$1:$C$25</definedName>
    <definedName name="_xlnm.Print_Area" localSheetId="30">'tab 24'!$A$1:$C$187</definedName>
    <definedName name="_xlnm.Print_Area" localSheetId="31">'tab 25'!$A$1:$C$14</definedName>
    <definedName name="_xlnm.Print_Area" localSheetId="34">'tab 28'!$A$1:$D$2578</definedName>
    <definedName name="_xlnm.Print_Area" localSheetId="36">'tab 30'!$A$1:$G$170</definedName>
    <definedName name="_xlnm.Print_Area" localSheetId="37">'tab 31'!$A$1:$G$164</definedName>
    <definedName name="_xlnm.Print_Area" localSheetId="38">'tab 32'!$A$1:$G$140</definedName>
    <definedName name="_xlnm.Print_Area" localSheetId="39">'tab 33'!$A$1:$G$83</definedName>
    <definedName name="_xlnm.Print_Area" localSheetId="40">'tab 34'!$A$1:$G$140</definedName>
    <definedName name="_xlnm.Print_Area" localSheetId="41">'tab 35'!$A$1:$G$83</definedName>
    <definedName name="_xlnm.Print_Area" localSheetId="42">'tab 36'!$A$1:$G$140</definedName>
    <definedName name="_xlnm.Print_Area" localSheetId="43">'tab 37'!$A$1:$G$83</definedName>
    <definedName name="_xlnm.Print_Area" localSheetId="44">'tab 38'!$A$1:$G$140</definedName>
    <definedName name="_xlnm.Print_Area" localSheetId="45">'tab 39'!$A$1:$G$83</definedName>
    <definedName name="_xlnm.Print_Area" localSheetId="10">'tab 4'!$A$1:$F$53</definedName>
    <definedName name="_xlnm.Print_Area" localSheetId="46">'tab 40'!$A$1:$G$140</definedName>
    <definedName name="_xlnm.Print_Area" localSheetId="47">'tab 41'!$A$1:$G$83</definedName>
    <definedName name="_xlnm.Print_Area" localSheetId="48">'tab 42'!$A$1:$G$140</definedName>
    <definedName name="_xlnm.Print_Area" localSheetId="49">'tab 43'!$A$1:$G$83</definedName>
    <definedName name="_xlnm.Print_Area" localSheetId="11">'tab 5'!$A$1:$E$593</definedName>
    <definedName name="_xlnm.Print_Area" localSheetId="12">'tab 6'!$A$1:$I$148</definedName>
    <definedName name="_xlnm.Print_Area" localSheetId="13">'tab 7'!$A$1:$J$65</definedName>
    <definedName name="_xlnm.Print_Area" localSheetId="14">'tab 8'!$A$1:$H$94</definedName>
    <definedName name="_xlnm.Print_Area" localSheetId="15">'tab 9'!$A$1:$H$58</definedName>
    <definedName name="_xlnm.Print_Area" localSheetId="6">Titul!$A$1:$N$29</definedName>
    <definedName name="Z_038CF6B2_7B3F_4A01_A462_2733E395149B_.wvu.Cols" localSheetId="9" hidden="1">'tab 3'!#REF!</definedName>
    <definedName name="Z_038CF6B2_7B3F_4A01_A462_2733E395149B_.wvu.PrintArea" localSheetId="9" hidden="1">'tab 3'!$A$2:$Q$185</definedName>
    <definedName name="Z_038CF6B2_7B3F_4A01_A462_2733E395149B_.wvu.PrintTitles" localSheetId="9" hidden="1">'tab 3'!$3:$6</definedName>
    <definedName name="Z_040A417A_1A2A_4546_91E5_4FDAF814DD6C_.wvu.Cols" localSheetId="1" hidden="1">'graf 2'!$A:$A</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6" hidden="1">Titul!$A$1:$N$29</definedName>
    <definedName name="Z_040A417A_1A2A_4546_91E5_4FDAF814DD6C_.wvu.PrintTitles" localSheetId="10" hidden="1">'tab 4'!$3:$4</definedName>
    <definedName name="Z_06955F1B_5DDC_4ACB_AC47_06215168C130_.wvu.Cols" localSheetId="9" hidden="1">'tab 3'!#REF!</definedName>
    <definedName name="Z_06955F1B_5DDC_4ACB_AC47_06215168C130_.wvu.PrintArea" localSheetId="9" hidden="1">'tab 3'!$A$2:$Q$185</definedName>
    <definedName name="Z_06955F1B_5DDC_4ACB_AC47_06215168C130_.wvu.PrintTitles" localSheetId="9" hidden="1">'tab 3'!$3:$6</definedName>
    <definedName name="Z_53E72506_0B1D_4F4A_A157_6DE69D2E678D_.wvu.Cols" localSheetId="1" hidden="1">'graf 2'!$A:$A</definedName>
    <definedName name="Z_53E72506_0B1D_4F4A_A157_6DE69D2E678D_.wvu.Cols" localSheetId="10" hidden="1">'tab 4'!$B:$B</definedName>
    <definedName name="Z_53E72506_0B1D_4F4A_A157_6DE69D2E678D_.wvu.FilterData" localSheetId="16" hidden="1">'tab 10'!$A$14:$H$108</definedName>
    <definedName name="Z_53E72506_0B1D_4F4A_A157_6DE69D2E678D_.wvu.FilterData" localSheetId="17" hidden="1">'tab 11'!$A$10:$H$31</definedName>
    <definedName name="Z_53E72506_0B1D_4F4A_A157_6DE69D2E678D_.wvu.FilterData" localSheetId="18" hidden="1">'tab 12'!$A$11:$H$48</definedName>
    <definedName name="Z_53E72506_0B1D_4F4A_A157_6DE69D2E678D_.wvu.FilterData" localSheetId="19" hidden="1">'tab 13'!$A$13:$H$49</definedName>
    <definedName name="Z_53E72506_0B1D_4F4A_A157_6DE69D2E678D_.wvu.FilterData" localSheetId="20" hidden="1">'tab 14'!$A$14:$H$123</definedName>
    <definedName name="Z_53E72506_0B1D_4F4A_A157_6DE69D2E678D_.wvu.FilterData" localSheetId="21" hidden="1">'tab 15'!$A$14:$H$232</definedName>
    <definedName name="Z_53E72506_0B1D_4F4A_A157_6DE69D2E678D_.wvu.FilterData" localSheetId="22" hidden="1">'tab 16'!$A$10:$H$16</definedName>
    <definedName name="Z_53E72506_0B1D_4F4A_A157_6DE69D2E678D_.wvu.FilterData" localSheetId="23" hidden="1">'tab 17'!$A$14:$H$122</definedName>
    <definedName name="Z_53E72506_0B1D_4F4A_A157_6DE69D2E678D_.wvu.FilterData" localSheetId="24" hidden="1">'tab 18'!$A$12:$H$70</definedName>
    <definedName name="Z_53E72506_0B1D_4F4A_A157_6DE69D2E678D_.wvu.FilterData" localSheetId="25" hidden="1">'tab 19'!$A$12:$H$44</definedName>
    <definedName name="Z_53E72506_0B1D_4F4A_A157_6DE69D2E678D_.wvu.FilterData" localSheetId="26" hidden="1">'tab 20'!$A$12:$H$36</definedName>
    <definedName name="Z_53E72506_0B1D_4F4A_A157_6DE69D2E678D_.wvu.FilterData" localSheetId="14" hidden="1">'tab 8'!$A$13:$H$94</definedName>
    <definedName name="Z_53E72506_0B1D_4F4A_A157_6DE69D2E678D_.wvu.FilterData" localSheetId="15" hidden="1">'tab 9'!$A$13:$H$58</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10'!$A$1:$H$108</definedName>
    <definedName name="Z_53E72506_0B1D_4F4A_A157_6DE69D2E678D_.wvu.PrintArea" localSheetId="17" hidden="1">'tab 11'!$A$1:$H$31</definedName>
    <definedName name="Z_53E72506_0B1D_4F4A_A157_6DE69D2E678D_.wvu.PrintArea" localSheetId="18" hidden="1">'tab 12'!$A$1:$H$48</definedName>
    <definedName name="Z_53E72506_0B1D_4F4A_A157_6DE69D2E678D_.wvu.PrintArea" localSheetId="19" hidden="1">'tab 13'!$A$1:$H$49</definedName>
    <definedName name="Z_53E72506_0B1D_4F4A_A157_6DE69D2E678D_.wvu.PrintArea" localSheetId="20" hidden="1">'tab 14'!$A$1:$H$123</definedName>
    <definedName name="Z_53E72506_0B1D_4F4A_A157_6DE69D2E678D_.wvu.PrintArea" localSheetId="21" hidden="1">'tab 15'!$A$1:$H$232</definedName>
    <definedName name="Z_53E72506_0B1D_4F4A_A157_6DE69D2E678D_.wvu.PrintArea" localSheetId="22" hidden="1">'tab 16'!$A$1:$H$16</definedName>
    <definedName name="Z_53E72506_0B1D_4F4A_A157_6DE69D2E678D_.wvu.PrintArea" localSheetId="23" hidden="1">'tab 17'!$A$1:$H$122</definedName>
    <definedName name="Z_53E72506_0B1D_4F4A_A157_6DE69D2E678D_.wvu.PrintArea" localSheetId="24" hidden="1">'tab 18'!$A$1:$H$70</definedName>
    <definedName name="Z_53E72506_0B1D_4F4A_A157_6DE69D2E678D_.wvu.PrintArea" localSheetId="25" hidden="1">'tab 19'!$A$1:$H$44</definedName>
    <definedName name="Z_53E72506_0B1D_4F4A_A157_6DE69D2E678D_.wvu.PrintArea" localSheetId="26" hidden="1">'tab 20'!$A$1:$H$36</definedName>
    <definedName name="Z_53E72506_0B1D_4F4A_A157_6DE69D2E678D_.wvu.PrintArea" localSheetId="10" hidden="1">'tab 4'!$A$1:$F$53</definedName>
    <definedName name="Z_53E72506_0B1D_4F4A_A157_6DE69D2E678D_.wvu.PrintArea" localSheetId="14" hidden="1">'tab 8'!$A$1:$H$94</definedName>
    <definedName name="Z_53E72506_0B1D_4F4A_A157_6DE69D2E678D_.wvu.PrintArea" localSheetId="15" hidden="1">'tab 9'!$A$1:$H$58</definedName>
    <definedName name="Z_53E72506_0B1D_4F4A_A157_6DE69D2E678D_.wvu.PrintArea" localSheetId="6" hidden="1">Titul!$A$1:$N$29</definedName>
    <definedName name="Z_53E72506_0B1D_4F4A_A157_6DE69D2E678D_.wvu.PrintTitles" localSheetId="16" hidden="1">'tab 10'!$13:$14</definedName>
    <definedName name="Z_53E72506_0B1D_4F4A_A157_6DE69D2E678D_.wvu.PrintTitles" localSheetId="17" hidden="1">'tab 11'!$9:$10</definedName>
    <definedName name="Z_53E72506_0B1D_4F4A_A157_6DE69D2E678D_.wvu.PrintTitles" localSheetId="18" hidden="1">'tab 12'!$10:$11</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16'!$9:$10</definedName>
    <definedName name="Z_53E72506_0B1D_4F4A_A157_6DE69D2E678D_.wvu.PrintTitles" localSheetId="23" hidden="1">'tab 17'!$13:$14</definedName>
    <definedName name="Z_53E72506_0B1D_4F4A_A157_6DE69D2E678D_.wvu.PrintTitles" localSheetId="24" hidden="1">'tab 18'!$11:$12</definedName>
    <definedName name="Z_53E72506_0B1D_4F4A_A157_6DE69D2E678D_.wvu.PrintTitles" localSheetId="25" hidden="1">'tab 19'!$11:$12</definedName>
    <definedName name="Z_53E72506_0B1D_4F4A_A157_6DE69D2E678D_.wvu.PrintTitles" localSheetId="26" hidden="1">'tab 20'!$11:$12</definedName>
    <definedName name="Z_53E72506_0B1D_4F4A_A157_6DE69D2E678D_.wvu.PrintTitles" localSheetId="10" hidden="1">'tab 4'!$3:$4</definedName>
    <definedName name="Z_53E72506_0B1D_4F4A_A157_6DE69D2E678D_.wvu.PrintTitles" localSheetId="14" hidden="1">'tab 8'!$12:$13</definedName>
    <definedName name="Z_53E72506_0B1D_4F4A_A157_6DE69D2E678D_.wvu.PrintTitles" localSheetId="15" hidden="1">'tab 9'!$12:$13</definedName>
    <definedName name="Z_61B615FA_A35B_4CBE_9433_E2564F62A4F7_.wvu.Cols" localSheetId="9" hidden="1">'tab 3'!#REF!</definedName>
    <definedName name="Z_61B615FA_A35B_4CBE_9433_E2564F62A4F7_.wvu.PrintArea" localSheetId="9" hidden="1">'tab 3'!$A$2:$Q$185</definedName>
    <definedName name="Z_61B615FA_A35B_4CBE_9433_E2564F62A4F7_.wvu.PrintTitles" localSheetId="9" hidden="1">'tab 3'!$3:$6</definedName>
    <definedName name="Z_7BA3C5DE_8A6A_449C_A7D7_FD0BB6C73A08_.wvu.Cols" localSheetId="10" hidden="1">'tab 4'!$B:$B</definedName>
    <definedName name="Z_7BA3C5DE_8A6A_449C_A7D7_FD0BB6C73A08_.wvu.FilterData" localSheetId="30" hidden="1">'tab 24'!$A$3:$C$187</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10'!$A$1:$H$108</definedName>
    <definedName name="Z_7BA3C5DE_8A6A_449C_A7D7_FD0BB6C73A08_.wvu.PrintArea" localSheetId="17" hidden="1">'tab 11'!$A$1:$H$31</definedName>
    <definedName name="Z_7BA3C5DE_8A6A_449C_A7D7_FD0BB6C73A08_.wvu.PrintArea" localSheetId="18" hidden="1">'tab 12'!$A$1:$H$48</definedName>
    <definedName name="Z_7BA3C5DE_8A6A_449C_A7D7_FD0BB6C73A08_.wvu.PrintArea" localSheetId="19" hidden="1">'tab 13'!$A$1:$H$49</definedName>
    <definedName name="Z_7BA3C5DE_8A6A_449C_A7D7_FD0BB6C73A08_.wvu.PrintArea" localSheetId="20" hidden="1">'tab 14'!$A$1:$H$123</definedName>
    <definedName name="Z_7BA3C5DE_8A6A_449C_A7D7_FD0BB6C73A08_.wvu.PrintArea" localSheetId="21" hidden="1">'tab 15'!$A$1:$H$232</definedName>
    <definedName name="Z_7BA3C5DE_8A6A_449C_A7D7_FD0BB6C73A08_.wvu.PrintArea" localSheetId="22" hidden="1">'tab 16'!$A$1:$H$16</definedName>
    <definedName name="Z_7BA3C5DE_8A6A_449C_A7D7_FD0BB6C73A08_.wvu.PrintArea" localSheetId="23" hidden="1">'tab 17'!$A$1:$H$122</definedName>
    <definedName name="Z_7BA3C5DE_8A6A_449C_A7D7_FD0BB6C73A08_.wvu.PrintArea" localSheetId="24" hidden="1">'tab 18'!$A$1:$H$70</definedName>
    <definedName name="Z_7BA3C5DE_8A6A_449C_A7D7_FD0BB6C73A08_.wvu.PrintArea" localSheetId="25" hidden="1">'tab 19'!$A$1:$H$44</definedName>
    <definedName name="Z_7BA3C5DE_8A6A_449C_A7D7_FD0BB6C73A08_.wvu.PrintArea" localSheetId="26" hidden="1">'tab 20'!$A$1:$H$36</definedName>
    <definedName name="Z_7BA3C5DE_8A6A_449C_A7D7_FD0BB6C73A08_.wvu.PrintArea" localSheetId="27" hidden="1">'tab 21'!$A$1:$C$7</definedName>
    <definedName name="Z_7BA3C5DE_8A6A_449C_A7D7_FD0BB6C73A08_.wvu.PrintArea" localSheetId="28" hidden="1">'tab 22'!$A$1:$C$11</definedName>
    <definedName name="Z_7BA3C5DE_8A6A_449C_A7D7_FD0BB6C73A08_.wvu.PrintArea" localSheetId="29" hidden="1">'tab 23'!$A$1:$C$26</definedName>
    <definedName name="Z_7BA3C5DE_8A6A_449C_A7D7_FD0BB6C73A08_.wvu.PrintArea" localSheetId="30" hidden="1">'tab 24'!$A$1:$C$187</definedName>
    <definedName name="Z_7BA3C5DE_8A6A_449C_A7D7_FD0BB6C73A08_.wvu.PrintArea" localSheetId="31" hidden="1">'tab 25'!$A$1:$C$14</definedName>
    <definedName name="Z_7BA3C5DE_8A6A_449C_A7D7_FD0BB6C73A08_.wvu.PrintArea" localSheetId="36" hidden="1">'tab 30'!$A$1:$F$166</definedName>
    <definedName name="Z_7BA3C5DE_8A6A_449C_A7D7_FD0BB6C73A08_.wvu.PrintArea" localSheetId="37" hidden="1">'tab 31'!$A$1:$G$164</definedName>
    <definedName name="Z_7BA3C5DE_8A6A_449C_A7D7_FD0BB6C73A08_.wvu.PrintArea" localSheetId="38" hidden="1">'tab 32'!$A$1:$G$141</definedName>
    <definedName name="Z_7BA3C5DE_8A6A_449C_A7D7_FD0BB6C73A08_.wvu.PrintArea" localSheetId="40" hidden="1">'tab 34'!$A$1:$G$123</definedName>
    <definedName name="Z_7BA3C5DE_8A6A_449C_A7D7_FD0BB6C73A08_.wvu.PrintArea" localSheetId="42" hidden="1">'tab 36'!$A$1:$G$146</definedName>
    <definedName name="Z_7BA3C5DE_8A6A_449C_A7D7_FD0BB6C73A08_.wvu.PrintArea" localSheetId="44" hidden="1">'tab 38'!$A$1:$G$135</definedName>
    <definedName name="Z_7BA3C5DE_8A6A_449C_A7D7_FD0BB6C73A08_.wvu.PrintArea" localSheetId="46" hidden="1">'tab 40'!$A$1:$G$146</definedName>
    <definedName name="Z_7BA3C5DE_8A6A_449C_A7D7_FD0BB6C73A08_.wvu.PrintArea" localSheetId="48" hidden="1">'tab 42'!$A$1:$G$146</definedName>
    <definedName name="Z_7BA3C5DE_8A6A_449C_A7D7_FD0BB6C73A08_.wvu.PrintArea" localSheetId="14" hidden="1">'tab 8'!$A$1:$H$94</definedName>
    <definedName name="Z_7BA3C5DE_8A6A_449C_A7D7_FD0BB6C73A08_.wvu.PrintArea" localSheetId="15" hidden="1">'tab 9'!$A$1:$H$58</definedName>
    <definedName name="Z_7BA3C5DE_8A6A_449C_A7D7_FD0BB6C73A08_.wvu.PrintArea" localSheetId="6" hidden="1">Titul!$A$1:$N$29</definedName>
    <definedName name="Z_7BA3C5DE_8A6A_449C_A7D7_FD0BB6C73A08_.wvu.PrintTitles" localSheetId="16" hidden="1">'tab 10'!$13:$14</definedName>
    <definedName name="Z_7BA3C5DE_8A6A_449C_A7D7_FD0BB6C73A08_.wvu.PrintTitles" localSheetId="17" hidden="1">'tab 11'!$9:$10</definedName>
    <definedName name="Z_7BA3C5DE_8A6A_449C_A7D7_FD0BB6C73A08_.wvu.PrintTitles" localSheetId="18" hidden="1">'tab 12'!$10:$11</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16'!$9:$10</definedName>
    <definedName name="Z_7BA3C5DE_8A6A_449C_A7D7_FD0BB6C73A08_.wvu.PrintTitles" localSheetId="23" hidden="1">'tab 17'!$13:$14</definedName>
    <definedName name="Z_7BA3C5DE_8A6A_449C_A7D7_FD0BB6C73A08_.wvu.PrintTitles" localSheetId="24" hidden="1">'tab 18'!$11:$12</definedName>
    <definedName name="Z_7BA3C5DE_8A6A_449C_A7D7_FD0BB6C73A08_.wvu.PrintTitles" localSheetId="25" hidden="1">'tab 19'!$11:$12</definedName>
    <definedName name="Z_7BA3C5DE_8A6A_449C_A7D7_FD0BB6C73A08_.wvu.PrintTitles" localSheetId="26" hidden="1">'tab 20'!$11:$12</definedName>
    <definedName name="Z_7BA3C5DE_8A6A_449C_A7D7_FD0BB6C73A08_.wvu.PrintTitles" localSheetId="30" hidden="1">'tab 24'!$2:$3</definedName>
    <definedName name="Z_7BA3C5DE_8A6A_449C_A7D7_FD0BB6C73A08_.wvu.PrintTitles" localSheetId="36" hidden="1">'tab 30'!$4:$7</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14" hidden="1">'tab 8'!$12:$13</definedName>
    <definedName name="Z_7BA3C5DE_8A6A_449C_A7D7_FD0BB6C73A08_.wvu.PrintTitles" localSheetId="15" hidden="1">'tab 9'!$12:$13</definedName>
    <definedName name="Z_8135008D_FA09_47D0_A3D6_431443FF0074_.wvu.Cols" localSheetId="9" hidden="1">'tab 3'!#REF!</definedName>
    <definedName name="Z_8135008D_FA09_47D0_A3D6_431443FF0074_.wvu.PrintArea" localSheetId="9" hidden="1">'tab 3'!$A$2:$Q$185</definedName>
    <definedName name="Z_8135008D_FA09_47D0_A3D6_431443FF0074_.wvu.PrintTitles" localSheetId="9" hidden="1">'tab 3'!$3:$6</definedName>
    <definedName name="Z_816DCA7E_FC41_44AE_85AF_FE12F0BC4BE0_.wvu.Cols" localSheetId="9" hidden="1">'tab 3'!#REF!,'tab 3'!#REF!</definedName>
    <definedName name="Z_816DCA7E_FC41_44AE_85AF_FE12F0BC4BE0_.wvu.PrintArea" localSheetId="9" hidden="1">'tab 3'!$A$2:$Q$185</definedName>
    <definedName name="Z_816DCA7E_FC41_44AE_85AF_FE12F0BC4BE0_.wvu.PrintTitles" localSheetId="9" hidden="1">'tab 3'!$3:$6</definedName>
    <definedName name="Z_93F2F524_822E_4393_B685_8677486B23E3_.wvu.Cols" localSheetId="1" hidden="1">'graf 2'!$A:$A</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10'!$A$1:$H$108</definedName>
    <definedName name="Z_93F2F524_822E_4393_B685_8677486B23E3_.wvu.PrintArea" localSheetId="17" hidden="1">'tab 11'!$A$1:$H$31</definedName>
    <definedName name="Z_93F2F524_822E_4393_B685_8677486B23E3_.wvu.PrintArea" localSheetId="18" hidden="1">'tab 12'!$A$1:$H$48</definedName>
    <definedName name="Z_93F2F524_822E_4393_B685_8677486B23E3_.wvu.PrintArea" localSheetId="19" hidden="1">'tab 13'!$A$1:$H$49</definedName>
    <definedName name="Z_93F2F524_822E_4393_B685_8677486B23E3_.wvu.PrintArea" localSheetId="20" hidden="1">'tab 14'!$A$1:$H$123</definedName>
    <definedName name="Z_93F2F524_822E_4393_B685_8677486B23E3_.wvu.PrintArea" localSheetId="21" hidden="1">'tab 15'!$A$1:$H$232</definedName>
    <definedName name="Z_93F2F524_822E_4393_B685_8677486B23E3_.wvu.PrintArea" localSheetId="22" hidden="1">'tab 16'!$A$1:$H$16</definedName>
    <definedName name="Z_93F2F524_822E_4393_B685_8677486B23E3_.wvu.PrintArea" localSheetId="23" hidden="1">'tab 17'!$A$1:$H$122</definedName>
    <definedName name="Z_93F2F524_822E_4393_B685_8677486B23E3_.wvu.PrintArea" localSheetId="24" hidden="1">'tab 18'!$A$1:$H$70</definedName>
    <definedName name="Z_93F2F524_822E_4393_B685_8677486B23E3_.wvu.PrintArea" localSheetId="25" hidden="1">'tab 19'!$A$1:$H$44</definedName>
    <definedName name="Z_93F2F524_822E_4393_B685_8677486B23E3_.wvu.PrintArea" localSheetId="26" hidden="1">'tab 20'!$A$1:$H$36</definedName>
    <definedName name="Z_93F2F524_822E_4393_B685_8677486B23E3_.wvu.PrintArea" localSheetId="14" hidden="1">'tab 8'!$A$1:$H$94</definedName>
    <definedName name="Z_93F2F524_822E_4393_B685_8677486B23E3_.wvu.PrintArea" localSheetId="15" hidden="1">'tab 9'!$A$1:$H$58</definedName>
    <definedName name="Z_93F2F524_822E_4393_B685_8677486B23E3_.wvu.PrintArea" localSheetId="6" hidden="1">Titul!$A$1:$N$29</definedName>
    <definedName name="Z_93F2F524_822E_4393_B685_8677486B23E3_.wvu.PrintTitles" localSheetId="16" hidden="1">'tab 10'!$13:$14</definedName>
    <definedName name="Z_93F2F524_822E_4393_B685_8677486B23E3_.wvu.PrintTitles" localSheetId="17" hidden="1">'tab 11'!$9:$10</definedName>
    <definedName name="Z_93F2F524_822E_4393_B685_8677486B23E3_.wvu.PrintTitles" localSheetId="18" hidden="1">'tab 12'!$10:$11</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16'!$9:$10</definedName>
    <definedName name="Z_93F2F524_822E_4393_B685_8677486B23E3_.wvu.PrintTitles" localSheetId="23" hidden="1">'tab 17'!$13:$14</definedName>
    <definedName name="Z_93F2F524_822E_4393_B685_8677486B23E3_.wvu.PrintTitles" localSheetId="24" hidden="1">'tab 18'!$11:$12</definedName>
    <definedName name="Z_93F2F524_822E_4393_B685_8677486B23E3_.wvu.PrintTitles" localSheetId="25" hidden="1">'tab 19'!$11:$12</definedName>
    <definedName name="Z_93F2F524_822E_4393_B685_8677486B23E3_.wvu.PrintTitles" localSheetId="26" hidden="1">'tab 20'!$11:$12</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9'!$12:$13</definedName>
    <definedName name="Z_A45EA3DE_5B96_4607_A0C5_478ED8E5C5A2_.wvu.Cols" localSheetId="9" hidden="1">'tab 3'!#REF!,'tab 3'!#REF!</definedName>
    <definedName name="Z_A45EA3DE_5B96_4607_A0C5_478ED8E5C5A2_.wvu.PrintArea" localSheetId="9" hidden="1">'tab 3'!$A$2:$Q$185</definedName>
    <definedName name="Z_A45EA3DE_5B96_4607_A0C5_478ED8E5C5A2_.wvu.PrintTitles" localSheetId="9" hidden="1">'tab 3'!$3:$6</definedName>
    <definedName name="Z_A75D8D73_D84E_45ED_81CC_3AB447ABD77C_.wvu.Cols" localSheetId="9" hidden="1">'tab 3'!#REF!</definedName>
    <definedName name="Z_A75D8D73_D84E_45ED_81CC_3AB447ABD77C_.wvu.PrintArea" localSheetId="9" hidden="1">'tab 3'!$A$2:$Q$185</definedName>
    <definedName name="Z_A75D8D73_D84E_45ED_81CC_3AB447ABD77C_.wvu.PrintTitles" localSheetId="9" hidden="1">'tab 3'!$3:$6</definedName>
    <definedName name="Z_ACBE103E_D216_4C19_86CA_1FEE6266433A_.wvu.Cols" localSheetId="30" hidden="1">'tab 24'!#REF!,'tab 24'!#REF!</definedName>
    <definedName name="Z_ACBE103E_D216_4C19_86CA_1FEE6266433A_.wvu.FilterData" localSheetId="30" hidden="1">'tab 24'!$A$3:$C$187</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9" hidden="1">'tab 23'!$A$1:$C$26</definedName>
    <definedName name="Z_ACBE103E_D216_4C19_86CA_1FEE6266433A_.wvu.PrintArea" localSheetId="30" hidden="1">'tab 24'!$A$1:$C$187</definedName>
    <definedName name="Z_ACBE103E_D216_4C19_86CA_1FEE6266433A_.wvu.PrintTitles" localSheetId="30" hidden="1">'tab 24'!$2:$3</definedName>
    <definedName name="Z_AF65B0D2_A89B_4D75_B4AE_5BFEE1615BA9_.wvu.Cols" localSheetId="9" hidden="1">'tab 3'!#REF!</definedName>
    <definedName name="Z_AF65B0D2_A89B_4D75_B4AE_5BFEE1615BA9_.wvu.PrintArea" localSheetId="9" hidden="1">'tab 3'!$A$2:$Q$185</definedName>
    <definedName name="Z_AF65B0D2_A89B_4D75_B4AE_5BFEE1615BA9_.wvu.PrintTitles" localSheetId="9" hidden="1">'tab 3'!$3:$6</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30" hidden="1">'tab 24'!$A$1:$C$187</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7" hidden="1">'tab 21'!$A$1:$C$7</definedName>
    <definedName name="Z_B44BB22B_FBD0_4AC6_A8B4_CC1EB720AEFD_.wvu.PrintArea" localSheetId="28" hidden="1">'tab 22'!$A$1:$C$11</definedName>
    <definedName name="Z_B44BB22B_FBD0_4AC6_A8B4_CC1EB720AEFD_.wvu.PrintArea" localSheetId="29" hidden="1">'tab 23'!$A$1:$C$26</definedName>
    <definedName name="Z_B44BB22B_FBD0_4AC6_A8B4_CC1EB720AEFD_.wvu.PrintArea" localSheetId="30" hidden="1">'tab 24'!$A$1:$C$187</definedName>
    <definedName name="Z_B44BB22B_FBD0_4AC6_A8B4_CC1EB720AEFD_.wvu.PrintArea" localSheetId="31" hidden="1">'tab 25'!$A$1:$C$14</definedName>
    <definedName name="Z_B44BB22B_FBD0_4AC6_A8B4_CC1EB720AEFD_.wvu.PrintArea" localSheetId="36" hidden="1">'tab 30'!$A$1:$F$166</definedName>
    <definedName name="Z_B44BB22B_FBD0_4AC6_A8B4_CC1EB720AEFD_.wvu.PrintArea" localSheetId="37" hidden="1">'tab 31'!$A$1:$G$164</definedName>
    <definedName name="Z_B44BB22B_FBD0_4AC6_A8B4_CC1EB720AEFD_.wvu.PrintArea" localSheetId="38" hidden="1">'tab 32'!$A$1:$G$141</definedName>
    <definedName name="Z_B44BB22B_FBD0_4AC6_A8B4_CC1EB720AEFD_.wvu.PrintArea" localSheetId="40" hidden="1">'tab 34'!$A$1:$G$123</definedName>
    <definedName name="Z_B44BB22B_FBD0_4AC6_A8B4_CC1EB720AEFD_.wvu.PrintArea" localSheetId="42" hidden="1">'tab 36'!$A$1:$G$146</definedName>
    <definedName name="Z_B44BB22B_FBD0_4AC6_A8B4_CC1EB720AEFD_.wvu.PrintArea" localSheetId="44" hidden="1">'tab 38'!$A$1:$G$135</definedName>
    <definedName name="Z_B44BB22B_FBD0_4AC6_A8B4_CC1EB720AEFD_.wvu.PrintArea" localSheetId="46" hidden="1">'tab 40'!$A$1:$G$146</definedName>
    <definedName name="Z_B44BB22B_FBD0_4AC6_A8B4_CC1EB720AEFD_.wvu.PrintArea" localSheetId="48" hidden="1">'tab 42'!$A$1:$G$146</definedName>
    <definedName name="Z_B44BB22B_FBD0_4AC6_A8B4_CC1EB720AEFD_.wvu.PrintArea" localSheetId="49" hidden="1">'tab 43'!$A$1:$G$83</definedName>
    <definedName name="Z_B44BB22B_FBD0_4AC6_A8B4_CC1EB720AEFD_.wvu.PrintArea" localSheetId="6" hidden="1">Titul!$A$1:$N$29</definedName>
    <definedName name="Z_B44BB22B_FBD0_4AC6_A8B4_CC1EB720AEFD_.wvu.PrintTitles" localSheetId="30" hidden="1">'tab 24'!$2:$3</definedName>
    <definedName name="Z_B44BB22B_FBD0_4AC6_A8B4_CC1EB720AEFD_.wvu.PrintTitles" localSheetId="36" hidden="1">'tab 30'!$4:$7</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987D3EC_F819_4A27_976A_1583D9C2229A_.wvu.Cols" localSheetId="30" hidden="1">'tab 24'!#REF!,'tab 24'!#REF!</definedName>
    <definedName name="Z_B987D3EC_F819_4A27_976A_1583D9C2229A_.wvu.FilterData" localSheetId="30" hidden="1">'tab 24'!$A$3:$C$187</definedName>
    <definedName name="Z_B987D3EC_F819_4A27_976A_1583D9C2229A_.wvu.PrintArea" localSheetId="29" hidden="1">'tab 23'!$A$1:$C$26</definedName>
    <definedName name="Z_B987D3EC_F819_4A27_976A_1583D9C2229A_.wvu.PrintTitles" localSheetId="30" hidden="1">'tab 24'!$2:$3</definedName>
    <definedName name="Z_B987D3EC_F819_4A27_976A_1583D9C2229A_.wvu.Rows" localSheetId="29" hidden="1">'tab 23'!$23:$23</definedName>
    <definedName name="Z_B987D3EC_F819_4A27_976A_1583D9C2229A_.wvu.Rows" localSheetId="30" hidden="1">'tab 24'!$189:$191</definedName>
    <definedName name="Z_B987D3EC_F819_4A27_976A_1583D9C2229A_.wvu.Rows" localSheetId="31" hidden="1">'tab 25'!$7:$8,'tab 25'!$11:$11</definedName>
    <definedName name="Z_C49FCFC9_CF51_484E_9F6E_E5FACC7A48A4_.wvu.Cols" localSheetId="9" hidden="1">'tab 3'!#REF!,'tab 3'!#REF!</definedName>
    <definedName name="Z_C49FCFC9_CF51_484E_9F6E_E5FACC7A48A4_.wvu.PrintArea" localSheetId="9" hidden="1">'tab 3'!$A$2:$Q$185</definedName>
    <definedName name="Z_C49FCFC9_CF51_484E_9F6E_E5FACC7A48A4_.wvu.PrintTitles" localSheetId="9" hidden="1">'tab 3'!$3:$6</definedName>
    <definedName name="Z_EBE613F2_32CB_4E3D_B0BB_2E9DFB67D43D_.wvu.Cols" localSheetId="9" hidden="1">'tab 3'!#REF!</definedName>
    <definedName name="Z_EBE613F2_32CB_4E3D_B0BB_2E9DFB67D43D_.wvu.PrintArea" localSheetId="9" hidden="1">'tab 3'!$A$2:$Q$185</definedName>
    <definedName name="Z_EBE613F2_32CB_4E3D_B0BB_2E9DFB67D43D_.wvu.PrintTitles" localSheetId="9" hidden="1">'tab 3'!$3:$6</definedName>
  </definedNames>
  <calcPr calcId="152511"/>
  <customWorkbookViews>
    <customWorkbookView name="Metelka Tomáš – osobní zobrazení" guid="{53E72506-0B1D-4F4A-A157-6DE69D2E678D}" mergeInterval="0" personalView="1" maximized="1" windowWidth="1916" windowHeight="855" tabRatio="941" activeSheetId="3"/>
  </customWorkbookViews>
</workbook>
</file>

<file path=xl/calcChain.xml><?xml version="1.0" encoding="utf-8"?>
<calcChain xmlns="http://schemas.openxmlformats.org/spreadsheetml/2006/main">
  <c r="E36" i="50" l="1"/>
  <c r="D36" i="50"/>
  <c r="F36" i="50"/>
  <c r="C36" i="50"/>
  <c r="C7" i="50" s="1"/>
  <c r="F35" i="50"/>
  <c r="A15" i="50"/>
  <c r="A16" i="50"/>
  <c r="A17" i="50"/>
  <c r="A18" i="50" s="1"/>
  <c r="A19" i="50" s="1"/>
  <c r="A20" i="50" s="1"/>
  <c r="A23" i="50" s="1"/>
  <c r="A24" i="50" s="1"/>
  <c r="A25" i="50" s="1"/>
  <c r="A26" i="50" s="1"/>
  <c r="A27" i="50" s="1"/>
  <c r="A30" i="50" s="1"/>
  <c r="A31" i="50" s="1"/>
  <c r="A32" i="50" s="1"/>
  <c r="A33" i="50" s="1"/>
  <c r="A34" i="50" s="1"/>
  <c r="A35" i="50" s="1"/>
  <c r="F34" i="50"/>
  <c r="F33" i="50"/>
  <c r="F32" i="50"/>
  <c r="F31" i="50"/>
  <c r="F30" i="50"/>
  <c r="E28" i="50"/>
  <c r="E6" i="50" s="1"/>
  <c r="F6" i="50" s="1"/>
  <c r="D28" i="50"/>
  <c r="C28" i="50"/>
  <c r="F27" i="50"/>
  <c r="F26" i="50"/>
  <c r="F25" i="50"/>
  <c r="F24" i="50"/>
  <c r="F23" i="50"/>
  <c r="E14" i="50"/>
  <c r="E21" i="50" s="1"/>
  <c r="D14" i="50"/>
  <c r="F14" i="50" s="1"/>
  <c r="D21" i="50"/>
  <c r="D5" i="50" s="1"/>
  <c r="D8" i="50" s="1"/>
  <c r="C21" i="50"/>
  <c r="F20" i="50"/>
  <c r="F19" i="50"/>
  <c r="F18" i="50"/>
  <c r="F17" i="50"/>
  <c r="F16" i="50"/>
  <c r="F15" i="50"/>
  <c r="E7" i="50"/>
  <c r="F7" i="50" s="1"/>
  <c r="D6" i="50"/>
  <c r="D7" i="50"/>
  <c r="C5" i="50"/>
  <c r="C6" i="50"/>
  <c r="E44" i="49"/>
  <c r="D44" i="49"/>
  <c r="F44" i="49"/>
  <c r="C44" i="49"/>
  <c r="A15" i="49"/>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8" i="49" s="1"/>
  <c r="A41" i="49" s="1"/>
  <c r="A42" i="49" s="1"/>
  <c r="A43" i="49" s="1"/>
  <c r="F42" i="49"/>
  <c r="F41" i="49"/>
  <c r="E39" i="49"/>
  <c r="D39" i="49"/>
  <c r="F39" i="49" s="1"/>
  <c r="C39" i="49"/>
  <c r="C6" i="49" s="1"/>
  <c r="F38" i="49"/>
  <c r="E36" i="49"/>
  <c r="D36" i="49"/>
  <c r="F36" i="49"/>
  <c r="C36" i="49"/>
  <c r="F35" i="49"/>
  <c r="F34" i="49"/>
  <c r="F32" i="49"/>
  <c r="F31" i="49"/>
  <c r="F30" i="49"/>
  <c r="F29" i="49"/>
  <c r="F28" i="49"/>
  <c r="F27" i="49"/>
  <c r="F26" i="49"/>
  <c r="F25" i="49"/>
  <c r="F24" i="49"/>
  <c r="F23" i="49"/>
  <c r="F22" i="49"/>
  <c r="F21" i="49"/>
  <c r="F20" i="49"/>
  <c r="F19" i="49"/>
  <c r="F18" i="49"/>
  <c r="F17" i="49"/>
  <c r="F16" i="49"/>
  <c r="F15" i="49"/>
  <c r="F14" i="49"/>
  <c r="E5" i="49"/>
  <c r="E6" i="49"/>
  <c r="F6" i="49" s="1"/>
  <c r="E7" i="49"/>
  <c r="D5" i="49"/>
  <c r="D6" i="49"/>
  <c r="D8" i="49" s="1"/>
  <c r="D7" i="49"/>
  <c r="C5" i="49"/>
  <c r="C8" i="49" s="1"/>
  <c r="C7" i="49"/>
  <c r="F7" i="49"/>
  <c r="F5" i="49"/>
  <c r="E70" i="48"/>
  <c r="D70" i="48"/>
  <c r="F70" i="48" s="1"/>
  <c r="C70" i="48"/>
  <c r="F69" i="48"/>
  <c r="A15" i="48"/>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2" i="48" s="1"/>
  <c r="A55" i="48" s="1"/>
  <c r="A56" i="48" s="1"/>
  <c r="A57" i="48" s="1"/>
  <c r="A58" i="48" s="1"/>
  <c r="A59" i="48" s="1"/>
  <c r="A60" i="48" s="1"/>
  <c r="A61" i="48" s="1"/>
  <c r="A62" i="48" s="1"/>
  <c r="A63" i="48" s="1"/>
  <c r="A64" i="48" s="1"/>
  <c r="A65" i="48" s="1"/>
  <c r="A66" i="48" s="1"/>
  <c r="A67" i="48" s="1"/>
  <c r="A68" i="48" s="1"/>
  <c r="A69" i="48" s="1"/>
  <c r="F68" i="48"/>
  <c r="F67" i="48"/>
  <c r="F66" i="48"/>
  <c r="F65" i="48"/>
  <c r="F63" i="48"/>
  <c r="F62" i="48"/>
  <c r="F61" i="48"/>
  <c r="F60" i="48"/>
  <c r="F59" i="48"/>
  <c r="F57" i="48"/>
  <c r="F56" i="48"/>
  <c r="F55" i="48"/>
  <c r="E53" i="48"/>
  <c r="D53" i="48"/>
  <c r="F53" i="48" s="1"/>
  <c r="C53" i="48"/>
  <c r="F52" i="48"/>
  <c r="E50" i="48"/>
  <c r="E5" i="48" s="1"/>
  <c r="D50" i="48"/>
  <c r="C50" i="48"/>
  <c r="F49" i="48"/>
  <c r="F48" i="48"/>
  <c r="F47" i="48"/>
  <c r="F46" i="48"/>
  <c r="F45" i="48"/>
  <c r="F44" i="48"/>
  <c r="F43" i="48"/>
  <c r="F42" i="48"/>
  <c r="F41" i="48"/>
  <c r="F39" i="48"/>
  <c r="F38" i="48"/>
  <c r="F37" i="48"/>
  <c r="F36" i="48"/>
  <c r="F35" i="48"/>
  <c r="F34" i="48"/>
  <c r="F33" i="48"/>
  <c r="F32" i="48"/>
  <c r="F31" i="48"/>
  <c r="F30" i="48"/>
  <c r="F29" i="48"/>
  <c r="F28" i="48"/>
  <c r="F27" i="48"/>
  <c r="F26" i="48"/>
  <c r="F24" i="48"/>
  <c r="F23" i="48"/>
  <c r="F22" i="48"/>
  <c r="F20" i="48"/>
  <c r="F19" i="48"/>
  <c r="F18" i="48"/>
  <c r="F17" i="48"/>
  <c r="F16" i="48"/>
  <c r="F15" i="48"/>
  <c r="F14" i="48"/>
  <c r="E6" i="48"/>
  <c r="E7" i="48"/>
  <c r="D5" i="48"/>
  <c r="C5" i="48"/>
  <c r="C6" i="48"/>
  <c r="C7" i="48"/>
  <c r="C8" i="48" s="1"/>
  <c r="E122" i="47"/>
  <c r="D122" i="47"/>
  <c r="F122" i="47"/>
  <c r="C122" i="47"/>
  <c r="F121" i="47"/>
  <c r="A17" i="47"/>
  <c r="A18" i="47"/>
  <c r="A19" i="47"/>
  <c r="A20" i="47"/>
  <c r="A21" i="47"/>
  <c r="A22" i="47"/>
  <c r="A23" i="47"/>
  <c r="A24" i="47"/>
  <c r="A25" i="47"/>
  <c r="A26" i="47"/>
  <c r="A27" i="47"/>
  <c r="A28" i="47"/>
  <c r="A29" i="47"/>
  <c r="A30" i="47"/>
  <c r="A31" i="47"/>
  <c r="A32" i="47"/>
  <c r="A33" i="47"/>
  <c r="A34" i="47"/>
  <c r="A35" i="47"/>
  <c r="A36" i="47"/>
  <c r="A37" i="47"/>
  <c r="A38" i="47"/>
  <c r="A39" i="47"/>
  <c r="A40" i="47"/>
  <c r="A43" i="47"/>
  <c r="A44" i="47"/>
  <c r="A45" i="47"/>
  <c r="A46" i="47"/>
  <c r="A47" i="47"/>
  <c r="A48" i="47"/>
  <c r="A49" i="47"/>
  <c r="A50" i="47"/>
  <c r="A51" i="47"/>
  <c r="A52" i="47"/>
  <c r="A53" i="47"/>
  <c r="A54" i="47"/>
  <c r="A55" i="47"/>
  <c r="A56" i="47"/>
  <c r="A57" i="47"/>
  <c r="A58" i="47"/>
  <c r="A61" i="47"/>
  <c r="A64" i="47"/>
  <c r="A65" i="47"/>
  <c r="A66" i="47"/>
  <c r="A67" i="47"/>
  <c r="A68" i="47"/>
  <c r="A69" i="47"/>
  <c r="A70" i="47"/>
  <c r="A71" i="47"/>
  <c r="A72" i="47"/>
  <c r="A73" i="47"/>
  <c r="A74" i="47"/>
  <c r="A75" i="47"/>
  <c r="A76" i="47"/>
  <c r="A77" i="47"/>
  <c r="A78" i="47"/>
  <c r="A79" i="47"/>
  <c r="A80" i="47"/>
  <c r="A81" i="47"/>
  <c r="A82" i="47"/>
  <c r="A83" i="47"/>
  <c r="A84" i="47"/>
  <c r="A85" i="47"/>
  <c r="A86" i="47"/>
  <c r="A87" i="47"/>
  <c r="A88" i="47"/>
  <c r="A89" i="47"/>
  <c r="A90" i="47"/>
  <c r="A91" i="47"/>
  <c r="A92" i="47"/>
  <c r="A93" i="47"/>
  <c r="A94" i="47"/>
  <c r="A95" i="47"/>
  <c r="A96" i="47"/>
  <c r="A97" i="47"/>
  <c r="A98" i="47"/>
  <c r="A99" i="47"/>
  <c r="A100" i="47"/>
  <c r="A101" i="47"/>
  <c r="A104" i="47"/>
  <c r="A105" i="47"/>
  <c r="A106" i="47"/>
  <c r="A107" i="47"/>
  <c r="A108" i="47"/>
  <c r="A109" i="47"/>
  <c r="A110" i="47"/>
  <c r="A111" i="47"/>
  <c r="A112" i="47"/>
  <c r="A113" i="47"/>
  <c r="A114" i="47"/>
  <c r="A115" i="47"/>
  <c r="A116" i="47"/>
  <c r="A117" i="47"/>
  <c r="A118" i="47"/>
  <c r="A119" i="47"/>
  <c r="A120" i="47"/>
  <c r="A121" i="47"/>
  <c r="F120" i="47"/>
  <c r="F119" i="47"/>
  <c r="F118" i="47"/>
  <c r="F116" i="47"/>
  <c r="F115" i="47"/>
  <c r="F114" i="47"/>
  <c r="F113" i="47"/>
  <c r="F112" i="47"/>
  <c r="F111" i="47"/>
  <c r="F110" i="47"/>
  <c r="F109" i="47"/>
  <c r="F108" i="47"/>
  <c r="F107" i="47"/>
  <c r="F106" i="47"/>
  <c r="F105" i="47"/>
  <c r="F104" i="47"/>
  <c r="E102" i="47"/>
  <c r="D102" i="47"/>
  <c r="F102" i="47"/>
  <c r="C102" i="47"/>
  <c r="F101" i="47"/>
  <c r="F100" i="47"/>
  <c r="F99" i="47"/>
  <c r="F98" i="47"/>
  <c r="F97" i="47"/>
  <c r="F96" i="47"/>
  <c r="F95" i="47"/>
  <c r="F94" i="47"/>
  <c r="F93" i="47"/>
  <c r="F92" i="47"/>
  <c r="F91" i="47"/>
  <c r="F90" i="47"/>
  <c r="F89" i="47"/>
  <c r="F88" i="47"/>
  <c r="F87" i="47"/>
  <c r="F86" i="47"/>
  <c r="F85" i="47"/>
  <c r="F83" i="47"/>
  <c r="F82" i="47"/>
  <c r="F80" i="47"/>
  <c r="F79" i="47"/>
  <c r="F78" i="47"/>
  <c r="F77" i="47"/>
  <c r="F76" i="47"/>
  <c r="F75" i="47"/>
  <c r="F74" i="47"/>
  <c r="F72" i="47"/>
  <c r="F70" i="47"/>
  <c r="F69" i="47"/>
  <c r="F68" i="47"/>
  <c r="F67" i="47"/>
  <c r="F66" i="47"/>
  <c r="F65" i="47"/>
  <c r="F64" i="47"/>
  <c r="E62" i="47"/>
  <c r="D62" i="47"/>
  <c r="F62" i="47"/>
  <c r="C62" i="47"/>
  <c r="F61" i="47"/>
  <c r="E59" i="47"/>
  <c r="D59" i="47"/>
  <c r="F59" i="47"/>
  <c r="C59" i="47"/>
  <c r="F58" i="47"/>
  <c r="F57" i="47"/>
  <c r="F56" i="47"/>
  <c r="F55" i="47"/>
  <c r="F54" i="47"/>
  <c r="F53" i="47"/>
  <c r="F52" i="47"/>
  <c r="F51" i="47"/>
  <c r="F50" i="47"/>
  <c r="F49" i="47"/>
  <c r="F48" i="47"/>
  <c r="F47" i="47"/>
  <c r="F46" i="47"/>
  <c r="F45" i="47"/>
  <c r="F44" i="47"/>
  <c r="F43" i="47"/>
  <c r="E41" i="47"/>
  <c r="D41" i="47"/>
  <c r="F41" i="47"/>
  <c r="C41" i="47"/>
  <c r="F40" i="47"/>
  <c r="F39" i="47"/>
  <c r="F38" i="47"/>
  <c r="F37" i="47"/>
  <c r="F36" i="47"/>
  <c r="F35" i="47"/>
  <c r="F34" i="47"/>
  <c r="F33" i="47"/>
  <c r="F32" i="47"/>
  <c r="F31" i="47"/>
  <c r="F30" i="47"/>
  <c r="F29" i="47"/>
  <c r="F28" i="47"/>
  <c r="F27" i="47"/>
  <c r="F26" i="47"/>
  <c r="F24" i="47"/>
  <c r="F23" i="47"/>
  <c r="F22" i="47"/>
  <c r="F21" i="47"/>
  <c r="F20" i="47"/>
  <c r="F19" i="47"/>
  <c r="F18" i="47"/>
  <c r="F17" i="47"/>
  <c r="F16" i="47"/>
  <c r="E5" i="47"/>
  <c r="E6" i="47"/>
  <c r="E7" i="47"/>
  <c r="E8" i="47"/>
  <c r="E9" i="47"/>
  <c r="E10" i="47"/>
  <c r="D5" i="47"/>
  <c r="D6" i="47"/>
  <c r="D7" i="47"/>
  <c r="D8" i="47"/>
  <c r="D9" i="47"/>
  <c r="D10" i="47"/>
  <c r="F10" i="47"/>
  <c r="C5" i="47"/>
  <c r="C6" i="47"/>
  <c r="C7" i="47"/>
  <c r="C8" i="47"/>
  <c r="C9" i="47"/>
  <c r="C10" i="47"/>
  <c r="F9" i="47"/>
  <c r="F8" i="47"/>
  <c r="F7" i="47"/>
  <c r="F6" i="47"/>
  <c r="F5" i="47"/>
  <c r="E16" i="46"/>
  <c r="D16" i="46"/>
  <c r="F16" i="46"/>
  <c r="C16" i="46"/>
  <c r="F15" i="46"/>
  <c r="A13" i="46"/>
  <c r="A14" i="46"/>
  <c r="A15" i="46"/>
  <c r="F14" i="46"/>
  <c r="F13" i="46"/>
  <c r="F12" i="46"/>
  <c r="E5" i="46"/>
  <c r="E6" i="46"/>
  <c r="D5" i="46"/>
  <c r="D6" i="46"/>
  <c r="F6" i="46"/>
  <c r="C5" i="46"/>
  <c r="C6" i="46"/>
  <c r="F5" i="46"/>
  <c r="E232" i="45"/>
  <c r="D232" i="45"/>
  <c r="F232" i="45"/>
  <c r="C232" i="45"/>
  <c r="F231"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6"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7" i="45"/>
  <c r="A178" i="45"/>
  <c r="A179" i="45"/>
  <c r="A180" i="45"/>
  <c r="A181" i="45"/>
  <c r="A182" i="45"/>
  <c r="A183" i="45"/>
  <c r="A184" i="45"/>
  <c r="A185" i="45"/>
  <c r="A186" i="45"/>
  <c r="A187" i="45"/>
  <c r="A188" i="45"/>
  <c r="A189" i="45"/>
  <c r="A190" i="45"/>
  <c r="A191" i="45"/>
  <c r="A192" i="45"/>
  <c r="A193" i="45"/>
  <c r="A194" i="45"/>
  <c r="A195" i="45"/>
  <c r="A196" i="45"/>
  <c r="A197" i="45"/>
  <c r="A198" i="45"/>
  <c r="A199" i="45"/>
  <c r="A200" i="45"/>
  <c r="A201" i="45"/>
  <c r="A202" i="45"/>
  <c r="A203"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F230" i="45"/>
  <c r="F229" i="45"/>
  <c r="F228" i="45"/>
  <c r="F227" i="45"/>
  <c r="F226" i="45"/>
  <c r="F225" i="45"/>
  <c r="F224" i="45"/>
  <c r="F223" i="45"/>
  <c r="F222" i="45"/>
  <c r="F221" i="45"/>
  <c r="F220" i="45"/>
  <c r="F219" i="45"/>
  <c r="F218" i="45"/>
  <c r="F217" i="45"/>
  <c r="F216" i="45"/>
  <c r="F215" i="45"/>
  <c r="F214" i="45"/>
  <c r="F213" i="45"/>
  <c r="F212" i="45"/>
  <c r="F211" i="45"/>
  <c r="F210" i="45"/>
  <c r="F209" i="45"/>
  <c r="F208" i="45"/>
  <c r="F207" i="45"/>
  <c r="F206" i="45"/>
  <c r="F205" i="45"/>
  <c r="F204" i="45"/>
  <c r="F203" i="45"/>
  <c r="F202" i="45"/>
  <c r="F201" i="45"/>
  <c r="F200" i="45"/>
  <c r="F199" i="45"/>
  <c r="F198" i="45"/>
  <c r="F197" i="45"/>
  <c r="F196" i="45"/>
  <c r="F195" i="45"/>
  <c r="F194" i="45"/>
  <c r="F193" i="45"/>
  <c r="F192" i="45"/>
  <c r="F191" i="45"/>
  <c r="F190" i="45"/>
  <c r="F188" i="45"/>
  <c r="F187" i="45"/>
  <c r="F186" i="45"/>
  <c r="F185" i="45"/>
  <c r="F184" i="45"/>
  <c r="F183" i="45"/>
  <c r="F182" i="45"/>
  <c r="F181" i="45"/>
  <c r="F180" i="45"/>
  <c r="F179" i="45"/>
  <c r="F178" i="45"/>
  <c r="F177" i="45"/>
  <c r="E175" i="45"/>
  <c r="D175" i="45"/>
  <c r="F175" i="45"/>
  <c r="C175" i="45"/>
  <c r="F174" i="45"/>
  <c r="F173" i="45"/>
  <c r="F172" i="45"/>
  <c r="F171" i="45"/>
  <c r="F170" i="45"/>
  <c r="F169" i="45"/>
  <c r="F168" i="45"/>
  <c r="F167" i="45"/>
  <c r="F166" i="45"/>
  <c r="F165" i="45"/>
  <c r="F164" i="45"/>
  <c r="F163" i="45"/>
  <c r="F162" i="45"/>
  <c r="F161" i="45"/>
  <c r="F160" i="45"/>
  <c r="F159" i="45"/>
  <c r="F158" i="45"/>
  <c r="F157" i="45"/>
  <c r="F156" i="45"/>
  <c r="F155" i="45"/>
  <c r="F154" i="45"/>
  <c r="F153" i="45"/>
  <c r="F152" i="45"/>
  <c r="F151" i="45"/>
  <c r="F150" i="45"/>
  <c r="F149" i="45"/>
  <c r="F148" i="45"/>
  <c r="F147" i="45"/>
  <c r="F146" i="45"/>
  <c r="F145" i="45"/>
  <c r="F144" i="45"/>
  <c r="F143"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8" i="45"/>
  <c r="F117" i="45"/>
  <c r="F116" i="45"/>
  <c r="F115" i="45"/>
  <c r="F114" i="45"/>
  <c r="F113" i="45"/>
  <c r="F112" i="45"/>
  <c r="F111" i="45"/>
  <c r="F110" i="45"/>
  <c r="F109" i="45"/>
  <c r="F108" i="45"/>
  <c r="F107" i="45"/>
  <c r="F106" i="45"/>
  <c r="F105" i="45"/>
  <c r="F104" i="45"/>
  <c r="F103" i="45"/>
  <c r="F102" i="45"/>
  <c r="F101" i="45"/>
  <c r="F100" i="45"/>
  <c r="F99" i="45"/>
  <c r="E97" i="45"/>
  <c r="D97" i="45"/>
  <c r="F97" i="45"/>
  <c r="C97" i="45"/>
  <c r="F96" i="45"/>
  <c r="E94" i="45"/>
  <c r="D94" i="45"/>
  <c r="F94" i="45"/>
  <c r="C94" i="45"/>
  <c r="F93" i="45"/>
  <c r="F92" i="45"/>
  <c r="F91" i="45"/>
  <c r="F90" i="45"/>
  <c r="F89" i="45"/>
  <c r="F88" i="45"/>
  <c r="F87" i="45"/>
  <c r="F86" i="45"/>
  <c r="F85" i="45"/>
  <c r="F84" i="45"/>
  <c r="F83" i="45"/>
  <c r="F82" i="45"/>
  <c r="F81" i="45"/>
  <c r="F80" i="45"/>
  <c r="F79" i="45"/>
  <c r="F78" i="45"/>
  <c r="F77" i="45"/>
  <c r="F76" i="45"/>
  <c r="F75" i="45"/>
  <c r="F74" i="45"/>
  <c r="F73" i="45"/>
  <c r="F72" i="45"/>
  <c r="F71" i="45"/>
  <c r="F70" i="45"/>
  <c r="F68" i="45"/>
  <c r="F67" i="45"/>
  <c r="F66" i="45"/>
  <c r="F65" i="45"/>
  <c r="F64" i="45"/>
  <c r="F63" i="45"/>
  <c r="F62" i="45"/>
  <c r="E60" i="45"/>
  <c r="D60" i="45"/>
  <c r="F60" i="45"/>
  <c r="C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E5" i="45"/>
  <c r="E6" i="45"/>
  <c r="E7" i="45"/>
  <c r="E8" i="45"/>
  <c r="E9" i="45"/>
  <c r="E10" i="45"/>
  <c r="D5" i="45"/>
  <c r="D6" i="45"/>
  <c r="D7" i="45"/>
  <c r="D8" i="45"/>
  <c r="D9" i="45"/>
  <c r="D10" i="45"/>
  <c r="F10" i="45"/>
  <c r="C5" i="45"/>
  <c r="C6" i="45"/>
  <c r="C7" i="45"/>
  <c r="C8" i="45"/>
  <c r="C9" i="45"/>
  <c r="C10" i="45"/>
  <c r="F9" i="45"/>
  <c r="F8" i="45"/>
  <c r="F7" i="45"/>
  <c r="F6" i="45"/>
  <c r="F5" i="45"/>
  <c r="E123" i="44"/>
  <c r="D123" i="44"/>
  <c r="F123" i="44"/>
  <c r="C123" i="44"/>
  <c r="F122"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6" i="44"/>
  <c r="A47" i="44"/>
  <c r="A48" i="44"/>
  <c r="A49" i="44"/>
  <c r="A50" i="44"/>
  <c r="A51" i="44"/>
  <c r="A52" i="44"/>
  <c r="A53" i="44"/>
  <c r="A56"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F121" i="44"/>
  <c r="F120" i="44"/>
  <c r="F119" i="44"/>
  <c r="F118" i="44"/>
  <c r="F117" i="44"/>
  <c r="F116" i="44"/>
  <c r="F115" i="44"/>
  <c r="F114" i="44"/>
  <c r="F113" i="44"/>
  <c r="F112" i="44"/>
  <c r="F111" i="44"/>
  <c r="F110" i="44"/>
  <c r="F109" i="44"/>
  <c r="F108" i="44"/>
  <c r="F107" i="44"/>
  <c r="F105" i="44"/>
  <c r="F104" i="44"/>
  <c r="F103" i="44"/>
  <c r="F102" i="44"/>
  <c r="F101" i="44"/>
  <c r="F100" i="44"/>
  <c r="F99" i="44"/>
  <c r="F98" i="44"/>
  <c r="F97" i="44"/>
  <c r="F96" i="44"/>
  <c r="F95" i="44"/>
  <c r="F94" i="44"/>
  <c r="F93" i="44"/>
  <c r="F92" i="44"/>
  <c r="F91" i="44"/>
  <c r="F90" i="44"/>
  <c r="F89" i="44"/>
  <c r="F88" i="44"/>
  <c r="F87" i="44"/>
  <c r="E85" i="44"/>
  <c r="D85" i="44"/>
  <c r="F85" i="44"/>
  <c r="C85" i="44"/>
  <c r="F84" i="44"/>
  <c r="F83" i="44"/>
  <c r="F82" i="44"/>
  <c r="F81" i="44"/>
  <c r="F80" i="44"/>
  <c r="F79" i="44"/>
  <c r="F78" i="44"/>
  <c r="F77" i="44"/>
  <c r="F74" i="44"/>
  <c r="F72" i="44"/>
  <c r="F71" i="44"/>
  <c r="F70" i="44"/>
  <c r="F69" i="44"/>
  <c r="F67" i="44"/>
  <c r="F66" i="44"/>
  <c r="F65" i="44"/>
  <c r="F64" i="44"/>
  <c r="F63" i="44"/>
  <c r="F62" i="44"/>
  <c r="F61" i="44"/>
  <c r="F60" i="44"/>
  <c r="F59" i="44"/>
  <c r="E57" i="44"/>
  <c r="D57" i="44"/>
  <c r="F57" i="44"/>
  <c r="C57" i="44"/>
  <c r="F56" i="44"/>
  <c r="E54" i="44"/>
  <c r="D54" i="44"/>
  <c r="F54" i="44"/>
  <c r="C54" i="44"/>
  <c r="F53" i="44"/>
  <c r="F52" i="44"/>
  <c r="F49" i="44"/>
  <c r="F48" i="44"/>
  <c r="F47" i="44"/>
  <c r="F46" i="44"/>
  <c r="E44" i="44"/>
  <c r="D44" i="44"/>
  <c r="F44" i="44"/>
  <c r="C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E5" i="44"/>
  <c r="E6" i="44"/>
  <c r="E7" i="44"/>
  <c r="E8" i="44"/>
  <c r="E9" i="44"/>
  <c r="E10" i="44"/>
  <c r="D5" i="44"/>
  <c r="D6" i="44"/>
  <c r="D7" i="44"/>
  <c r="D8" i="44"/>
  <c r="D9" i="44"/>
  <c r="D10" i="44"/>
  <c r="F10" i="44"/>
  <c r="C5" i="44"/>
  <c r="C6" i="44"/>
  <c r="C7" i="44"/>
  <c r="C8" i="44"/>
  <c r="C9" i="44"/>
  <c r="C10" i="44"/>
  <c r="F9" i="44"/>
  <c r="F8" i="44"/>
  <c r="F7" i="44"/>
  <c r="F6" i="44"/>
  <c r="F5" i="44"/>
  <c r="E49" i="43"/>
  <c r="D49" i="43"/>
  <c r="F49" i="43"/>
  <c r="C49" i="43"/>
  <c r="A16" i="43"/>
  <c r="A17" i="43"/>
  <c r="A18" i="43"/>
  <c r="A19" i="43"/>
  <c r="A20" i="43"/>
  <c r="A21" i="43"/>
  <c r="A22" i="43"/>
  <c r="A23" i="43"/>
  <c r="A24" i="43"/>
  <c r="A25" i="43"/>
  <c r="A26" i="43"/>
  <c r="A27" i="43"/>
  <c r="A28" i="43"/>
  <c r="A29" i="43"/>
  <c r="A30" i="43"/>
  <c r="A31" i="43"/>
  <c r="A34" i="43"/>
  <c r="A37" i="43"/>
  <c r="A40" i="43"/>
  <c r="A41" i="43"/>
  <c r="A42" i="43"/>
  <c r="A43" i="43"/>
  <c r="A44" i="43"/>
  <c r="A45" i="43"/>
  <c r="A46" i="43"/>
  <c r="A47" i="43"/>
  <c r="A48" i="43"/>
  <c r="F47" i="43"/>
  <c r="E38" i="43"/>
  <c r="D38" i="43"/>
  <c r="F38" i="43"/>
  <c r="C38" i="43"/>
  <c r="F37" i="43"/>
  <c r="E35" i="43"/>
  <c r="D35" i="43"/>
  <c r="F35" i="43"/>
  <c r="C35" i="43"/>
  <c r="F34" i="43"/>
  <c r="E32" i="43"/>
  <c r="D32" i="43"/>
  <c r="F32" i="43"/>
  <c r="C32" i="43"/>
  <c r="F31" i="43"/>
  <c r="F30" i="43"/>
  <c r="F29" i="43"/>
  <c r="F28" i="43"/>
  <c r="F27" i="43"/>
  <c r="F26" i="43"/>
  <c r="F25" i="43"/>
  <c r="F24" i="43"/>
  <c r="F23" i="43"/>
  <c r="F22" i="43"/>
  <c r="F21" i="43"/>
  <c r="F19" i="43"/>
  <c r="F18" i="43"/>
  <c r="F17" i="43"/>
  <c r="F16" i="43"/>
  <c r="F15" i="43"/>
  <c r="E5" i="43"/>
  <c r="E6" i="43"/>
  <c r="E7" i="43"/>
  <c r="E8" i="43"/>
  <c r="E9" i="43"/>
  <c r="D5" i="43"/>
  <c r="D6" i="43"/>
  <c r="D7" i="43"/>
  <c r="D8" i="43"/>
  <c r="D9" i="43"/>
  <c r="F9" i="43"/>
  <c r="C5" i="43"/>
  <c r="C6" i="43"/>
  <c r="C7" i="43"/>
  <c r="C8" i="43"/>
  <c r="C9" i="43"/>
  <c r="F8" i="43"/>
  <c r="F7" i="43"/>
  <c r="F6" i="43"/>
  <c r="F5" i="43"/>
  <c r="E48" i="42"/>
  <c r="D48" i="42"/>
  <c r="F48" i="42"/>
  <c r="C48" i="42"/>
  <c r="F47"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41" i="42"/>
  <c r="A42" i="42"/>
  <c r="A43" i="42"/>
  <c r="A44" i="42"/>
  <c r="A45" i="42"/>
  <c r="A46" i="42"/>
  <c r="A47" i="42"/>
  <c r="F46" i="42"/>
  <c r="F44" i="42"/>
  <c r="F43" i="42"/>
  <c r="F42" i="42"/>
  <c r="F41" i="42"/>
  <c r="E39" i="42"/>
  <c r="D39" i="42"/>
  <c r="F39" i="42"/>
  <c r="C39" i="42"/>
  <c r="F38" i="42"/>
  <c r="F37" i="42"/>
  <c r="F36" i="42"/>
  <c r="F35" i="42"/>
  <c r="F33" i="42"/>
  <c r="F31" i="42"/>
  <c r="F30" i="42"/>
  <c r="F29" i="42"/>
  <c r="F28" i="42"/>
  <c r="F27" i="42"/>
  <c r="F26" i="42"/>
  <c r="F25" i="42"/>
  <c r="F24" i="42"/>
  <c r="F23" i="42"/>
  <c r="F22" i="42"/>
  <c r="F21" i="42"/>
  <c r="F20" i="42"/>
  <c r="F19" i="42"/>
  <c r="F18" i="42"/>
  <c r="F17" i="42"/>
  <c r="F16" i="42"/>
  <c r="F15" i="42"/>
  <c r="F14" i="42"/>
  <c r="F13" i="42"/>
  <c r="E5" i="42"/>
  <c r="E6" i="42"/>
  <c r="E7" i="42"/>
  <c r="D5" i="42"/>
  <c r="D6" i="42"/>
  <c r="D7" i="42"/>
  <c r="F7" i="42"/>
  <c r="C5" i="42"/>
  <c r="C6" i="42"/>
  <c r="C7" i="42"/>
  <c r="F6" i="42"/>
  <c r="F5" i="42"/>
  <c r="E31" i="41"/>
  <c r="D31" i="41"/>
  <c r="F31" i="41"/>
  <c r="C31" i="41"/>
  <c r="F30" i="41"/>
  <c r="A13" i="41"/>
  <c r="A14" i="41"/>
  <c r="A15" i="41"/>
  <c r="A16" i="41"/>
  <c r="A17" i="41"/>
  <c r="A18" i="41"/>
  <c r="A19" i="41"/>
  <c r="A20" i="41"/>
  <c r="A21" i="41"/>
  <c r="A22" i="41"/>
  <c r="A23" i="41"/>
  <c r="A24" i="41"/>
  <c r="A25" i="41"/>
  <c r="A26" i="41"/>
  <c r="A27" i="41"/>
  <c r="A28" i="41"/>
  <c r="A29" i="41"/>
  <c r="A30" i="41"/>
  <c r="F29" i="41"/>
  <c r="F28" i="41"/>
  <c r="F27" i="41"/>
  <c r="F26" i="41"/>
  <c r="F25" i="41"/>
  <c r="F24" i="41"/>
  <c r="F23" i="41"/>
  <c r="F22" i="41"/>
  <c r="F21" i="41"/>
  <c r="F20" i="41"/>
  <c r="F19" i="41"/>
  <c r="F18" i="41"/>
  <c r="F17" i="41"/>
  <c r="F16" i="41"/>
  <c r="F15" i="41"/>
  <c r="F14" i="41"/>
  <c r="F13" i="41"/>
  <c r="F12" i="41"/>
  <c r="E5" i="41"/>
  <c r="E6" i="41"/>
  <c r="D5" i="41"/>
  <c r="D6" i="41"/>
  <c r="F6" i="41"/>
  <c r="C5" i="41"/>
  <c r="C6" i="41"/>
  <c r="F5" i="41"/>
  <c r="E108" i="40"/>
  <c r="D108" i="40"/>
  <c r="F108" i="40"/>
  <c r="C108" i="40"/>
  <c r="F107"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44" i="40"/>
  <c r="A45" i="40"/>
  <c r="A46" i="40"/>
  <c r="A47" i="40"/>
  <c r="A50" i="40"/>
  <c r="A51" i="40"/>
  <c r="A52" i="40"/>
  <c r="A53" i="40"/>
  <c r="A54" i="40"/>
  <c r="A55" i="40"/>
  <c r="A56" i="40"/>
  <c r="A57" i="40"/>
  <c r="A58" i="40"/>
  <c r="A59" i="40"/>
  <c r="A60" i="40"/>
  <c r="A63" i="40"/>
  <c r="A66" i="40"/>
  <c r="A67" i="40"/>
  <c r="A68" i="40"/>
  <c r="A69" i="40"/>
  <c r="A70" i="40"/>
  <c r="A71" i="40"/>
  <c r="A72" i="40"/>
  <c r="A73" i="40"/>
  <c r="A74" i="40"/>
  <c r="A75" i="40"/>
  <c r="A76" i="40"/>
  <c r="A77" i="40"/>
  <c r="A78" i="40"/>
  <c r="A79" i="40"/>
  <c r="A80" i="40"/>
  <c r="A81" i="40"/>
  <c r="A82" i="40"/>
  <c r="A83" i="40"/>
  <c r="A84" i="40"/>
  <c r="A85" i="40"/>
  <c r="A86" i="40"/>
  <c r="A87" i="40"/>
  <c r="A88" i="40"/>
  <c r="A89" i="40"/>
  <c r="A90" i="40"/>
  <c r="A93" i="40"/>
  <c r="A94" i="40"/>
  <c r="A95" i="40"/>
  <c r="A96" i="40"/>
  <c r="A97" i="40"/>
  <c r="A98" i="40"/>
  <c r="A99" i="40"/>
  <c r="A100" i="40"/>
  <c r="A101" i="40"/>
  <c r="A102" i="40"/>
  <c r="A103" i="40"/>
  <c r="A104" i="40"/>
  <c r="A105" i="40"/>
  <c r="A106" i="40"/>
  <c r="A107" i="40"/>
  <c r="F106" i="40"/>
  <c r="F105" i="40"/>
  <c r="F104" i="40"/>
  <c r="F103" i="40"/>
  <c r="F102" i="40"/>
  <c r="F101" i="40"/>
  <c r="F100" i="40"/>
  <c r="F99" i="40"/>
  <c r="F98" i="40"/>
  <c r="F97" i="40"/>
  <c r="F96" i="40"/>
  <c r="F94" i="40"/>
  <c r="F93" i="40"/>
  <c r="E91" i="40"/>
  <c r="D91" i="40"/>
  <c r="F91" i="40"/>
  <c r="C91" i="40"/>
  <c r="F90" i="40"/>
  <c r="F89" i="40"/>
  <c r="F88" i="40"/>
  <c r="F87" i="40"/>
  <c r="F86" i="40"/>
  <c r="F85" i="40"/>
  <c r="F84" i="40"/>
  <c r="F83" i="40"/>
  <c r="F82" i="40"/>
  <c r="F81" i="40"/>
  <c r="F80" i="40"/>
  <c r="F79" i="40"/>
  <c r="F77" i="40"/>
  <c r="F76" i="40"/>
  <c r="F74" i="40"/>
  <c r="F73" i="40"/>
  <c r="F72" i="40"/>
  <c r="F71" i="40"/>
  <c r="F70" i="40"/>
  <c r="F69" i="40"/>
  <c r="F68" i="40"/>
  <c r="F67" i="40"/>
  <c r="F66" i="40"/>
  <c r="E64" i="40"/>
  <c r="D64" i="40"/>
  <c r="F64" i="40"/>
  <c r="C64" i="40"/>
  <c r="F63" i="40"/>
  <c r="E61" i="40"/>
  <c r="D61" i="40"/>
  <c r="F61" i="40"/>
  <c r="C61" i="40"/>
  <c r="F60" i="40"/>
  <c r="F59" i="40"/>
  <c r="F58" i="40"/>
  <c r="F57" i="40"/>
  <c r="F56" i="40"/>
  <c r="F55" i="40"/>
  <c r="F54" i="40"/>
  <c r="F53" i="40"/>
  <c r="F52" i="40"/>
  <c r="F51" i="40"/>
  <c r="F50" i="40"/>
  <c r="E48" i="40"/>
  <c r="D48" i="40"/>
  <c r="F48" i="40"/>
  <c r="C48" i="40"/>
  <c r="F47" i="40"/>
  <c r="F46" i="40"/>
  <c r="F45" i="40"/>
  <c r="F44" i="40"/>
  <c r="F43" i="40"/>
  <c r="F42" i="40"/>
  <c r="F41" i="40"/>
  <c r="F40" i="40"/>
  <c r="F39" i="40"/>
  <c r="F38" i="40"/>
  <c r="F37" i="40"/>
  <c r="F36" i="40"/>
  <c r="F35" i="40"/>
  <c r="F34" i="40"/>
  <c r="F33" i="40"/>
  <c r="F32" i="40"/>
  <c r="F31" i="40"/>
  <c r="F30" i="40"/>
  <c r="F29" i="40"/>
  <c r="F28" i="40"/>
  <c r="F25" i="40"/>
  <c r="F24" i="40"/>
  <c r="F23" i="40"/>
  <c r="F22" i="40"/>
  <c r="F21" i="40"/>
  <c r="F20" i="40"/>
  <c r="F19" i="40"/>
  <c r="F18" i="40"/>
  <c r="F17" i="40"/>
  <c r="F16" i="40"/>
  <c r="E5" i="40"/>
  <c r="E6" i="40"/>
  <c r="E7" i="40"/>
  <c r="E8" i="40"/>
  <c r="E9" i="40"/>
  <c r="E10" i="40"/>
  <c r="D5" i="40"/>
  <c r="D6" i="40"/>
  <c r="D7" i="40"/>
  <c r="D8" i="40"/>
  <c r="D9" i="40"/>
  <c r="D10" i="40"/>
  <c r="F10" i="40"/>
  <c r="C5" i="40"/>
  <c r="C6" i="40"/>
  <c r="C7" i="40"/>
  <c r="C8" i="40"/>
  <c r="C9" i="40"/>
  <c r="C10" i="40"/>
  <c r="F9" i="40"/>
  <c r="F8" i="40"/>
  <c r="F7" i="40"/>
  <c r="F6" i="40"/>
  <c r="F5" i="40"/>
  <c r="E58" i="39"/>
  <c r="D58" i="39"/>
  <c r="F58" i="39"/>
  <c r="C58" i="39"/>
  <c r="F57" i="39"/>
  <c r="A16" i="39"/>
  <c r="A17" i="39"/>
  <c r="A18" i="39"/>
  <c r="A19" i="39"/>
  <c r="A20" i="39"/>
  <c r="A21" i="39"/>
  <c r="A22" i="39"/>
  <c r="A23" i="39"/>
  <c r="A24" i="39"/>
  <c r="A25" i="39"/>
  <c r="A26" i="39"/>
  <c r="A27" i="39"/>
  <c r="A28" i="39"/>
  <c r="A29" i="39"/>
  <c r="A30" i="39"/>
  <c r="A31" i="39"/>
  <c r="A32" i="39"/>
  <c r="A33" i="39"/>
  <c r="A34" i="39"/>
  <c r="A35" i="39"/>
  <c r="A38" i="39"/>
  <c r="A41" i="39"/>
  <c r="A42" i="39"/>
  <c r="A43" i="39"/>
  <c r="A44" i="39"/>
  <c r="A45" i="39"/>
  <c r="A46" i="39"/>
  <c r="A47" i="39"/>
  <c r="A50" i="39"/>
  <c r="A51" i="39"/>
  <c r="A52" i="39"/>
  <c r="A53" i="39"/>
  <c r="A54" i="39"/>
  <c r="A55" i="39"/>
  <c r="A56" i="39"/>
  <c r="A57" i="39"/>
  <c r="F56" i="39"/>
  <c r="F55" i="39"/>
  <c r="F54" i="39"/>
  <c r="F53" i="39"/>
  <c r="F52" i="39"/>
  <c r="F51" i="39"/>
  <c r="F50" i="39"/>
  <c r="E48" i="39"/>
  <c r="D48" i="39"/>
  <c r="F48" i="39"/>
  <c r="C48" i="39"/>
  <c r="F47" i="39"/>
  <c r="F46" i="39"/>
  <c r="F45" i="39"/>
  <c r="F43" i="39"/>
  <c r="F42" i="39"/>
  <c r="F41" i="39"/>
  <c r="E39" i="39"/>
  <c r="D39" i="39"/>
  <c r="F39" i="39"/>
  <c r="C39" i="39"/>
  <c r="F38" i="39"/>
  <c r="E36" i="39"/>
  <c r="D36" i="39"/>
  <c r="F36" i="39"/>
  <c r="C36" i="39"/>
  <c r="F35" i="39"/>
  <c r="F34" i="39"/>
  <c r="F33" i="39"/>
  <c r="F32" i="39"/>
  <c r="F31" i="39"/>
  <c r="F30" i="39"/>
  <c r="F29" i="39"/>
  <c r="F28" i="39"/>
  <c r="F27" i="39"/>
  <c r="F25" i="39"/>
  <c r="F24" i="39"/>
  <c r="F23" i="39"/>
  <c r="F22" i="39"/>
  <c r="F21" i="39"/>
  <c r="F20" i="39"/>
  <c r="F19" i="39"/>
  <c r="F18" i="39"/>
  <c r="F17" i="39"/>
  <c r="F16" i="39"/>
  <c r="F15" i="39"/>
  <c r="E5" i="39"/>
  <c r="E6" i="39"/>
  <c r="E7" i="39"/>
  <c r="E8" i="39"/>
  <c r="E9" i="39"/>
  <c r="D5" i="39"/>
  <c r="D6" i="39"/>
  <c r="D7" i="39"/>
  <c r="D8" i="39"/>
  <c r="D9" i="39"/>
  <c r="F9" i="39"/>
  <c r="C5" i="39"/>
  <c r="C6" i="39"/>
  <c r="C7" i="39"/>
  <c r="C8" i="39"/>
  <c r="C9" i="39"/>
  <c r="F8" i="39"/>
  <c r="F7" i="39"/>
  <c r="F6" i="39"/>
  <c r="F5" i="39"/>
  <c r="E94" i="38"/>
  <c r="D94" i="38"/>
  <c r="F94" i="38"/>
  <c r="C94" i="38"/>
  <c r="F93" i="38"/>
  <c r="A16" i="38"/>
  <c r="A17" i="38"/>
  <c r="A18" i="38"/>
  <c r="A19" i="38"/>
  <c r="A20" i="38"/>
  <c r="A21" i="38"/>
  <c r="A22" i="38"/>
  <c r="A23" i="38"/>
  <c r="A24" i="38"/>
  <c r="A25" i="38"/>
  <c r="A26" i="38"/>
  <c r="A27" i="38"/>
  <c r="A28" i="38"/>
  <c r="A29" i="38"/>
  <c r="A30" i="38"/>
  <c r="A31" i="38"/>
  <c r="A32" i="38"/>
  <c r="A33" i="38"/>
  <c r="A34" i="38"/>
  <c r="A35" i="38"/>
  <c r="A36" i="38"/>
  <c r="A37" i="38"/>
  <c r="A38" i="38"/>
  <c r="A41" i="38"/>
  <c r="A42" i="38"/>
  <c r="A43" i="38"/>
  <c r="A46" i="38"/>
  <c r="A47" i="38"/>
  <c r="A48" i="38"/>
  <c r="A49" i="38"/>
  <c r="A50" i="38"/>
  <c r="A51" i="38"/>
  <c r="A52" i="38"/>
  <c r="A53" i="38"/>
  <c r="A54" i="38"/>
  <c r="A55" i="38"/>
  <c r="A56" i="38"/>
  <c r="A57" i="38"/>
  <c r="A58" i="38"/>
  <c r="A59" i="38"/>
  <c r="A60" i="38"/>
  <c r="A61"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E62" i="38"/>
  <c r="D62" i="38"/>
  <c r="F62" i="38"/>
  <c r="C62" i="38"/>
  <c r="F61" i="38"/>
  <c r="F60" i="38"/>
  <c r="F59" i="38"/>
  <c r="F58" i="38"/>
  <c r="F57" i="38"/>
  <c r="F56" i="38"/>
  <c r="F55" i="38"/>
  <c r="F54" i="38"/>
  <c r="F53" i="38"/>
  <c r="F52" i="38"/>
  <c r="F51" i="38"/>
  <c r="F50" i="38"/>
  <c r="F49" i="38"/>
  <c r="F48" i="38"/>
  <c r="F46" i="38"/>
  <c r="E44" i="38"/>
  <c r="D44" i="38"/>
  <c r="F44" i="38"/>
  <c r="C44" i="38"/>
  <c r="F43" i="38"/>
  <c r="F42" i="38"/>
  <c r="F41" i="38"/>
  <c r="E39" i="38"/>
  <c r="D39" i="38"/>
  <c r="F39" i="38"/>
  <c r="C39" i="38"/>
  <c r="F38" i="38"/>
  <c r="F37" i="38"/>
  <c r="F36" i="38"/>
  <c r="F35" i="38"/>
  <c r="F34" i="38"/>
  <c r="F33" i="38"/>
  <c r="F32" i="38"/>
  <c r="F31" i="38"/>
  <c r="F30" i="38"/>
  <c r="F29" i="38"/>
  <c r="F28" i="38"/>
  <c r="F27" i="38"/>
  <c r="F26" i="38"/>
  <c r="F25" i="38"/>
  <c r="F23" i="38"/>
  <c r="F22" i="38"/>
  <c r="F21" i="38"/>
  <c r="F20" i="38"/>
  <c r="F19" i="38"/>
  <c r="F18" i="38"/>
  <c r="F17" i="38"/>
  <c r="F16" i="38"/>
  <c r="F15" i="38"/>
  <c r="E5" i="38"/>
  <c r="E6" i="38"/>
  <c r="E7" i="38"/>
  <c r="E8" i="38"/>
  <c r="E9" i="38"/>
  <c r="D5" i="38"/>
  <c r="D6" i="38"/>
  <c r="D7" i="38"/>
  <c r="D8" i="38"/>
  <c r="D9" i="38"/>
  <c r="F9" i="38"/>
  <c r="C5" i="38"/>
  <c r="C6" i="38"/>
  <c r="C7" i="38"/>
  <c r="C8" i="38"/>
  <c r="C9" i="38"/>
  <c r="F8" i="38"/>
  <c r="F7" i="38"/>
  <c r="F6" i="38"/>
  <c r="F5" i="38"/>
  <c r="D144" i="32"/>
  <c r="E144" i="32"/>
  <c r="F144" i="32"/>
  <c r="G144" i="32"/>
  <c r="H144" i="32"/>
  <c r="C144" i="32"/>
  <c r="D135" i="32"/>
  <c r="E135" i="32"/>
  <c r="F135" i="32"/>
  <c r="G135" i="32"/>
  <c r="H135" i="32"/>
  <c r="C135" i="32"/>
  <c r="D123" i="32"/>
  <c r="E123" i="32"/>
  <c r="F123" i="32"/>
  <c r="G123" i="32"/>
  <c r="H123" i="32"/>
  <c r="C123" i="32"/>
  <c r="D91" i="32"/>
  <c r="E91" i="32"/>
  <c r="F91" i="32"/>
  <c r="G91" i="32"/>
  <c r="H91" i="32"/>
  <c r="C91" i="32"/>
  <c r="D66" i="32"/>
  <c r="E66" i="32"/>
  <c r="F66" i="32"/>
  <c r="G66" i="32"/>
  <c r="H66" i="32"/>
  <c r="C66" i="32"/>
  <c r="D64" i="32"/>
  <c r="E64" i="32"/>
  <c r="F64" i="32"/>
  <c r="G64" i="32"/>
  <c r="H64" i="32"/>
  <c r="C64" i="32"/>
  <c r="D58" i="32"/>
  <c r="E58" i="32"/>
  <c r="F58" i="32"/>
  <c r="G58" i="32"/>
  <c r="H58" i="32"/>
  <c r="C58" i="32"/>
  <c r="D45" i="32"/>
  <c r="E45" i="32"/>
  <c r="F45" i="32"/>
  <c r="G45" i="32"/>
  <c r="H45" i="32"/>
  <c r="C45" i="32"/>
  <c r="D39" i="32"/>
  <c r="E39" i="32"/>
  <c r="F39" i="32"/>
  <c r="G39" i="32"/>
  <c r="H39" i="32"/>
  <c r="C39" i="32"/>
  <c r="D14" i="32"/>
  <c r="E14" i="32"/>
  <c r="F14" i="32"/>
  <c r="G14" i="32"/>
  <c r="H14" i="32"/>
  <c r="C14" i="32"/>
  <c r="D12" i="32"/>
  <c r="E12" i="32"/>
  <c r="F12" i="32"/>
  <c r="G12" i="32"/>
  <c r="H12" i="32"/>
  <c r="C12" i="32"/>
  <c r="D5" i="32"/>
  <c r="E5" i="32"/>
  <c r="F5" i="32"/>
  <c r="G5" i="32"/>
  <c r="H5" i="32"/>
  <c r="C5" i="32"/>
  <c r="C955" i="35"/>
  <c r="B955" i="35"/>
  <c r="C1686" i="34"/>
  <c r="B1686" i="34"/>
  <c r="D185" i="31"/>
  <c r="E185" i="31"/>
  <c r="F185" i="31"/>
  <c r="G57" i="31"/>
  <c r="G185" i="31"/>
  <c r="H185" i="31"/>
  <c r="J185" i="31"/>
  <c r="K185" i="31"/>
  <c r="L185" i="31"/>
  <c r="M185" i="31"/>
  <c r="N185" i="31"/>
  <c r="O185" i="31"/>
  <c r="P185" i="31"/>
  <c r="C185" i="31"/>
  <c r="H183" i="31"/>
  <c r="I183" i="31"/>
  <c r="J183" i="31"/>
  <c r="K183" i="31"/>
  <c r="L183" i="31"/>
  <c r="M183" i="31"/>
  <c r="N183" i="31"/>
  <c r="O183" i="31"/>
  <c r="P183" i="31"/>
  <c r="G183" i="31"/>
  <c r="F183" i="31"/>
  <c r="E183" i="31"/>
  <c r="D183" i="31"/>
  <c r="C183" i="31"/>
  <c r="H151" i="31"/>
  <c r="I151" i="31"/>
  <c r="J151" i="31"/>
  <c r="K151" i="31"/>
  <c r="L151" i="31"/>
  <c r="M151" i="31"/>
  <c r="N151" i="31"/>
  <c r="O151" i="31"/>
  <c r="P151" i="31"/>
  <c r="G151" i="31"/>
  <c r="F151" i="31"/>
  <c r="E151" i="31"/>
  <c r="D151" i="31"/>
  <c r="C151" i="31"/>
  <c r="H82" i="31"/>
  <c r="I82" i="31"/>
  <c r="I57" i="31"/>
  <c r="I185" i="31"/>
  <c r="J82" i="31"/>
  <c r="K82" i="31"/>
  <c r="L82" i="31"/>
  <c r="M82" i="31"/>
  <c r="N82" i="31"/>
  <c r="O82" i="31"/>
  <c r="P82" i="31"/>
  <c r="G82" i="31"/>
  <c r="F82" i="31"/>
  <c r="E82" i="31"/>
  <c r="D82" i="31"/>
  <c r="C82" i="31"/>
  <c r="H57" i="31"/>
  <c r="J57" i="31"/>
  <c r="K57" i="31"/>
  <c r="L57" i="31"/>
  <c r="M57" i="31"/>
  <c r="N57" i="31"/>
  <c r="O57" i="31"/>
  <c r="P57" i="31"/>
  <c r="F57" i="31"/>
  <c r="E57" i="31"/>
  <c r="D57" i="31"/>
  <c r="C57" i="31"/>
  <c r="P60" i="31"/>
  <c r="O60" i="31"/>
  <c r="N60" i="31"/>
  <c r="M60" i="31"/>
  <c r="L60" i="31"/>
  <c r="K60" i="31"/>
  <c r="J60" i="31"/>
  <c r="I60" i="31"/>
  <c r="H60" i="31"/>
  <c r="G60" i="31"/>
  <c r="F60" i="31"/>
  <c r="E60" i="31"/>
  <c r="D60" i="31"/>
  <c r="C60" i="31"/>
  <c r="H39" i="31"/>
  <c r="I39" i="31"/>
  <c r="J39" i="31"/>
  <c r="K39" i="31"/>
  <c r="L39" i="31"/>
  <c r="M39" i="31"/>
  <c r="N39" i="31"/>
  <c r="O39" i="31"/>
  <c r="P39" i="31"/>
  <c r="G39" i="31"/>
  <c r="F39" i="31"/>
  <c r="E39" i="31"/>
  <c r="D39" i="31"/>
  <c r="C39" i="31"/>
  <c r="H31" i="31"/>
  <c r="I31" i="31"/>
  <c r="J31" i="31"/>
  <c r="K31" i="31"/>
  <c r="L31" i="31"/>
  <c r="M31" i="31"/>
  <c r="N31" i="31"/>
  <c r="O31" i="31"/>
  <c r="P31" i="31"/>
  <c r="G31" i="31"/>
  <c r="F31" i="31"/>
  <c r="E31" i="31"/>
  <c r="D31" i="31"/>
  <c r="C31" i="31"/>
  <c r="H16" i="31"/>
  <c r="I16" i="31"/>
  <c r="J16" i="31"/>
  <c r="K16" i="31"/>
  <c r="L16" i="31"/>
  <c r="M16" i="31"/>
  <c r="N16" i="31"/>
  <c r="O16" i="31"/>
  <c r="P16" i="31"/>
  <c r="G16" i="31"/>
  <c r="F16" i="31"/>
  <c r="E16" i="31"/>
  <c r="D16" i="31"/>
  <c r="C16" i="31"/>
  <c r="H13" i="31"/>
  <c r="I13" i="31"/>
  <c r="J13" i="31"/>
  <c r="K13" i="31"/>
  <c r="L13" i="31"/>
  <c r="M13" i="31"/>
  <c r="N13" i="31"/>
  <c r="O13" i="31"/>
  <c r="P13" i="31"/>
  <c r="G13" i="31"/>
  <c r="F13" i="31"/>
  <c r="E13" i="31"/>
  <c r="D13" i="31"/>
  <c r="C13" i="31"/>
  <c r="G615" i="37"/>
  <c r="F615" i="37"/>
  <c r="G614" i="37"/>
  <c r="F614" i="37"/>
  <c r="G613" i="37"/>
  <c r="F613" i="37"/>
  <c r="G612" i="37"/>
  <c r="F612" i="37"/>
  <c r="G611" i="37"/>
  <c r="F611" i="37"/>
  <c r="G610" i="37"/>
  <c r="F610" i="37"/>
  <c r="G609" i="37"/>
  <c r="F609" i="37"/>
  <c r="G608" i="37"/>
  <c r="F608" i="37"/>
  <c r="G607" i="37"/>
  <c r="F607" i="37"/>
  <c r="G606" i="37"/>
  <c r="F606" i="37"/>
  <c r="G605" i="37"/>
  <c r="F605" i="37"/>
  <c r="G604" i="37"/>
  <c r="F604" i="37"/>
  <c r="G603" i="37"/>
  <c r="F603" i="37"/>
  <c r="G602" i="37"/>
  <c r="F602" i="37"/>
  <c r="G601" i="37"/>
  <c r="F601" i="37"/>
  <c r="G600" i="37"/>
  <c r="F600" i="37"/>
  <c r="G599" i="37"/>
  <c r="F599" i="37"/>
  <c r="G598" i="37"/>
  <c r="F598" i="37"/>
  <c r="G597" i="37"/>
  <c r="F597" i="37"/>
  <c r="G596" i="37"/>
  <c r="F596" i="37"/>
  <c r="G595" i="37"/>
  <c r="F595" i="37"/>
  <c r="G594" i="37"/>
  <c r="F594" i="37"/>
  <c r="G593" i="37"/>
  <c r="F593" i="37"/>
  <c r="G592" i="37"/>
  <c r="F592" i="37"/>
  <c r="G591" i="37"/>
  <c r="F591" i="37"/>
  <c r="G590" i="37"/>
  <c r="F590" i="37"/>
  <c r="G589" i="37"/>
  <c r="F589" i="37"/>
  <c r="G588" i="37"/>
  <c r="F588" i="37"/>
  <c r="G587" i="37"/>
  <c r="F587" i="37"/>
  <c r="G586" i="37"/>
  <c r="F586" i="37"/>
  <c r="G585" i="37"/>
  <c r="F585" i="37"/>
  <c r="G584" i="37"/>
  <c r="F584" i="37"/>
  <c r="G583" i="37"/>
  <c r="F583" i="37"/>
  <c r="G582" i="37"/>
  <c r="F582" i="37"/>
  <c r="G581" i="37"/>
  <c r="F581" i="37"/>
  <c r="G580" i="37"/>
  <c r="F580" i="37"/>
  <c r="G579" i="37"/>
  <c r="F579" i="37"/>
  <c r="G578" i="37"/>
  <c r="F578" i="37"/>
  <c r="G577" i="37"/>
  <c r="F577" i="37"/>
  <c r="G576" i="37"/>
  <c r="F576" i="37"/>
  <c r="G575" i="37"/>
  <c r="F575" i="37"/>
  <c r="G574" i="37"/>
  <c r="F574" i="37"/>
  <c r="G573" i="37"/>
  <c r="F573" i="37"/>
  <c r="G572" i="37"/>
  <c r="F572" i="37"/>
  <c r="G571" i="37"/>
  <c r="F571" i="37"/>
  <c r="G570" i="37"/>
  <c r="F570" i="37"/>
  <c r="G569" i="37"/>
  <c r="F569" i="37"/>
  <c r="G568" i="37"/>
  <c r="F568" i="37"/>
  <c r="G567" i="37"/>
  <c r="F567" i="37"/>
  <c r="G566" i="37"/>
  <c r="F566" i="37"/>
  <c r="G565" i="37"/>
  <c r="F565" i="37"/>
  <c r="G564" i="37"/>
  <c r="F564" i="37"/>
  <c r="G563" i="37"/>
  <c r="F563" i="37"/>
  <c r="G562" i="37"/>
  <c r="F562" i="37"/>
  <c r="G561" i="37"/>
  <c r="F561" i="37"/>
  <c r="G560" i="37"/>
  <c r="F560" i="37"/>
  <c r="G559" i="37"/>
  <c r="F559" i="37"/>
  <c r="G558" i="37"/>
  <c r="F558" i="37"/>
  <c r="G557" i="37"/>
  <c r="F557" i="37"/>
  <c r="G556" i="37"/>
  <c r="F556" i="37"/>
  <c r="G555" i="37"/>
  <c r="F555" i="37"/>
  <c r="G554" i="37"/>
  <c r="F554" i="37"/>
  <c r="G553" i="37"/>
  <c r="F553" i="37"/>
  <c r="G552" i="37"/>
  <c r="F552" i="37"/>
  <c r="G551" i="37"/>
  <c r="F551" i="37"/>
  <c r="G550" i="37"/>
  <c r="F550" i="37"/>
  <c r="G549" i="37"/>
  <c r="F549" i="37"/>
  <c r="G548" i="37"/>
  <c r="F548" i="37"/>
  <c r="G547" i="37"/>
  <c r="F547" i="37"/>
  <c r="G546" i="37"/>
  <c r="F546" i="37"/>
  <c r="G545" i="37"/>
  <c r="F545" i="37"/>
  <c r="G544" i="37"/>
  <c r="F544" i="37"/>
  <c r="G543" i="37"/>
  <c r="F543" i="37"/>
  <c r="G542" i="37"/>
  <c r="F542" i="37"/>
  <c r="G541" i="37"/>
  <c r="F541" i="37"/>
  <c r="G540" i="37"/>
  <c r="F540" i="37"/>
  <c r="G539" i="37"/>
  <c r="F539" i="37"/>
  <c r="G538" i="37"/>
  <c r="F538" i="37"/>
  <c r="G537" i="37"/>
  <c r="F537" i="37"/>
  <c r="G536" i="37"/>
  <c r="F536" i="37"/>
  <c r="G535" i="37"/>
  <c r="F535" i="37"/>
  <c r="G534" i="37"/>
  <c r="F534" i="37"/>
  <c r="G533" i="37"/>
  <c r="F533" i="37"/>
  <c r="G532" i="37"/>
  <c r="F532" i="37"/>
  <c r="G531" i="37"/>
  <c r="F531" i="37"/>
  <c r="G530" i="37"/>
  <c r="F530" i="37"/>
  <c r="G529" i="37"/>
  <c r="F529" i="37"/>
  <c r="G528" i="37"/>
  <c r="F528" i="37"/>
  <c r="G527" i="37"/>
  <c r="F527" i="37"/>
  <c r="G526" i="37"/>
  <c r="F526" i="37"/>
  <c r="G525" i="37"/>
  <c r="F525" i="37"/>
  <c r="G524" i="37"/>
  <c r="F524" i="37"/>
  <c r="G523" i="37"/>
  <c r="F523" i="37"/>
  <c r="G522" i="37"/>
  <c r="F522" i="37"/>
  <c r="G521" i="37"/>
  <c r="F521" i="37"/>
  <c r="G520" i="37"/>
  <c r="F520" i="37"/>
  <c r="G519" i="37"/>
  <c r="F519" i="37"/>
  <c r="G518" i="37"/>
  <c r="F518" i="37"/>
  <c r="G517" i="37"/>
  <c r="F517" i="37"/>
  <c r="G516" i="37"/>
  <c r="F516" i="37"/>
  <c r="G515" i="37"/>
  <c r="F515" i="37"/>
  <c r="G514" i="37"/>
  <c r="F514" i="37"/>
  <c r="G513" i="37"/>
  <c r="F513" i="37"/>
  <c r="G512" i="37"/>
  <c r="F512" i="37"/>
  <c r="G511" i="37"/>
  <c r="F511" i="37"/>
  <c r="G510" i="37"/>
  <c r="F510" i="37"/>
  <c r="G509" i="37"/>
  <c r="F509" i="37"/>
  <c r="G508" i="37"/>
  <c r="F508" i="37"/>
  <c r="G507" i="37"/>
  <c r="F507" i="37"/>
  <c r="G506" i="37"/>
  <c r="F506" i="37"/>
  <c r="G505" i="37"/>
  <c r="F505" i="37"/>
  <c r="G504" i="37"/>
  <c r="F504" i="37"/>
  <c r="G503" i="37"/>
  <c r="F503" i="37"/>
  <c r="G502" i="37"/>
  <c r="F502" i="37"/>
  <c r="G501" i="37"/>
  <c r="F501" i="37"/>
  <c r="G500" i="37"/>
  <c r="F500" i="37"/>
  <c r="G499" i="37"/>
  <c r="F499" i="37"/>
  <c r="G498" i="37"/>
  <c r="F498" i="37"/>
  <c r="G497" i="37"/>
  <c r="F497" i="37"/>
  <c r="G496" i="37"/>
  <c r="F496" i="37"/>
  <c r="G495" i="37"/>
  <c r="F495" i="37"/>
  <c r="G494" i="37"/>
  <c r="F494" i="37"/>
  <c r="G493" i="37"/>
  <c r="F493" i="37"/>
  <c r="G492" i="37"/>
  <c r="F492" i="37"/>
  <c r="G491" i="37"/>
  <c r="F491" i="37"/>
  <c r="G490" i="37"/>
  <c r="F490" i="37"/>
  <c r="G489" i="37"/>
  <c r="F489" i="37"/>
  <c r="G488" i="37"/>
  <c r="F488" i="37"/>
  <c r="G487" i="37"/>
  <c r="F487" i="37"/>
  <c r="G486" i="37"/>
  <c r="F486" i="37"/>
  <c r="G485" i="37"/>
  <c r="F485" i="37"/>
  <c r="G484" i="37"/>
  <c r="F484" i="37"/>
  <c r="G483" i="37"/>
  <c r="F483" i="37"/>
  <c r="G482" i="37"/>
  <c r="F482" i="37"/>
  <c r="G481" i="37"/>
  <c r="F481" i="37"/>
  <c r="G480" i="37"/>
  <c r="F480" i="37"/>
  <c r="G479" i="37"/>
  <c r="F479" i="37"/>
  <c r="G478" i="37"/>
  <c r="F478" i="37"/>
  <c r="G477" i="37"/>
  <c r="F477" i="37"/>
  <c r="G476" i="37"/>
  <c r="F476" i="37"/>
  <c r="G475" i="37"/>
  <c r="F475" i="37"/>
  <c r="G474" i="37"/>
  <c r="F474" i="37"/>
  <c r="G473" i="37"/>
  <c r="F473" i="37"/>
  <c r="G472" i="37"/>
  <c r="F472" i="37"/>
  <c r="G471" i="37"/>
  <c r="F471" i="37"/>
  <c r="G470" i="37"/>
  <c r="F470" i="37"/>
  <c r="G469" i="37"/>
  <c r="F469" i="37"/>
  <c r="G468" i="37"/>
  <c r="F468" i="37"/>
  <c r="G467" i="37"/>
  <c r="F467" i="37"/>
  <c r="G466" i="37"/>
  <c r="F466" i="37"/>
  <c r="G465" i="37"/>
  <c r="F465" i="37"/>
  <c r="G464" i="37"/>
  <c r="F464" i="37"/>
  <c r="G463" i="37"/>
  <c r="F463" i="37"/>
  <c r="G462" i="37"/>
  <c r="F462" i="37"/>
  <c r="G461" i="37"/>
  <c r="F461" i="37"/>
  <c r="G460" i="37"/>
  <c r="F460" i="37"/>
  <c r="G459" i="37"/>
  <c r="F459" i="37"/>
  <c r="G458" i="37"/>
  <c r="F458" i="37"/>
  <c r="G457" i="37"/>
  <c r="F457" i="37"/>
  <c r="G456" i="37"/>
  <c r="F456" i="37"/>
  <c r="G455" i="37"/>
  <c r="F455" i="37"/>
  <c r="G454" i="37"/>
  <c r="F454" i="37"/>
  <c r="G453" i="37"/>
  <c r="F453" i="37"/>
  <c r="G452" i="37"/>
  <c r="F452" i="37"/>
  <c r="G451" i="37"/>
  <c r="F451" i="37"/>
  <c r="G450" i="37"/>
  <c r="F450" i="37"/>
  <c r="G449" i="37"/>
  <c r="F449" i="37"/>
  <c r="G448" i="37"/>
  <c r="F448" i="37"/>
  <c r="G447" i="37"/>
  <c r="F447" i="37"/>
  <c r="G446" i="37"/>
  <c r="F446" i="37"/>
  <c r="G445" i="37"/>
  <c r="F445" i="37"/>
  <c r="G444" i="37"/>
  <c r="F444" i="37"/>
  <c r="G443" i="37"/>
  <c r="F443" i="37"/>
  <c r="G442" i="37"/>
  <c r="F442" i="37"/>
  <c r="G441" i="37"/>
  <c r="F441" i="37"/>
  <c r="G440" i="37"/>
  <c r="F440" i="37"/>
  <c r="G439" i="37"/>
  <c r="F439" i="37"/>
  <c r="G438" i="37"/>
  <c r="F438" i="37"/>
  <c r="G437" i="37"/>
  <c r="F437" i="37"/>
  <c r="G436" i="37"/>
  <c r="F436" i="37"/>
  <c r="G435" i="37"/>
  <c r="F435" i="37"/>
  <c r="G434" i="37"/>
  <c r="F434" i="37"/>
  <c r="G433" i="37"/>
  <c r="F433" i="37"/>
  <c r="G432" i="37"/>
  <c r="F432" i="37"/>
  <c r="G431" i="37"/>
  <c r="F431" i="37"/>
  <c r="G430" i="37"/>
  <c r="F430" i="37"/>
  <c r="G429" i="37"/>
  <c r="F429" i="37"/>
  <c r="G428" i="37"/>
  <c r="F428" i="37"/>
  <c r="G427" i="37"/>
  <c r="F427" i="37"/>
  <c r="G426" i="37"/>
  <c r="F426" i="37"/>
  <c r="G425" i="37"/>
  <c r="F425" i="37"/>
  <c r="G424" i="37"/>
  <c r="F424" i="37"/>
  <c r="G423" i="37"/>
  <c r="F423" i="37"/>
  <c r="G422" i="37"/>
  <c r="F422" i="37"/>
  <c r="G421" i="37"/>
  <c r="F421" i="37"/>
  <c r="G420" i="37"/>
  <c r="F420" i="37"/>
  <c r="G419" i="37"/>
  <c r="F419" i="37"/>
  <c r="G418" i="37"/>
  <c r="F418" i="37"/>
  <c r="G417" i="37"/>
  <c r="F417" i="37"/>
  <c r="G416" i="37"/>
  <c r="F416" i="37"/>
  <c r="G415" i="37"/>
  <c r="F415" i="37"/>
  <c r="G414" i="37"/>
  <c r="F414" i="37"/>
  <c r="G413" i="37"/>
  <c r="F413" i="37"/>
  <c r="G412" i="37"/>
  <c r="F412" i="37"/>
  <c r="G411" i="37"/>
  <c r="F411" i="37"/>
  <c r="G410" i="37"/>
  <c r="F410" i="37"/>
  <c r="G409" i="37"/>
  <c r="F409" i="37"/>
  <c r="G408" i="37"/>
  <c r="F408" i="37"/>
  <c r="G407" i="37"/>
  <c r="F407" i="37"/>
  <c r="G406" i="37"/>
  <c r="F406" i="37"/>
  <c r="G405" i="37"/>
  <c r="F405" i="37"/>
  <c r="G404" i="37"/>
  <c r="F404" i="37"/>
  <c r="G403" i="37"/>
  <c r="F403" i="37"/>
  <c r="G402" i="37"/>
  <c r="F402" i="37"/>
  <c r="G401" i="37"/>
  <c r="F401" i="37"/>
  <c r="G400" i="37"/>
  <c r="F400" i="37"/>
  <c r="G399" i="37"/>
  <c r="F399" i="37"/>
  <c r="G398" i="37"/>
  <c r="F398" i="37"/>
  <c r="G397" i="37"/>
  <c r="F397" i="37"/>
  <c r="G396" i="37"/>
  <c r="F396" i="37"/>
  <c r="G395" i="37"/>
  <c r="F395" i="37"/>
  <c r="G394" i="37"/>
  <c r="F394" i="37"/>
  <c r="G393" i="37"/>
  <c r="F393" i="37"/>
  <c r="G392" i="37"/>
  <c r="F392" i="37"/>
  <c r="G391" i="37"/>
  <c r="F391" i="37"/>
  <c r="G390" i="37"/>
  <c r="F390" i="37"/>
  <c r="G389" i="37"/>
  <c r="F389" i="37"/>
  <c r="G388" i="37"/>
  <c r="F388" i="37"/>
  <c r="G387" i="37"/>
  <c r="F387" i="37"/>
  <c r="G386" i="37"/>
  <c r="F386" i="37"/>
  <c r="G385" i="37"/>
  <c r="F385" i="37"/>
  <c r="G384" i="37"/>
  <c r="F384" i="37"/>
  <c r="G383" i="37"/>
  <c r="F383" i="37"/>
  <c r="G382" i="37"/>
  <c r="F382" i="37"/>
  <c r="G381" i="37"/>
  <c r="F381" i="37"/>
  <c r="G380" i="37"/>
  <c r="F380" i="37"/>
  <c r="G379" i="37"/>
  <c r="F379" i="37"/>
  <c r="G378" i="37"/>
  <c r="F378" i="37"/>
  <c r="G377" i="37"/>
  <c r="F377" i="37"/>
  <c r="G376" i="37"/>
  <c r="F376" i="37"/>
  <c r="G375" i="37"/>
  <c r="F375" i="37"/>
  <c r="G374" i="37"/>
  <c r="F374" i="37"/>
  <c r="G373" i="37"/>
  <c r="F373" i="37"/>
  <c r="G372" i="37"/>
  <c r="F372" i="37"/>
  <c r="G371" i="37"/>
  <c r="F371" i="37"/>
  <c r="G370" i="37"/>
  <c r="F370" i="37"/>
  <c r="G369" i="37"/>
  <c r="F369" i="37"/>
  <c r="G368" i="37"/>
  <c r="F368" i="37"/>
  <c r="G367" i="37"/>
  <c r="F367" i="37"/>
  <c r="G366" i="37"/>
  <c r="F366" i="37"/>
  <c r="G365" i="37"/>
  <c r="F365" i="37"/>
  <c r="G364" i="37"/>
  <c r="F364" i="37"/>
  <c r="G363" i="37"/>
  <c r="F363" i="37"/>
  <c r="G362" i="37"/>
  <c r="F362" i="37"/>
  <c r="G361" i="37"/>
  <c r="F361" i="37"/>
  <c r="G360" i="37"/>
  <c r="F360" i="37"/>
  <c r="G359" i="37"/>
  <c r="F359" i="37"/>
  <c r="G358" i="37"/>
  <c r="F358" i="37"/>
  <c r="G357" i="37"/>
  <c r="F357" i="37"/>
  <c r="G356" i="37"/>
  <c r="F356" i="37"/>
  <c r="G355" i="37"/>
  <c r="F355" i="37"/>
  <c r="G354" i="37"/>
  <c r="F354" i="37"/>
  <c r="G353" i="37"/>
  <c r="F353" i="37"/>
  <c r="G352" i="37"/>
  <c r="F352" i="37"/>
  <c r="G351" i="37"/>
  <c r="F351" i="37"/>
  <c r="G350" i="37"/>
  <c r="F350" i="37"/>
  <c r="G349" i="37"/>
  <c r="F349" i="37"/>
  <c r="G348" i="37"/>
  <c r="F348" i="37"/>
  <c r="G347" i="37"/>
  <c r="F347" i="37"/>
  <c r="G346" i="37"/>
  <c r="F346" i="37"/>
  <c r="G345" i="37"/>
  <c r="F345" i="37"/>
  <c r="G344" i="37"/>
  <c r="F344" i="37"/>
  <c r="G343" i="37"/>
  <c r="F343" i="37"/>
  <c r="G342" i="37"/>
  <c r="F342" i="37"/>
  <c r="G341" i="37"/>
  <c r="F341" i="37"/>
  <c r="G340" i="37"/>
  <c r="F340" i="37"/>
  <c r="G339" i="37"/>
  <c r="F339" i="37"/>
  <c r="G338" i="37"/>
  <c r="F338" i="37"/>
  <c r="G337" i="37"/>
  <c r="F337" i="37"/>
  <c r="G336" i="37"/>
  <c r="F336" i="37"/>
  <c r="G335" i="37"/>
  <c r="F335" i="37"/>
  <c r="G334" i="37"/>
  <c r="F334" i="37"/>
  <c r="G333" i="37"/>
  <c r="F333" i="37"/>
  <c r="G332" i="37"/>
  <c r="F332" i="37"/>
  <c r="G331" i="37"/>
  <c r="F331" i="37"/>
  <c r="G330" i="37"/>
  <c r="F330" i="37"/>
  <c r="G329" i="37"/>
  <c r="F329" i="37"/>
  <c r="G328" i="37"/>
  <c r="F328" i="37"/>
  <c r="G327" i="37"/>
  <c r="F327" i="37"/>
  <c r="G326" i="37"/>
  <c r="F326" i="37"/>
  <c r="G325" i="37"/>
  <c r="F325" i="37"/>
  <c r="G324" i="37"/>
  <c r="F324" i="37"/>
  <c r="G323" i="37"/>
  <c r="F323" i="37"/>
  <c r="G322" i="37"/>
  <c r="F322" i="37"/>
  <c r="G321" i="37"/>
  <c r="F321" i="37"/>
  <c r="G320" i="37"/>
  <c r="F320" i="37"/>
  <c r="G319" i="37"/>
  <c r="F319" i="37"/>
  <c r="G318" i="37"/>
  <c r="F318" i="37"/>
  <c r="G317" i="37"/>
  <c r="F317" i="37"/>
  <c r="G316" i="37"/>
  <c r="F316" i="37"/>
  <c r="G315" i="37"/>
  <c r="F315" i="37"/>
  <c r="G314" i="37"/>
  <c r="F314" i="37"/>
  <c r="G313" i="37"/>
  <c r="F313" i="37"/>
  <c r="G312" i="37"/>
  <c r="F312" i="37"/>
  <c r="G311" i="37"/>
  <c r="F311" i="37"/>
  <c r="G310" i="37"/>
  <c r="F310" i="37"/>
  <c r="G309" i="37"/>
  <c r="F309" i="37"/>
  <c r="G308" i="37"/>
  <c r="F308" i="37"/>
  <c r="G307" i="37"/>
  <c r="F307" i="37"/>
  <c r="G306" i="37"/>
  <c r="F306" i="37"/>
  <c r="G305" i="37"/>
  <c r="F305" i="37"/>
  <c r="G304" i="37"/>
  <c r="F304" i="37"/>
  <c r="G303" i="37"/>
  <c r="F303" i="37"/>
  <c r="G302" i="37"/>
  <c r="F302" i="37"/>
  <c r="G301" i="37"/>
  <c r="F301" i="37"/>
  <c r="G300" i="37"/>
  <c r="F300" i="37"/>
  <c r="G299" i="37"/>
  <c r="F299" i="37"/>
  <c r="G298" i="37"/>
  <c r="F298" i="37"/>
  <c r="G297" i="37"/>
  <c r="F297" i="37"/>
  <c r="G296" i="37"/>
  <c r="F296" i="37"/>
  <c r="G295" i="37"/>
  <c r="F295" i="37"/>
  <c r="G294" i="37"/>
  <c r="F294" i="37"/>
  <c r="G293" i="37"/>
  <c r="F293" i="37"/>
  <c r="G292" i="37"/>
  <c r="F292" i="37"/>
  <c r="G291" i="37"/>
  <c r="F291" i="37"/>
  <c r="G290" i="37"/>
  <c r="F290" i="37"/>
  <c r="G289" i="37"/>
  <c r="F289" i="37"/>
  <c r="G288" i="37"/>
  <c r="F288" i="37"/>
  <c r="G287" i="37"/>
  <c r="F287" i="37"/>
  <c r="G286" i="37"/>
  <c r="F286" i="37"/>
  <c r="G285" i="37"/>
  <c r="F285" i="37"/>
  <c r="G284" i="37"/>
  <c r="F284" i="37"/>
  <c r="G283" i="37"/>
  <c r="F283" i="37"/>
  <c r="G282" i="37"/>
  <c r="F282" i="37"/>
  <c r="G281" i="37"/>
  <c r="F281" i="37"/>
  <c r="G280" i="37"/>
  <c r="F280" i="37"/>
  <c r="G279" i="37"/>
  <c r="F279" i="37"/>
  <c r="G278" i="37"/>
  <c r="F278" i="37"/>
  <c r="G277" i="37"/>
  <c r="F277" i="37"/>
  <c r="G276" i="37"/>
  <c r="F276" i="37"/>
  <c r="G275" i="37"/>
  <c r="F275" i="37"/>
  <c r="G274" i="37"/>
  <c r="F274" i="37"/>
  <c r="G273" i="37"/>
  <c r="F273" i="37"/>
  <c r="G272" i="37"/>
  <c r="F272" i="37"/>
  <c r="G271" i="37"/>
  <c r="F271" i="37"/>
  <c r="G270" i="37"/>
  <c r="F270" i="37"/>
  <c r="G269" i="37"/>
  <c r="F269" i="37"/>
  <c r="G268" i="37"/>
  <c r="F268" i="37"/>
  <c r="G267" i="37"/>
  <c r="F267" i="37"/>
  <c r="G266" i="37"/>
  <c r="F266" i="37"/>
  <c r="G265" i="37"/>
  <c r="F265" i="37"/>
  <c r="G264" i="37"/>
  <c r="F264" i="37"/>
  <c r="G263" i="37"/>
  <c r="F263" i="37"/>
  <c r="G262" i="37"/>
  <c r="F262" i="37"/>
  <c r="G261" i="37"/>
  <c r="F261" i="37"/>
  <c r="G260" i="37"/>
  <c r="F260" i="37"/>
  <c r="G259" i="37"/>
  <c r="F259" i="37"/>
  <c r="G258" i="37"/>
  <c r="F258" i="37"/>
  <c r="G257" i="37"/>
  <c r="F257" i="37"/>
  <c r="G256" i="37"/>
  <c r="F256" i="37"/>
  <c r="G255" i="37"/>
  <c r="F255" i="37"/>
  <c r="G254" i="37"/>
  <c r="F254" i="37"/>
  <c r="G253" i="37"/>
  <c r="F253" i="37"/>
  <c r="G252" i="37"/>
  <c r="F252" i="37"/>
  <c r="G251" i="37"/>
  <c r="F251" i="37"/>
  <c r="G250" i="37"/>
  <c r="F250" i="37"/>
  <c r="G249" i="37"/>
  <c r="F249" i="37"/>
  <c r="G248" i="37"/>
  <c r="F248" i="37"/>
  <c r="G247" i="37"/>
  <c r="F247" i="37"/>
  <c r="G246" i="37"/>
  <c r="F246" i="37"/>
  <c r="G245" i="37"/>
  <c r="F245" i="37"/>
  <c r="G244" i="37"/>
  <c r="F244" i="37"/>
  <c r="G243" i="37"/>
  <c r="F243" i="37"/>
  <c r="G242" i="37"/>
  <c r="F242" i="37"/>
  <c r="G241" i="37"/>
  <c r="F241" i="37"/>
  <c r="G240" i="37"/>
  <c r="F240" i="37"/>
  <c r="G239" i="37"/>
  <c r="F239" i="37"/>
  <c r="G238" i="37"/>
  <c r="F238" i="37"/>
  <c r="G237" i="37"/>
  <c r="F237" i="37"/>
  <c r="G236" i="37"/>
  <c r="F236" i="37"/>
  <c r="G235" i="37"/>
  <c r="F235" i="37"/>
  <c r="G234" i="37"/>
  <c r="F234" i="37"/>
  <c r="G233" i="37"/>
  <c r="F233" i="37"/>
  <c r="G232" i="37"/>
  <c r="F232" i="37"/>
  <c r="G231" i="37"/>
  <c r="F231" i="37"/>
  <c r="G230" i="37"/>
  <c r="F230" i="37"/>
  <c r="G229" i="37"/>
  <c r="F229" i="37"/>
  <c r="G228" i="37"/>
  <c r="F228" i="37"/>
  <c r="G227" i="37"/>
  <c r="F227" i="37"/>
  <c r="G226" i="37"/>
  <c r="F226" i="37"/>
  <c r="G225" i="37"/>
  <c r="F225" i="37"/>
  <c r="G224" i="37"/>
  <c r="F224" i="37"/>
  <c r="G223" i="37"/>
  <c r="F223" i="37"/>
  <c r="G222" i="37"/>
  <c r="F222" i="37"/>
  <c r="G221" i="37"/>
  <c r="F221" i="37"/>
  <c r="G220" i="37"/>
  <c r="F220" i="37"/>
  <c r="G219" i="37"/>
  <c r="F219" i="37"/>
  <c r="G218" i="37"/>
  <c r="F218" i="37"/>
  <c r="G217" i="37"/>
  <c r="F217" i="37"/>
  <c r="G216" i="37"/>
  <c r="F216" i="37"/>
  <c r="G215" i="37"/>
  <c r="F215" i="37"/>
  <c r="G214" i="37"/>
  <c r="F214" i="37"/>
  <c r="G213" i="37"/>
  <c r="F213" i="37"/>
  <c r="G212" i="37"/>
  <c r="F212" i="37"/>
  <c r="G211" i="37"/>
  <c r="F211" i="37"/>
  <c r="G210" i="37"/>
  <c r="F210" i="37"/>
  <c r="G209" i="37"/>
  <c r="F209" i="37"/>
  <c r="G208" i="37"/>
  <c r="F208" i="37"/>
  <c r="G207" i="37"/>
  <c r="F207" i="37"/>
  <c r="G206" i="37"/>
  <c r="F206" i="37"/>
  <c r="G205" i="37"/>
  <c r="F205" i="37"/>
  <c r="G204" i="37"/>
  <c r="F204" i="37"/>
  <c r="G203" i="37"/>
  <c r="F203" i="37"/>
  <c r="G202" i="37"/>
  <c r="F202" i="37"/>
  <c r="G201" i="37"/>
  <c r="F201" i="37"/>
  <c r="G200" i="37"/>
  <c r="F200" i="37"/>
  <c r="G199" i="37"/>
  <c r="F199" i="37"/>
  <c r="G198" i="37"/>
  <c r="F198" i="37"/>
  <c r="G197" i="37"/>
  <c r="F197" i="37"/>
  <c r="G196" i="37"/>
  <c r="F196" i="37"/>
  <c r="G195" i="37"/>
  <c r="F195" i="37"/>
  <c r="G194" i="37"/>
  <c r="F194" i="37"/>
  <c r="G193" i="37"/>
  <c r="F193" i="37"/>
  <c r="G192" i="37"/>
  <c r="F192" i="37"/>
  <c r="G191" i="37"/>
  <c r="F191" i="37"/>
  <c r="G190" i="37"/>
  <c r="F190" i="37"/>
  <c r="G189" i="37"/>
  <c r="F189" i="37"/>
  <c r="G188" i="37"/>
  <c r="F188" i="37"/>
  <c r="G187" i="37"/>
  <c r="F187" i="37"/>
  <c r="G186" i="37"/>
  <c r="F186" i="37"/>
  <c r="G185" i="37"/>
  <c r="F185" i="37"/>
  <c r="G184" i="37"/>
  <c r="F184" i="37"/>
  <c r="G183" i="37"/>
  <c r="F183" i="37"/>
  <c r="G182" i="37"/>
  <c r="F182" i="37"/>
  <c r="G181" i="37"/>
  <c r="F181" i="37"/>
  <c r="G180" i="37"/>
  <c r="F180" i="37"/>
  <c r="G179" i="37"/>
  <c r="F179" i="37"/>
  <c r="G178" i="37"/>
  <c r="F178" i="37"/>
  <c r="G177" i="37"/>
  <c r="F177" i="37"/>
  <c r="G176" i="37"/>
  <c r="F176" i="37"/>
  <c r="G175" i="37"/>
  <c r="F175" i="37"/>
  <c r="G174" i="37"/>
  <c r="F174" i="37"/>
  <c r="G173" i="37"/>
  <c r="F173" i="37"/>
  <c r="G172" i="37"/>
  <c r="F172" i="37"/>
  <c r="G171" i="37"/>
  <c r="F171" i="37"/>
  <c r="G170" i="37"/>
  <c r="F170" i="37"/>
  <c r="G169" i="37"/>
  <c r="F169" i="37"/>
  <c r="G168" i="37"/>
  <c r="F168" i="37"/>
  <c r="G167" i="37"/>
  <c r="F167" i="37"/>
  <c r="G166" i="37"/>
  <c r="F166" i="37"/>
  <c r="G165" i="37"/>
  <c r="F165" i="37"/>
  <c r="G164" i="37"/>
  <c r="F164" i="37"/>
  <c r="G163" i="37"/>
  <c r="F163" i="37"/>
  <c r="G162" i="37"/>
  <c r="F162" i="37"/>
  <c r="G161" i="37"/>
  <c r="F161" i="37"/>
  <c r="G160" i="37"/>
  <c r="F160" i="37"/>
  <c r="G159" i="37"/>
  <c r="F159" i="37"/>
  <c r="G158" i="37"/>
  <c r="F158" i="37"/>
  <c r="G157" i="37"/>
  <c r="F157" i="37"/>
  <c r="G156" i="37"/>
  <c r="F156" i="37"/>
  <c r="G155" i="37"/>
  <c r="F155" i="37"/>
  <c r="G154" i="37"/>
  <c r="F154" i="37"/>
  <c r="G153" i="37"/>
  <c r="F153" i="37"/>
  <c r="G152" i="37"/>
  <c r="F152" i="37"/>
  <c r="G151" i="37"/>
  <c r="F151" i="37"/>
  <c r="G150" i="37"/>
  <c r="F150" i="37"/>
  <c r="G149" i="37"/>
  <c r="F149" i="37"/>
  <c r="G148" i="37"/>
  <c r="F148" i="37"/>
  <c r="G147" i="37"/>
  <c r="F147" i="37"/>
  <c r="G146" i="37"/>
  <c r="F146" i="37"/>
  <c r="G145" i="37"/>
  <c r="F145" i="37"/>
  <c r="G144" i="37"/>
  <c r="F144" i="37"/>
  <c r="G143" i="37"/>
  <c r="F143" i="37"/>
  <c r="G142" i="37"/>
  <c r="F142" i="37"/>
  <c r="G141" i="37"/>
  <c r="F141" i="37"/>
  <c r="G140" i="37"/>
  <c r="F140" i="37"/>
  <c r="G139" i="37"/>
  <c r="F139" i="37"/>
  <c r="G138" i="37"/>
  <c r="F138" i="37"/>
  <c r="G137" i="37"/>
  <c r="F137" i="37"/>
  <c r="G136" i="37"/>
  <c r="F136" i="37"/>
  <c r="G135" i="37"/>
  <c r="F135" i="37"/>
  <c r="G134" i="37"/>
  <c r="F134" i="37"/>
  <c r="G133" i="37"/>
  <c r="F133" i="37"/>
  <c r="G132" i="37"/>
  <c r="F132" i="37"/>
  <c r="G131" i="37"/>
  <c r="F131" i="37"/>
  <c r="G130" i="37"/>
  <c r="F130" i="37"/>
  <c r="G129" i="37"/>
  <c r="F129" i="37"/>
  <c r="G128" i="37"/>
  <c r="F128" i="37"/>
  <c r="G127" i="37"/>
  <c r="F127" i="37"/>
  <c r="G126" i="37"/>
  <c r="F126" i="37"/>
  <c r="G125" i="37"/>
  <c r="F125" i="37"/>
  <c r="G124" i="37"/>
  <c r="F124" i="37"/>
  <c r="G123" i="37"/>
  <c r="F123" i="37"/>
  <c r="G122" i="37"/>
  <c r="F122" i="37"/>
  <c r="G121" i="37"/>
  <c r="F121" i="37"/>
  <c r="G120" i="37"/>
  <c r="F120" i="37"/>
  <c r="G119" i="37"/>
  <c r="F119" i="37"/>
  <c r="G118" i="37"/>
  <c r="F118" i="37"/>
  <c r="G117" i="37"/>
  <c r="F117" i="37"/>
  <c r="G116" i="37"/>
  <c r="F116" i="37"/>
  <c r="G115" i="37"/>
  <c r="F115" i="37"/>
  <c r="G114" i="37"/>
  <c r="F114" i="37"/>
  <c r="G113" i="37"/>
  <c r="F113" i="37"/>
  <c r="G112" i="37"/>
  <c r="F112" i="37"/>
  <c r="G111" i="37"/>
  <c r="F111" i="37"/>
  <c r="G110" i="37"/>
  <c r="F110" i="37"/>
  <c r="G109" i="37"/>
  <c r="F109" i="37"/>
  <c r="G108" i="37"/>
  <c r="F108" i="37"/>
  <c r="G107" i="37"/>
  <c r="F107" i="37"/>
  <c r="G106" i="37"/>
  <c r="F106" i="37"/>
  <c r="G105" i="37"/>
  <c r="F105" i="37"/>
  <c r="G104" i="37"/>
  <c r="F104" i="37"/>
  <c r="G103" i="37"/>
  <c r="F103" i="37"/>
  <c r="G102" i="37"/>
  <c r="F102" i="37"/>
  <c r="G101" i="37"/>
  <c r="F101" i="37"/>
  <c r="G100" i="37"/>
  <c r="F100" i="37"/>
  <c r="G99" i="37"/>
  <c r="F99" i="37"/>
  <c r="G98" i="37"/>
  <c r="F98" i="37"/>
  <c r="G97" i="37"/>
  <c r="F97" i="37"/>
  <c r="G96" i="37"/>
  <c r="F96" i="37"/>
  <c r="G95" i="37"/>
  <c r="F95" i="37"/>
  <c r="G94" i="37"/>
  <c r="F94" i="37"/>
  <c r="G93" i="37"/>
  <c r="F93" i="37"/>
  <c r="G92" i="37"/>
  <c r="F92" i="37"/>
  <c r="G91" i="37"/>
  <c r="F91" i="37"/>
  <c r="G90" i="37"/>
  <c r="F90" i="37"/>
  <c r="G89" i="37"/>
  <c r="F89" i="37"/>
  <c r="G88" i="37"/>
  <c r="F88" i="37"/>
  <c r="G87" i="37"/>
  <c r="F87" i="37"/>
  <c r="G86" i="37"/>
  <c r="F86" i="37"/>
  <c r="G85" i="37"/>
  <c r="F85" i="37"/>
  <c r="G84" i="37"/>
  <c r="F84" i="37"/>
  <c r="G83" i="37"/>
  <c r="F83" i="37"/>
  <c r="G82" i="37"/>
  <c r="F82" i="37"/>
  <c r="G81" i="37"/>
  <c r="F81" i="37"/>
  <c r="G80" i="37"/>
  <c r="F80" i="37"/>
  <c r="G79" i="37"/>
  <c r="F79" i="37"/>
  <c r="G78" i="37"/>
  <c r="F78" i="37"/>
  <c r="G77" i="37"/>
  <c r="F77" i="37"/>
  <c r="G76" i="37"/>
  <c r="F76" i="37"/>
  <c r="G75" i="37"/>
  <c r="F75" i="37"/>
  <c r="G74" i="37"/>
  <c r="F74" i="37"/>
  <c r="G73" i="37"/>
  <c r="F73" i="37"/>
  <c r="G72" i="37"/>
  <c r="F72" i="37"/>
  <c r="G71" i="37"/>
  <c r="F71" i="37"/>
  <c r="G70" i="37"/>
  <c r="F70" i="37"/>
  <c r="G69" i="37"/>
  <c r="F69" i="37"/>
  <c r="G68" i="37"/>
  <c r="F68" i="37"/>
  <c r="G67" i="37"/>
  <c r="F67" i="37"/>
  <c r="G66" i="37"/>
  <c r="F66" i="37"/>
  <c r="G65" i="37"/>
  <c r="F65" i="37"/>
  <c r="G64" i="37"/>
  <c r="F64" i="37"/>
  <c r="G63" i="37"/>
  <c r="F63" i="37"/>
  <c r="G62" i="37"/>
  <c r="F62" i="37"/>
  <c r="G61" i="37"/>
  <c r="F61" i="37"/>
  <c r="G60" i="37"/>
  <c r="F60" i="37"/>
  <c r="G59" i="37"/>
  <c r="F59" i="37"/>
  <c r="G58" i="37"/>
  <c r="F58" i="37"/>
  <c r="G57" i="37"/>
  <c r="F57" i="37"/>
  <c r="G56" i="37"/>
  <c r="F56" i="37"/>
  <c r="G55" i="37"/>
  <c r="F55" i="37"/>
  <c r="G54" i="37"/>
  <c r="F54" i="37"/>
  <c r="G53" i="37"/>
  <c r="F53" i="37"/>
  <c r="G52" i="37"/>
  <c r="F52" i="37"/>
  <c r="G51" i="37"/>
  <c r="F51" i="37"/>
  <c r="G50" i="37"/>
  <c r="F50" i="37"/>
  <c r="G49" i="37"/>
  <c r="F49" i="37"/>
  <c r="G48" i="37"/>
  <c r="F48" i="37"/>
  <c r="G47" i="37"/>
  <c r="F47" i="37"/>
  <c r="G46" i="37"/>
  <c r="F46" i="37"/>
  <c r="G45" i="37"/>
  <c r="F45" i="37"/>
  <c r="G44" i="37"/>
  <c r="F44" i="37"/>
  <c r="G43" i="37"/>
  <c r="F43" i="37"/>
  <c r="G42" i="37"/>
  <c r="F42" i="37"/>
  <c r="G41" i="37"/>
  <c r="F41" i="37"/>
  <c r="G40" i="37"/>
  <c r="F40" i="37"/>
  <c r="G39" i="37"/>
  <c r="F39" i="37"/>
  <c r="G38" i="37"/>
  <c r="F38" i="37"/>
  <c r="G37" i="37"/>
  <c r="F37" i="37"/>
  <c r="G36" i="37"/>
  <c r="F36" i="37"/>
  <c r="G35" i="37"/>
  <c r="F35" i="37"/>
  <c r="G34" i="37"/>
  <c r="F34" i="37"/>
  <c r="G33" i="37"/>
  <c r="F33" i="37"/>
  <c r="G32" i="37"/>
  <c r="F32" i="37"/>
  <c r="G31" i="37"/>
  <c r="F31" i="37"/>
  <c r="G30" i="37"/>
  <c r="F30" i="37"/>
  <c r="G29" i="37"/>
  <c r="F29" i="37"/>
  <c r="G28" i="37"/>
  <c r="F28" i="37"/>
  <c r="G27" i="37"/>
  <c r="F27" i="37"/>
  <c r="G26" i="37"/>
  <c r="F26" i="37"/>
  <c r="G25" i="37"/>
  <c r="F25" i="37"/>
  <c r="G24" i="37"/>
  <c r="F24" i="37"/>
  <c r="G23" i="37"/>
  <c r="F23" i="37"/>
  <c r="G22" i="37"/>
  <c r="F22" i="37"/>
  <c r="G21" i="37"/>
  <c r="F21" i="37"/>
  <c r="G20" i="37"/>
  <c r="F20" i="37"/>
  <c r="G19" i="37"/>
  <c r="F19" i="37"/>
  <c r="G18" i="37"/>
  <c r="F18" i="37"/>
  <c r="G17" i="37"/>
  <c r="F17" i="37"/>
  <c r="G16" i="37"/>
  <c r="F16" i="37"/>
  <c r="G15" i="37"/>
  <c r="F15" i="37"/>
  <c r="G14" i="37"/>
  <c r="F14" i="37"/>
  <c r="G13" i="37"/>
  <c r="F13" i="37"/>
  <c r="G12" i="37"/>
  <c r="F12" i="37"/>
  <c r="G11" i="37"/>
  <c r="F11" i="37"/>
  <c r="G10" i="37"/>
  <c r="F10" i="37"/>
  <c r="G9" i="37"/>
  <c r="F9" i="37"/>
  <c r="G8" i="37"/>
  <c r="F8" i="37"/>
  <c r="G7" i="37"/>
  <c r="F7" i="37"/>
  <c r="G6" i="37"/>
  <c r="F6" i="37"/>
  <c r="G5" i="37"/>
  <c r="F5" i="37"/>
  <c r="J62" i="33"/>
  <c r="I62" i="33"/>
  <c r="G62" i="33"/>
  <c r="E62" i="33"/>
  <c r="D62" i="33"/>
  <c r="F61" i="33"/>
  <c r="H61" i="33"/>
  <c r="H62" i="33"/>
  <c r="J60" i="33"/>
  <c r="I60" i="33"/>
  <c r="G60" i="33"/>
  <c r="E60" i="33"/>
  <c r="D60" i="33"/>
  <c r="F59" i="33"/>
  <c r="H59" i="33"/>
  <c r="F58" i="33"/>
  <c r="F60" i="33"/>
  <c r="J57" i="33"/>
  <c r="I57" i="33"/>
  <c r="G57" i="33"/>
  <c r="E57" i="33"/>
  <c r="D57" i="33"/>
  <c r="F56" i="33"/>
  <c r="H56" i="33"/>
  <c r="F55" i="33"/>
  <c r="H55" i="33"/>
  <c r="F54" i="33"/>
  <c r="H54" i="33"/>
  <c r="F53" i="33"/>
  <c r="H53" i="33"/>
  <c r="F52" i="33"/>
  <c r="H52" i="33"/>
  <c r="F51" i="33"/>
  <c r="H51" i="33"/>
  <c r="F50" i="33"/>
  <c r="H50" i="33"/>
  <c r="F49" i="33"/>
  <c r="H49" i="33"/>
  <c r="F48" i="33"/>
  <c r="F47" i="33"/>
  <c r="H47" i="33"/>
  <c r="J46" i="33"/>
  <c r="G46" i="33"/>
  <c r="E46" i="33"/>
  <c r="D46" i="33"/>
  <c r="F45" i="33"/>
  <c r="H45" i="33"/>
  <c r="I45" i="33"/>
  <c r="I46" i="33"/>
  <c r="F44" i="33"/>
  <c r="H44" i="33"/>
  <c r="F43" i="33"/>
  <c r="J42" i="33"/>
  <c r="I42" i="33"/>
  <c r="G42" i="33"/>
  <c r="E42" i="33"/>
  <c r="D42" i="33"/>
  <c r="F41" i="33"/>
  <c r="F42" i="33"/>
  <c r="J40" i="33"/>
  <c r="I40" i="33"/>
  <c r="G40" i="33"/>
  <c r="E40" i="33"/>
  <c r="D40" i="33"/>
  <c r="F39" i="33"/>
  <c r="H39" i="33"/>
  <c r="F38" i="33"/>
  <c r="H38" i="33"/>
  <c r="H40" i="33"/>
  <c r="J37" i="33"/>
  <c r="I37" i="33"/>
  <c r="G37" i="33"/>
  <c r="E37" i="33"/>
  <c r="D37" i="33"/>
  <c r="F36" i="33"/>
  <c r="H36" i="33"/>
  <c r="F35" i="33"/>
  <c r="H35" i="33"/>
  <c r="H34" i="33"/>
  <c r="F34" i="33"/>
  <c r="J33" i="33"/>
  <c r="I33" i="33"/>
  <c r="G33" i="33"/>
  <c r="D33" i="33"/>
  <c r="E32" i="33"/>
  <c r="F32" i="33"/>
  <c r="H32" i="33"/>
  <c r="H31" i="33"/>
  <c r="F31" i="33"/>
  <c r="F30" i="33"/>
  <c r="H30" i="33"/>
  <c r="F29" i="33"/>
  <c r="H29" i="33"/>
  <c r="J28" i="33"/>
  <c r="I28" i="33"/>
  <c r="G28" i="33"/>
  <c r="E28" i="33"/>
  <c r="D28" i="33"/>
  <c r="F27" i="33"/>
  <c r="H27" i="33"/>
  <c r="H28" i="33"/>
  <c r="J26" i="33"/>
  <c r="I26" i="33"/>
  <c r="F25" i="33"/>
  <c r="H25" i="33"/>
  <c r="F24" i="33"/>
  <c r="H24" i="33"/>
  <c r="F23" i="33"/>
  <c r="H23" i="33"/>
  <c r="F22" i="33"/>
  <c r="H22" i="33"/>
  <c r="F21" i="33"/>
  <c r="H21" i="33"/>
  <c r="F20" i="33"/>
  <c r="H20" i="33"/>
  <c r="G19" i="33"/>
  <c r="G26" i="33"/>
  <c r="F19" i="33"/>
  <c r="H19" i="33"/>
  <c r="E19" i="33"/>
  <c r="E26" i="33"/>
  <c r="D19" i="33"/>
  <c r="D26" i="33"/>
  <c r="F18" i="33"/>
  <c r="H18" i="33"/>
  <c r="H17" i="33"/>
  <c r="F17" i="33"/>
  <c r="F16" i="33"/>
  <c r="H16" i="33"/>
  <c r="F15" i="33"/>
  <c r="H15" i="33"/>
  <c r="F14" i="33"/>
  <c r="H14" i="33"/>
  <c r="F13" i="33"/>
  <c r="H13" i="33"/>
  <c r="F12" i="33"/>
  <c r="H12" i="33"/>
  <c r="F11" i="33"/>
  <c r="H11" i="33"/>
  <c r="F10" i="33"/>
  <c r="H10" i="33"/>
  <c r="H9" i="33"/>
  <c r="F9" i="33"/>
  <c r="F8" i="33"/>
  <c r="H8" i="33"/>
  <c r="F7" i="33"/>
  <c r="H7" i="33"/>
  <c r="F6" i="33"/>
  <c r="H6" i="33"/>
  <c r="F5" i="33"/>
  <c r="H5" i="33"/>
  <c r="F4" i="33"/>
  <c r="H41" i="33"/>
  <c r="H42" i="33"/>
  <c r="F26" i="33"/>
  <c r="J63" i="33"/>
  <c r="E33" i="33"/>
  <c r="F37" i="33"/>
  <c r="F46" i="33"/>
  <c r="F57" i="33"/>
  <c r="E63" i="33"/>
  <c r="G63" i="33"/>
  <c r="H33" i="33"/>
  <c r="I63" i="33"/>
  <c r="F33" i="33"/>
  <c r="H37" i="33"/>
  <c r="D63" i="33"/>
  <c r="F62" i="33"/>
  <c r="H4" i="33"/>
  <c r="H26" i="33"/>
  <c r="H43" i="33"/>
  <c r="H46" i="33"/>
  <c r="H48" i="33"/>
  <c r="H57" i="33"/>
  <c r="F28" i="33"/>
  <c r="F40" i="33"/>
  <c r="H58" i="33"/>
  <c r="H60" i="33"/>
  <c r="H63" i="33"/>
  <c r="F63" i="33"/>
  <c r="C25" i="14"/>
  <c r="C187" i="15"/>
  <c r="C14" i="16"/>
  <c r="C11" i="13"/>
  <c r="C7" i="12"/>
  <c r="D592" i="11"/>
  <c r="C592" i="11"/>
  <c r="E592" i="11"/>
  <c r="E591" i="11"/>
  <c r="E590" i="11"/>
  <c r="D588" i="11"/>
  <c r="E588" i="11"/>
  <c r="C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D542" i="11"/>
  <c r="C542" i="11"/>
  <c r="E542" i="11"/>
  <c r="E541" i="11"/>
  <c r="E540" i="11"/>
  <c r="E539" i="11"/>
  <c r="E538" i="11"/>
  <c r="E537" i="11"/>
  <c r="E536" i="11"/>
  <c r="E535" i="11"/>
  <c r="E534" i="11"/>
  <c r="E533" i="11"/>
  <c r="E532" i="11"/>
  <c r="E531" i="11"/>
  <c r="E530" i="11"/>
  <c r="E529" i="11"/>
  <c r="E528" i="11"/>
  <c r="E527" i="11"/>
  <c r="E526" i="11"/>
  <c r="E525" i="11"/>
  <c r="E524" i="11"/>
  <c r="E523" i="11"/>
  <c r="D521" i="11"/>
  <c r="C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7" i="11"/>
  <c r="E476" i="11"/>
  <c r="E475" i="11"/>
  <c r="E474" i="11"/>
  <c r="E473" i="11"/>
  <c r="E478"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36" i="11"/>
  <c r="E410" i="11"/>
  <c r="E409" i="11"/>
  <c r="E408" i="11"/>
  <c r="E407" i="11"/>
  <c r="E406" i="11"/>
  <c r="E405" i="11"/>
  <c r="E404" i="11"/>
  <c r="E403" i="11"/>
  <c r="E402" i="11"/>
  <c r="E401" i="11"/>
  <c r="D399" i="11"/>
  <c r="C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69" i="11"/>
  <c r="E368" i="11"/>
  <c r="E370" i="11"/>
  <c r="E367" i="11"/>
  <c r="E366" i="11"/>
  <c r="E365" i="11"/>
  <c r="E364" i="11"/>
  <c r="E363" i="11"/>
  <c r="E362" i="11"/>
  <c r="E361" i="11"/>
  <c r="D359" i="11"/>
  <c r="C359" i="11"/>
  <c r="E358" i="11"/>
  <c r="E357" i="11"/>
  <c r="E356" i="11"/>
  <c r="E355" i="11"/>
  <c r="E354" i="11"/>
  <c r="E353" i="11"/>
  <c r="E352" i="11"/>
  <c r="E351" i="11"/>
  <c r="E350" i="11"/>
  <c r="E349" i="11"/>
  <c r="E348" i="11"/>
  <c r="E347" i="11"/>
  <c r="E346" i="11"/>
  <c r="E345" i="11"/>
  <c r="E344" i="11"/>
  <c r="E343" i="11"/>
  <c r="E342" i="11"/>
  <c r="E340" i="11"/>
  <c r="E339" i="11"/>
  <c r="E338" i="11"/>
  <c r="E337" i="11"/>
  <c r="E336" i="11"/>
  <c r="E335" i="11"/>
  <c r="E334" i="11"/>
  <c r="E333" i="11"/>
  <c r="E332" i="11"/>
  <c r="E331" i="11"/>
  <c r="E330" i="11"/>
  <c r="E329" i="11"/>
  <c r="E328" i="11"/>
  <c r="E327" i="11"/>
  <c r="E326" i="11"/>
  <c r="E325" i="11"/>
  <c r="E324" i="11"/>
  <c r="E323" i="11"/>
  <c r="E322" i="11"/>
  <c r="E341"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D292" i="11"/>
  <c r="C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D253" i="11"/>
  <c r="C253" i="11"/>
  <c r="E252" i="11"/>
  <c r="E251" i="11"/>
  <c r="E250" i="11"/>
  <c r="E249" i="11"/>
  <c r="E248" i="11"/>
  <c r="E247" i="11"/>
  <c r="E246" i="11"/>
  <c r="E245" i="11"/>
  <c r="E244" i="11"/>
  <c r="E243" i="11"/>
  <c r="E242" i="11"/>
  <c r="E241" i="11"/>
  <c r="E240" i="11"/>
  <c r="E239" i="11"/>
  <c r="E238" i="11"/>
  <c r="E237" i="11"/>
  <c r="D235" i="11"/>
  <c r="C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D106" i="11"/>
  <c r="C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3" i="11"/>
  <c r="E32" i="11"/>
  <c r="E34" i="11"/>
  <c r="E31" i="11"/>
  <c r="E30" i="11"/>
  <c r="E29" i="11"/>
  <c r="E28" i="11"/>
  <c r="E27" i="11"/>
  <c r="D25" i="11"/>
  <c r="C25" i="11"/>
  <c r="E24" i="11"/>
  <c r="E23" i="11"/>
  <c r="E22" i="11"/>
  <c r="E21" i="11"/>
  <c r="E20" i="11"/>
  <c r="E19" i="11"/>
  <c r="E18" i="11"/>
  <c r="E17" i="11"/>
  <c r="E16" i="11"/>
  <c r="E15" i="11"/>
  <c r="E14" i="11"/>
  <c r="E13" i="11"/>
  <c r="E12" i="11"/>
  <c r="E11" i="11"/>
  <c r="E10" i="11"/>
  <c r="E9" i="11"/>
  <c r="E25" i="11"/>
  <c r="E235" i="11"/>
  <c r="E399" i="11"/>
  <c r="E359" i="11"/>
  <c r="E106" i="11"/>
  <c r="E292" i="11"/>
  <c r="C593" i="11"/>
  <c r="E253" i="11"/>
  <c r="E521" i="11"/>
  <c r="D593" i="11"/>
  <c r="E593" i="11"/>
  <c r="F5" i="10"/>
  <c r="C6" i="10"/>
  <c r="D6" i="10"/>
  <c r="E6" i="10"/>
  <c r="F6" i="10"/>
  <c r="F7" i="10"/>
  <c r="F8" i="10"/>
  <c r="F9" i="10"/>
  <c r="C10" i="10"/>
  <c r="D10" i="10"/>
  <c r="E10" i="10"/>
  <c r="F10" i="10"/>
  <c r="F11" i="10"/>
  <c r="F12" i="10"/>
  <c r="F13" i="10"/>
  <c r="F14" i="10"/>
  <c r="F15" i="10"/>
  <c r="F16" i="10"/>
  <c r="F17" i="10"/>
  <c r="C18" i="10"/>
  <c r="C53" i="10"/>
  <c r="D18" i="10"/>
  <c r="E18" i="10"/>
  <c r="F18" i="10"/>
  <c r="F19" i="10"/>
  <c r="F20" i="10"/>
  <c r="F21" i="10"/>
  <c r="E22" i="10"/>
  <c r="F22" i="10"/>
  <c r="F23" i="10"/>
  <c r="C25" i="10"/>
  <c r="D25" i="10"/>
  <c r="E25" i="10"/>
  <c r="F25" i="10"/>
  <c r="F26" i="10"/>
  <c r="F27" i="10"/>
  <c r="F28" i="10"/>
  <c r="F29" i="10"/>
  <c r="F30" i="10"/>
  <c r="F31" i="10"/>
  <c r="F32" i="10"/>
  <c r="F33" i="10"/>
  <c r="F34" i="10"/>
  <c r="C35" i="10"/>
  <c r="D35" i="10"/>
  <c r="D53" i="10"/>
  <c r="E35" i="10"/>
  <c r="F35" i="10"/>
  <c r="F36" i="10"/>
  <c r="F37" i="10"/>
  <c r="F38" i="10"/>
  <c r="F39" i="10"/>
  <c r="F40" i="10"/>
  <c r="F41" i="10"/>
  <c r="C42" i="10"/>
  <c r="D42" i="10"/>
  <c r="E42" i="10"/>
  <c r="F42" i="10"/>
  <c r="F43" i="10"/>
  <c r="F44" i="10"/>
  <c r="F45" i="10"/>
  <c r="C46" i="10"/>
  <c r="D46" i="10"/>
  <c r="E46" i="10"/>
  <c r="F46" i="10"/>
  <c r="F47" i="10"/>
  <c r="F48" i="10"/>
  <c r="F49" i="10"/>
  <c r="F50" i="10"/>
  <c r="F51" i="10"/>
  <c r="C52" i="10"/>
  <c r="D52" i="10"/>
  <c r="E52" i="10"/>
  <c r="F52" i="10"/>
  <c r="E53" i="10"/>
  <c r="F53" i="10"/>
  <c r="G1658" i="9"/>
  <c r="G1657" i="9"/>
  <c r="G1655" i="9"/>
  <c r="G1654" i="9"/>
  <c r="G1651" i="9"/>
  <c r="G1649" i="9"/>
  <c r="G1648" i="9"/>
  <c r="G1646" i="9"/>
  <c r="G1645" i="9"/>
  <c r="G1644" i="9"/>
  <c r="G1643" i="9"/>
  <c r="G1642" i="9"/>
  <c r="G1641" i="9"/>
  <c r="G1640" i="9"/>
  <c r="G1638" i="9"/>
  <c r="G1637" i="9"/>
  <c r="G1636" i="9"/>
  <c r="G1635" i="9"/>
  <c r="G1632" i="9"/>
  <c r="G1630" i="9"/>
  <c r="G1629" i="9"/>
  <c r="G1628" i="9"/>
  <c r="G1627" i="9"/>
  <c r="G1626" i="9"/>
  <c r="G1625" i="9"/>
  <c r="G1623" i="9"/>
  <c r="G1622" i="9"/>
  <c r="G1621" i="9"/>
  <c r="G1620" i="9"/>
  <c r="G1618" i="9"/>
  <c r="G1617" i="9"/>
  <c r="G1616" i="9"/>
  <c r="G1615" i="9"/>
  <c r="G1613" i="9"/>
  <c r="G1612" i="9"/>
  <c r="G1611" i="9"/>
  <c r="G1610" i="9"/>
  <c r="G1608" i="9"/>
  <c r="G1607" i="9"/>
  <c r="G1605" i="9"/>
  <c r="G1604" i="9"/>
  <c r="G1602" i="9"/>
  <c r="G1600" i="9"/>
  <c r="G1599" i="9"/>
  <c r="G1598" i="9"/>
  <c r="G1597" i="9"/>
  <c r="G1596" i="9"/>
  <c r="G1595" i="9"/>
  <c r="G1594" i="9"/>
  <c r="G1592" i="9"/>
  <c r="G1591" i="9"/>
  <c r="G1589" i="9"/>
  <c r="G1588" i="9"/>
  <c r="G1586" i="9"/>
  <c r="G1585" i="9"/>
  <c r="G1584" i="9"/>
  <c r="G1582" i="9"/>
  <c r="G1581" i="9"/>
  <c r="G1580" i="9"/>
  <c r="G1578" i="9"/>
  <c r="G1577" i="9"/>
  <c r="G1576" i="9"/>
  <c r="G1575" i="9"/>
  <c r="G1573" i="9"/>
  <c r="G1572" i="9"/>
  <c r="G1570" i="9"/>
  <c r="G1569" i="9"/>
  <c r="G1568" i="9"/>
  <c r="G1567" i="9"/>
  <c r="G1566" i="9"/>
  <c r="G1565" i="9"/>
  <c r="G1564" i="9"/>
  <c r="G1563" i="9"/>
  <c r="G1562" i="9"/>
  <c r="G1561" i="9"/>
  <c r="G1559" i="9"/>
  <c r="G1558" i="9"/>
  <c r="G1557" i="9"/>
  <c r="G1556" i="9"/>
  <c r="G1555" i="9"/>
  <c r="G1553" i="9"/>
  <c r="G1552" i="9"/>
  <c r="G1551" i="9"/>
  <c r="G1550" i="9"/>
  <c r="G1549" i="9"/>
  <c r="G1547" i="9"/>
  <c r="G1546" i="9"/>
  <c r="G1545" i="9"/>
  <c r="G1544" i="9"/>
  <c r="G1542" i="9"/>
  <c r="G1540" i="9"/>
  <c r="G1539" i="9"/>
  <c r="G1538" i="9"/>
  <c r="G1537" i="9"/>
  <c r="G1536" i="9"/>
  <c r="G1535" i="9"/>
  <c r="G1533" i="9"/>
  <c r="G1532" i="9"/>
  <c r="G1530" i="9"/>
  <c r="G1529" i="9"/>
  <c r="G1528" i="9"/>
  <c r="G1526" i="9"/>
  <c r="G1525" i="9"/>
  <c r="G1523" i="9"/>
  <c r="G1522" i="9"/>
  <c r="G1520" i="9"/>
  <c r="G1519" i="9"/>
  <c r="G1518" i="9"/>
  <c r="G1516" i="9"/>
  <c r="G1514" i="9"/>
  <c r="G1513" i="9"/>
  <c r="G1512" i="9"/>
  <c r="G1510" i="9"/>
  <c r="G1509" i="9"/>
  <c r="G1508" i="9"/>
  <c r="G1506" i="9"/>
  <c r="G1505" i="9"/>
  <c r="G1503" i="9"/>
  <c r="G1502" i="9"/>
  <c r="G1500" i="9"/>
  <c r="G1499" i="9"/>
  <c r="G1497" i="9"/>
  <c r="G1496" i="9"/>
  <c r="G1494" i="9"/>
  <c r="G1493" i="9"/>
  <c r="G1492" i="9"/>
  <c r="G1491" i="9"/>
  <c r="G1490" i="9"/>
  <c r="G1489" i="9"/>
  <c r="G1488" i="9"/>
  <c r="G1487" i="9"/>
  <c r="G1486" i="9"/>
  <c r="G1485" i="9"/>
  <c r="G1483" i="9"/>
  <c r="G1482" i="9"/>
  <c r="G1481" i="9"/>
  <c r="G1480" i="9"/>
  <c r="G1479" i="9"/>
  <c r="G1478" i="9"/>
  <c r="G1476" i="9"/>
  <c r="G1475" i="9"/>
  <c r="G1473" i="9"/>
  <c r="G1472" i="9"/>
  <c r="G1471" i="9"/>
  <c r="G1470" i="9"/>
  <c r="G1469" i="9"/>
  <c r="G1468" i="9"/>
  <c r="G1466" i="9"/>
  <c r="G1465" i="9"/>
  <c r="G1464" i="9"/>
  <c r="G1463" i="9"/>
  <c r="G1462" i="9"/>
  <c r="G1461" i="9"/>
  <c r="G1454" i="9"/>
  <c r="G1453" i="9"/>
  <c r="G1451" i="9"/>
  <c r="G1450" i="9"/>
  <c r="G1449" i="9"/>
  <c r="G1448" i="9"/>
  <c r="G1447" i="9"/>
  <c r="G1446" i="9"/>
  <c r="G1444" i="9"/>
  <c r="G1443" i="9"/>
  <c r="G1441" i="9"/>
  <c r="G1440" i="9"/>
  <c r="G1438" i="9"/>
  <c r="G1437" i="9"/>
  <c r="G1436" i="9"/>
  <c r="G1435" i="9"/>
  <c r="G1434" i="9"/>
  <c r="G1433" i="9"/>
  <c r="G1431" i="9"/>
  <c r="G1430" i="9"/>
  <c r="G1429" i="9"/>
  <c r="G1428" i="9"/>
  <c r="G1427" i="9"/>
  <c r="G1426" i="9"/>
  <c r="G1424" i="9"/>
  <c r="G1423" i="9"/>
  <c r="G1420" i="9"/>
  <c r="G1419" i="9"/>
  <c r="G1418" i="9"/>
  <c r="G1417" i="9"/>
  <c r="G1416" i="9"/>
  <c r="G1415" i="9"/>
  <c r="G1414" i="9"/>
  <c r="G1413" i="9"/>
  <c r="G1411" i="9"/>
  <c r="G1410" i="9"/>
  <c r="G1409" i="9"/>
  <c r="G1408" i="9"/>
  <c r="G1406" i="9"/>
  <c r="G1405" i="9"/>
  <c r="G1403" i="9"/>
  <c r="G1402" i="9"/>
  <c r="G1400" i="9"/>
  <c r="G1399" i="9"/>
  <c r="G1398" i="9"/>
  <c r="G1397" i="9"/>
  <c r="G1396" i="9"/>
  <c r="G1395" i="9"/>
  <c r="G1394" i="9"/>
  <c r="G1392" i="9"/>
  <c r="G1391" i="9"/>
  <c r="G1390" i="9"/>
  <c r="G1388" i="9"/>
  <c r="G1387" i="9"/>
  <c r="G1385" i="9"/>
  <c r="G1384" i="9"/>
  <c r="G1382" i="9"/>
  <c r="G1381" i="9"/>
  <c r="G1379" i="9"/>
  <c r="G1378" i="9"/>
  <c r="G1377" i="9"/>
  <c r="G1375" i="9"/>
  <c r="G1374" i="9"/>
  <c r="G1373" i="9"/>
  <c r="G1371" i="9"/>
  <c r="G1370" i="9"/>
  <c r="G1368" i="9"/>
  <c r="G1367" i="9"/>
  <c r="G1366" i="9"/>
  <c r="G1365" i="9"/>
  <c r="G1364" i="9"/>
  <c r="G1363" i="9"/>
  <c r="G1362" i="9"/>
  <c r="G1361" i="9"/>
  <c r="G1359" i="9"/>
  <c r="G1358" i="9"/>
  <c r="G1357" i="9"/>
  <c r="G1356" i="9"/>
  <c r="G1355" i="9"/>
  <c r="G1354" i="9"/>
  <c r="G1353" i="9"/>
  <c r="G1352" i="9"/>
  <c r="G1350" i="9"/>
  <c r="G1348" i="9"/>
  <c r="G1347" i="9"/>
  <c r="G1346" i="9"/>
  <c r="G1345" i="9"/>
  <c r="G1344" i="9"/>
  <c r="G1343" i="9"/>
  <c r="G1342" i="9"/>
  <c r="G1341" i="9"/>
  <c r="G1339" i="9"/>
  <c r="G1338" i="9"/>
  <c r="G1337" i="9"/>
  <c r="G1336" i="9"/>
  <c r="G1335" i="9"/>
  <c r="G1333" i="9"/>
  <c r="G1332" i="9"/>
  <c r="G1331" i="9"/>
  <c r="G1330" i="9"/>
  <c r="G1328" i="9"/>
  <c r="G1326" i="9"/>
  <c r="G1325" i="9"/>
  <c r="G1323" i="9"/>
  <c r="G1322" i="9"/>
  <c r="G1320" i="9"/>
  <c r="G1319" i="9"/>
  <c r="G1318" i="9"/>
  <c r="G1316" i="9"/>
  <c r="G1315" i="9"/>
  <c r="G1314" i="9"/>
  <c r="G1313" i="9"/>
  <c r="G1312" i="9"/>
  <c r="G1310" i="9"/>
  <c r="G1309" i="9"/>
  <c r="G1308" i="9"/>
  <c r="G1306" i="9"/>
  <c r="G1305" i="9"/>
  <c r="G1304" i="9"/>
  <c r="G1303" i="9"/>
  <c r="G1302" i="9"/>
  <c r="G1300" i="9"/>
  <c r="G1299" i="9"/>
  <c r="G1298" i="9"/>
  <c r="G1297" i="9"/>
  <c r="G1296" i="9"/>
  <c r="G1295" i="9"/>
  <c r="G1294" i="9"/>
  <c r="G1293" i="9"/>
  <c r="G1292" i="9"/>
  <c r="G1291" i="9"/>
  <c r="G1290" i="9"/>
  <c r="G1289" i="9"/>
  <c r="G1288" i="9"/>
  <c r="G1286" i="9"/>
  <c r="G1285" i="9"/>
  <c r="G1271" i="9"/>
  <c r="G1269" i="9"/>
  <c r="G1268" i="9"/>
  <c r="G1267" i="9"/>
  <c r="G1266" i="9"/>
  <c r="G1264" i="9"/>
  <c r="G1263" i="9"/>
  <c r="G1261" i="9"/>
  <c r="G1260" i="9"/>
  <c r="G1259" i="9"/>
  <c r="G1257" i="9"/>
  <c r="G1256" i="9"/>
  <c r="G1254" i="9"/>
  <c r="G1253" i="9"/>
  <c r="G1252" i="9"/>
  <c r="G1250" i="9"/>
  <c r="G1249" i="9"/>
  <c r="G1248" i="9"/>
  <c r="G1247" i="9"/>
  <c r="G1246" i="9"/>
  <c r="G1245" i="9"/>
  <c r="G1244" i="9"/>
  <c r="G1243" i="9"/>
  <c r="G1242" i="9"/>
  <c r="G1241" i="9"/>
  <c r="G1240" i="9"/>
  <c r="G1239" i="9"/>
  <c r="G1237" i="9"/>
  <c r="G1236" i="9"/>
  <c r="G1234" i="9"/>
  <c r="G1233" i="9"/>
  <c r="G1232" i="9"/>
  <c r="G1231" i="9"/>
  <c r="G1230" i="9"/>
  <c r="G1229" i="9"/>
  <c r="G1228" i="9"/>
  <c r="G1227" i="9"/>
  <c r="G1226" i="9"/>
  <c r="G1225" i="9"/>
  <c r="G1224" i="9"/>
  <c r="G1223" i="9"/>
  <c r="G1222" i="9"/>
  <c r="G1221" i="9"/>
  <c r="G1220" i="9"/>
  <c r="G1219" i="9"/>
  <c r="G1218" i="9"/>
  <c r="G1217" i="9"/>
  <c r="G1216" i="9"/>
  <c r="G1215" i="9"/>
  <c r="G1214" i="9"/>
  <c r="G1213" i="9"/>
  <c r="G1212" i="9"/>
  <c r="G1211" i="9"/>
  <c r="G1210" i="9"/>
  <c r="G1209" i="9"/>
  <c r="G1208" i="9"/>
  <c r="G1207" i="9"/>
  <c r="G1206" i="9"/>
  <c r="G1205" i="9"/>
  <c r="G1204" i="9"/>
  <c r="G1203" i="9"/>
  <c r="G1202" i="9"/>
  <c r="G1201" i="9"/>
  <c r="G1200" i="9"/>
  <c r="G1199" i="9"/>
  <c r="G1198" i="9"/>
  <c r="G1197" i="9"/>
  <c r="G1196" i="9"/>
  <c r="G1195" i="9"/>
  <c r="G1194" i="9"/>
  <c r="G1193" i="9"/>
  <c r="G1192" i="9"/>
  <c r="G1191" i="9"/>
  <c r="G1190" i="9"/>
  <c r="G1188" i="9"/>
  <c r="G1187" i="9"/>
  <c r="G1186" i="9"/>
  <c r="G1185" i="9"/>
  <c r="G1184" i="9"/>
  <c r="G1183" i="9"/>
  <c r="G1182" i="9"/>
  <c r="G1181" i="9"/>
  <c r="G1179" i="9"/>
  <c r="G1178" i="9"/>
  <c r="G1177" i="9"/>
  <c r="G1176" i="9"/>
  <c r="G1175" i="9"/>
  <c r="G1174" i="9"/>
  <c r="G1173" i="9"/>
  <c r="G1172" i="9"/>
  <c r="G1170" i="9"/>
  <c r="G1169" i="9"/>
  <c r="G1168" i="9"/>
  <c r="G1167" i="9"/>
  <c r="G1166" i="9"/>
  <c r="G1165" i="9"/>
  <c r="G1163" i="9"/>
  <c r="G1162" i="9"/>
  <c r="G1161" i="9"/>
  <c r="G1160" i="9"/>
  <c r="G1159" i="9"/>
  <c r="G1158" i="9"/>
  <c r="G1157" i="9"/>
  <c r="G1156" i="9"/>
  <c r="G1155" i="9"/>
  <c r="G1154" i="9"/>
  <c r="G1153" i="9"/>
  <c r="G1152" i="9"/>
  <c r="G1151" i="9"/>
  <c r="G1150" i="9"/>
  <c r="G1149" i="9"/>
  <c r="G1148" i="9"/>
  <c r="G1147" i="9"/>
  <c r="G1146" i="9"/>
  <c r="G1145" i="9"/>
  <c r="G1144" i="9"/>
  <c r="G1143" i="9"/>
  <c r="G1142" i="9"/>
  <c r="G1141" i="9"/>
  <c r="G1140" i="9"/>
  <c r="G1139" i="9"/>
  <c r="G1138" i="9"/>
  <c r="G1137" i="9"/>
  <c r="G1136" i="9"/>
  <c r="G1134" i="9"/>
  <c r="G1132" i="9"/>
  <c r="G1131" i="9"/>
  <c r="G1130" i="9"/>
  <c r="G1129" i="9"/>
  <c r="G1128" i="9"/>
  <c r="G1127" i="9"/>
  <c r="G1126" i="9"/>
  <c r="G1120" i="9"/>
  <c r="G1119" i="9"/>
  <c r="G1118" i="9"/>
  <c r="G1117" i="9"/>
  <c r="G1115" i="9"/>
  <c r="G1114" i="9"/>
  <c r="G1113" i="9"/>
  <c r="G1112" i="9"/>
  <c r="G1111" i="9"/>
  <c r="G1110" i="9"/>
  <c r="G1108" i="9"/>
  <c r="G1107" i="9"/>
  <c r="G1106" i="9"/>
  <c r="G1104" i="9"/>
  <c r="G1103" i="9"/>
  <c r="G1102" i="9"/>
  <c r="G1101" i="9"/>
  <c r="G1099" i="9"/>
  <c r="G1098" i="9"/>
  <c r="G1097" i="9"/>
  <c r="G1096" i="9"/>
  <c r="G1095" i="9"/>
  <c r="G1094" i="9"/>
  <c r="G1093" i="9"/>
  <c r="G1092" i="9"/>
  <c r="G1091" i="9"/>
  <c r="G1090" i="9"/>
  <c r="G1089" i="9"/>
  <c r="G1088" i="9"/>
  <c r="G1087" i="9"/>
  <c r="G1086" i="9"/>
  <c r="G1085" i="9"/>
  <c r="G1084" i="9"/>
  <c r="G1083" i="9"/>
  <c r="G1082" i="9"/>
  <c r="G1081" i="9"/>
  <c r="G1079" i="9"/>
  <c r="G1078" i="9"/>
  <c r="G1077" i="9"/>
  <c r="G1076" i="9"/>
  <c r="G1075" i="9"/>
  <c r="G1074" i="9"/>
  <c r="G1073" i="9"/>
  <c r="G1072" i="9"/>
  <c r="G1070" i="9"/>
  <c r="G1069" i="9"/>
  <c r="G1068" i="9"/>
  <c r="G1067" i="9"/>
  <c r="G1066" i="9"/>
  <c r="G1065" i="9"/>
  <c r="G1064" i="9"/>
  <c r="G1063" i="9"/>
  <c r="G1062" i="9"/>
  <c r="G1060" i="9"/>
  <c r="G1059" i="9"/>
  <c r="G1058" i="9"/>
  <c r="G1057" i="9"/>
  <c r="G1056" i="9"/>
  <c r="G1055" i="9"/>
  <c r="G1054" i="9"/>
  <c r="G1053" i="9"/>
  <c r="G1051" i="9"/>
  <c r="G1050" i="9"/>
  <c r="G1049" i="9"/>
  <c r="G1047" i="9"/>
  <c r="G1045" i="9"/>
  <c r="G1044" i="9"/>
  <c r="G1043" i="9"/>
  <c r="G1042" i="9"/>
  <c r="G1041" i="9"/>
  <c r="G1040" i="9"/>
  <c r="G1039" i="9"/>
  <c r="G1038" i="9"/>
  <c r="G1037" i="9"/>
  <c r="G1036" i="9"/>
  <c r="G1035" i="9"/>
  <c r="G1034" i="9"/>
  <c r="G1033" i="9"/>
  <c r="G1032" i="9"/>
  <c r="G1031" i="9"/>
  <c r="G1030" i="9"/>
  <c r="G1029" i="9"/>
  <c r="G1028" i="9"/>
  <c r="G1027" i="9"/>
  <c r="G1026" i="9"/>
  <c r="G1025" i="9"/>
  <c r="G1024" i="9"/>
  <c r="G1023" i="9"/>
  <c r="G1021" i="9"/>
  <c r="G1020" i="9"/>
  <c r="G1019" i="9"/>
  <c r="G1018" i="9"/>
  <c r="G1017" i="9"/>
  <c r="G1016" i="9"/>
  <c r="G1015" i="9"/>
  <c r="G1014" i="9"/>
  <c r="G1013" i="9"/>
  <c r="G1012" i="9"/>
  <c r="G1011" i="9"/>
  <c r="G1010" i="9"/>
  <c r="G1009" i="9"/>
  <c r="G1008" i="9"/>
  <c r="G1007" i="9"/>
  <c r="G1006" i="9"/>
  <c r="G1005" i="9"/>
  <c r="G1004" i="9"/>
  <c r="G1003" i="9"/>
  <c r="G1002" i="9"/>
  <c r="G1001" i="9"/>
  <c r="G1000" i="9"/>
  <c r="G999" i="9"/>
  <c r="G998" i="9"/>
  <c r="G997" i="9"/>
  <c r="G996" i="9"/>
  <c r="G995" i="9"/>
  <c r="G993" i="9"/>
  <c r="G992" i="9"/>
  <c r="G991" i="9"/>
  <c r="G990" i="9"/>
  <c r="G989" i="9"/>
  <c r="G988" i="9"/>
  <c r="G987" i="9"/>
  <c r="G986" i="9"/>
  <c r="G984" i="9"/>
  <c r="G983" i="9"/>
  <c r="G982" i="9"/>
  <c r="G981" i="9"/>
  <c r="G980" i="9"/>
  <c r="G979" i="9"/>
  <c r="G978" i="9"/>
  <c r="G977" i="9"/>
  <c r="G976" i="9"/>
  <c r="G974" i="9"/>
  <c r="G973" i="9"/>
  <c r="G972" i="9"/>
  <c r="G971" i="9"/>
  <c r="G970" i="9"/>
  <c r="G969" i="9"/>
  <c r="G968" i="9"/>
  <c r="G967" i="9"/>
  <c r="G965" i="9"/>
  <c r="G964" i="9"/>
  <c r="G963" i="9"/>
  <c r="G962" i="9"/>
  <c r="G961" i="9"/>
  <c r="G960" i="9"/>
  <c r="G959" i="9"/>
  <c r="G958" i="9"/>
  <c r="G957" i="9"/>
  <c r="G956" i="9"/>
  <c r="G954" i="9"/>
  <c r="G953" i="9"/>
  <c r="G952" i="9"/>
  <c r="G951" i="9"/>
  <c r="G950" i="9"/>
  <c r="G949" i="9"/>
  <c r="G947" i="9"/>
  <c r="G946" i="9"/>
  <c r="G945" i="9"/>
  <c r="G944" i="9"/>
  <c r="G943" i="9"/>
  <c r="G942" i="9"/>
  <c r="G940" i="9"/>
  <c r="G939" i="9"/>
  <c r="G938" i="9"/>
  <c r="G937" i="9"/>
  <c r="G936" i="9"/>
  <c r="G934" i="9"/>
  <c r="G933" i="9"/>
  <c r="G932" i="9"/>
  <c r="G931" i="9"/>
  <c r="G930" i="9"/>
  <c r="G929" i="9"/>
  <c r="G928" i="9"/>
  <c r="G927" i="9"/>
  <c r="G925" i="9"/>
  <c r="G924" i="9"/>
  <c r="G923" i="9"/>
  <c r="G922" i="9"/>
  <c r="G921" i="9"/>
  <c r="G920" i="9"/>
  <c r="G919" i="9"/>
  <c r="G918" i="9"/>
  <c r="G917" i="9"/>
  <c r="G916" i="9"/>
  <c r="G915" i="9"/>
  <c r="G914" i="9"/>
  <c r="G913" i="9"/>
  <c r="G912" i="9"/>
  <c r="G911" i="9"/>
  <c r="G910" i="9"/>
  <c r="G909" i="9"/>
  <c r="G908" i="9"/>
  <c r="G907" i="9"/>
  <c r="G905" i="9"/>
  <c r="G904" i="9"/>
  <c r="G903" i="9"/>
  <c r="G902" i="9"/>
  <c r="G901" i="9"/>
  <c r="G899" i="9"/>
  <c r="G898" i="9"/>
  <c r="G897" i="9"/>
  <c r="G896" i="9"/>
  <c r="G895" i="9"/>
  <c r="G894" i="9"/>
  <c r="G893" i="9"/>
  <c r="G892" i="9"/>
  <c r="G891" i="9"/>
  <c r="G890" i="9"/>
  <c r="G889" i="9"/>
  <c r="G888" i="9"/>
  <c r="G887" i="9"/>
  <c r="G885" i="9"/>
  <c r="G884" i="9"/>
  <c r="G883" i="9"/>
  <c r="G882" i="9"/>
  <c r="G881" i="9"/>
  <c r="G880" i="9"/>
  <c r="G879" i="9"/>
  <c r="G877" i="9"/>
  <c r="G876" i="9"/>
  <c r="G874" i="9"/>
  <c r="G873" i="9"/>
  <c r="G872" i="9"/>
  <c r="G871" i="9"/>
  <c r="G870" i="9"/>
  <c r="G869" i="9"/>
  <c r="G868" i="9"/>
  <c r="G866" i="9"/>
  <c r="G865" i="9"/>
  <c r="G864" i="9"/>
  <c r="G863" i="9"/>
  <c r="G862" i="9"/>
  <c r="G861" i="9"/>
  <c r="G860" i="9"/>
  <c r="G859" i="9"/>
  <c r="G858" i="9"/>
  <c r="G856" i="9"/>
  <c r="G855" i="9"/>
  <c r="G854" i="9"/>
  <c r="G853" i="9"/>
  <c r="G852" i="9"/>
  <c r="G851" i="9"/>
  <c r="G850" i="9"/>
  <c r="G849" i="9"/>
  <c r="G848" i="9"/>
  <c r="G847" i="9"/>
  <c r="G846" i="9"/>
  <c r="G844" i="9"/>
  <c r="G843" i="9"/>
  <c r="G842" i="9"/>
  <c r="G841" i="9"/>
  <c r="G840" i="9"/>
  <c r="G838" i="9"/>
  <c r="G837" i="9"/>
  <c r="G836" i="9"/>
  <c r="G835" i="9"/>
  <c r="G834" i="9"/>
  <c r="G833" i="9"/>
  <c r="G832" i="9"/>
  <c r="G830" i="9"/>
  <c r="G829" i="9"/>
  <c r="G828" i="9"/>
  <c r="G827" i="9"/>
  <c r="G826" i="9"/>
  <c r="G825" i="9"/>
  <c r="G824" i="9"/>
  <c r="G823" i="9"/>
  <c r="G822" i="9"/>
  <c r="G821" i="9"/>
  <c r="G820" i="9"/>
  <c r="G819" i="9"/>
  <c r="G818" i="9"/>
  <c r="G816" i="9"/>
  <c r="G815" i="9"/>
  <c r="G814" i="9"/>
  <c r="G813" i="9"/>
  <c r="G812" i="9"/>
  <c r="G811" i="9"/>
  <c r="G810" i="9"/>
  <c r="G809" i="9"/>
  <c r="G808" i="9"/>
  <c r="G807" i="9"/>
  <c r="G806" i="9"/>
  <c r="G805" i="9"/>
  <c r="G804" i="9"/>
  <c r="G803" i="9"/>
  <c r="G802" i="9"/>
  <c r="G801" i="9"/>
  <c r="G800" i="9"/>
  <c r="G799" i="9"/>
  <c r="G798" i="9"/>
  <c r="G797" i="9"/>
  <c r="G796" i="9"/>
  <c r="G795" i="9"/>
  <c r="G794" i="9"/>
  <c r="G793" i="9"/>
  <c r="G792" i="9"/>
  <c r="G790" i="9"/>
  <c r="G789" i="9"/>
  <c r="G788" i="9"/>
  <c r="G787" i="9"/>
  <c r="G786" i="9"/>
  <c r="G785" i="9"/>
  <c r="G784" i="9"/>
  <c r="G783" i="9"/>
  <c r="G782" i="9"/>
  <c r="G781" i="9"/>
  <c r="G780" i="9"/>
  <c r="G779" i="9"/>
  <c r="G778" i="9"/>
  <c r="G777" i="9"/>
  <c r="G776" i="9"/>
  <c r="G774" i="9"/>
  <c r="G773" i="9"/>
  <c r="G772" i="9"/>
  <c r="G771" i="9"/>
  <c r="G770" i="9"/>
  <c r="G768" i="9"/>
  <c r="G767" i="9"/>
  <c r="G766" i="9"/>
  <c r="G765" i="9"/>
  <c r="G764" i="9"/>
  <c r="G763" i="9"/>
  <c r="G762" i="9"/>
  <c r="G761" i="9"/>
  <c r="G760" i="9"/>
  <c r="G759" i="9"/>
  <c r="G758" i="9"/>
  <c r="G757" i="9"/>
  <c r="G756" i="9"/>
  <c r="G755" i="9"/>
  <c r="G754" i="9"/>
  <c r="G752" i="9"/>
  <c r="G751" i="9"/>
  <c r="G750" i="9"/>
  <c r="G749" i="9"/>
  <c r="G748" i="9"/>
  <c r="G747" i="9"/>
  <c r="G746" i="9"/>
  <c r="G745" i="9"/>
  <c r="G744" i="9"/>
  <c r="G743" i="9"/>
  <c r="G742" i="9"/>
  <c r="G741" i="9"/>
  <c r="G739" i="9"/>
  <c r="G738" i="9"/>
  <c r="G737" i="9"/>
  <c r="G736" i="9"/>
  <c r="G735" i="9"/>
  <c r="G734" i="9"/>
  <c r="G733" i="9"/>
  <c r="G732" i="9"/>
  <c r="G731" i="9"/>
  <c r="G730" i="9"/>
  <c r="G729" i="9"/>
  <c r="G728" i="9"/>
  <c r="G727" i="9"/>
  <c r="G726" i="9"/>
  <c r="G725" i="9"/>
  <c r="G723" i="9"/>
  <c r="G721" i="9"/>
  <c r="G720" i="9"/>
  <c r="G718" i="9"/>
  <c r="G717" i="9"/>
  <c r="G716" i="9"/>
  <c r="G715" i="9"/>
  <c r="G714" i="9"/>
  <c r="G712" i="9"/>
  <c r="G711" i="9"/>
  <c r="G710" i="9"/>
  <c r="G709" i="9"/>
  <c r="G708" i="9"/>
  <c r="G706" i="9"/>
  <c r="G705" i="9"/>
  <c r="G704" i="9"/>
  <c r="G702" i="9"/>
  <c r="G701" i="9"/>
  <c r="G700" i="9"/>
  <c r="G699" i="9"/>
  <c r="G698" i="9"/>
  <c r="G697" i="9"/>
  <c r="G696" i="9"/>
  <c r="G695" i="9"/>
  <c r="G694" i="9"/>
  <c r="G692" i="9"/>
  <c r="G691" i="9"/>
  <c r="G690" i="9"/>
  <c r="G689" i="9"/>
  <c r="G688" i="9"/>
  <c r="G687" i="9"/>
  <c r="G686" i="9"/>
  <c r="G685" i="9"/>
  <c r="G684" i="9"/>
  <c r="G682" i="9"/>
  <c r="G681" i="9"/>
  <c r="G680" i="9"/>
  <c r="G678" i="9"/>
  <c r="G677" i="9"/>
  <c r="G675" i="9"/>
  <c r="G674" i="9"/>
  <c r="G673" i="9"/>
  <c r="G672" i="9"/>
  <c r="G670" i="9"/>
  <c r="G669" i="9"/>
  <c r="G668" i="9"/>
  <c r="G667" i="9"/>
  <c r="G666" i="9"/>
  <c r="G664" i="9"/>
  <c r="G663" i="9"/>
  <c r="G662" i="9"/>
  <c r="G661" i="9"/>
  <c r="G660" i="9"/>
  <c r="G659" i="9"/>
  <c r="G657" i="9"/>
  <c r="G656" i="9"/>
  <c r="G655" i="9"/>
  <c r="G654" i="9"/>
  <c r="G652" i="9"/>
  <c r="G651" i="9"/>
  <c r="G650" i="9"/>
  <c r="G649" i="9"/>
  <c r="G648" i="9"/>
  <c r="G647" i="9"/>
  <c r="G646" i="9"/>
  <c r="G645" i="9"/>
  <c r="G643" i="9"/>
  <c r="G642" i="9"/>
  <c r="G641" i="9"/>
  <c r="G639" i="9"/>
  <c r="G638" i="9"/>
  <c r="G637" i="9"/>
  <c r="G636" i="9"/>
  <c r="G635" i="9"/>
  <c r="G634" i="9"/>
  <c r="G633" i="9"/>
  <c r="G632" i="9"/>
  <c r="G631" i="9"/>
  <c r="G630" i="9"/>
  <c r="G629" i="9"/>
  <c r="G627" i="9"/>
  <c r="G626" i="9"/>
  <c r="G625" i="9"/>
  <c r="G624" i="9"/>
  <c r="G623" i="9"/>
  <c r="G622" i="9"/>
  <c r="G621" i="9"/>
  <c r="G620" i="9"/>
  <c r="G619" i="9"/>
  <c r="G618" i="9"/>
  <c r="G617" i="9"/>
  <c r="G616" i="9"/>
  <c r="G615" i="9"/>
  <c r="G614" i="9"/>
  <c r="G613" i="9"/>
  <c r="G612" i="9"/>
  <c r="G610" i="9"/>
  <c r="G609" i="9"/>
  <c r="G608" i="9"/>
  <c r="G607" i="9"/>
  <c r="G606" i="9"/>
  <c r="G605" i="9"/>
  <c r="G604" i="9"/>
  <c r="G603" i="9"/>
  <c r="G602" i="9"/>
  <c r="G601" i="9"/>
  <c r="G600" i="9"/>
  <c r="G599" i="9"/>
  <c r="G598" i="9"/>
  <c r="G597" i="9"/>
  <c r="G596" i="9"/>
  <c r="G595" i="9"/>
  <c r="G594" i="9"/>
  <c r="G593" i="9"/>
  <c r="G592" i="9"/>
  <c r="G590" i="9"/>
  <c r="G589" i="9"/>
  <c r="G588" i="9"/>
  <c r="G587" i="9"/>
  <c r="G586" i="9"/>
  <c r="G585" i="9"/>
  <c r="G584" i="9"/>
  <c r="G583" i="9"/>
  <c r="G582" i="9"/>
  <c r="G581" i="9"/>
  <c r="G580" i="9"/>
  <c r="G579" i="9"/>
  <c r="G578" i="9"/>
  <c r="G577" i="9"/>
  <c r="G576" i="9"/>
  <c r="G575" i="9"/>
  <c r="G574" i="9"/>
  <c r="G573" i="9"/>
  <c r="G572" i="9"/>
  <c r="G570" i="9"/>
  <c r="G569" i="9"/>
  <c r="G568" i="9"/>
  <c r="G566" i="9"/>
  <c r="G565" i="9"/>
  <c r="G564" i="9"/>
  <c r="G563" i="9"/>
  <c r="G562" i="9"/>
  <c r="G561" i="9"/>
  <c r="G560" i="9"/>
  <c r="G559" i="9"/>
  <c r="G558" i="9"/>
  <c r="G557" i="9"/>
  <c r="G556" i="9"/>
  <c r="G555" i="9"/>
  <c r="G554" i="9"/>
  <c r="G553" i="9"/>
  <c r="G552" i="9"/>
  <c r="G551" i="9"/>
  <c r="G550" i="9"/>
  <c r="G549" i="9"/>
  <c r="G548" i="9"/>
  <c r="G546" i="9"/>
  <c r="G545" i="9"/>
  <c r="G544" i="9"/>
  <c r="G543" i="9"/>
  <c r="G542" i="9"/>
  <c r="G541" i="9"/>
  <c r="G540" i="9"/>
  <c r="G538" i="9"/>
  <c r="G537" i="9"/>
  <c r="G536" i="9"/>
  <c r="G535" i="9"/>
  <c r="G534" i="9"/>
  <c r="G533" i="9"/>
  <c r="G532" i="9"/>
  <c r="G531" i="9"/>
  <c r="G530" i="9"/>
  <c r="G529" i="9"/>
  <c r="G528" i="9"/>
  <c r="G527" i="9"/>
  <c r="G526" i="9"/>
  <c r="G525" i="9"/>
  <c r="G524" i="9"/>
  <c r="G523" i="9"/>
  <c r="G521" i="9"/>
  <c r="G520" i="9"/>
  <c r="G519" i="9"/>
  <c r="G517" i="9"/>
  <c r="G516" i="9"/>
  <c r="G515" i="9"/>
  <c r="G513" i="9"/>
  <c r="G512" i="9"/>
  <c r="G510" i="9"/>
  <c r="G509" i="9"/>
  <c r="G507" i="9"/>
  <c r="G506" i="9"/>
  <c r="G501" i="9"/>
  <c r="G500" i="9"/>
  <c r="G498" i="9"/>
  <c r="G497" i="9"/>
  <c r="G496" i="9"/>
  <c r="G495" i="9"/>
  <c r="G494" i="9"/>
  <c r="G493" i="9"/>
  <c r="G492" i="9"/>
  <c r="G490" i="9"/>
  <c r="G489" i="9"/>
  <c r="G487" i="9"/>
  <c r="G486" i="9"/>
  <c r="G485" i="9"/>
  <c r="G484" i="9"/>
  <c r="G483" i="9"/>
  <c r="G482" i="9"/>
  <c r="G481" i="9"/>
  <c r="G480" i="9"/>
  <c r="G478" i="9"/>
  <c r="G477" i="9"/>
  <c r="G476" i="9"/>
  <c r="G475" i="9"/>
  <c r="G474" i="9"/>
  <c r="G473" i="9"/>
  <c r="G472" i="9"/>
  <c r="G471" i="9"/>
  <c r="G470" i="9"/>
  <c r="G469" i="9"/>
  <c r="G468" i="9"/>
  <c r="G467" i="9"/>
  <c r="G466" i="9"/>
  <c r="G465" i="9"/>
  <c r="G464" i="9"/>
  <c r="G463" i="9"/>
  <c r="G462" i="9"/>
  <c r="G461" i="9"/>
  <c r="G459" i="9"/>
  <c r="G458" i="9"/>
  <c r="G457" i="9"/>
  <c r="G456" i="9"/>
  <c r="G455" i="9"/>
  <c r="G454" i="9"/>
  <c r="G453" i="9"/>
  <c r="G452" i="9"/>
  <c r="G451" i="9"/>
  <c r="G449" i="9"/>
  <c r="G448" i="9"/>
  <c r="G446" i="9"/>
  <c r="G445" i="9"/>
  <c r="G444" i="9"/>
  <c r="G442" i="9"/>
  <c r="G441" i="9"/>
  <c r="G440" i="9"/>
  <c r="G434" i="9"/>
  <c r="G433" i="9"/>
  <c r="G432" i="9"/>
  <c r="G430" i="9"/>
  <c r="G429" i="9"/>
  <c r="G428" i="9"/>
  <c r="G427" i="9"/>
  <c r="G425" i="9"/>
  <c r="G424" i="9"/>
  <c r="G423" i="9"/>
  <c r="G422" i="9"/>
  <c r="G421" i="9"/>
  <c r="G420" i="9"/>
  <c r="G419" i="9"/>
  <c r="G418" i="9"/>
  <c r="G417" i="9"/>
  <c r="G416" i="9"/>
  <c r="G415" i="9"/>
  <c r="G414" i="9"/>
  <c r="G413" i="9"/>
  <c r="G412" i="9"/>
  <c r="G410" i="9"/>
  <c r="G409" i="9"/>
  <c r="G408" i="9"/>
  <c r="G407" i="9"/>
  <c r="G406" i="9"/>
  <c r="G405" i="9"/>
  <c r="G404" i="9"/>
  <c r="G403" i="9"/>
  <c r="G402" i="9"/>
  <c r="G401" i="9"/>
  <c r="G400" i="9"/>
  <c r="G399" i="9"/>
  <c r="G398" i="9"/>
  <c r="G397" i="9"/>
  <c r="G396" i="9"/>
  <c r="G395" i="9"/>
  <c r="G394" i="9"/>
  <c r="G393" i="9"/>
  <c r="G391" i="9"/>
  <c r="G390" i="9"/>
  <c r="G389" i="9"/>
  <c r="G387" i="9"/>
  <c r="G386" i="9"/>
  <c r="G385" i="9"/>
  <c r="G384" i="9"/>
  <c r="G383" i="9"/>
  <c r="G382" i="9"/>
  <c r="G381" i="9"/>
  <c r="G380" i="9"/>
  <c r="G379" i="9"/>
  <c r="G378" i="9"/>
  <c r="G377" i="9"/>
  <c r="G376" i="9"/>
  <c r="G375" i="9"/>
  <c r="G374" i="9"/>
  <c r="G373" i="9"/>
  <c r="G371" i="9"/>
  <c r="G370" i="9"/>
  <c r="G369" i="9"/>
  <c r="G368" i="9"/>
  <c r="G367" i="9"/>
  <c r="G365" i="9"/>
  <c r="G364" i="9"/>
  <c r="G363" i="9"/>
  <c r="G361" i="9"/>
  <c r="G360" i="9"/>
  <c r="G359" i="9"/>
  <c r="G358" i="9"/>
  <c r="G357" i="9"/>
  <c r="G356" i="9"/>
  <c r="G355" i="9"/>
  <c r="G354" i="9"/>
  <c r="G353" i="9"/>
  <c r="G352" i="9"/>
  <c r="G351" i="9"/>
  <c r="G349" i="9"/>
  <c r="G348" i="9"/>
  <c r="G347" i="9"/>
  <c r="G346" i="9"/>
  <c r="G345" i="9"/>
  <c r="G344"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8" i="9"/>
  <c r="G307" i="9"/>
  <c r="G306" i="9"/>
  <c r="G304" i="9"/>
  <c r="G303" i="9"/>
  <c r="G302" i="9"/>
  <c r="G301" i="9"/>
  <c r="G300" i="9"/>
  <c r="G298" i="9"/>
  <c r="G297" i="9"/>
  <c r="G296" i="9"/>
  <c r="G295" i="9"/>
  <c r="G294" i="9"/>
  <c r="G293" i="9"/>
  <c r="G292" i="9"/>
  <c r="G291" i="9"/>
  <c r="G289" i="9"/>
  <c r="G288" i="9"/>
  <c r="G287" i="9"/>
  <c r="G286" i="9"/>
  <c r="G285" i="9"/>
  <c r="G284" i="9"/>
  <c r="G282" i="9"/>
  <c r="G281" i="9"/>
  <c r="G280" i="9"/>
  <c r="G278" i="9"/>
  <c r="G277" i="9"/>
  <c r="G276" i="9"/>
  <c r="G275" i="9"/>
  <c r="G274" i="9"/>
  <c r="G272" i="9"/>
  <c r="G271" i="9"/>
  <c r="G270" i="9"/>
  <c r="G269" i="9"/>
  <c r="G267" i="9"/>
  <c r="G266" i="9"/>
  <c r="G265" i="9"/>
  <c r="G263" i="9"/>
  <c r="G262" i="9"/>
  <c r="G261" i="9"/>
  <c r="G260" i="9"/>
  <c r="G259" i="9"/>
  <c r="G258" i="9"/>
  <c r="G256" i="9"/>
  <c r="G255" i="9"/>
  <c r="G254" i="9"/>
  <c r="G253" i="9"/>
  <c r="G252" i="9"/>
  <c r="G251" i="9"/>
  <c r="G250" i="9"/>
  <c r="G249" i="9"/>
  <c r="G248" i="9"/>
  <c r="G247" i="9"/>
  <c r="G245" i="9"/>
  <c r="G244" i="9"/>
  <c r="G243" i="9"/>
  <c r="G241" i="9"/>
  <c r="G240" i="9"/>
  <c r="G239" i="9"/>
  <c r="G237" i="9"/>
  <c r="G236" i="9"/>
  <c r="G235" i="9"/>
  <c r="G234" i="9"/>
  <c r="G232" i="9"/>
  <c r="G231" i="9"/>
  <c r="G230" i="9"/>
  <c r="G228" i="9"/>
  <c r="G227" i="9"/>
  <c r="G226" i="9"/>
  <c r="G225" i="9"/>
  <c r="G224" i="9"/>
  <c r="G223" i="9"/>
  <c r="G222" i="9"/>
  <c r="G221" i="9"/>
  <c r="G220" i="9"/>
  <c r="G219" i="9"/>
  <c r="G218" i="9"/>
  <c r="G217" i="9"/>
  <c r="G215" i="9"/>
  <c r="G214" i="9"/>
  <c r="G213" i="9"/>
  <c r="G212" i="9"/>
  <c r="G211" i="9"/>
  <c r="G210" i="9"/>
  <c r="G209" i="9"/>
  <c r="G208" i="9"/>
  <c r="G207" i="9"/>
  <c r="G206" i="9"/>
  <c r="G205" i="9"/>
  <c r="G204" i="9"/>
  <c r="G203" i="9"/>
  <c r="G202" i="9"/>
  <c r="G201" i="9"/>
  <c r="G200" i="9"/>
  <c r="G199" i="9"/>
  <c r="G197" i="9"/>
  <c r="G196" i="9"/>
  <c r="G195" i="9"/>
  <c r="G194" i="9"/>
  <c r="G193" i="9"/>
  <c r="G192" i="9"/>
  <c r="G191" i="9"/>
  <c r="G190" i="9"/>
  <c r="G189" i="9"/>
  <c r="G188" i="9"/>
  <c r="G187" i="9"/>
  <c r="G186" i="9"/>
  <c r="G185" i="9"/>
  <c r="G184" i="9"/>
  <c r="G182" i="9"/>
  <c r="G181" i="9"/>
  <c r="G180" i="9"/>
  <c r="G179" i="9"/>
  <c r="G178" i="9"/>
  <c r="G176" i="9"/>
  <c r="G175" i="9"/>
  <c r="G174" i="9"/>
  <c r="G173" i="9"/>
  <c r="G172" i="9"/>
  <c r="G171" i="9"/>
  <c r="G169" i="9"/>
  <c r="G168" i="9"/>
  <c r="G167" i="9"/>
  <c r="G166" i="9"/>
  <c r="G165" i="9"/>
  <c r="G164" i="9"/>
  <c r="G162" i="9"/>
  <c r="G161" i="9"/>
  <c r="G160" i="9"/>
  <c r="G159" i="9"/>
  <c r="G158" i="9"/>
  <c r="G157" i="9"/>
  <c r="G154" i="9"/>
  <c r="G153" i="9"/>
  <c r="G152" i="9"/>
  <c r="G151" i="9"/>
  <c r="G150" i="9"/>
  <c r="G149" i="9"/>
  <c r="G148" i="9"/>
  <c r="G146" i="9"/>
  <c r="G144" i="9"/>
  <c r="G143" i="9"/>
  <c r="G142" i="9"/>
  <c r="G140" i="9"/>
  <c r="G139" i="9"/>
  <c r="G137" i="9"/>
  <c r="G136" i="9"/>
  <c r="G135" i="9"/>
  <c r="G134" i="9"/>
  <c r="G133" i="9"/>
  <c r="G132" i="9"/>
  <c r="G131" i="9"/>
  <c r="G130" i="9"/>
  <c r="G129" i="9"/>
  <c r="G128" i="9"/>
  <c r="G127" i="9"/>
  <c r="G126" i="9"/>
  <c r="G125" i="9"/>
  <c r="G124" i="9"/>
  <c r="G123" i="9"/>
  <c r="G122" i="9"/>
  <c r="G121" i="9"/>
  <c r="G120" i="9"/>
  <c r="G119" i="9"/>
  <c r="G118" i="9"/>
  <c r="G117" i="9"/>
  <c r="G115" i="9"/>
  <c r="G114" i="9"/>
  <c r="G113" i="9"/>
  <c r="G111" i="9"/>
  <c r="G110" i="9"/>
  <c r="G109" i="9"/>
  <c r="G108" i="9"/>
  <c r="G103" i="9"/>
  <c r="G102" i="9"/>
  <c r="G101" i="9"/>
  <c r="G100" i="9"/>
  <c r="G99" i="9"/>
  <c r="G98" i="9"/>
  <c r="G96" i="9"/>
  <c r="G95" i="9"/>
  <c r="G92" i="9"/>
  <c r="G91" i="9"/>
  <c r="G89" i="9"/>
  <c r="G88" i="9"/>
  <c r="G86" i="9"/>
  <c r="G85" i="9"/>
  <c r="G84" i="9"/>
  <c r="G83" i="9"/>
  <c r="G82" i="9"/>
  <c r="G81" i="9"/>
  <c r="G80" i="9"/>
  <c r="G78" i="9"/>
  <c r="G77" i="9"/>
  <c r="G75" i="9"/>
  <c r="G74" i="9"/>
  <c r="G72" i="9"/>
  <c r="G71" i="9"/>
  <c r="G70" i="9"/>
  <c r="G69" i="9"/>
  <c r="G68" i="9"/>
  <c r="G67" i="9"/>
  <c r="G66" i="9"/>
  <c r="G65" i="9"/>
  <c r="G63" i="9"/>
  <c r="G62" i="9"/>
  <c r="G61" i="9"/>
  <c r="G60" i="9"/>
  <c r="G59" i="9"/>
  <c r="G58" i="9"/>
  <c r="G57" i="9"/>
  <c r="G56" i="9"/>
  <c r="G55" i="9"/>
  <c r="G54" i="9"/>
  <c r="G53" i="9"/>
  <c r="G52" i="9"/>
  <c r="G50" i="9"/>
  <c r="G49" i="9"/>
  <c r="G48" i="9"/>
  <c r="G47" i="9"/>
  <c r="G46" i="9"/>
  <c r="G45" i="9"/>
  <c r="G44" i="9"/>
  <c r="G43" i="9"/>
  <c r="G42" i="9"/>
  <c r="G41" i="9"/>
  <c r="G39" i="9"/>
  <c r="G37" i="9"/>
  <c r="G36" i="9"/>
  <c r="G35" i="9"/>
  <c r="G34" i="9"/>
  <c r="G33" i="9"/>
  <c r="G32" i="9"/>
  <c r="G31" i="9"/>
  <c r="G30" i="9"/>
  <c r="G29" i="9"/>
  <c r="G27" i="9"/>
  <c r="G26" i="9"/>
  <c r="G25" i="9"/>
  <c r="G23" i="9"/>
  <c r="G21" i="9"/>
  <c r="G20" i="9"/>
  <c r="G19" i="9"/>
  <c r="G17" i="9"/>
  <c r="G16" i="9"/>
  <c r="G14" i="9"/>
  <c r="G13" i="9"/>
  <c r="G12" i="9"/>
  <c r="G11" i="9"/>
  <c r="G10" i="9"/>
  <c r="G9" i="9"/>
  <c r="R56" i="6"/>
  <c r="S46" i="6"/>
  <c r="I36" i="2"/>
  <c r="I16" i="6"/>
  <c r="I15" i="6"/>
  <c r="E15" i="6"/>
  <c r="F15" i="6"/>
  <c r="G15" i="6"/>
  <c r="H15" i="6"/>
  <c r="E16" i="6"/>
  <c r="F16" i="6"/>
  <c r="G16" i="6"/>
  <c r="H16" i="6"/>
  <c r="D16" i="6"/>
  <c r="D15" i="6"/>
  <c r="H36" i="2"/>
  <c r="G36" i="2"/>
  <c r="F36" i="2"/>
  <c r="E36" i="2"/>
  <c r="D36" i="2"/>
  <c r="I27" i="1"/>
  <c r="I6" i="6"/>
  <c r="S53" i="6"/>
  <c r="S49" i="6"/>
  <c r="S45" i="6"/>
  <c r="S52" i="6"/>
  <c r="S48" i="6"/>
  <c r="S44" i="6"/>
  <c r="S51" i="6"/>
  <c r="S47" i="6"/>
  <c r="S54" i="6"/>
  <c r="S50" i="6"/>
  <c r="I7" i="6"/>
  <c r="S56" i="6"/>
  <c r="F27" i="1"/>
  <c r="G27" i="1"/>
  <c r="E6" i="6"/>
  <c r="H6" i="6"/>
  <c r="E7" i="6"/>
  <c r="H7" i="6"/>
  <c r="D7" i="6"/>
  <c r="H27" i="1"/>
  <c r="G6" i="6"/>
  <c r="F6" i="6"/>
  <c r="E27" i="1"/>
  <c r="D27" i="1"/>
  <c r="D6" i="6"/>
  <c r="G7" i="6"/>
  <c r="F7" i="6"/>
  <c r="B73" i="6"/>
  <c r="C71" i="6"/>
  <c r="Q56" i="6"/>
  <c r="P56" i="6"/>
  <c r="O56" i="6"/>
  <c r="N56" i="6"/>
  <c r="M56" i="6"/>
  <c r="L56" i="6"/>
  <c r="K56" i="6"/>
  <c r="J56" i="6"/>
  <c r="I56" i="6"/>
  <c r="H56" i="6"/>
  <c r="G56" i="6"/>
  <c r="F56" i="6"/>
  <c r="E56" i="6"/>
  <c r="D56" i="6"/>
  <c r="C56" i="6"/>
  <c r="B56" i="6"/>
  <c r="C55" i="6"/>
  <c r="Q54" i="6"/>
  <c r="O54" i="6"/>
  <c r="M54" i="6"/>
  <c r="K54" i="6"/>
  <c r="I54" i="6"/>
  <c r="H54" i="6"/>
  <c r="G54" i="6"/>
  <c r="F54" i="6"/>
  <c r="E54" i="6"/>
  <c r="D54" i="6"/>
  <c r="C54" i="6"/>
  <c r="B54" i="6"/>
  <c r="Q53" i="6"/>
  <c r="O53" i="6"/>
  <c r="M53" i="6"/>
  <c r="K53" i="6"/>
  <c r="I53" i="6"/>
  <c r="H53" i="6"/>
  <c r="G53" i="6"/>
  <c r="F53" i="6"/>
  <c r="E53" i="6"/>
  <c r="D53" i="6"/>
  <c r="C53" i="6"/>
  <c r="B53" i="6"/>
  <c r="Q52" i="6"/>
  <c r="O52" i="6"/>
  <c r="M52" i="6"/>
  <c r="K52" i="6"/>
  <c r="I52" i="6"/>
  <c r="G52" i="6"/>
  <c r="E52" i="6"/>
  <c r="C52" i="6"/>
  <c r="Q51" i="6"/>
  <c r="O51" i="6"/>
  <c r="M51" i="6"/>
  <c r="K51" i="6"/>
  <c r="I51" i="6"/>
  <c r="G51" i="6"/>
  <c r="E51" i="6"/>
  <c r="C51" i="6"/>
  <c r="Q50" i="6"/>
  <c r="O50" i="6"/>
  <c r="M50" i="6"/>
  <c r="K50" i="6"/>
  <c r="I50" i="6"/>
  <c r="G50" i="6"/>
  <c r="E50" i="6"/>
  <c r="C50" i="6"/>
  <c r="Q49" i="6"/>
  <c r="O49" i="6"/>
  <c r="M49" i="6"/>
  <c r="K49" i="6"/>
  <c r="I49" i="6"/>
  <c r="G49" i="6"/>
  <c r="E49" i="6"/>
  <c r="C49" i="6"/>
  <c r="Q48" i="6"/>
  <c r="O48" i="6"/>
  <c r="M48" i="6"/>
  <c r="K48" i="6"/>
  <c r="I48" i="6"/>
  <c r="G48" i="6"/>
  <c r="E48" i="6"/>
  <c r="C48" i="6"/>
  <c r="Q47" i="6"/>
  <c r="O47" i="6"/>
  <c r="M47" i="6"/>
  <c r="K47" i="6"/>
  <c r="I47" i="6"/>
  <c r="G47" i="6"/>
  <c r="E47" i="6"/>
  <c r="C47" i="6"/>
  <c r="Q46" i="6"/>
  <c r="O46" i="6"/>
  <c r="M46" i="6"/>
  <c r="K46" i="6"/>
  <c r="I46" i="6"/>
  <c r="G46" i="6"/>
  <c r="E46" i="6"/>
  <c r="C46" i="6"/>
  <c r="Q45" i="6"/>
  <c r="O45" i="6"/>
  <c r="M45" i="6"/>
  <c r="K45" i="6"/>
  <c r="I45" i="6"/>
  <c r="G45" i="6"/>
  <c r="E45" i="6"/>
  <c r="C45" i="6"/>
  <c r="Q44" i="6"/>
  <c r="O44" i="6"/>
  <c r="M44" i="6"/>
  <c r="K44" i="6"/>
  <c r="I44" i="6"/>
  <c r="G44" i="6"/>
  <c r="E44" i="6"/>
  <c r="D44" i="6"/>
  <c r="C44" i="6"/>
  <c r="E43" i="6"/>
  <c r="C43" i="6"/>
  <c r="B36" i="6"/>
  <c r="C35" i="6"/>
  <c r="C65" i="6"/>
  <c r="C68" i="6"/>
  <c r="C69" i="6"/>
  <c r="C70" i="6"/>
  <c r="C66" i="6"/>
  <c r="C72" i="6"/>
  <c r="C67" i="6"/>
  <c r="C33" i="6"/>
  <c r="C32" i="6"/>
  <c r="C34" i="6"/>
  <c r="C31" i="6"/>
  <c r="C73" i="6"/>
  <c r="C36" i="6"/>
  <c r="C8" i="50" l="1"/>
  <c r="F21" i="50"/>
  <c r="E5" i="50"/>
  <c r="F28" i="50"/>
  <c r="E8" i="49"/>
  <c r="F8" i="49" s="1"/>
  <c r="E8" i="48"/>
  <c r="F5" i="48"/>
  <c r="D7" i="48"/>
  <c r="F7" i="48" s="1"/>
  <c r="D6" i="48"/>
  <c r="F50" i="48"/>
  <c r="E8" i="50" l="1"/>
  <c r="F8" i="50" s="1"/>
  <c r="F5" i="50"/>
  <c r="D8" i="48"/>
  <c r="F6" i="48"/>
  <c r="F8" i="48"/>
</calcChain>
</file>

<file path=xl/sharedStrings.xml><?xml version="1.0" encoding="utf-8"?>
<sst xmlns="http://schemas.openxmlformats.org/spreadsheetml/2006/main" count="18533" uniqueCount="5065">
  <si>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</si>
  <si>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</si>
  <si>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</si>
  <si>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</si>
  <si>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</si>
  <si>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</si>
  <si>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</si>
  <si>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</si>
  <si>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</si>
  <si>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</si>
  <si>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</si>
  <si>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</si>
  <si>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</si>
  <si>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Rok 2013</t>
  </si>
  <si>
    <t>Rok 2014</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</si>
  <si>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</si>
  <si>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</si>
  <si>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</si>
  <si>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</si>
  <si>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</si>
  <si>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</si>
  <si>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</si>
  <si>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</si>
  <si>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</si>
  <si>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</si>
  <si>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</si>
  <si>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</si>
  <si>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</si>
  <si>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</si>
  <si>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</si>
  <si>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</si>
  <si>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</si>
  <si>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</si>
  <si>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</si>
  <si>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</si>
  <si>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</si>
  <si>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</si>
  <si>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</si>
  <si>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</si>
  <si>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</si>
  <si>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</si>
  <si>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</si>
  <si>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</si>
  <si>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</si>
  <si>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</si>
  <si>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</si>
  <si>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</si>
  <si>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</si>
  <si>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</si>
  <si>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</si>
  <si>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</si>
  <si>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</si>
  <si>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</si>
  <si>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</si>
  <si>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</si>
  <si>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</si>
  <si>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</si>
  <si>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</si>
  <si>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Rok 2016</t>
  </si>
  <si>
    <t>Rok 2017</t>
  </si>
  <si>
    <t>Doprava a chytrý region</t>
  </si>
  <si>
    <t>Rok 2018</t>
  </si>
  <si>
    <t>PLNĚNÍ ROZPOČTU MORAVSKOSLEZSKÉHO KRAJE K 31. 12. 2018</t>
  </si>
  <si>
    <t>PŘÍJMY</t>
  </si>
  <si>
    <t>OdPa</t>
  </si>
  <si>
    <t>Položka</t>
  </si>
  <si>
    <t>Text</t>
  </si>
  <si>
    <t>Schválený rozpočet</t>
  </si>
  <si>
    <t>Upravený rozpočet</t>
  </si>
  <si>
    <t>% plnění UR</t>
  </si>
  <si>
    <t>-</t>
  </si>
  <si>
    <t>Daň z příjmů fyzických osob placená plátci</t>
  </si>
  <si>
    <t>Daň z příjmů fyzických osob placená poplatníky</t>
  </si>
  <si>
    <t>Daň z příjmů fyzických osob vybíraná srážkou</t>
  </si>
  <si>
    <t>Daň z příjmů právnických osob</t>
  </si>
  <si>
    <t>Daň z příjmů právnických osob za kraje</t>
  </si>
  <si>
    <t>Daň z přidané hodnoty</t>
  </si>
  <si>
    <t>Poplatky za znečišťování ovzduší</t>
  </si>
  <si>
    <t>Správní poplatky</t>
  </si>
  <si>
    <t>Sankční platby přijaté od jiných subjektů</t>
  </si>
  <si>
    <t>Přijaté nekapitálové příspěvky a náhrady</t>
  </si>
  <si>
    <t>Rybářství</t>
  </si>
  <si>
    <t>Příjmy z poskytování služeb a výrobků</t>
  </si>
  <si>
    <t>Příjmy z prodeje krátkodobého a drobného dlouhodobého majetku</t>
  </si>
  <si>
    <t>Ostatní nedaňové příjmy jinde nezařazené</t>
  </si>
  <si>
    <t>Silnice</t>
  </si>
  <si>
    <t>Ostatní záležitosti v silniční dopravě</t>
  </si>
  <si>
    <t>Příjmy z pronájmu ostatních nemovitých věcí a jejich částí</t>
  </si>
  <si>
    <t>Letiště</t>
  </si>
  <si>
    <t>Dopravní obslužnost veřejnými službami</t>
  </si>
  <si>
    <t>Dopravní obslužnost mimo veřejnou službu</t>
  </si>
  <si>
    <t>Ostatní záležitosti v dopravě</t>
  </si>
  <si>
    <t>Platby za odebrané množství podzemní vody a za správu vodních toků</t>
  </si>
  <si>
    <t>Ostatní záležitosti vodního hospodářství</t>
  </si>
  <si>
    <t>Odvody příspěvkových organizací</t>
  </si>
  <si>
    <t>Gymnázia</t>
  </si>
  <si>
    <t>Střední odborné školy</t>
  </si>
  <si>
    <t>Přijaté neinvestiční dary</t>
  </si>
  <si>
    <t>Střední školy poskytující střední vzdělání s výučním listem</t>
  </si>
  <si>
    <t>Střediska praktického vyučování a školní hospodářství</t>
  </si>
  <si>
    <t>Ostatní odvody příspěvkových organizací</t>
  </si>
  <si>
    <t>Ostatní záležitosti vzdělávání</t>
  </si>
  <si>
    <t>Činnosti knihovnické</t>
  </si>
  <si>
    <t>Ostatní záležitosti kultury</t>
  </si>
  <si>
    <t>Zachování a obnova kulturních památek</t>
  </si>
  <si>
    <t>Ostatní tělovýchovná činnost</t>
  </si>
  <si>
    <t>Využití volného času dětí a mládeže</t>
  </si>
  <si>
    <t>Ostatní nemocnice</t>
  </si>
  <si>
    <t>Ostatní činnost ve zdravotnictví</t>
  </si>
  <si>
    <t>Ostatní příjmy z vlastní činnosti</t>
  </si>
  <si>
    <t>Příjmy z pronájmu pozemků</t>
  </si>
  <si>
    <t>Komunální služby a územní rozvoj jinde nezařazené</t>
  </si>
  <si>
    <t>Ostatní činnosti k ochraně ovzduší</t>
  </si>
  <si>
    <t>Ostatní správa v ochraně životního prostředí</t>
  </si>
  <si>
    <t>Ostatní činnosti související se službami pro obyvatelstvo</t>
  </si>
  <si>
    <t>Ostatní přijaté vratky transferů</t>
  </si>
  <si>
    <t>Ostatní dávky sociální pomoci</t>
  </si>
  <si>
    <t>Ostatní dávky zdravotně postiženým občanům</t>
  </si>
  <si>
    <t>Sankční platby přijaté od státu, obcí a krajů</t>
  </si>
  <si>
    <t>Domovy pro seniory</t>
  </si>
  <si>
    <t>Domovy pro osoby se zdravotním postižením a domovy se zvláštním režimem</t>
  </si>
  <si>
    <t>Raná péče a sociálně aktivizační služby pro rodiny s dětmi</t>
  </si>
  <si>
    <t>Nízkoprahová zařízení pro děti a mládež</t>
  </si>
  <si>
    <t>Sociálně terapeutické dílny</t>
  </si>
  <si>
    <t>Terénní programy</t>
  </si>
  <si>
    <t>Příjmy z finančního vypořádání minulých let mezi krajem a obcemi</t>
  </si>
  <si>
    <t>Ostatní záležitosti sociálních věcí a politiky zaměstnanosti</t>
  </si>
  <si>
    <t>Zabezpečení potřeb ozbrojených sil</t>
  </si>
  <si>
    <t>Ostatní správa v oblasti krizového řízení</t>
  </si>
  <si>
    <t>Požární ochrana - profesionální část</t>
  </si>
  <si>
    <t>Operační a informační střediska integrovaného záchranného systému</t>
  </si>
  <si>
    <t>Zastupitelstva krajů</t>
  </si>
  <si>
    <t>Příjmy z prodeje zboží (již nakoupeného za účelem prodeje)</t>
  </si>
  <si>
    <t>Ostatní příjmy z pronájmu majetku</t>
  </si>
  <si>
    <t>Kursové rozdíly v příjmech</t>
  </si>
  <si>
    <t>Neidentifikované příjmy</t>
  </si>
  <si>
    <t>Činnost regionální správy</t>
  </si>
  <si>
    <t>Příjmy z úroků (část)</t>
  </si>
  <si>
    <t>Obecné příjmy a výdaje z finančních operací</t>
  </si>
  <si>
    <t>Přijaté pojistné náhrady</t>
  </si>
  <si>
    <t>Pojištění funkčně nespecifikované</t>
  </si>
  <si>
    <t>Přijaté vratky transferů od jiných veřejných rozpočtů</t>
  </si>
  <si>
    <t>Ostatní příjmy z finančního vypořádání předchozích let od jiných veřejných rozpočtů</t>
  </si>
  <si>
    <t>Příjmy z finančního vypořádání minulých let mezi regionální radou a kraji, obcemi a dobrovolnými svazky obcí</t>
  </si>
  <si>
    <t>Finanční vypořádání minulých let</t>
  </si>
  <si>
    <t>Ostatní činnosti jinde nezařazené</t>
  </si>
  <si>
    <t>Splátky půjčených prostředků od podnikatelských nefinančních subjektů - právnických osob</t>
  </si>
  <si>
    <t>Splátky půjčených prostředků od obecně prospěšných společností a podobných subjektů</t>
  </si>
  <si>
    <t>Splátky půjčených prostředků od obcí</t>
  </si>
  <si>
    <t>Splátky půjčených prostředků od příspěvkových organizací</t>
  </si>
  <si>
    <t xml:space="preserve">      </t>
  </si>
  <si>
    <t>Přijaté splátky půjčených prostředků</t>
  </si>
  <si>
    <t>Příjmy z prodeje dlouhodobého finančního majetku</t>
  </si>
  <si>
    <t>Úspora energie a obnovitelné zdroje</t>
  </si>
  <si>
    <t>Příjmy z prodeje ostatního hmotného dlouhodobého majetku</t>
  </si>
  <si>
    <t>Příjmy z prodeje pozemků</t>
  </si>
  <si>
    <t>Příjmy z prodeje ostatních nemovitých věcí a jejich částí</t>
  </si>
  <si>
    <t>Příjmy z prodeje akcií</t>
  </si>
  <si>
    <t>Ostatní nakládání s odpady</t>
  </si>
  <si>
    <t>Ostatní investiční příjmy jinde nezařazené</t>
  </si>
  <si>
    <t>Přijaté transfery</t>
  </si>
  <si>
    <t>Neinvestiční přijaté transfery z všeobecné pokladní správy státního rozpočtu</t>
  </si>
  <si>
    <t>Neinvestiční přijaté transfery ze státního rozpočtu v rámci souhrnného dotačního vztahu</t>
  </si>
  <si>
    <t>Neinvestiční přijaté transfery ze státních fondů</t>
  </si>
  <si>
    <t>Ostatní neinvestiční přijaté transfery ze státního rozpočtu</t>
  </si>
  <si>
    <t>Neinvestiční převody z Národního fondu</t>
  </si>
  <si>
    <t>Neinvestiční přijaté transfery od obcí</t>
  </si>
  <si>
    <t>Neinvestiční přijaté transfery od krajů</t>
  </si>
  <si>
    <t>Neinvestiční přijaté transfery od mezinárodních institucí</t>
  </si>
  <si>
    <t>Neinvestiční přijaté transfery</t>
  </si>
  <si>
    <t>Investiční přijaté transfery z všeobecné pokladní správy státního rozpočtu</t>
  </si>
  <si>
    <t>Ostatní investiční přijaté transfery ze státního rozpočtu</t>
  </si>
  <si>
    <t>Investiční přijaté transfery od obcí</t>
  </si>
  <si>
    <t>Investiční přijaté transfery od regionálních rad</t>
  </si>
  <si>
    <t>Investiční přijaté transfery</t>
  </si>
  <si>
    <t>Převody z rozpočtových účtů</t>
  </si>
  <si>
    <t>Převody z vlastní pokladny</t>
  </si>
  <si>
    <t>Ostatní převody z vlastních fondů</t>
  </si>
  <si>
    <t>Převody vlastním fondům v rozpočtech územní úrovně</t>
  </si>
  <si>
    <t>Daňové příjmy celkem</t>
  </si>
  <si>
    <t>Nedaňové příjmy celkem</t>
  </si>
  <si>
    <t>Kapitálové příjmy celkem</t>
  </si>
  <si>
    <t xml:space="preserve">Přijaté transfery celkem        </t>
  </si>
  <si>
    <t xml:space="preserve">Konsolidace příjmů   </t>
  </si>
  <si>
    <t xml:space="preserve">Příjmy celkem        </t>
  </si>
  <si>
    <t>PŘÍJMY PO KONSOLIDACI</t>
  </si>
  <si>
    <t>VÝDAJE</t>
  </si>
  <si>
    <t>Nákup materiálu jinde nezařazený</t>
  </si>
  <si>
    <t>Nákup ostatních služeb</t>
  </si>
  <si>
    <t>Pohoštění</t>
  </si>
  <si>
    <t>Neinvestiční transfery nefinančním podnikatelským subjektům - právnickým osobám</t>
  </si>
  <si>
    <t xml:space="preserve">Neinvestiční transfery spolkům </t>
  </si>
  <si>
    <t>Ostatní zemědělská a potravinářská činnost a rozvoj</t>
  </si>
  <si>
    <t>Ostatní záležitosti lesního hospodářství</t>
  </si>
  <si>
    <t>Skupina 1 - Zemědělství, lesní hospodářství a rybářství - celkem</t>
  </si>
  <si>
    <t>Neinvestiční příspěvky zřízeným příspěvkovým organizacím</t>
  </si>
  <si>
    <t>Odměny za užití duševního vlastnictví</t>
  </si>
  <si>
    <t>Drobný hmotný dlouhodobý majetek</t>
  </si>
  <si>
    <t>Nájemné</t>
  </si>
  <si>
    <t>Ostatní neinvestiční transfery neziskovým a podobným organizacím</t>
  </si>
  <si>
    <t>Neinvestiční transfery obyvatelstvu nemající charakter daru</t>
  </si>
  <si>
    <t>x</t>
  </si>
  <si>
    <t>Vnitřní obchod</t>
  </si>
  <si>
    <t>Ostatní osobní výdaje</t>
  </si>
  <si>
    <t>Studená voda</t>
  </si>
  <si>
    <t>Teplo</t>
  </si>
  <si>
    <t>Elektrická energie</t>
  </si>
  <si>
    <t>Služby peněžních ústavů</t>
  </si>
  <si>
    <t>Konzultační, poradenské a právní služby</t>
  </si>
  <si>
    <t>Služby školení a vzdělávání</t>
  </si>
  <si>
    <t xml:space="preserve">Zpracování dat a služby související s informačními a komunikačními technologiemi </t>
  </si>
  <si>
    <t>Opravy a udržování</t>
  </si>
  <si>
    <t>Cestovné (tuzemské i zahraniční)</t>
  </si>
  <si>
    <t>Ostatní nákupy jinde nezařazené</t>
  </si>
  <si>
    <t>Věcné dary</t>
  </si>
  <si>
    <t>Neinvestiční transfery nefinančním podnikatelským subjektům - fyzickým osobám</t>
  </si>
  <si>
    <t>Ostatní neinvestiční transfery podnikatelským subjektům</t>
  </si>
  <si>
    <t>Neinvestiční transfery obecně prospěšným společnostem</t>
  </si>
  <si>
    <t>Neinvestiční transfery obcím</t>
  </si>
  <si>
    <t xml:space="preserve">Ostatní neinvestiční transfery veřejným rozpočtům územní úrovně </t>
  </si>
  <si>
    <t>Neinvestiční transfery vysokým školám</t>
  </si>
  <si>
    <t>Neinvestiční transfery cizím příspěvkovým organizacím</t>
  </si>
  <si>
    <t>Platby daní a poplatků státnímu rozpočtu</t>
  </si>
  <si>
    <t>Mezinárodní spolupráce v průmyslu, stavebnictví, obchodu a službách</t>
  </si>
  <si>
    <t>Záležitosti průmyslu, stavebnictví, obchodu a služeb jinde nezařazené</t>
  </si>
  <si>
    <t>Ostatní záležitosti pozemních komunikací</t>
  </si>
  <si>
    <t>Bezpečnost silničního provozu</t>
  </si>
  <si>
    <t>Železniční dráhy</t>
  </si>
  <si>
    <t>Podlimitní technické zhodnocení</t>
  </si>
  <si>
    <t>Poskytnuté náhrady</t>
  </si>
  <si>
    <t>Ostatní záležitosti civilní letecké dopravy</t>
  </si>
  <si>
    <t>Výdaje na dopravní územní obslužnost</t>
  </si>
  <si>
    <t>Platy zaměstnanců v pracovním poměru vyjma zaměstnanců na služebních místech</t>
  </si>
  <si>
    <t>Povinné pojistné na sociální zabezpečení a příspěvek na státní politiku zaměstnanosti</t>
  </si>
  <si>
    <t>Povinné pojistné na veřejné zdravotní pojištění</t>
  </si>
  <si>
    <t>Povinné pojistné na úrazové pojištění</t>
  </si>
  <si>
    <t>Služby elektronických komunikací</t>
  </si>
  <si>
    <t>Odvádění a čištění odpadních vod a nakládání s kaly</t>
  </si>
  <si>
    <t>Ostatní neinvestiční výdaje jinde nezařazené</t>
  </si>
  <si>
    <t>Skupina 2 - Průmyslová a ostatní odvětví hospodářství - celkem</t>
  </si>
  <si>
    <t>Neinvestiční transfery zřízeným příspěvkovým organizacím</t>
  </si>
  <si>
    <t>Mateřské školy</t>
  </si>
  <si>
    <t>Mateřské školy pro děti se speciálními vzdělávacími potřebami</t>
  </si>
  <si>
    <t>Základní školy</t>
  </si>
  <si>
    <t>Neinvestiční půjčené prostředky zřízeným příspěvkovým organizacím</t>
  </si>
  <si>
    <t>Základní školy pro žáky se speciálními vzdělávacími potřebami</t>
  </si>
  <si>
    <t>První stupeň základních škol</t>
  </si>
  <si>
    <t xml:space="preserve">Programové vybavení </t>
  </si>
  <si>
    <t>Střední školy a konzervatoře pro žáky se speciálními vzdělávacími potřebami</t>
  </si>
  <si>
    <t>Konzervatoře</t>
  </si>
  <si>
    <t>Dětské domovy</t>
  </si>
  <si>
    <t>Neinvestiční transfery církvím a náboženským společnostem</t>
  </si>
  <si>
    <t>Školní stravování</t>
  </si>
  <si>
    <t>Školní družiny a kluby</t>
  </si>
  <si>
    <t>Internáty</t>
  </si>
  <si>
    <t>Zařízení výchovného poradenství</t>
  </si>
  <si>
    <t>Domovy mládeže</t>
  </si>
  <si>
    <t>Ostatní zařízení související s výchovou a vzděláváním mládeže</t>
  </si>
  <si>
    <t>Vyšší odborné školy</t>
  </si>
  <si>
    <t>Základní umělecké školy</t>
  </si>
  <si>
    <t>Střediska volného času</t>
  </si>
  <si>
    <t>Účelové neinvestiční transfery fyzickým osobám</t>
  </si>
  <si>
    <t>Mezinárodní spolupráce ve vzdělávání</t>
  </si>
  <si>
    <t>Odměny za užití počítačových programů</t>
  </si>
  <si>
    <t>Knihy, učební pomůcky a tisk</t>
  </si>
  <si>
    <t>Úhrada sankcí jiným rozpočtům</t>
  </si>
  <si>
    <t>Dary obyvatelstvu</t>
  </si>
  <si>
    <t>Divadelní činnost</t>
  </si>
  <si>
    <t>Hudební činnost</t>
  </si>
  <si>
    <t>Filmová tvorba, distribuce, kina a shromažďování audiovizuálních archiválií</t>
  </si>
  <si>
    <t>Činnosti muzeí a galerií</t>
  </si>
  <si>
    <t>Vydavatelská činnost</t>
  </si>
  <si>
    <t>Pořízení, zachování a obnova hodnot místního kulturního, národního a historického povědomí</t>
  </si>
  <si>
    <t>Ostatní záležitosti ochrany památek a péče o kulturní dědictví</t>
  </si>
  <si>
    <t>Rozhlas a televize</t>
  </si>
  <si>
    <t>Ostatní záležitosti sdělovacích prostředků</t>
  </si>
  <si>
    <t>Mezinárodní spolupráce v kultuře, církvích a sdělovacích prostředcích</t>
  </si>
  <si>
    <t>Ostatní záležitosti kultury, církví a sdělovacích prostředků</t>
  </si>
  <si>
    <t>Prádlo, oděv a obuv</t>
  </si>
  <si>
    <t>Ostatní zájmová činnost a rekreace</t>
  </si>
  <si>
    <t>Neinvestiční půjčené prostředky nefinančním podnikatelským subjektům - právnickým osobám</t>
  </si>
  <si>
    <t>Odborné léčebné ústavy</t>
  </si>
  <si>
    <t>Hospice</t>
  </si>
  <si>
    <t>Lázeňské léčebny, ozdravovny, sanatoria</t>
  </si>
  <si>
    <t>Ostatní ústavní péče</t>
  </si>
  <si>
    <t>Zdravotnická záchranná služba</t>
  </si>
  <si>
    <t>Neinvestiční transfery krajům</t>
  </si>
  <si>
    <t xml:space="preserve">Prevence před drogami, alkoholem, nikotinem a jinými závislostmi </t>
  </si>
  <si>
    <t>Ostatní speciální zdravotnická péče</t>
  </si>
  <si>
    <t>Ostatní neinvestiční transfery jiným veřejným rozpočtům</t>
  </si>
  <si>
    <t>Územní plánování</t>
  </si>
  <si>
    <t>Územní rozvoj</t>
  </si>
  <si>
    <t>Podlimitní věcná břemena</t>
  </si>
  <si>
    <t>Úroky vlastní</t>
  </si>
  <si>
    <t>Účastnické poplatky na konference</t>
  </si>
  <si>
    <t>Neinvestiční transfery veřejným výzkumným institucím</t>
  </si>
  <si>
    <t>Náhrady mezd v době nemoci</t>
  </si>
  <si>
    <t>Změny technologií vytápění</t>
  </si>
  <si>
    <t>Monitoring ochrany ovzduší</t>
  </si>
  <si>
    <t>Prevence vzniku odpadů</t>
  </si>
  <si>
    <t>Ochrana druhů a stanovišť</t>
  </si>
  <si>
    <t>Chráněné části přírody</t>
  </si>
  <si>
    <t>Protierozní, protilavinová a protipožární ochrana</t>
  </si>
  <si>
    <t>Ostatní činností k ochraně přírody a krajiny</t>
  </si>
  <si>
    <t>Ekologická výchova a osvěta</t>
  </si>
  <si>
    <t>Ostatní ekologické záležitosti</t>
  </si>
  <si>
    <t>Skupina 3 - Služby pro obyvatelstvo - celkem</t>
  </si>
  <si>
    <t>Aktivní politika zaměstnanosti jinde nezařazená</t>
  </si>
  <si>
    <t>Neinvestiční půjčené prostředky obecně prospěšným organizacím</t>
  </si>
  <si>
    <t>Neinvestiční půjčené prostředky spolkům</t>
  </si>
  <si>
    <t>Neinvestiční půjčené prostředky církvím a náboženským společnostem</t>
  </si>
  <si>
    <t>Odborné sociální poradenství</t>
  </si>
  <si>
    <t>Ostatní výdaje související se sociálním poradenstvím</t>
  </si>
  <si>
    <t>Zařízení pro děti vyžadující okamžitou pomoc</t>
  </si>
  <si>
    <t>Ostatní sociální péče a pomoc dětem a mládeži</t>
  </si>
  <si>
    <t>Ostatní sociální péče a pomoc rodině a manželství</t>
  </si>
  <si>
    <t>Sociální péče a pomoc přistěhovalcům a vybraným etnikům</t>
  </si>
  <si>
    <t>Ostatní neinvestiční půjčené prostředky neziskovým a podobným organizacím</t>
  </si>
  <si>
    <t>Sociální rehabilitace</t>
  </si>
  <si>
    <t>Ostatní sociální péče a pomoc ostatním skupinám obyvatelstva</t>
  </si>
  <si>
    <t>Osobní asistence, pečovatelská služba a podpora samostatného bydlení</t>
  </si>
  <si>
    <t>Chráněné bydlení</t>
  </si>
  <si>
    <t>Týdenní stacionáře</t>
  </si>
  <si>
    <t>Denní stacionáře a centra denních služeb</t>
  </si>
  <si>
    <t>Sociální služby poskytované ve zdravotnických zařízeních ústavní péče</t>
  </si>
  <si>
    <t>Ostatní služby a činnosti v oblasti sociální péče</t>
  </si>
  <si>
    <t>Krizová pomoc</t>
  </si>
  <si>
    <t>Domy na půl cesty</t>
  </si>
  <si>
    <t>Azylové domy, nízkoprahová denní centra a noclehárny</t>
  </si>
  <si>
    <t>Služby následné péče, terapeutické komunity a kontaktní centra</t>
  </si>
  <si>
    <t>Ostatní služby a činnosti v oblasti sociální prevence</t>
  </si>
  <si>
    <t>Skupina 4 - Sociální věci a politika zaměstnanosti - celkem</t>
  </si>
  <si>
    <t>Ochrana obyvatelstva</t>
  </si>
  <si>
    <t>Ochranné pomůcky</t>
  </si>
  <si>
    <t>Záležitosti krizového řízení jinde nezařazené</t>
  </si>
  <si>
    <t>Bezpečnost a veřejný pořádek</t>
  </si>
  <si>
    <t>Ostatní platy</t>
  </si>
  <si>
    <t>Ostatní platby za provedenou práci jinde nezařazené</t>
  </si>
  <si>
    <t>Ostatní povinné pojistné placené zaměstnavatelem</t>
  </si>
  <si>
    <t>Potraviny</t>
  </si>
  <si>
    <t>Požární ochrana - dobrovolná část</t>
  </si>
  <si>
    <t>Ostatní záležitosti požární ochrany</t>
  </si>
  <si>
    <t>Plyn</t>
  </si>
  <si>
    <t>Mezinárodní spolupráce v oblasti požární ochrany a integrovaném záchranném systému</t>
  </si>
  <si>
    <t>Ostatní záležitosti požární ochrany a integrovaného záchranného systému</t>
  </si>
  <si>
    <t>Skupina 5 - Bezpečnost státu a právní ochrana - celkem</t>
  </si>
  <si>
    <t>Odměny členů zastupitelstev obcí a krajů</t>
  </si>
  <si>
    <t>Kursové rozdíly ve výdajích</t>
  </si>
  <si>
    <t>Pohonné hmoty a maziva</t>
  </si>
  <si>
    <t>Ostatní neinvestiční transfery obyvatelstvu</t>
  </si>
  <si>
    <t>Nespecifikované rezervy</t>
  </si>
  <si>
    <t xml:space="preserve">Poštovní služby </t>
  </si>
  <si>
    <t>Volby do zastupitelstev územních samosprávných celků</t>
  </si>
  <si>
    <t>Volba prezidenta republiky</t>
  </si>
  <si>
    <t>Léky a zdravotnický materiál</t>
  </si>
  <si>
    <t>Ostatní poskytované zálohy a jistiny</t>
  </si>
  <si>
    <t>Nákup kolků</t>
  </si>
  <si>
    <t>Neinvestiční transfery regionálním radám</t>
  </si>
  <si>
    <t>Činnost regionálních rad</t>
  </si>
  <si>
    <t>Členské příspěvky mezinárodním vládním organizacím</t>
  </si>
  <si>
    <t>Členské příspěvky mezinárodním nevládním organizacím</t>
  </si>
  <si>
    <t>Mezinárodní spolupráce (jinde nezařazená)</t>
  </si>
  <si>
    <t>Platby daní a poplatků krajům, obcím a státním fondům</t>
  </si>
  <si>
    <t>Ostatní finanční operace</t>
  </si>
  <si>
    <t>Vratky transferů poskytnutých z veřejných rozpočtů ústřední úrovně</t>
  </si>
  <si>
    <t>Skupina 6 - Všeobecná veřejná správa a služby - celkem</t>
  </si>
  <si>
    <t>Převody fondu kulturních a sociálních potřeb a sociálnímu fondu obcí a krajů</t>
  </si>
  <si>
    <t>Převody vlastním rozpočtovým účtům</t>
  </si>
  <si>
    <t>Převody do vlastní pokladny</t>
  </si>
  <si>
    <t>Ostatní převody vlastním fondům</t>
  </si>
  <si>
    <t>Investiční transfery zřízeným příspěvkovým organizacím</t>
  </si>
  <si>
    <t>Programové vybavení</t>
  </si>
  <si>
    <t>Stroje, přístroje a zařízení</t>
  </si>
  <si>
    <t>Dopravní prostředky</t>
  </si>
  <si>
    <t>Nákup dlouhodobého hmotného majetku jinde nezařazený</t>
  </si>
  <si>
    <t>Investiční transfery nefinančním podnikatelským subjektům - fyzickým osobám</t>
  </si>
  <si>
    <t>Investiční transfery nefinančním podnikatelským subjektům - právnickým osobám</t>
  </si>
  <si>
    <t>Ostatní investiční transfery podnikatelským subjektům</t>
  </si>
  <si>
    <t>Investiční transfery obecně prospěšným společnostem</t>
  </si>
  <si>
    <t xml:space="preserve">Investiční transfery spolkům </t>
  </si>
  <si>
    <t>Investiční transfery obcím</t>
  </si>
  <si>
    <t>Ostatní investiční transfery veřejným rozpočtům územní úrovně</t>
  </si>
  <si>
    <t>Investiční transfery vysokým školám</t>
  </si>
  <si>
    <t>Budovy, haly a stavby</t>
  </si>
  <si>
    <t>Pozemky</t>
  </si>
  <si>
    <t>Výpočetní technika</t>
  </si>
  <si>
    <t>Nákup akcií</t>
  </si>
  <si>
    <t>Jiné investiční transfery zřízeným příspěvkovým organizacím</t>
  </si>
  <si>
    <t>Investiční půjčené prostředky zřízeným příspěvkovým organizacím</t>
  </si>
  <si>
    <t>Ostatní nákupy dlouhodobého nehmotného majetku</t>
  </si>
  <si>
    <t>Investiční transfery církvím a náboženským společnostem</t>
  </si>
  <si>
    <t>Ostatní investiční  transfery neziskovým a podobným organizacím</t>
  </si>
  <si>
    <t>Účelové investiční transfery nepodnikajícím fyzickým osobám</t>
  </si>
  <si>
    <t>Investiční půjčené prostředky nefinančním podnikatelským subjektům - právnickým osobám</t>
  </si>
  <si>
    <t>Investiční půjčené prostředky obecně prospěšným společnostem</t>
  </si>
  <si>
    <t>Ostatní investiční transfery jiným veřejným rozpočtům</t>
  </si>
  <si>
    <t>Rezervy kapitálových výdajů</t>
  </si>
  <si>
    <t xml:space="preserve">Běžné výdaje celkem  </t>
  </si>
  <si>
    <t>Kapitálové výdaje celkem</t>
  </si>
  <si>
    <t xml:space="preserve">Konsolidace výdajů   </t>
  </si>
  <si>
    <t xml:space="preserve">Výdaje celkem        </t>
  </si>
  <si>
    <t>VÝDAJE PO KONSOLIDACI</t>
  </si>
  <si>
    <t>CELKEM</t>
  </si>
  <si>
    <t>Odvětví životního prostředí celkem</t>
  </si>
  <si>
    <t>1763+8316</t>
  </si>
  <si>
    <t>Podpora vzdělávání a poradenství v oblasti životního prostředí</t>
  </si>
  <si>
    <t>Ozdravné pobyty pro žáky 1. stupně základních škol</t>
  </si>
  <si>
    <t>Příspěvky na ozdravné pobyty</t>
  </si>
  <si>
    <t xml:space="preserve">Podpora návrhu řešení nakládání s vodami na území, příp. části území, obce </t>
  </si>
  <si>
    <t>Drobné vodohospodářské akce</t>
  </si>
  <si>
    <t>Odvětví zdravotnictví celkem</t>
  </si>
  <si>
    <t>Podpora hospicové péče</t>
  </si>
  <si>
    <t>Specializační vzdělávání všeobecných praktických lékařů pro dospělé a praktických lékařů pro děti a dorost</t>
  </si>
  <si>
    <t>Program na podporu projektů ve zdravotnictví</t>
  </si>
  <si>
    <t>Odvětví školství celkem</t>
  </si>
  <si>
    <t>Podpora vrcholového sportu v Moravskoslezském kraji</t>
  </si>
  <si>
    <t>Naplňování Koncepce podpory mládeže na krajské úrovni v Moravskoslezském kraji</t>
  </si>
  <si>
    <t>Podpora významných sportovních akcí v Moravskoslezském kraji a sportovní reprezentace Moravskoslezského kraje na mezinárodní úrovni</t>
  </si>
  <si>
    <t>1762+8312</t>
  </si>
  <si>
    <t>Podpora aktivit v oblasti prevence rizikových projevů chování u dětí a mládeže</t>
  </si>
  <si>
    <t>Podpora aktivit v oblastech využití volného času dětí a mládeže, celoživotního vzdělávání osob se zdravotním postižením a podpora miniprojektů mládeže</t>
  </si>
  <si>
    <t>Podpora výkonnostního sportu a reprezentace ČR v Moravskoslezském kraji</t>
  </si>
  <si>
    <t>Odvětví sociálních věcí celkem</t>
  </si>
  <si>
    <t>Program pro poskytování návratných finančních výpomocí z Fondu sociálních služeb</t>
  </si>
  <si>
    <t>1778+8406</t>
  </si>
  <si>
    <t>Program na podporu poskytování sociálních služeb</t>
  </si>
  <si>
    <t>Program na podporu komunitní práce a na zmírňování následků sociálního vyloučení v sociálně vyloučených lokalitách Moravskoslezského kraje</t>
  </si>
  <si>
    <t>Program na podporu financování běžných výdajů souvisejících s poskytováním sociálních služeb včetně realizace protidrogové politiky kraje</t>
  </si>
  <si>
    <t>Program podpory činností v oblasti sociálně právní ochrany dětí a navazujících činností v sociálních službách</t>
  </si>
  <si>
    <t>Program na podporu zvýšení kvality sociálních služeb poskytovaných v Moravskoslezském kraji</t>
  </si>
  <si>
    <t>Program realizace specifických aktivit Moravskoslezského krajského plánu vyrovnávání příležitostí pro občany se zdravotním postižením</t>
  </si>
  <si>
    <t>Program na podporu neinvestičních aktivit z oblasti prevence kriminality</t>
  </si>
  <si>
    <t>Program na podporu zdravého stárnutí v Moravskoslezském kraji</t>
  </si>
  <si>
    <t>Odvětví cestovního ruchu celkem</t>
  </si>
  <si>
    <t>Podpora cykloturistiky v Moravskoslezském kraji</t>
  </si>
  <si>
    <t>Podpora systému destinačního managementu turistických oblastí</t>
  </si>
  <si>
    <t>1743+8700</t>
  </si>
  <si>
    <t>Program na podporu technických atraktivit</t>
  </si>
  <si>
    <t>Podpora cestovního ruchu v Moravskoslezském kraji</t>
  </si>
  <si>
    <t>Podpora turistických informačních center v Moravskoslezském kraji</t>
  </si>
  <si>
    <t>Úprava lyžařských běžeckých tras v Moravskoslezském kraji</t>
  </si>
  <si>
    <t>Odvětví regionálního rozvoje celkem</t>
  </si>
  <si>
    <t>Podpora dobrovolných aktivit v oblasti udržitelného rozvoje a místní Agendy 21</t>
  </si>
  <si>
    <t>Program na podporu stáží žáků a studentů ve firmách</t>
  </si>
  <si>
    <t>Program na podporu financování akcí s podporou EU</t>
  </si>
  <si>
    <t>Podpora podnikání v Moravskoslezském kraji</t>
  </si>
  <si>
    <t>Podpora vědy a výzkumu v Moravskoslezském kraji</t>
  </si>
  <si>
    <t xml:space="preserve">Program na podporu přípravy projektové dokumentace </t>
  </si>
  <si>
    <t xml:space="preserve">Podpora obnovy a rozvoje venkova Moravskoslezského kraje </t>
  </si>
  <si>
    <t>Odvětví kultury celkem</t>
  </si>
  <si>
    <t>Program podpory aktivit v oblasti kultury v Moravskoslezském kraji</t>
  </si>
  <si>
    <t xml:space="preserve">Program obnovy kulturních památek a památkově chráněných nemovitostí v Moravskoslezském kraji </t>
  </si>
  <si>
    <t>Program podpory aktivit příslušníků národnostních menšin žijících na území Moravskoslezského kraje</t>
  </si>
  <si>
    <t>Odvětví krizového řízení celkem</t>
  </si>
  <si>
    <t>Program na podporu dobrovolných hasičů</t>
  </si>
  <si>
    <t>Akce</t>
  </si>
  <si>
    <t>PŘEHLED DOTAČNÍCH PROGRAMŮ PODPOŘENÝCH Z ROZPOČTU KRAJE
V ROCE 2018</t>
  </si>
  <si>
    <t>PŘEHLED INDIVIDUÁLNÍCH DOTACÍ POSKYTNUTÝCH Z ROZPOČTU KRAJE V ROCE 2018</t>
  </si>
  <si>
    <t>Zdůvodnění případného nečerpání poskytnutých dotací je uvedeno v přehledech výdajů za jednotlivá odvětví (tabulky č. 8 - 20 této přílohy).</t>
  </si>
  <si>
    <t>Odvětví/účel použití</t>
  </si>
  <si>
    <t>Příjemce</t>
  </si>
  <si>
    <t>ODVĚTVÍ DOPRAVY A CHYTRÉHO REGIONU</t>
  </si>
  <si>
    <t>Centrum služeb pro silniční dopravu</t>
  </si>
  <si>
    <t>Konference Transport</t>
  </si>
  <si>
    <t>Sdružení pro rozvoj Moravskoslezského kraje z.s., Ostrava-Mariánské Hory a Hulváky</t>
  </si>
  <si>
    <t>Podpora aktivit obcí</t>
  </si>
  <si>
    <t xml:space="preserve">Město Bílovec </t>
  </si>
  <si>
    <t xml:space="preserve">Město Krnov </t>
  </si>
  <si>
    <t xml:space="preserve">Obec Bravantice </t>
  </si>
  <si>
    <t xml:space="preserve">Obec Karlova Studánka </t>
  </si>
  <si>
    <t xml:space="preserve">Obec Nýdek </t>
  </si>
  <si>
    <t>Ostatní individuální dotace v odvětví dopravy a chytrého regionu</t>
  </si>
  <si>
    <t>Česká silniční společnost z.s., Praha</t>
  </si>
  <si>
    <t>Hub for Change, spolek, Praha 5 - Smíchov</t>
  </si>
  <si>
    <t>Chytrá doprava z.s., Ostrava</t>
  </si>
  <si>
    <t>Magnus Regio s.r.o., Brno</t>
  </si>
  <si>
    <t>Milan Rajchl, Ostrava-Poruba</t>
  </si>
  <si>
    <t>SLEZSKÝ ŽELEZNIČNÍ SPOLEK, Těrlicko</t>
  </si>
  <si>
    <t xml:space="preserve">Statutární město Třinec </t>
  </si>
  <si>
    <t>VÍTKOVICE IT SOLUTIONS a.s., Ostrava-Moravská Ostrava a Přívoz</t>
  </si>
  <si>
    <t>Odvětví dopravy a chytrého regionu celkem</t>
  </si>
  <si>
    <t>ODVĚTVÍ KRIZOVÉHO ŘÍZENÍ</t>
  </si>
  <si>
    <t>Činnost krajského sdružení hasičů Moravskoslezského kraje</t>
  </si>
  <si>
    <t>SH ČMS - krajské sdružení hasičů Moravskoslezského kraje, Ostrava-Zábřeh</t>
  </si>
  <si>
    <t>Integrované výjezdové centrum Bílovec</t>
  </si>
  <si>
    <t>Hasičský záchranný sbor Moravskoslezského kraje</t>
  </si>
  <si>
    <t>Integrované výjezdové centrum Ostrava Jih</t>
  </si>
  <si>
    <t>Podpora obcím a organizacím na úseku bezpečnosti a Integrovaného záchranného systému (IZS)</t>
  </si>
  <si>
    <t>Oblastní spolek Českého červeného kříže Ostrava, Ostrava-Moravská Ostrava a Přívoz</t>
  </si>
  <si>
    <t>Sdružení požárního a bezpečnostního inženýrství, z.s., Ostrava</t>
  </si>
  <si>
    <t>Vodní záchranná služba ČČK Frýdek-Místek, pobočný spolek, Frýdek-Místek</t>
  </si>
  <si>
    <t>Vodní záchranná služba ČČK Krnov II, pobočný spolek, Krnov</t>
  </si>
  <si>
    <t>Vodní záchranná služba ČČK Nový Jičín - R, pobočný spolek, Nový Jičín</t>
  </si>
  <si>
    <t>Vodní záchranná služba ČČK Ostrava, pobočný spolek, Ostrava</t>
  </si>
  <si>
    <t>Vodní záchranná služba ČČK Těrlicko, pobočný spolek, Albrechtice</t>
  </si>
  <si>
    <t>Příspěvek Hasičskému záchrannému sboru Moravskoslezského kraje na výstavbu a rekonstrukci hasičských stanic</t>
  </si>
  <si>
    <t xml:space="preserve">Příspěvek obcím na financování potřeb jednotek sborů dobrovolných hasičů obcí </t>
  </si>
  <si>
    <t xml:space="preserve">Město Bruntál </t>
  </si>
  <si>
    <t xml:space="preserve">Město Břidličná </t>
  </si>
  <si>
    <t>Město Budišov nad Budišovkou</t>
  </si>
  <si>
    <t xml:space="preserve">Město Český Těšín </t>
  </si>
  <si>
    <t xml:space="preserve">Město Dolní Benešov </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</si>
  <si>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</si>
  <si>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</si>
  <si>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</si>
  <si>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</si>
  <si>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</si>
  <si>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</si>
  <si>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Jablunkov </t>
  </si>
  <si>
    <t xml:space="preserve">Město Kopřivnice </t>
  </si>
  <si>
    <t xml:space="preserve">Město Kravaře </t>
  </si>
  <si>
    <t xml:space="preserve">Město Město Albrechtice </t>
  </si>
  <si>
    <t xml:space="preserve">Město Odry </t>
  </si>
  <si>
    <t xml:space="preserve">Město Příbor </t>
  </si>
  <si>
    <t xml:space="preserve">Město Rýmařov </t>
  </si>
  <si>
    <t xml:space="preserve">Město Studénka </t>
  </si>
  <si>
    <t xml:space="preserve">Město Štramberk </t>
  </si>
  <si>
    <t xml:space="preserve">Město Vítkov </t>
  </si>
  <si>
    <t xml:space="preserve">Město Vratimov </t>
  </si>
  <si>
    <t xml:space="preserve">Město Vrbno pod Pradědem </t>
  </si>
  <si>
    <t xml:space="preserve">Městys Litultovice </t>
  </si>
  <si>
    <t xml:space="preserve">Obec Bolatice </t>
  </si>
  <si>
    <t xml:space="preserve">Obec Březová </t>
  </si>
  <si>
    <t>Obec Čermná</t>
  </si>
  <si>
    <t xml:space="preserve">Obec Dolní Lutyně </t>
  </si>
  <si>
    <t xml:space="preserve">Obec Dolní Moravice </t>
  </si>
  <si>
    <t xml:space="preserve">Obec Dvorce </t>
  </si>
  <si>
    <t xml:space="preserve">Obec Horní Město </t>
  </si>
  <si>
    <t xml:space="preserve">Obec Hrabyně </t>
  </si>
  <si>
    <t xml:space="preserve">Obec Hukvaldy </t>
  </si>
  <si>
    <t xml:space="preserve">Obec Chuchelná </t>
  </si>
  <si>
    <t xml:space="preserve">Obec Chvalíkovice </t>
  </si>
  <si>
    <t xml:space="preserve">Obec Jindřichov </t>
  </si>
  <si>
    <t xml:space="preserve">Obec Kobeřice </t>
  </si>
  <si>
    <t xml:space="preserve">Obec Komorní Lhotka </t>
  </si>
  <si>
    <t>Obec Leskovec nad Moravicí</t>
  </si>
  <si>
    <t xml:space="preserve">Obec Lomnice </t>
  </si>
  <si>
    <t xml:space="preserve">Obec Ludgeřovice </t>
  </si>
  <si>
    <t xml:space="preserve">Obec Malá Morávka </t>
  </si>
  <si>
    <t xml:space="preserve">Obec Mankovice </t>
  </si>
  <si>
    <t xml:space="preserve">Obec Melč </t>
  </si>
  <si>
    <t xml:space="preserve">Obec Mořkov </t>
  </si>
  <si>
    <t xml:space="preserve">Obec Mosty u Jablunkova </t>
  </si>
  <si>
    <t xml:space="preserve">Obec Pustá Polom </t>
  </si>
  <si>
    <t xml:space="preserve">Obec Řeka </t>
  </si>
  <si>
    <t xml:space="preserve">Obec Starý Jičín </t>
  </si>
  <si>
    <t xml:space="preserve">Obec Stěbořice </t>
  </si>
  <si>
    <t xml:space="preserve">Obec Světlá Hora </t>
  </si>
  <si>
    <t xml:space="preserve">Obec Vrchy </t>
  </si>
  <si>
    <t xml:space="preserve">Obec Závada </t>
  </si>
  <si>
    <t>Ostrava, Slezská Ostrava</t>
  </si>
  <si>
    <t xml:space="preserve">Statutární město Frýdek-Místek </t>
  </si>
  <si>
    <t xml:space="preserve">Statutární město Opava </t>
  </si>
  <si>
    <t xml:space="preserve">Statutární město Ostrava  </t>
  </si>
  <si>
    <t>Zabezpečení technické podpory pro Integrované bezpečnostní centrum Moravskoslezského kraje</t>
  </si>
  <si>
    <t>Ostatní individuální dotace v odvětví krizového řízení</t>
  </si>
  <si>
    <t>SH ČMS - Sbor dobrovolných hasičů Bohumín-Kopytov, Bohumín</t>
  </si>
  <si>
    <t>SH ČMS - Sbor dobrovolných hasičů Štěpánkovice, Štěpánkovice</t>
  </si>
  <si>
    <t>ODVĚTVÍ KULTURY</t>
  </si>
  <si>
    <t xml:space="preserve">Kulturní akce krajského a nadregionálního významu </t>
  </si>
  <si>
    <t>ANGELUS AUREUS o.p.s., Ostrava-Slezská Ostrava</t>
  </si>
  <si>
    <t>Biskupství ostravsko-opavské, Ostrava-Moravská Ostrava a Přívoz</t>
  </si>
  <si>
    <t>Colour Production, spol. s r. o., Dolní Lhota</t>
  </si>
  <si>
    <t>Dream Factory Ostrava, Frýdek-Místek</t>
  </si>
  <si>
    <t xml:space="preserve">Love production s.r.o., Metylovice </t>
  </si>
  <si>
    <t>Matice slezská, místní odbor v Dolní Lomné, Dolní Lomná</t>
  </si>
  <si>
    <t xml:space="preserve">New Wind Production s.r.o., Hlučín </t>
  </si>
  <si>
    <t>Ostravské centrum nové hudby, Ostrava</t>
  </si>
  <si>
    <t>PaS de Theatre s.r.o., Ostrava-Přívoz</t>
  </si>
  <si>
    <t>POD SVÍCNEM, Frýdek-Místek</t>
  </si>
  <si>
    <t>Radio Čas s.r.o., Ostrava-Plesná</t>
  </si>
  <si>
    <t xml:space="preserve">Spolek pro kulturní deník Ostravan.cz, Bolatice </t>
  </si>
  <si>
    <t>Svatováclavský hudební festival, z.s., Ostrava-Moravská Ostrava a Přívoz</t>
  </si>
  <si>
    <t>Tofel Zdeněk - ZDENY, Ostrava-Mariánské Hory a Hulváky</t>
  </si>
  <si>
    <t>Podpora individuálních akcí na obnovu kulturních památek a památek místního významu</t>
  </si>
  <si>
    <t>Dolní oblast VÍTKOVICE, Ostrava-Vítkovice</t>
  </si>
  <si>
    <t>Farní sbor Českobratrské církve evangelické v Hodslavicích, Hodslavice</t>
  </si>
  <si>
    <t xml:space="preserve">Město Klimkovice </t>
  </si>
  <si>
    <t xml:space="preserve">Město Nový Jičín </t>
  </si>
  <si>
    <t xml:space="preserve">Obec Bítov </t>
  </si>
  <si>
    <t xml:space="preserve">Obec Kunín </t>
  </si>
  <si>
    <t xml:space="preserve">Obec Morávka </t>
  </si>
  <si>
    <t xml:space="preserve">Obec Otice </t>
  </si>
  <si>
    <t xml:space="preserve">Obec Velká Polom </t>
  </si>
  <si>
    <t>Římskokatolická farnost Čeladná, Čeladná</t>
  </si>
  <si>
    <t>Římskokatolická farnost Dětmarovice, Dětmarovice</t>
  </si>
  <si>
    <t>Římskokatolická farnost Frenštát pod Radhoštěm, Frenštát pod Radhoštěm</t>
  </si>
  <si>
    <t>Římskokatolická farnost Klimkovice, Klimkovice</t>
  </si>
  <si>
    <t>Římskokatolická farnost Kravaře, Kravaře</t>
  </si>
  <si>
    <t>Římskokatolická farnost Lubojaty, Bílovec, Lubojaty</t>
  </si>
  <si>
    <t>Římskokatolická farnost Ostrava - Hrabová , Ostrava Hrabová</t>
  </si>
  <si>
    <t>Římskokatolická farnost Ostrava - Hrušov, Ostrava</t>
  </si>
  <si>
    <t>Římskokatolická farnost Ostrava - Mariánské Hory, Ostrava</t>
  </si>
  <si>
    <t>Římskokatolická farnost Ostrava - Radvanice, Ostrava Radvanice a Bartovice</t>
  </si>
  <si>
    <t>Římskokatolická farnost Ostrava - Svinov, Ostrava</t>
  </si>
  <si>
    <t>Římskokatolická farnost Slavkov u Opavy</t>
  </si>
  <si>
    <t>Římskokatolická farnost Stará Ves nad Ondřejnicí</t>
  </si>
  <si>
    <t>Podpora profesionálních divadel a profesionálního symfonického orchestru</t>
  </si>
  <si>
    <t>Divadelní společnost Petra Bezruče s.r.o., Ostrava-Moravská Ostrava a Přívoz</t>
  </si>
  <si>
    <t xml:space="preserve">Soutěže, festivaly a aktivity v oblasti kultury </t>
  </si>
  <si>
    <t>Aleš Petrič, Ostrava</t>
  </si>
  <si>
    <t>Centrum pro seniory Trojlístek, z.s., Bohuslavice</t>
  </si>
  <si>
    <t>Církevní konzervatoř Opava</t>
  </si>
  <si>
    <t>Cirkus trochu jinak, Vřesina</t>
  </si>
  <si>
    <t>DANCE STUDIO LIKE s.r.o., Ostrava</t>
  </si>
  <si>
    <t>Dětský folklorní soubor Ostravička, Frýdek-Místek</t>
  </si>
  <si>
    <t>EducationTalentCulture, z.s., Český Těšín</t>
  </si>
  <si>
    <t>Hravý architekt, z.s., Praha 1</t>
  </si>
  <si>
    <t>Ing. Lucie Houthoofdtová, Dobroslavice</t>
  </si>
  <si>
    <t>Jan Rokyta, Lhotka</t>
  </si>
  <si>
    <t>Klub rodáků a přátel města Nového Jičína, Nový Jičín</t>
  </si>
  <si>
    <t>Klub žen Lhotka</t>
  </si>
  <si>
    <t>L&amp;L music, z. s., Olbramice</t>
  </si>
  <si>
    <t xml:space="preserve">Lašský smíšený pěvecký sbor Baška, Baška </t>
  </si>
  <si>
    <t>Lukáš Horký, Frýdek-Místek</t>
  </si>
  <si>
    <t>Milan Dobeš Museum, nadační fond, Ostrava</t>
  </si>
  <si>
    <t>Miniscéna Bez pódia z. s., Hlučín</t>
  </si>
  <si>
    <t>Místní skupina Polského kulturně-osvětového svazu v Českém Těšíně - Olza z.s., Český Těšín</t>
  </si>
  <si>
    <t>Místní skupina Polského kulturně-osvětového svazu v Jablunkově z.s., Jablunkov</t>
  </si>
  <si>
    <t>MÚZA - sdružení základních uměleckých škol Moravskoslezského kraje, Orlová</t>
  </si>
  <si>
    <t>Nadace Charty 77, Praha 1</t>
  </si>
  <si>
    <t>Nadační fond Historie dobrodružství, Ostrava</t>
  </si>
  <si>
    <t>Nadační fond Magdaleny Kožené, Brno</t>
  </si>
  <si>
    <t>Nadační fond Sborového studia Karviná, Karviná</t>
  </si>
  <si>
    <t xml:space="preserve">NÁRODOPISNÁ SKUPINA HRČAVA, z. s., Hrčava </t>
  </si>
  <si>
    <t xml:space="preserve">Obec Písek </t>
  </si>
  <si>
    <t>Obec Štítina</t>
  </si>
  <si>
    <t>Odborový svaz pracovníků zemědělství a výživy - Asociace svobodných odborů České republiky, Praha</t>
  </si>
  <si>
    <t>Pěvecké sdružení ostravských učitelek, z.s., Ostrava-Jih</t>
  </si>
  <si>
    <t>Pop Academy z.s., Ostrava</t>
  </si>
  <si>
    <t>ProMancus o.p.s., Ostrava-Přívoz</t>
  </si>
  <si>
    <t xml:space="preserve">Rusko-české vědecké a kulturní fórum, o.p.s., Ostrava </t>
  </si>
  <si>
    <t>Římskokatolická farnost Ostrava - Kunčičky, Ostrava - Kunčičky</t>
  </si>
  <si>
    <t>Salesiánské středisko volného času Don Bosco, Ostrava-Moravská Ostrava a Přívoz</t>
  </si>
  <si>
    <t>Sdružení přátel dětského pěveckého sboru Ondrášek z Nového Jičína</t>
  </si>
  <si>
    <t>Společnost pro kulturu a umění, z.s., Ostrava-Vítkovice</t>
  </si>
  <si>
    <t xml:space="preserve">Statutární město Havířov </t>
  </si>
  <si>
    <t>Stavovská unie studentů Ostrava, z.s., Ostrava Slezská Ostrava</t>
  </si>
  <si>
    <t>Street Light Production s.r.o., Praha</t>
  </si>
  <si>
    <t>Studio JR s.r.o., České Budějovice</t>
  </si>
  <si>
    <t>Svaz českých divadelních ochotníků, z.s., Praha 10</t>
  </si>
  <si>
    <t xml:space="preserve">Svaz Maďarů žijících v českých zemích - Cseh- és Morvaországi Magyarok Szövetsége, z. s., Pobočný spolek Ostrava (ve zkratce: Svaz Maďarů - CSMMSZ, z. s., p. s. Ostrava) </t>
  </si>
  <si>
    <t>Svaz neslyšících a nedoslýchavých osob v ČR, z.s., Ostravský spolek neslyšících, p.s., Ostrava</t>
  </si>
  <si>
    <t>Ševčík - Moravský folkórní soubor, z.s., Ostrava-Zábřeh</t>
  </si>
  <si>
    <t>Technické muzeum Olomouc 1. ČSTOB z. s., Nová Pláň</t>
  </si>
  <si>
    <t>Thon Tomáš -  ARTTHON, Opava</t>
  </si>
  <si>
    <t>TRDLA - divadelní společnost absolutních neherců, Havířov</t>
  </si>
  <si>
    <t>Valašský folklorní spolek, Vsetín</t>
  </si>
  <si>
    <t>Ostatní individuální dotace v odvětví kultury</t>
  </si>
  <si>
    <t>DANTER - reklama a potisk, s.r.o., Ostrava-Slezská Ostrava</t>
  </si>
  <si>
    <t>Charita Opava</t>
  </si>
  <si>
    <t>Místní skupina Polského kulturně-osvětového svazu v Oldřichovicích z.s., Oldřichovice</t>
  </si>
  <si>
    <t xml:space="preserve">Obec Dobratice </t>
  </si>
  <si>
    <t xml:space="preserve">Obec Hošťálkovy </t>
  </si>
  <si>
    <t xml:space="preserve">Obec Jakartovice </t>
  </si>
  <si>
    <t xml:space="preserve">Obec Luboměř </t>
  </si>
  <si>
    <t xml:space="preserve">Obec Sedlnice </t>
  </si>
  <si>
    <t xml:space="preserve">Obec Staré Heřminovy </t>
  </si>
  <si>
    <t xml:space="preserve">Obec Stonava </t>
  </si>
  <si>
    <t>Pavla Walková, Frýdek-Místek</t>
  </si>
  <si>
    <t>SEPETNÁ v. o. s., Frýdek-Místek</t>
  </si>
  <si>
    <t>SH ČMS - Sbor dobrovolných hasičů Šenov, Šenov</t>
  </si>
  <si>
    <t xml:space="preserve">Unie ROSKA - reg. org. ROSKA OSTRAVA, z.p.s. </t>
  </si>
  <si>
    <t>YASHICA s.r.o., Kožichovice</t>
  </si>
  <si>
    <t>ODVĚTVÍ PREZENTACE KRAJE A EDIČNÍ PLÁN</t>
  </si>
  <si>
    <t xml:space="preserve">Podpora akcí celokrajského významu </t>
  </si>
  <si>
    <t>JAGELLO 2000, Ostrava-Mariánské Hory a Hulváky</t>
  </si>
  <si>
    <t>PETARDA PRODUCTION a.s., Ostrava-Slezská Ostrava</t>
  </si>
  <si>
    <t>Svaz podnikatelů ve stavebnictví v České republice, Praha 1</t>
  </si>
  <si>
    <t>TRISIA, a.s., Třinec</t>
  </si>
  <si>
    <t xml:space="preserve">Prezentace kraje v kultuře, sportu, inovacích a dalších oblastech v mezinárodní spolupráci </t>
  </si>
  <si>
    <t>KOLA PRO AFRIKU obecně prospěšná společnost, Ostrava - Jih</t>
  </si>
  <si>
    <t>Ostatní individuální dotace v odvětví prezentace kraje a edičního plánu</t>
  </si>
  <si>
    <t>Jana Marshall, Ostrava Poruba</t>
  </si>
  <si>
    <t>Japonci na Konci z.s., Fulnek</t>
  </si>
  <si>
    <t>Marek Zlý, Sviadnov</t>
  </si>
  <si>
    <t xml:space="preserve">Obec Liptaň </t>
  </si>
  <si>
    <t>Ostrava Fashion Weekend s.r.o., Ostrava</t>
  </si>
  <si>
    <t>"Sdružení válečných veteránů ČR" , Praha</t>
  </si>
  <si>
    <t>TARRA pyrotechnik s.r.o., Ludgeřovice</t>
  </si>
  <si>
    <t>Odvětví prezentace kraje a ediční plán celkem</t>
  </si>
  <si>
    <t>ODVĚTVÍ REGIONÁLNÍHO ROZVOJE</t>
  </si>
  <si>
    <t>Green Light: Systém služeb podporující vznik nových inovativních firem</t>
  </si>
  <si>
    <t>Vysoká škola báňská - Technická univerzita Ostrava</t>
  </si>
  <si>
    <t>Podpora mobilit studentů VŠ, vědeckých pracovníků a příprava projektů</t>
  </si>
  <si>
    <t>Ostravská univerzita</t>
  </si>
  <si>
    <t>Slezská univerzita v Opavě</t>
  </si>
  <si>
    <t>Podpora rozvojových aktivit v oblasti regionálního rozvoje</t>
  </si>
  <si>
    <t>Česká hutnická společnost, z.s., Třinec</t>
  </si>
  <si>
    <t>IdeaHUB z.s., Ostrava, Pustkovec</t>
  </si>
  <si>
    <t>Invira s.r.o., Ostrava - Nová Ves</t>
  </si>
  <si>
    <t>LIFT COMPONENTS s.r.o., Karviná</t>
  </si>
  <si>
    <t>Moravskoslezská kreativní akademie, z.s., Ostrava</t>
  </si>
  <si>
    <t xml:space="preserve">Obec Hrčava </t>
  </si>
  <si>
    <t>Obec Šenov u Nového Jičína</t>
  </si>
  <si>
    <t>Regionální sdružení územní spolupráce Těšínského Slezska, Český Těšín</t>
  </si>
  <si>
    <t>REMOSKA s.r.o., Frenštát pod Radhoštěm</t>
  </si>
  <si>
    <t>Sdružení hasičů Čech, Moravy a Slezska, Sbor dobrovolných hasičů Větřkovice</t>
  </si>
  <si>
    <t>Sdružení místních samospráv České republiky</t>
  </si>
  <si>
    <t>Sdružení obrany spotřebitelů Moravy a Slezska, z.s., Ostrava</t>
  </si>
  <si>
    <t>Sdružení přátel Těšínska, z.s., Český Těšín</t>
  </si>
  <si>
    <t>Sportovní klub stolního tenisu Baník Havířov, Havířov-Šumbark</t>
  </si>
  <si>
    <t>VÍTKOVICE ENVI a.s., Ostrava</t>
  </si>
  <si>
    <t>YEN design s.r.o., Ostrava-Moravská Ostrava a Přívoz</t>
  </si>
  <si>
    <t>Regionální investiční pobídka</t>
  </si>
  <si>
    <t>EBG plastics CZ s.r.o., Ostrava-Moravská Ostrava a Přívoz</t>
  </si>
  <si>
    <t>Služby Moravskoslezského paktu zaměstnanosti při Sdružení pro rozvoj Moravskoslezského kraje</t>
  </si>
  <si>
    <t>Spolufinancování provozu Moravskoslezského inovačního centra Ostrava, a.s.</t>
  </si>
  <si>
    <t>Ostatní individuální dotace v odvětví regionálního rozvoje</t>
  </si>
  <si>
    <t>Advey services s. r. o., Ostrava-Pustkovec</t>
  </si>
  <si>
    <t>Asociace nanotechnologického průmyslu ČR, z. s., Praha</t>
  </si>
  <si>
    <t>ODVĚTVÍ CESTOVNÍHO RUCHU</t>
  </si>
  <si>
    <t>Podpora turistických areálů spadajících pod Dolní oblast Vítkovice</t>
  </si>
  <si>
    <t>Podpora významných akcí cestovního ruchu</t>
  </si>
  <si>
    <t>4Hospitality media s.r.o., Český Těšín</t>
  </si>
  <si>
    <t>Andrea Mlčochová, Opava</t>
  </si>
  <si>
    <t>Asociace hotelů a restaurací České republiky z.s., Praha</t>
  </si>
  <si>
    <t>ASOCIACE MĚST PRO CYKLISTY, Olomouc</t>
  </si>
  <si>
    <t>Ázerbájdžánské a kaspické kulturní fórum, Ostrava-Jih</t>
  </si>
  <si>
    <t>BESKYDHOST, Ostravice 268</t>
  </si>
  <si>
    <t>Beskydský pivovárek, s.r.o., Ostravice</t>
  </si>
  <si>
    <t>Bruntálsko</t>
  </si>
  <si>
    <t>Cesta draka, z.s., Brno</t>
  </si>
  <si>
    <t>CSK Beskydy s.r.o., Nýdek</t>
  </si>
  <si>
    <t>Cyklocestovatelé, Staré Město, okr. Frýdek-Místek</t>
  </si>
  <si>
    <t>FEMININE s.r.o., Bruntál</t>
  </si>
  <si>
    <t>Helena Hradilová, Karlovice</t>
  </si>
  <si>
    <t>Horské lázně Karlova Studánka, státní podnik</t>
  </si>
  <si>
    <t>Jeseníky - Severní hřeben, z.s., Lipová - lázně</t>
  </si>
  <si>
    <t>KČT, odbor Beskydy, Vyšní Lhoty</t>
  </si>
  <si>
    <t>Kováři Moravskoslezského kraje, z.s., Háj ve Slezsku</t>
  </si>
  <si>
    <t>Lázně Darkov, a.s., Karviná-Hranice</t>
  </si>
  <si>
    <t>LODĚNICE POD HRADEM, z.s., Ostrava</t>
  </si>
  <si>
    <t xml:space="preserve">Město Bohumín </t>
  </si>
  <si>
    <t>Mikroregion Hvozdnice</t>
  </si>
  <si>
    <t>Místní skupina Polského kulturně - osvětového svazu v Mostech u Jablunkova</t>
  </si>
  <si>
    <t>Národní památkový ústav</t>
  </si>
  <si>
    <t xml:space="preserve">Obec Bohušov </t>
  </si>
  <si>
    <t xml:space="preserve">Obec Háj ve Slezsku </t>
  </si>
  <si>
    <t>Osoblažská úzkorozchodná dráha o.p.s., Liptaň</t>
  </si>
  <si>
    <t>Ostravané kulturně, z.s., Ostrava - Moravská Ostrava a Přívoz</t>
  </si>
  <si>
    <t>OSTRAVICE SPORT a.s., Ostravice</t>
  </si>
  <si>
    <t>Ostravské výstavy, a.s., Výstaviště Černá louka Ostrava</t>
  </si>
  <si>
    <t>OUTDOORFILMS, s.r.o., Ostrava-Moravská Ostrava</t>
  </si>
  <si>
    <t>PUSTEVNY, s.r.o., Trojanovice 477</t>
  </si>
  <si>
    <t>SH ČMS - Sbor dobrovolných hasičů Bělá, Bělá</t>
  </si>
  <si>
    <t>SH ČMS - Sbor dobrovolných hasičů Dolní Lomná, Dolní Lomná</t>
  </si>
  <si>
    <t>SKI KLUB RD RÝMAŘOV, Rýmařov</t>
  </si>
  <si>
    <t>Ski Park Grůň, z.s., Frýdek-Místek</t>
  </si>
  <si>
    <t>SKI Vítkovice-Bílá, Bílá</t>
  </si>
  <si>
    <t>Spolek Foodfest, Olomouc</t>
  </si>
  <si>
    <t>Spolek myslivců a přátel přírody z Jeseníků, Karlov pod Pradědem, Malá Morávka</t>
  </si>
  <si>
    <t>Spolek POSEJDON, Dolní Lutyně</t>
  </si>
  <si>
    <t>TATRA TRUCKS a.s., Kopřivnice</t>
  </si>
  <si>
    <t>Tatra Veteran Car Club Kopřivnice, z.s. , Nový Jičín</t>
  </si>
  <si>
    <t>Tělovýchovná jednota Beskyd Bukovec, z.s., Bukovec</t>
  </si>
  <si>
    <t>Tréninkové centrum Praděd, zapsaný spolek, Malá Morávka</t>
  </si>
  <si>
    <t>TRESPRESIDENTES s.r.o., Ostrava-Poruba</t>
  </si>
  <si>
    <t>Turistická oblast Opavské Slezsko, z.s., Opava</t>
  </si>
  <si>
    <t>Western Arts Club z.s., Rýmařov, Janovice</t>
  </si>
  <si>
    <t>Železniční muzeum moravskoslezské, o.p.s., Ostrava-Moravská Ostrava a Přívoz</t>
  </si>
  <si>
    <t>Žermanický park z. s., Žermanice</t>
  </si>
  <si>
    <t>”Žijeme naplno”, Ostrava-Poruba</t>
  </si>
  <si>
    <t>Realizace cyklostezek v rámci  Moravskoslezského kraje</t>
  </si>
  <si>
    <t>Mikroregion Slezská Harta</t>
  </si>
  <si>
    <t>Spolek FDF team Olomouc, Olomouc</t>
  </si>
  <si>
    <t>Stálá expozice historických dopravních prostředků s restaurátorskou dílnou</t>
  </si>
  <si>
    <t>Turistické značení</t>
  </si>
  <si>
    <t>KČT oblast Moravskoslezská, Ostrava</t>
  </si>
  <si>
    <t>ODVĚTVÍ SOCIÁLNÍCH VĚCÍ</t>
  </si>
  <si>
    <t>Podpora aktivit sociálního podnikání v Moravskoslezském kraji</t>
  </si>
  <si>
    <t>AC AERO s.r.o., Odry</t>
  </si>
  <si>
    <t>DEMOPANELY s.r.o., Bruntál</t>
  </si>
  <si>
    <t>Ergon - sociální podnik, z.s., Český Těšín</t>
  </si>
  <si>
    <t>GERLICH ODRY s.r.o., Odry</t>
  </si>
  <si>
    <t>CHRPA sociální firma Slezské diakonie o.p.s., Krnov</t>
  </si>
  <si>
    <t>JINAK, o.p.s., Brantice</t>
  </si>
  <si>
    <t>Klastr sociálních inovací a podniků - SINEC, z.s., Ostrava</t>
  </si>
  <si>
    <t>P&amp;A Thrax, s.r.o., Ostrava</t>
  </si>
  <si>
    <t>RA Dynamics s.r.o., Hlinka</t>
  </si>
  <si>
    <t>ZELENÁ DÍLNA s.r.o., Bruntál</t>
  </si>
  <si>
    <t>Podpora činností a celokrajských aktivit pro seniory Moravskoslezského kraje</t>
  </si>
  <si>
    <t>Charita Frýdek-Místek</t>
  </si>
  <si>
    <t>Ivan Sekanina, Ostrava-Jih</t>
  </si>
  <si>
    <t>Senioři České republiky, z. s., Krajská organizace Moravskoslezského kraje, Frýdek-Místek</t>
  </si>
  <si>
    <t>Společně, o.p.s., Brno-střed</t>
  </si>
  <si>
    <t>Spolek Počteníčko, Ostrava-Jih</t>
  </si>
  <si>
    <t>Sun Drive Communications s.r.o., Brno-Tuřany</t>
  </si>
  <si>
    <t>Podpora činností a celokrajských aktivit v rámci prorodinné politiky</t>
  </si>
  <si>
    <t>Podpora integrace etnických menšin</t>
  </si>
  <si>
    <t>Podpora projektů sociální prevence a sociálního začleňování s regionální působností v Moravskoslezském kraji</t>
  </si>
  <si>
    <t>DomA - domácí asistence, Kobeřice</t>
  </si>
  <si>
    <t>Charita Ostrava</t>
  </si>
  <si>
    <t>Ostrava, Poruba</t>
  </si>
  <si>
    <t>Slezská diakonie, Český Těšín</t>
  </si>
  <si>
    <t>Společenské centrum Věžička Rybí z.s., Rybí</t>
  </si>
  <si>
    <t>Vstaň a choď z. s., Sedliště</t>
  </si>
  <si>
    <t>Ostatní individuální dotace v odvětví sociálních věcí</t>
  </si>
  <si>
    <t>Charita Česká republika, Praha</t>
  </si>
  <si>
    <t>Charita Jeseník, Jeseník</t>
  </si>
  <si>
    <t>Ing. Jiří Muladi, Ostrava</t>
  </si>
  <si>
    <t>Mobilní hospic Ondrášek, o.p.s., Ostrava-Poruba</t>
  </si>
  <si>
    <t>Naše rovnováha, z. s., Český Těšín</t>
  </si>
  <si>
    <t>NIPI bezbariérové prostředí, o.p.s., Jihlava</t>
  </si>
  <si>
    <t>ODVĚTVÍ ŠKOLSTVÍ</t>
  </si>
  <si>
    <t>Hry "Olympiády dětí a mládeže"</t>
  </si>
  <si>
    <t>Moravskoslezská krajská organizace ČUS Ostrava, Ostrava-Moravská Ostrava a Přívoz</t>
  </si>
  <si>
    <t>Podpora odborného vzdělávání v Moravskoslezském kraji</t>
  </si>
  <si>
    <t>Etická výchova, o.p.s., Malenovice</t>
  </si>
  <si>
    <t>Podpora soutěží a přehlídek</t>
  </si>
  <si>
    <t>Podpora sportu a pohybových aktivit občanů Moravskoslezského kraje</t>
  </si>
  <si>
    <t xml:space="preserve">Krajská rada Asociace školních sportovních klubů České republiky Moravskoslezského kraje, pobočný spolek, Opava </t>
  </si>
  <si>
    <t>Akademie FC Baník Ostrava z. s., Ostrava-Slezská Ostrava</t>
  </si>
  <si>
    <t>Baby centrum Delfínek, z.s., Ostrava</t>
  </si>
  <si>
    <t>Basketbalový klub Opava a.s., Opava</t>
  </si>
  <si>
    <t>BESKI z.s., Ostrava Mariánské Hory a Hulváky</t>
  </si>
  <si>
    <t>Beskydský golfový klub, Ropice</t>
  </si>
  <si>
    <t>CENTRUM INDIVIDUÁLNÍCH SPORTŮ OSTRAVA, Ostrava-Moravská Ostrava a Přívoz</t>
  </si>
  <si>
    <t>Combat Garda, z. s., Ostrava-Vítkovice</t>
  </si>
  <si>
    <t>Corkers Ostrava z.s., Ostrava</t>
  </si>
  <si>
    <t>Česká sportovní a.s., Praha 1</t>
  </si>
  <si>
    <t>Český atletický svaz, Praha 6</t>
  </si>
  <si>
    <t>Český krasobruslařský svaz, z.s., Praha 1</t>
  </si>
  <si>
    <t>Český svaz házené, Praha 7</t>
  </si>
  <si>
    <t>Český tenisový svaz vozíčkářů, Brno-Královo Pole</t>
  </si>
  <si>
    <t>ČESKÝ TENISOVÝ SVAZ, PRAHA 7</t>
  </si>
  <si>
    <t>ČSS, z.s. - sportovně střelecký klub Sedlnice , Sedlnice</t>
  </si>
  <si>
    <t>EQUI FORUM, z.s., Ostrava-Poruba</t>
  </si>
  <si>
    <t>Event media s.r.o., Praha</t>
  </si>
  <si>
    <t>HANDBALL MARKETING s.r.o., Karviná</t>
  </si>
  <si>
    <t>HC SLEDGE Studénka z.s., Studénka</t>
  </si>
  <si>
    <t>HOCKEY CLUB OCELÁŘI TŘINEC, a.s., Třinec</t>
  </si>
  <si>
    <t>IN PARK fitness s.r.o., Ostrava-Moravská Ostrava a Přívoz</t>
  </si>
  <si>
    <t>Klub plaveckých sportů Ostrava, Ostrava-Poruba</t>
  </si>
  <si>
    <t>Krajský svaz ČSPS - Moravskoslezský kraj, Kopřivnice</t>
  </si>
  <si>
    <t>Markéta Baginská, Český Těšín</t>
  </si>
  <si>
    <t>Mensa České republiky, Praha 5</t>
  </si>
  <si>
    <t>Moravskoslezská krajská asociace Sport pro všechny, Ostrava-Moravská Ostrava a Přívoz</t>
  </si>
  <si>
    <t>Moravskoslezská krajská organizace ČUS Ostrava, Moravská Ostrava a Přívoz</t>
  </si>
  <si>
    <t>Moravskoslezský krajský volejbalový svaz, Ostrava</t>
  </si>
  <si>
    <t>Nadační fond Českého klubu olympioniků regionu Severní Morava, Frenštát pod Radhoštěm</t>
  </si>
  <si>
    <t>Nadační fond na podporu fotbalové mládeže Moravskoslezského kraje, Ostrava-Přívoz</t>
  </si>
  <si>
    <t>Nadační fond regionální fotbalové Akademie Moravskoslezského kraje, Ostrava-Přívoz</t>
  </si>
  <si>
    <t xml:space="preserve">Obec Bystřice </t>
  </si>
  <si>
    <t xml:space="preserve">Obec Vendryně </t>
  </si>
  <si>
    <t>PARA HOCKEY OSTRAVA z. s., Ostrava</t>
  </si>
  <si>
    <t>PETILO, z.s., Havířov</t>
  </si>
  <si>
    <t>POLAR televize Ostrava, s.r.o.,Ostrava, Mariánské Hory a Hulváky</t>
  </si>
  <si>
    <t>Přemyslovský dvůr, Slezské Pavlovice</t>
  </si>
  <si>
    <t>Ridera Sport a.s., Ostrava Vítkovice</t>
  </si>
  <si>
    <t>RIMGO s.r.o., Brušperk Veselíčko</t>
  </si>
  <si>
    <t xml:space="preserve">RWR s.r.o., Vřesina </t>
  </si>
  <si>
    <t>SDRUŽENÍ SPORTOVNÍCH KLUBŮ VÍTKOVICE, Ostrava</t>
  </si>
  <si>
    <t>Seven Days Agency, s.r.o., Praha 3</t>
  </si>
  <si>
    <t>SKI MOSTY, Mosty u Jablunkova</t>
  </si>
  <si>
    <t>Slovan Horní Žukov z.s., Český Těšín</t>
  </si>
  <si>
    <t>Sokolská župa Beskydská Jana Čapka, Frýdek-Místek</t>
  </si>
  <si>
    <t>SOKOLSKÁ ŽUPA MORAVSKOSLEZSKÁ, Ostrava, Moravská Ostrava a Přívoz</t>
  </si>
  <si>
    <t>SPMP ČR pobočný spolek Moravskoslezský kraj, Břidličná</t>
  </si>
  <si>
    <t>spolek GO ON, Frenštát pod Radhoštěm</t>
  </si>
  <si>
    <t>Sportovní agentura a.s., Praha 1 Nové Město</t>
  </si>
  <si>
    <t>Sportovní klub FC Hlučín, z.s., Hlučín</t>
  </si>
  <si>
    <t>Sportovní klub policie Ostrava, Ostrava-Moravská Ostrava a Přívoz</t>
  </si>
  <si>
    <t>Sportovní události v Ostravě, Fryčovice</t>
  </si>
  <si>
    <t>T.J. Dukla Frenštát, z.s., Frenštát p. Radhoštěm</t>
  </si>
  <si>
    <t>T.J. Frenštát pod Radhoštěm, Frenštát pod Radhoštěm</t>
  </si>
  <si>
    <t>T.T.TRADE-VÍTKOVICE, a.s., Ostrava-Zábřeh</t>
  </si>
  <si>
    <t>Taneční škola Horizonty Havířov, z.s., Havířov</t>
  </si>
  <si>
    <t>Tělocvičná jednota Sokol Šenov, Šenov</t>
  </si>
  <si>
    <t>Tělovýchovná jednota Ostrava, Ostrava, Moravská Ostrava a Přívoz</t>
  </si>
  <si>
    <t>Tělovýchovná jednota Sokol Pstruží, z.s., Pstruží</t>
  </si>
  <si>
    <t>TJ OPAVA, Opava</t>
  </si>
  <si>
    <t>TJ Start Ostrava - Poruba, z.s., Ostrava-Poruba</t>
  </si>
  <si>
    <t>TTV Sport Group CZ s.r.o., Praha 6 Dejvice</t>
  </si>
  <si>
    <t>VÍTKOVICE ARÉNA, a.s., Ostrava-Zábřeh</t>
  </si>
  <si>
    <t>Vysokoškolský sportovní klub VŠB-TU Ostrava</t>
  </si>
  <si>
    <t>Podpora talentů</t>
  </si>
  <si>
    <t>ABF, a.s., Praha 1, Nové Město</t>
  </si>
  <si>
    <t>Asociace amatérských sportů ČR, z.s., Praha 1 Nové Město</t>
  </si>
  <si>
    <t>Česká hlava PROJEKT z.ú., Zeleneč, Mstětice</t>
  </si>
  <si>
    <t>ČESKÁ SPOLEČNOST CHEMICKÁ, Praha 1</t>
  </si>
  <si>
    <t>Nadační fond GAUDEAMUS, Cheb</t>
  </si>
  <si>
    <t>PYGMALION, s.r.o., Český Těšín</t>
  </si>
  <si>
    <t>Základní škola a mateřská škola Hello s.r.o.</t>
  </si>
  <si>
    <t>Prevence rizikových projevů chování – krajská konference</t>
  </si>
  <si>
    <t>Kraj Vysočina</t>
  </si>
  <si>
    <t>Studium a vzdělávání v zahraničí</t>
  </si>
  <si>
    <t>Významné akce kraje - využití volného času dětí a mládeže</t>
  </si>
  <si>
    <t>Celé Česko čte dětem o.p.s., Ostrava-Moravská Ostrava</t>
  </si>
  <si>
    <t>HigBic s.r.o., Veselí nad Moravou</t>
  </si>
  <si>
    <t>Junák - český skaut, přístav Eskadra Ostrava, z. s., Ostrava</t>
  </si>
  <si>
    <t>Klub přátel školy, Havířov-Prostřední Suchá</t>
  </si>
  <si>
    <t>Rada dětí a mládeže Moravskoslezského kraje, z. s., Ostrava</t>
  </si>
  <si>
    <t>Sdružení hasičů Čech, Moravy a Slezska, Ústřední hasičská škola Jánské Koupele, Staré Těchanovice</t>
  </si>
  <si>
    <t>Skalka family park s.r.o., Ostrava</t>
  </si>
  <si>
    <t>Ostatní individuální dotace v odvětví školství</t>
  </si>
  <si>
    <t>Colliery SRDCEM z.s., Ostrava</t>
  </si>
  <si>
    <t>Events 4 you, z.s., Praha 8</t>
  </si>
  <si>
    <t xml:space="preserve">Obec Slezské Pavlovice </t>
  </si>
  <si>
    <t>Sdružení tajemníků městských a obecních úřadů ČR, o. s., Praha Nové Město</t>
  </si>
  <si>
    <t>SH ČMS - Sbor dobrovolných hasičů Světlá Hora, Světlá Hora</t>
  </si>
  <si>
    <t>Spolek rodičů a přátel Základní školy a Mateřské školy Kozlovice, Kozlovice</t>
  </si>
  <si>
    <t>Střední pedagogická škola a Střední zdravotnická škola svaté Anežky České, Odry</t>
  </si>
  <si>
    <t>SWANKY, spolek, Ostrava</t>
  </si>
  <si>
    <t>ZIK - ZAK Vratimov, z.s. Vratimov</t>
  </si>
  <si>
    <t>ODVĚTVÍ ZDRAVOTNICTVÍ</t>
  </si>
  <si>
    <t>Konference, sympózia a aktivity v oblasti zdravotnictví</t>
  </si>
  <si>
    <t>BOS.org s.r.o.,Ústí nad Labem-město, Klíše</t>
  </si>
  <si>
    <t>HEALTHCARE INSTITUTE o.p.s., Ostrava-Jih</t>
  </si>
  <si>
    <t>Kongresy CZ, s.r.o., Ostrava</t>
  </si>
  <si>
    <t>Nadační fond Pavla Novotného, Chlebičov</t>
  </si>
  <si>
    <t>Naděje pro každého z.s., Ostrava</t>
  </si>
  <si>
    <t>Profesní a odborová unie zdravotnických pracovníků, Brno</t>
  </si>
  <si>
    <t>Ostatní individuální dotace v odvětví zdravotnictví</t>
  </si>
  <si>
    <t>Agentura Orange s.r.o., Palkovice</t>
  </si>
  <si>
    <t>Diakonie ČCE - hospic CITADELA, Valašské Meziříčí</t>
  </si>
  <si>
    <t>DTO CZ, s.r.o., Ostrava-Mariánské Hory a Hulváky</t>
  </si>
  <si>
    <t>MDDr. Eva Kalusová, Šilheřovice</t>
  </si>
  <si>
    <t>MEDICA IBERIA s.r.o., Opava</t>
  </si>
  <si>
    <t>Protialkoholní záchytná stanice</t>
  </si>
  <si>
    <t>Stabilizace zdravotnického personálu a vzděláván</t>
  </si>
  <si>
    <t>Umísťování dětí vyžadujících specializovanou péči</t>
  </si>
  <si>
    <t>ODVĚTVÍ ŽIVOTNÍHO PROSTŘEDÍ</t>
  </si>
  <si>
    <t>Informační systém o znečištění ovzduší</t>
  </si>
  <si>
    <t>Český hydrometeorologický ústav</t>
  </si>
  <si>
    <t xml:space="preserve">Obec Nošovice </t>
  </si>
  <si>
    <t>Zdravotní ústav se sídlem v Ostravě</t>
  </si>
  <si>
    <t>Kolektivní systémy zpětného odběru elektrozařízení</t>
  </si>
  <si>
    <t xml:space="preserve">ASEKOL s.r.o., Praha </t>
  </si>
  <si>
    <t>Kotlíkové dotace v Moravskoslezském kraji - individuální dotace</t>
  </si>
  <si>
    <t>Fyzické osoby nepodnikající</t>
  </si>
  <si>
    <t>Odstraňování následků havárií dle zákona o vodách</t>
  </si>
  <si>
    <t>Péče o chráněné druhy živočichů</t>
  </si>
  <si>
    <t>ZO ČSOP Sovinecko, Břidličná</t>
  </si>
  <si>
    <t>Podpora opatření v oblasti životního prostředí</t>
  </si>
  <si>
    <t>Podpora prevence před povodněmi a extrémními jevy</t>
  </si>
  <si>
    <t xml:space="preserve">Podpora včelařství v Moravskoslezském kraji </t>
  </si>
  <si>
    <t>Podpora vodohospodářských projektů</t>
  </si>
  <si>
    <t xml:space="preserve">Obec Staré Hamry </t>
  </si>
  <si>
    <t>Podpora výukového centra EVVO</t>
  </si>
  <si>
    <t>Propagace v oblasti zemědělství</t>
  </si>
  <si>
    <t>Asociace soukromého zemědělství Těšínského Slezska z.s., Ropice</t>
  </si>
  <si>
    <t>Český svaz včelařů, z.s., základní organizace Kopřivnice</t>
  </si>
  <si>
    <t>MAS Regionu Poodří, z.s., Bartošovice</t>
  </si>
  <si>
    <t>Společnost pro orbu České republiky, z.s., Praha</t>
  </si>
  <si>
    <t>Včelařský spolek Moravy a Slezska z.s., Karviná</t>
  </si>
  <si>
    <t xml:space="preserve">Propagace v oblasti životního prostředí </t>
  </si>
  <si>
    <t>AQUATEST a.s., Praha 5 Hlubočepy</t>
  </si>
  <si>
    <t>Arnika - Centrum pro podporu občanů, Praha</t>
  </si>
  <si>
    <t>BUVI Promotion s.r.o., Opava</t>
  </si>
  <si>
    <t>Českomoravská myslivecká jednota, z.s., okresní myslivecký spolek Frýdek-Místek</t>
  </si>
  <si>
    <t>Český rybářský svaz, z. s., místní organizace Bohumín, Bohumín</t>
  </si>
  <si>
    <t>Destinační management turistické oblasti Poodří - Moravské Kravařsko, o.p.s., Fulnek</t>
  </si>
  <si>
    <t>E-expert, spol. s r.o., Ostrava-Moravská Ostrava a Přívoz</t>
  </si>
  <si>
    <t>Junák - český skaut, středisko Klimkovice, z. s., Klimkovice</t>
  </si>
  <si>
    <t>Moravský lesnický klastr, z.s., Ostrava-Jih, Zábřeh</t>
  </si>
  <si>
    <t>Myslivecký spolek Komorní Lhotka - Hnojník, Komorní Lhotka</t>
  </si>
  <si>
    <t>Nadace na pomoc zvířatům, Ostrava-Poruba</t>
  </si>
  <si>
    <t>SOMPO 2016</t>
  </si>
  <si>
    <t>Ústav biologie obratlovců AV ČR, v. v. i., Brno-střed</t>
  </si>
  <si>
    <t>Územní sdružení Českého zahrádkářského svazu Karviná</t>
  </si>
  <si>
    <t>Vodní zdroje Ekomonitor spol. s r.o., Chrudim</t>
  </si>
  <si>
    <t>FINANCE A SPRÁVA MAJETKU</t>
  </si>
  <si>
    <t>Dotace na spolufinancování nezpůsobilých výdajů Regionální rady regionu soudržnosti Moravskoslezsko</t>
  </si>
  <si>
    <t>Regionální rada regionu soudržnosti Moravskoslezsko</t>
  </si>
  <si>
    <t>Výdaje spojené s finančním zdravím obcí</t>
  </si>
  <si>
    <t>Finance a správa majetku celkem</t>
  </si>
  <si>
    <t>Výsledek hospodaření za rok 2018 u příspěvkových organizací v odvětví dopravy 
a chytrého regionu</t>
  </si>
  <si>
    <t>IČ</t>
  </si>
  <si>
    <t>Název</t>
  </si>
  <si>
    <t>Výsledek hospodaření 2018</t>
  </si>
  <si>
    <t>Správa silnic Moravskoslezského kraje, příspěvková organizace, Ostrava</t>
  </si>
  <si>
    <t>Moravskoslezské energetické centrum, příspěvková organizace, Ostrava</t>
  </si>
  <si>
    <t>Moravskoslezské datové centrum, příspěvková organizace, Ostrava</t>
  </si>
  <si>
    <t>Příspěvkové organizace v odvětví dopravy a chytrého regionu celkem</t>
  </si>
  <si>
    <t>Výsledek hospodaření za rok 2018 u příspěvkových organizací v odvětví kultury</t>
  </si>
  <si>
    <t>00100579</t>
  </si>
  <si>
    <t>Moravskoslezská vědecká knihovna v Ostravě, příspěvková organizace</t>
  </si>
  <si>
    <t>00373231</t>
  </si>
  <si>
    <t>Galerie výtvarného umění v Ostravě, příspěvková organizace</t>
  </si>
  <si>
    <t>00100536</t>
  </si>
  <si>
    <t>Těšínské divadlo Český Těšín, příspěvková organizace</t>
  </si>
  <si>
    <t>00305847</t>
  </si>
  <si>
    <t>Muzeum Těšínska, příspěvková organizace</t>
  </si>
  <si>
    <t>00095630</t>
  </si>
  <si>
    <t>Muzeum Beskyd Frýdek-Místek, příspěvková organizace</t>
  </si>
  <si>
    <t>00095354</t>
  </si>
  <si>
    <t>Muzeum v Bruntále, příspěvková organizace</t>
  </si>
  <si>
    <t>00096296</t>
  </si>
  <si>
    <t>Muzeum Novojičínska, příspěvková organizace</t>
  </si>
  <si>
    <t>Příspěvkové organizace v odvětví kultury celkem</t>
  </si>
  <si>
    <t>Výsledek hospodaření za rok 2018 u příspěvkových organizací v odvětví 
sociálních věcí</t>
  </si>
  <si>
    <t>00846350</t>
  </si>
  <si>
    <t>Sagapo, příspěvková organizace, Bruntál</t>
  </si>
  <si>
    <t>00846384</t>
  </si>
  <si>
    <t>Harmonie, příspěvková organizace, Krnov</t>
  </si>
  <si>
    <t>00847046</t>
  </si>
  <si>
    <t>Náš svět, příspěvková organizace, Pržno</t>
  </si>
  <si>
    <t>00847330</t>
  </si>
  <si>
    <t>Nový domov, příspěvková organizace, Karviná</t>
  </si>
  <si>
    <t>00847348</t>
  </si>
  <si>
    <t>Domov Březiny, příspěvková organizace, Petřvald</t>
  </si>
  <si>
    <t>00847372</t>
  </si>
  <si>
    <t>Domov Jistoty, příspěvková organizace, Bohumín</t>
  </si>
  <si>
    <t>00847461</t>
  </si>
  <si>
    <t>Benjamín, příspěvková organizace, Petřvald</t>
  </si>
  <si>
    <t>00847267</t>
  </si>
  <si>
    <t>Centrum psychologické pomoci, příspěvková organizace, Karviná</t>
  </si>
  <si>
    <t>48804860</t>
  </si>
  <si>
    <t>Domov NaNovo, příspěvková organizace, Studénka</t>
  </si>
  <si>
    <t>48804878</t>
  </si>
  <si>
    <t>Domov Příbor, příspěvková organizace</t>
  </si>
  <si>
    <t>48804894</t>
  </si>
  <si>
    <t>Domov Odry, příspěvková organizace</t>
  </si>
  <si>
    <t>48804843</t>
  </si>
  <si>
    <t>Domov Hortenzie, příspěvková organizace, Frenštát pod Radhoštěm</t>
  </si>
  <si>
    <t>48804886</t>
  </si>
  <si>
    <t>Domov Duha, příspěvková organizace, Nový Jičín</t>
  </si>
  <si>
    <t>00016772</t>
  </si>
  <si>
    <t>Domov Bílá Opava, příspěvková organizace, Opava</t>
  </si>
  <si>
    <t>71197052</t>
  </si>
  <si>
    <t>Zámek Dolní Životice, příspěvková organizace</t>
  </si>
  <si>
    <t>71197044</t>
  </si>
  <si>
    <t>Fontána, příspěvková organizace, Hlučín</t>
  </si>
  <si>
    <t>71197036</t>
  </si>
  <si>
    <t>Sírius, příspěvková organizace, Opava</t>
  </si>
  <si>
    <t>71197001</t>
  </si>
  <si>
    <t>Domov Na zámku, příspěvková organizace, Kyjovice</t>
  </si>
  <si>
    <t>71196951</t>
  </si>
  <si>
    <t>Domov Vítkov, příspěvková organizace</t>
  </si>
  <si>
    <t>71197010</t>
  </si>
  <si>
    <t>Domov Letokruhy, příspěvková organizace, Budišov nad Budišovkou</t>
  </si>
  <si>
    <t>Příspěvkové organizace v odvětví sociálních věcí celkem</t>
  </si>
  <si>
    <t>71197061</t>
  </si>
  <si>
    <t>Výsledek hospodaření za rok 2018 u příspěvkových organizací v odvětví školství</t>
  </si>
  <si>
    <t>00842761</t>
  </si>
  <si>
    <t>Matiční gymnázium, Ostrava, příspěvková organizace</t>
  </si>
  <si>
    <t>00842753</t>
  </si>
  <si>
    <t>Gymnázium Hladnov a Jazyková škola s právem státní jazykové zkoušky, Ostrava, příspěvková organizace</t>
  </si>
  <si>
    <t>00842745</t>
  </si>
  <si>
    <t>Gymnázium, Ostrava-Hrabůvka, příspěvková organizace</t>
  </si>
  <si>
    <t>00602159</t>
  </si>
  <si>
    <t>Gymnázium Olgy Havlové, Ostrava-Poruba, příspěvková organizace</t>
  </si>
  <si>
    <t>00842702</t>
  </si>
  <si>
    <t>Wichterlovo gymnázium, Ostrava-Poruba, příspěvková organizace</t>
  </si>
  <si>
    <t>00842737</t>
  </si>
  <si>
    <t>Gymnázium, Ostrava-Zábřeh, Volgogradská 6a, příspěvková organizace</t>
  </si>
  <si>
    <t>61989011</t>
  </si>
  <si>
    <t>Jazykové gymnázium Pavla Tigrida, Ostrava-Poruba, příspěvková organizace</t>
  </si>
  <si>
    <t>00602060</t>
  </si>
  <si>
    <t>Sportovní gymnázium Dany a Emila Zátopkových, Ostrava, příspěvková organizace</t>
  </si>
  <si>
    <t>Gymnázium Františka Živného, Bohumín, Jana Palacha 794, příspěvková organizace</t>
  </si>
  <si>
    <t>Gymnázium Josefa Božka,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</si>
  <si>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</si>
  <si>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</si>
  <si>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</si>
  <si>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62331795</t>
  </si>
  <si>
    <t>Gymnázium, Karviná, příspěvková organizace</t>
  </si>
  <si>
    <t>Gymnázium a Obchodní akademie, Orlová, příspěvková organizace</t>
  </si>
  <si>
    <t>00601667</t>
  </si>
  <si>
    <t>Gymnázium Mikuláše Koperníka, Bílovec, příspěvková organizace</t>
  </si>
  <si>
    <t>00601659</t>
  </si>
  <si>
    <t>Gymnázium a Střední průmyslová škola elektrotechniky a informatiky, Frenštát pod Radhoštěm, příspěvková organizace</t>
  </si>
  <si>
    <t>00601675</t>
  </si>
  <si>
    <t>Gymnázium, Nový Jičín, příspěvková organizace</t>
  </si>
  <si>
    <t>00601641</t>
  </si>
  <si>
    <t>Masarykovo gymnázium, Příbor, příspěvková organizace</t>
  </si>
  <si>
    <t>47813091</t>
  </si>
  <si>
    <t>Gymnázium Josefa Kainara, Hlučín, příspěvková organizace</t>
  </si>
  <si>
    <t>Mendelovo gymnázium, Opava, příspěvková organizace</t>
  </si>
  <si>
    <t>47813075</t>
  </si>
  <si>
    <t>Slezské gymnázium, Opava, příspěvková organizace</t>
  </si>
  <si>
    <t>00601411</t>
  </si>
  <si>
    <t>Gymnázium Petra Bezruče, Frýdek-Místek, příspěvková organizace</t>
  </si>
  <si>
    <t>00846881</t>
  </si>
  <si>
    <t>Gymnázium a Střední odborná škola, Frýdek-Místek, Cihelní 410, příspěvková organizace</t>
  </si>
  <si>
    <t>00601403</t>
  </si>
  <si>
    <t>Gymnázium, Frýdlant nad Ostravicí, nám. T. G. Masaryka 1260, příspěvková organizace</t>
  </si>
  <si>
    <t>00601390</t>
  </si>
  <si>
    <t>Gymnázium, Třinec, příspěvková organizace</t>
  </si>
  <si>
    <t>00601357</t>
  </si>
  <si>
    <t>Všeobecné a sportovní gymnázium, Bruntál, příspěvková organizace</t>
  </si>
  <si>
    <t>00601349</t>
  </si>
  <si>
    <t>Gymnázium, Krnov, příspěvková organizace</t>
  </si>
  <si>
    <t>00601331</t>
  </si>
  <si>
    <t>Gymnázium a Střední odborná škola, Rýmařov, příspěvková organizace</t>
  </si>
  <si>
    <t>00602132</t>
  </si>
  <si>
    <t>Střední průmyslová škola elektrotechniky a informatiky, Ostrava, příspěvková organizace</t>
  </si>
  <si>
    <t>00602124</t>
  </si>
  <si>
    <t>Střední průmyslová škola chemická akademika Heyrovského, Ostrava, příspěvková organizace</t>
  </si>
  <si>
    <t>00602116</t>
  </si>
  <si>
    <t>Střední průmyslová škola stavební, Ostrava, příspěvková organizace</t>
  </si>
  <si>
    <t>00602141</t>
  </si>
  <si>
    <t>Střední průmyslová škola, Ostrava-Vítkovice, příspěvková organizace</t>
  </si>
  <si>
    <t>00602086</t>
  </si>
  <si>
    <t>Obchodní akademie a Vyšší odborná škola sociální, Ostrava-Mariánské Hory, příspěvková organizace</t>
  </si>
  <si>
    <t>00602094</t>
  </si>
  <si>
    <t>Obchodní akademie, Ostrava-Poruba, příspěvková organizace</t>
  </si>
  <si>
    <t>00602027</t>
  </si>
  <si>
    <t>Střední zahradnická škola, Ostrava, příspěvková organizace</t>
  </si>
  <si>
    <t>00602078</t>
  </si>
  <si>
    <t>Janáčkova konzervatoř v Ostravě, příspěvková organizace</t>
  </si>
  <si>
    <t>00602051</t>
  </si>
  <si>
    <t>Střední umělecká škola, Ostrava, příspěvková organizace</t>
  </si>
  <si>
    <t>00600920</t>
  </si>
  <si>
    <t>Střední zdravotnická škola a Vyšší odborná škola zdravotnická, Ostrava, příspěvková organizace</t>
  </si>
  <si>
    <t>62331574</t>
  </si>
  <si>
    <t>Střední průmyslová škola elektrotechnická, Havířov, příspěvková organizace</t>
  </si>
  <si>
    <t>Střední průmyslová škola stavební, Havířov, příspěvková organizace</t>
  </si>
  <si>
    <t>Střední průmyslová škola, Karviná, příspěvková organizace</t>
  </si>
  <si>
    <t>60337320</t>
  </si>
  <si>
    <t>Obchodní akademie, Český Těšín, příspěvková organizace</t>
  </si>
  <si>
    <t>00844985</t>
  </si>
  <si>
    <t>Střední zdravotnická škola, Karviná, příspěvková organizace</t>
  </si>
  <si>
    <t>00601624</t>
  </si>
  <si>
    <t>Vyšší odborná škola, Střední odborná škola a Střední odborné učiliště, Kopřivnice, příspěvková organizace</t>
  </si>
  <si>
    <t>00845027</t>
  </si>
  <si>
    <t>Mendelova střední škola, Nový Jičín, příspěvková organizace</t>
  </si>
  <si>
    <t>00601152</t>
  </si>
  <si>
    <t>Střední zdravotnická škola, Opava, příspěvková organizace</t>
  </si>
  <si>
    <t>Obchodní akademie a Střední odborná škola logistická, Opava, příspěvková organizace</t>
  </si>
  <si>
    <t>47813148</t>
  </si>
  <si>
    <t>Střední průmyslová škola stavební, Opava, příspěvková organizace</t>
  </si>
  <si>
    <t>Střední škola průmyslová a umělecká, Opava, příspěvková organizace</t>
  </si>
  <si>
    <t>47813130</t>
  </si>
  <si>
    <t>Masarykova střední škola zemědělská a Vyšší odborná škola, Opava, příspěvková organizace</t>
  </si>
  <si>
    <t>00601381</t>
  </si>
  <si>
    <t>Střední průmyslová škola, Obchodní akademie a Jazyková škola s právem státní jazykové zkoušky, Frýdek-Místek, příspěvková organizace</t>
  </si>
  <si>
    <t>00561151</t>
  </si>
  <si>
    <t>Střední zdravotnická škola, Frýdek-Místek, příspěvková organizace</t>
  </si>
  <si>
    <t>Střední odborná škola dopravy a cestovního ruchu, Krnov, příspěvková organizace</t>
  </si>
  <si>
    <t>00601292</t>
  </si>
  <si>
    <t>Střední pedagogická škola a Střední zdravotnická škola, Krnov, příspěvková organizace</t>
  </si>
  <si>
    <t>00601322</t>
  </si>
  <si>
    <t>Střední průmyslová škola a Obchodní akademie, Bruntál, příspěvková organizace</t>
  </si>
  <si>
    <t>70947911</t>
  </si>
  <si>
    <t>Střední odborná škola waldorfská, Ostrava, příspěvková organizace</t>
  </si>
  <si>
    <t>72547651</t>
  </si>
  <si>
    <t>Střední škola hotelnictví a služeb a Vyšší odborná škola, Opava, příspěvková organizace</t>
  </si>
  <si>
    <t>00845329</t>
  </si>
  <si>
    <t>Střední škola teleinformatiky, Ostrava, příspěvková organizace</t>
  </si>
  <si>
    <t>00845213</t>
  </si>
  <si>
    <t>Střední škola stavební a dřevozpracující, Ostrava, příspěvková organizace</t>
  </si>
  <si>
    <t>00577260</t>
  </si>
  <si>
    <t>Střední škola společného stravování, Ostrava-Hrabůvka, příspěvková organizace</t>
  </si>
  <si>
    <t>Střední škola technická a dopravní, Ostrava-Vítkovice, příspěvková organizace</t>
  </si>
  <si>
    <t>Střední škola elektrotechnická, Ostrava, Na Jízdárně 30, příspěvková organizace</t>
  </si>
  <si>
    <t>00575933</t>
  </si>
  <si>
    <t>Střední škola služeb a podnikání, Ostrava-Poruba, příspěvková organizace</t>
  </si>
  <si>
    <t>Střední škola, Bohumín, příspěvková organizace</t>
  </si>
  <si>
    <t>Střední škola technických oborů, Havířov-Šumbark, Lidická 1a/600, příspěvková organizace</t>
  </si>
  <si>
    <t>Střední škola, Havířov-Prostřední Suchá, příspěvková organizace</t>
  </si>
  <si>
    <t>Střední škola, Havířov-Šumbark, Sýkorova 1/613, příspěvková organizace</t>
  </si>
  <si>
    <t>00577235</t>
  </si>
  <si>
    <t>Albrechtova střední škola, Český Těšín, příspěvková organizace</t>
  </si>
  <si>
    <t>Střední škola techniky a služeb, Karviná, příspěvková organizace</t>
  </si>
  <si>
    <t>13644297</t>
  </si>
  <si>
    <t>Střední škola a Základní škola, Havířov-Šumbark, příspěvková organizace</t>
  </si>
  <si>
    <t>00576441</t>
  </si>
  <si>
    <t>Hotelová škola, Frenštát pod Radhoštěm, příspěvková organizace</t>
  </si>
  <si>
    <t>00848077</t>
  </si>
  <si>
    <t>Střední škola technická a zemědělská, Nový Jičín, příspěvková organizace</t>
  </si>
  <si>
    <t>00577910</t>
  </si>
  <si>
    <t>Střední škola, Odry, příspěvková organizace</t>
  </si>
  <si>
    <t>00601594</t>
  </si>
  <si>
    <t>Odborné učiliště a Praktická škola, Nový Jičín, příspěvková organizace</t>
  </si>
  <si>
    <t>Střední odborné učiliště stavební, Opava, příspěvková organizace</t>
  </si>
  <si>
    <t>00845299</t>
  </si>
  <si>
    <t>Střední škola technická, Opava, Kolofíkovo nábřeží 51, příspěvková organizace</t>
  </si>
  <si>
    <t>00601837</t>
  </si>
  <si>
    <t>Odborné učiliště a Praktická škola, Hlučín, příspěvková organizace</t>
  </si>
  <si>
    <t>00844691</t>
  </si>
  <si>
    <t>Střední odborná škola, Frýdek-Místek, příspěvková organizace</t>
  </si>
  <si>
    <t>13644301</t>
  </si>
  <si>
    <t>Střední škola řemesel, Frýdek-Místek, příspěvková organizace</t>
  </si>
  <si>
    <t>00577243</t>
  </si>
  <si>
    <t>Střední škola gastronomie, oděvnictví a služeb, Frýdek-Místek, příspěvková organizace</t>
  </si>
  <si>
    <t>63731371</t>
  </si>
  <si>
    <t>Střední škola automobilní, Krnov, příspěvková organizace</t>
  </si>
  <si>
    <t>00846279</t>
  </si>
  <si>
    <t>Střední škola průmyslová, Krnov, příspěvková organizace</t>
  </si>
  <si>
    <t>Střední odborná škola, Bruntál, příspěvková organizace</t>
  </si>
  <si>
    <t>00100307</t>
  </si>
  <si>
    <t>Střední odborná škola a Základní škola, Město Albrechtice, příspěvková organizace</t>
  </si>
  <si>
    <t>00100340</t>
  </si>
  <si>
    <t>Střední odborná škola a Střední odborné učiliště podnikání a služeb, Jablunkov, Školní 416, příspěvková organizace</t>
  </si>
  <si>
    <t>64628141</t>
  </si>
  <si>
    <t>Mateřská škola logopedická, Ostrava-Poruba, U Školky 1621, příspěvková organizace</t>
  </si>
  <si>
    <t>Mateřská škola logopedická, Ostrava-Poruba, Na Robinsonce 1646, příspěvková organizace</t>
  </si>
  <si>
    <t>00601985</t>
  </si>
  <si>
    <t>Základní škola pro sluchově postižené a Mateřská škola pro sluchově postižené, Ostrava-Poruba, příspěvková organizace</t>
  </si>
  <si>
    <t>00601977</t>
  </si>
  <si>
    <t>Základní škola speciální, Ostrava-Slezská Ostrava, příspěvková organizace</t>
  </si>
  <si>
    <t>61989258</t>
  </si>
  <si>
    <t>Dětský domov a Školní jídelna, Ostrava-Slezská Ostrava, Na Vizině 28, příspěvková organizace</t>
  </si>
  <si>
    <t>Střední škola prof. Zdeňka Matějčka, Ostrava-Poruba, příspěvková organizace</t>
  </si>
  <si>
    <t>60337389</t>
  </si>
  <si>
    <t>Mateřská škola Paraplíčko, Havířov, příspěvková organizace</t>
  </si>
  <si>
    <t>60337346</t>
  </si>
  <si>
    <t>Mateřská škola Klíček, Karviná-Hranice, Einsteinova 2849, příspěvková organizace</t>
  </si>
  <si>
    <t>Základní škola speciální a Mateřská škola speciální, Nový Jičín, Komenského 64, příspěvková organizace</t>
  </si>
  <si>
    <t>47813474</t>
  </si>
  <si>
    <t>Mateřská škola Eliška, Opava, příspěvková organizace</t>
  </si>
  <si>
    <t>Základní škola a Mateřská škola, Ostrava-Poruba, Ukrajinská 19, příspěvková organizace</t>
  </si>
  <si>
    <t>61989274</t>
  </si>
  <si>
    <t>Základní škola, Ostrava-Zábřeh, Kpt. Vajdy 1a, příspěvková organizace</t>
  </si>
  <si>
    <t>61989266</t>
  </si>
  <si>
    <t>Základní škola, Ostrava-Hrabůvka, U Haldy 66, příspěvková organizace</t>
  </si>
  <si>
    <t>64628205</t>
  </si>
  <si>
    <t>Základní škola, Ostrava-Mariánské Hory, Karasova 6, příspěvková organizace</t>
  </si>
  <si>
    <t>Základní škola, Ostrava-Poruba, Čkalovova 942, příspěvková organizace</t>
  </si>
  <si>
    <t>Střední škola, Základní škola a Mateřská škola, Karviná, příspěvková organizace</t>
  </si>
  <si>
    <t>Základní škola a Mateřská škola, Nový Jičín, Dlouhá 54, příspěvková organizace</t>
  </si>
  <si>
    <t>Základní škola a Mateřská škola při lázních, Klimkovice, příspěvková organizace</t>
  </si>
  <si>
    <t>Základní škola a Mateřská škola Motýlek, Kopřivnice, Smetanova 1122, příspěvková organizace</t>
  </si>
  <si>
    <t>Základní škola, Frenštát pod Radhoštěm, Tyršova 1053, příspěvková organizace</t>
  </si>
  <si>
    <t>62330268</t>
  </si>
  <si>
    <t>Dětský domov Loreta a Školní jídelna, Fulnek, příspěvková organizace</t>
  </si>
  <si>
    <t>Základní škola Floriána Bayera, Kopřivnice, Štramberská 189, příspěvková organizace</t>
  </si>
  <si>
    <t>Základní škola, Opava, Havlíčkova 1, příspěvková organizace</t>
  </si>
  <si>
    <t>47813491</t>
  </si>
  <si>
    <t>Základní škola při zdravotnickém zařízení a Mateřská škola při zdravotnickém zařízení, Opava, Olomoucká 88, příspěvková organizace</t>
  </si>
  <si>
    <t>Základní škola, Hlučín, Gen. Svobody 8, příspěvková organizace</t>
  </si>
  <si>
    <t>47813211</t>
  </si>
  <si>
    <t>Základní škola a Praktická škola, Opava, Slezského odboje 5, příspěvková organizace</t>
  </si>
  <si>
    <t>Dětský domov a Školní jídelna, Radkov-Dubová 141, příspěvková organizace</t>
  </si>
  <si>
    <t>Střední škola, Dětský domov a Školní jídelna, Velké Heraltice, příspěvková organizace</t>
  </si>
  <si>
    <t>47813172</t>
  </si>
  <si>
    <t>Základní škola, Vítkov, nám. J. Zajíce č. 1, příspěvková organizace</t>
  </si>
  <si>
    <t>69610134</t>
  </si>
  <si>
    <t>Střední škola, Základní škola a Mateřská škola, Frýdek-Místek, příspěvková organizace</t>
  </si>
  <si>
    <t>Základní škola a Mateřská škola, Frýdlant nad Ostravicí, Náměstí 7, příspěvková organizace</t>
  </si>
  <si>
    <t>Střední škola, Základní škola a Mateřská škola, Třinec, Jablunkovská 241, příspěvková organizace</t>
  </si>
  <si>
    <t>00852619</t>
  </si>
  <si>
    <t>Základní škola, Dětský domov, Školní družina a Školní jídelna, Vrbno p. Pradědem, nám. Sv. Michala 17, příspěvková organizace</t>
  </si>
  <si>
    <t>60802669</t>
  </si>
  <si>
    <t>Základní škola, Bruntál, Rýmařovská 15, příspěvková organizace</t>
  </si>
  <si>
    <t>60802561</t>
  </si>
  <si>
    <t>Základní škola, Rýmařov, Školní náměstí 1, příspěvková organizace</t>
  </si>
  <si>
    <t>71172050</t>
  </si>
  <si>
    <t>Základní škola, Ostrava-Slezská Ostrava, Na Vizině 28, příspěvková organizace</t>
  </si>
  <si>
    <t>61989207</t>
  </si>
  <si>
    <t>Základní umělecká škola, Ostrava - Moravská Ostrava, Sokolská třída 15, příspěvková organizace</t>
  </si>
  <si>
    <t>61989185</t>
  </si>
  <si>
    <t>Základní umělecká škola Eduarda Marhuly, Ostrava - Mariánské Hory, Hudební 6, příspěvková organizace</t>
  </si>
  <si>
    <t>61989177</t>
  </si>
  <si>
    <t>Základní umělecká škola, Ostrava - Petřkovice, Hlučínská 7, příspěvková organizace</t>
  </si>
  <si>
    <t>61989193</t>
  </si>
  <si>
    <t>Základní umělecká škola Edvarda Runda, Ostrava - Slezská Ostrava, Keltičkova 4, příspěvková organizace</t>
  </si>
  <si>
    <t>61989223</t>
  </si>
  <si>
    <t>Základní umělecká škola Viléma Petrželky, Ostrava - Hrabůvka, Edisonova 90, příspěvková organizace</t>
  </si>
  <si>
    <t>63731983</t>
  </si>
  <si>
    <t>Základní umělecká škola, Ostrava - Zábřeh, Sologubova 9A, příspěvková organizace</t>
  </si>
  <si>
    <t>64628116</t>
  </si>
  <si>
    <t>Základní umělecká škola Leoše Janáčka, Ostrava - Vítkovice, příspěvková organizace</t>
  </si>
  <si>
    <t>64628221</t>
  </si>
  <si>
    <t>Základní umělecká škola, Ostrava - Poruba, J. Valčíka 4413, příspěvková organizace</t>
  </si>
  <si>
    <t>61989231</t>
  </si>
  <si>
    <t>Základní umělecká škola Heleny Salichové, Ostrava - Polanka n/O, 1. května 330, příspěvková organizace</t>
  </si>
  <si>
    <t>62331701</t>
  </si>
  <si>
    <t>Základní umělecká škola, Bohumín - Nový Bohumín, Žižkova 620, příspěvková organizace</t>
  </si>
  <si>
    <t>68899106</t>
  </si>
  <si>
    <t>Základní umělecká škola Pavla Kalety, Český Těšín, příspěvková organizace</t>
  </si>
  <si>
    <t>62331663</t>
  </si>
  <si>
    <t>Základní umělecká škola Bohuslava Martinů, Havířov - Město, Na Schodech 1, příspěvková organizace</t>
  </si>
  <si>
    <t>62331647</t>
  </si>
  <si>
    <t>Základní umělecká škola Leoše Janáčka, Havířov, příspěvková organizace</t>
  </si>
  <si>
    <t>Základní umělecká škola Bedřicha Smetany, Karviná-Mizerov, příspěvková organizace</t>
  </si>
  <si>
    <t>Základní umělecká škola J. R. Míši, Orlová, příspěvková organizace</t>
  </si>
  <si>
    <t>Základní umělecká škola, Rychvald, Orlovská 495, příspěvková organizace</t>
  </si>
  <si>
    <t>Základní umělecká škola, Bílovec, Pivovarská 124, příspěvková organizace</t>
  </si>
  <si>
    <t>Základní umělecká škola, Frenštát pod Radhoštěm, Tyršova 955, příspěvková organizace</t>
  </si>
  <si>
    <t>Základní umělecká škola, Klimkovice, Lidická 5, příspěvková organizace</t>
  </si>
  <si>
    <t>Základní umělecká škola Zdeňka Buriana, Kopřivnice, příspěvková organizace</t>
  </si>
  <si>
    <t>Základní umělecká škola, Nový Jičín, Derkova 1, příspěvková organizace</t>
  </si>
  <si>
    <t>Základní umělecká škola, Odry, příspěvková organizace</t>
  </si>
  <si>
    <t>Základní umělecká škola, Příbor, Lidická 50, příspěvková organizace</t>
  </si>
  <si>
    <t>Základní umělecká škola J. A. Komenského, Studénka, příspěvková organizace</t>
  </si>
  <si>
    <t>Základní umělecká škola Vladislava Vančury, Háj ve Slezsku, příspěvková organizace</t>
  </si>
  <si>
    <t>00849910</t>
  </si>
  <si>
    <t>Základní umělecká škola Pavla Josefa Vejvanovského, Hlučín, příspěvková organizace</t>
  </si>
  <si>
    <t>Základní umělecká škola, Hradec nad Moravicí, Zámecká 313, příspěvková organizace</t>
  </si>
  <si>
    <t>Základní umělecká škola, Opava, příspěvková organizace</t>
  </si>
  <si>
    <t>Základní umělecká škola, Vítkov, Lidická 639, příspěvková organizace</t>
  </si>
  <si>
    <t>Základní umělecká škola Leoše Janáčka, Frýdlant nad Ostravicí, příspěvková organizace</t>
  </si>
  <si>
    <t>Základní umělecká škola, Jablunkov, příspěvková organizace</t>
  </si>
  <si>
    <t>Základní umělecká škola, Třinec, Třanovského 596, příspěvková organizace</t>
  </si>
  <si>
    <t>60780568</t>
  </si>
  <si>
    <t>Základní umělecká škola, Bruntál, nám. J. Žižky 6, příspěvková organizace</t>
  </si>
  <si>
    <t>Základní umělecká škola, Krnov, Hlavní náměstí 9, příspěvková organizace</t>
  </si>
  <si>
    <t>60780487</t>
  </si>
  <si>
    <t>Základní umělecká škola, Město Albrechtice, Tyršova 1, příspěvková organizace</t>
  </si>
  <si>
    <t>00852481</t>
  </si>
  <si>
    <t>Základní umělecká škola, Rýmařov, Čapkova 6, příspěvková organizace</t>
  </si>
  <si>
    <t>00847925</t>
  </si>
  <si>
    <t>Krajské středisko volného času JUVENTUS, Karviná, příspěvková organizace</t>
  </si>
  <si>
    <t>45234370</t>
  </si>
  <si>
    <t>Pedagogicko-psychologická poradna, Ostrava-Zábřeh, příspěvková organizace</t>
  </si>
  <si>
    <t>00602001</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</si>
  <si>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</si>
  <si>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</si>
  <si>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</si>
  <si>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62330403</t>
  </si>
  <si>
    <t>Krajské zařízení pro další vzdělávání pedagogických pracovníků a informační centrum, Nový Jičín, příspěvková organizace</t>
  </si>
  <si>
    <t>00098752</t>
  </si>
  <si>
    <t>Školní statek, Opava, příspěvková organizace</t>
  </si>
  <si>
    <t>00849936</t>
  </si>
  <si>
    <t>Pedagogicko-psychologická poradna, Opava, příspěvková organizace</t>
  </si>
  <si>
    <t>47813369</t>
  </si>
  <si>
    <t>Zařízení školního stravování Matiční dům, Opava, Rybí trh 7-8, příspěvková organizace</t>
  </si>
  <si>
    <t>Pedagogicko-psychologická poradna, Frýdek-Místek, příspěvková organizace</t>
  </si>
  <si>
    <t>Pedagogicko-psychologická poradna, Bruntál, příspěvková organizace</t>
  </si>
  <si>
    <t>61989321</t>
  </si>
  <si>
    <t>Dětský domov Úsměv a Školní jídelna, Ostrava-Slezská Ostrava, Bukovanského 25, příspěvková organizace</t>
  </si>
  <si>
    <t>Dětský domov a Školní jídelna, Ostrava-Hrabová, Reymontova 2a, příspěvková organizace</t>
  </si>
  <si>
    <t>Dětský domov a Školní jídelna, Havířov-Podlesí, Čelakovského 1, příspěvková organizace</t>
  </si>
  <si>
    <t>Dětský domov SRDCE a Školní jídelna, Karviná-Fryštát, Vydmuchov 10, příspěvková organizace</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</si>
  <si>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</si>
  <si>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</si>
  <si>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</si>
  <si>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</si>
  <si>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</si>
  <si>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</si>
  <si>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</si>
  <si>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00852732</t>
  </si>
  <si>
    <t>Dětský domov a Školní jídelna, Lichnov 253, příspěvková organizace</t>
  </si>
  <si>
    <t>07331533</t>
  </si>
  <si>
    <t>Vzdělávací a sportovní centrum, Bílá, příspěvková organizace</t>
  </si>
  <si>
    <t>Příspěvkové organizace v odvětví školství celkem</t>
  </si>
  <si>
    <t>Výsledek hospodaření za rok 2018 u příspěvkových organizací v odvětví zdravotnictví</t>
  </si>
  <si>
    <t>00844641</t>
  </si>
  <si>
    <t>Sdružené zdravotnické zařízení Krnov, příspěvková organizace</t>
  </si>
  <si>
    <t>63024594</t>
  </si>
  <si>
    <t>Dětský domov Janovice u Rýmařova, příspěvková organizace</t>
  </si>
  <si>
    <t>00534188</t>
  </si>
  <si>
    <t>Nemocnice ve Frýdku-Místku, příspěvková organizace</t>
  </si>
  <si>
    <t>00534242</t>
  </si>
  <si>
    <t>Nemocnice Třinec, příspěvková organizace</t>
  </si>
  <si>
    <t>00534200</t>
  </si>
  <si>
    <t>Odborný léčebný ústav Metylovice-Moravskoslezské sanatorium, příspěvková organizace</t>
  </si>
  <si>
    <t>00844853</t>
  </si>
  <si>
    <t>Nemocnice s poliklinikou Karviná-Ráj, příspěvková organizace</t>
  </si>
  <si>
    <t>00844896</t>
  </si>
  <si>
    <t>Nemocnice s poliklinikou Havířov, příspěvková organizace</t>
  </si>
  <si>
    <t>47813750</t>
  </si>
  <si>
    <t>Slezská nemocnice v Opavě, příspěvková organizace</t>
  </si>
  <si>
    <t>68177992</t>
  </si>
  <si>
    <t>Dětské centrum Čtyřlístek, příspěvková organizace, Opava</t>
  </si>
  <si>
    <t>Zdravotnická záchranná služba Moravskoslezského kraje, příspěvková organizace, Ostrava</t>
  </si>
  <si>
    <t>Příspěvkové organizace v odvětví zdravotnictví celkem</t>
  </si>
  <si>
    <t>SUMÁŘ ÚČETNÍCH VÝKAZŮ ZA ROK 2018</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</si>
  <si>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</si>
  <si>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</si>
  <si>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</si>
  <si>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</si>
  <si>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</si>
  <si>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</si>
  <si>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</si>
  <si>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</si>
  <si>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</si>
  <si>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</si>
  <si>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</si>
  <si>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</si>
  <si>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</si>
  <si>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</si>
  <si>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</si>
  <si>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</si>
  <si>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</si>
  <si>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</si>
  <si>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</si>
  <si>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</si>
  <si>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</si>
  <si>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Ocenitelná práva</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</si>
  <si>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</si>
  <si>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</si>
  <si>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</si>
  <si>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</si>
  <si>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</si>
  <si>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</si>
  <si>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</si>
  <si>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</si>
  <si>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</si>
  <si>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</si>
  <si>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</si>
  <si>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</si>
  <si>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</si>
  <si>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</si>
  <si>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Poskytnuté zálohy na dlouhodobý nehmotný majetek</t>
  </si>
  <si>
    <t>051</t>
  </si>
  <si>
    <t>A.I.9.</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</si>
  <si>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</si>
  <si>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</si>
  <si>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</si>
  <si>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</si>
  <si>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</si>
  <si>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</si>
  <si>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</si>
  <si>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</si>
  <si>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</si>
  <si>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</si>
  <si>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</si>
  <si>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</si>
  <si>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</si>
  <si>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</si>
  <si>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</si>
  <si>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</si>
  <si>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</si>
  <si>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</si>
  <si>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</si>
  <si>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</si>
  <si>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</si>
  <si>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</si>
  <si>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</si>
  <si>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</si>
  <si>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</si>
  <si>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</si>
  <si>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</si>
  <si>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</si>
  <si>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Poskytnuté zálohy na dlouhodobý hmotný majetek</t>
  </si>
  <si>
    <t>052</t>
  </si>
  <si>
    <t>A.II.10.</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</si>
  <si>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</si>
  <si>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</si>
  <si>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</si>
  <si>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</si>
  <si>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</si>
  <si>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</si>
  <si>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</si>
  <si>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</si>
  <si>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</si>
  <si>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</si>
  <si>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</si>
  <si>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</si>
  <si>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</si>
  <si>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</si>
  <si>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</si>
  <si>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</si>
  <si>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</si>
  <si>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</si>
  <si>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</si>
  <si>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</si>
  <si>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</si>
  <si>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</si>
  <si>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</si>
  <si>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</si>
  <si>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</si>
  <si>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</si>
  <si>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</si>
  <si>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</si>
  <si>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</si>
  <si>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</si>
  <si>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</si>
  <si>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</si>
  <si>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</si>
  <si>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</si>
  <si>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</si>
  <si>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</si>
  <si>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</si>
  <si>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</si>
  <si>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</si>
  <si>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</si>
  <si>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</si>
  <si>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</si>
  <si>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</si>
  <si>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</si>
  <si>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</si>
  <si>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</si>
  <si>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</si>
  <si>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</si>
  <si>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</si>
  <si>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</si>
  <si>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</si>
  <si>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</si>
  <si>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</si>
  <si>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</si>
  <si>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</si>
  <si>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</si>
  <si>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</si>
  <si>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</si>
  <si>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</si>
  <si>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</si>
  <si>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</si>
  <si>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</si>
  <si>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</si>
  <si>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</si>
  <si>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</si>
  <si>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</si>
  <si>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</si>
  <si>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</si>
  <si>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</si>
  <si>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</si>
  <si>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</si>
  <si>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</si>
  <si>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</si>
  <si>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</si>
  <si>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</si>
  <si>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</si>
  <si>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</si>
  <si>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</si>
  <si>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</si>
  <si>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</si>
  <si>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</si>
  <si>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</si>
  <si>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</si>
  <si>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</si>
  <si>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</si>
  <si>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</si>
  <si>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</si>
  <si>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</si>
  <si>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</si>
  <si>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</si>
  <si>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</si>
  <si>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</si>
  <si>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</si>
  <si>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</si>
  <si>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</si>
  <si>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</si>
  <si>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</si>
  <si>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</si>
  <si>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</si>
  <si>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</si>
  <si>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</si>
  <si>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</si>
  <si>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</si>
  <si>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</si>
  <si>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</si>
  <si>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</si>
  <si>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</si>
  <si>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</si>
  <si>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</si>
  <si>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</si>
  <si>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</si>
  <si>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</si>
  <si>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</si>
  <si>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</si>
  <si>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</si>
  <si>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</si>
  <si>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</si>
  <si>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</si>
  <si>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</si>
  <si>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</si>
  <si>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</si>
  <si>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</si>
  <si>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</si>
  <si>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</si>
  <si>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</si>
  <si>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</si>
  <si>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</si>
  <si>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</si>
  <si>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</si>
  <si>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</si>
  <si>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</si>
  <si>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</si>
  <si>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</si>
  <si>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</si>
  <si>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</si>
  <si>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</si>
  <si>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</si>
  <si>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</si>
  <si>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</si>
  <si>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</si>
  <si>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</si>
  <si>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</si>
  <si>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</si>
  <si>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</si>
  <si>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neukončených finančních operací</t>
  </si>
  <si>
    <t>369</t>
  </si>
  <si>
    <t>B.II.26.</t>
  </si>
  <si>
    <t>Pohledávky z finančního zajištění</t>
  </si>
  <si>
    <t>365</t>
  </si>
  <si>
    <t>B.II.27.</t>
  </si>
  <si>
    <t>Pohledávky z vydaných dluhopisů</t>
  </si>
  <si>
    <t>367</t>
  </si>
  <si>
    <t>B.II.28.</t>
  </si>
  <si>
    <t>Krátkodobé poskytnuté zálohy na transfery</t>
  </si>
  <si>
    <t>373</t>
  </si>
  <si>
    <t>B.II.29.</t>
  </si>
  <si>
    <t>Krátkodobé zprostředkování transferů</t>
  </si>
  <si>
    <t>375</t>
  </si>
  <si>
    <t>B.II.30.</t>
  </si>
  <si>
    <t>Náklady příštích období</t>
  </si>
  <si>
    <t>381</t>
  </si>
  <si>
    <t>B.II.31.</t>
  </si>
  <si>
    <t>Příjmy příštích období</t>
  </si>
  <si>
    <t>385</t>
  </si>
  <si>
    <t>B.II.32.</t>
  </si>
  <si>
    <t>Dohadné účty aktivní</t>
  </si>
  <si>
    <t>388</t>
  </si>
  <si>
    <t>B.II.33.</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</si>
  <si>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</si>
  <si>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</si>
  <si>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</si>
  <si>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</si>
  <si>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</si>
  <si>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</si>
  <si>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</si>
  <si>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</si>
  <si>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</si>
  <si>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</si>
  <si>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</si>
  <si>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</si>
  <si>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</si>
  <si>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</si>
  <si>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</si>
  <si>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</si>
  <si>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</si>
  <si>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</si>
  <si>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</si>
  <si>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</si>
  <si>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</si>
  <si>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</si>
  <si>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</si>
  <si>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</si>
  <si>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</si>
  <si>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</si>
  <si>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</si>
  <si>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</si>
  <si>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</si>
  <si>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</si>
  <si>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</si>
  <si>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</si>
  <si>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</si>
  <si>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</si>
  <si>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</si>
  <si>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</si>
  <si>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</si>
  <si>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</si>
  <si>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</si>
  <si>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</si>
  <si>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</si>
  <si>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</si>
  <si>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</si>
  <si>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</si>
  <si>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</si>
  <si>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</si>
  <si>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</si>
  <si>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</si>
  <si>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</si>
  <si>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</si>
  <si>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</si>
  <si>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</si>
  <si>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</si>
  <si>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</si>
  <si>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</si>
  <si>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</si>
  <si>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</si>
  <si>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</si>
  <si>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</si>
  <si>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</si>
  <si>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</si>
  <si>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</si>
  <si>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</si>
  <si>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</si>
  <si>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</si>
  <si>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</si>
  <si>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</si>
  <si>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</si>
  <si>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</si>
  <si>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</si>
  <si>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</si>
  <si>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</si>
  <si>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</si>
  <si>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</si>
  <si>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</si>
  <si>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</si>
  <si>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</si>
  <si>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</si>
  <si>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fond investic</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</si>
  <si>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</si>
  <si>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</si>
  <si>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</si>
  <si>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</si>
  <si>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</si>
  <si>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</si>
  <si>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</si>
  <si>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</si>
  <si>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</si>
  <si>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</si>
  <si>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</si>
  <si>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</si>
  <si>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</si>
  <si>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</si>
  <si>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</si>
  <si>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</si>
  <si>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</si>
  <si>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</si>
  <si>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</si>
  <si>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</si>
  <si>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</si>
  <si>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</si>
  <si>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</si>
  <si>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</si>
  <si>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</si>
  <si>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</si>
  <si>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</si>
  <si>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</si>
  <si>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</si>
  <si>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</si>
  <si>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</si>
  <si>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</si>
  <si>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</si>
  <si>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</si>
  <si>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</si>
  <si>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</si>
  <si>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</si>
  <si>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</si>
  <si>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</si>
  <si>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</si>
  <si>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</si>
  <si>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</si>
  <si>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</si>
  <si>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</si>
  <si>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</si>
  <si>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</si>
  <si>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</si>
  <si>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</si>
  <si>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</si>
  <si>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</si>
  <si>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</si>
  <si>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</si>
  <si>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</si>
  <si>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</si>
  <si>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</si>
  <si>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</si>
  <si>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</si>
  <si>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</si>
  <si>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</si>
  <si>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</si>
  <si>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</si>
  <si>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</si>
  <si>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</si>
  <si>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</si>
  <si>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</si>
  <si>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</si>
  <si>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</si>
  <si>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</si>
  <si>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</si>
  <si>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</si>
  <si>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</si>
  <si>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</si>
  <si>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</si>
  <si>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</si>
  <si>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</si>
  <si>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</si>
  <si>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</si>
  <si>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</si>
  <si>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</si>
  <si>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</si>
  <si>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</si>
  <si>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</si>
  <si>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</si>
  <si>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</si>
  <si>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</si>
  <si>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</si>
  <si>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</si>
  <si>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</si>
  <si>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</si>
  <si>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</si>
  <si>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</si>
  <si>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</si>
  <si>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</si>
  <si>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</si>
  <si>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</si>
  <si>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</si>
  <si>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</si>
  <si>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</si>
  <si>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</si>
  <si>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</si>
  <si>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D.III.29.</t>
  </si>
  <si>
    <t>Závazky z neukončených finančních operací</t>
  </si>
  <si>
    <t>364</t>
  </si>
  <si>
    <t>D.III.30.</t>
  </si>
  <si>
    <t>Závazky z finančního zajištění</t>
  </si>
  <si>
    <t>366</t>
  </si>
  <si>
    <t>D.III.31.</t>
  </si>
  <si>
    <t>Závazky z upsaných nesplacených cenných papírů a podílů</t>
  </si>
  <si>
    <t>368</t>
  </si>
  <si>
    <t>D.III.32.</t>
  </si>
  <si>
    <t>Krátkodobé přijaté zálohy na transfery</t>
  </si>
  <si>
    <t>374</t>
  </si>
  <si>
    <t>D.III.33.</t>
  </si>
  <si>
    <t>D.III.35.</t>
  </si>
  <si>
    <t>Výdaje příštích období</t>
  </si>
  <si>
    <t>383</t>
  </si>
  <si>
    <t>D.III.36.</t>
  </si>
  <si>
    <t>Výnosy příštích období</t>
  </si>
  <si>
    <t>384</t>
  </si>
  <si>
    <t>D.III.37.</t>
  </si>
  <si>
    <t>Dohadné účty pasivní</t>
  </si>
  <si>
    <t>389</t>
  </si>
  <si>
    <t>D.III.38.</t>
  </si>
  <si>
    <t>Ostatní krátkodobé závazky</t>
  </si>
  <si>
    <t>378</t>
  </si>
  <si>
    <t>ÚČETNÍ VÝKAZY ZA ROK 2018</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</si>
  <si>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</si>
  <si>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</si>
  <si>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</si>
  <si>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</si>
  <si>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</si>
  <si>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</si>
  <si>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</si>
  <si>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</si>
  <si>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</si>
  <si>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</si>
  <si>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</si>
  <si>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</si>
  <si>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</si>
  <si>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</si>
  <si>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</si>
  <si>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</si>
  <si>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</si>
  <si>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</si>
  <si>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</si>
  <si>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</si>
  <si>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</si>
  <si>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</si>
  <si>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</si>
  <si>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</si>
  <si>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Cestovné</t>
  </si>
  <si>
    <t>512</t>
  </si>
  <si>
    <t>A.I.10.</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</si>
  <si>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</si>
  <si>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</si>
  <si>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</si>
  <si>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</si>
  <si>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</si>
  <si>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</si>
  <si>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</si>
  <si>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</si>
  <si>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</si>
  <si>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</si>
  <si>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</si>
  <si>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</si>
  <si>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</si>
  <si>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</si>
  <si>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</si>
  <si>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</si>
  <si>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</si>
  <si>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</si>
  <si>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</si>
  <si>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</si>
  <si>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</si>
  <si>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</si>
  <si>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</si>
  <si>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</si>
  <si>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</si>
  <si>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</si>
  <si>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</si>
  <si>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</si>
  <si>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</si>
  <si>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</si>
  <si>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</si>
  <si>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</si>
  <si>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</si>
  <si>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</si>
  <si>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</si>
  <si>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</si>
  <si>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</si>
  <si>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</si>
  <si>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</si>
  <si>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</si>
  <si>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</si>
  <si>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</si>
  <si>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</si>
  <si>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</si>
  <si>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</si>
  <si>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</si>
  <si>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</si>
  <si>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</si>
  <si>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</si>
  <si>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</si>
  <si>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</si>
  <si>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</si>
  <si>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</si>
  <si>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</si>
  <si>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</si>
  <si>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</si>
  <si>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</si>
  <si>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</si>
  <si>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</si>
  <si>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</si>
  <si>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</si>
  <si>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</si>
  <si>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</si>
  <si>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</si>
  <si>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</si>
  <si>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</si>
  <si>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</si>
  <si>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</si>
  <si>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</si>
  <si>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</si>
  <si>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</si>
  <si>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</si>
  <si>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</si>
  <si>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</si>
  <si>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</si>
  <si>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</si>
  <si>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</si>
  <si>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</si>
  <si>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</si>
  <si>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</si>
  <si>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</si>
  <si>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</si>
  <si>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</si>
  <si>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</si>
  <si>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</si>
  <si>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</si>
  <si>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</si>
  <si>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</si>
  <si>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</si>
  <si>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</si>
  <si>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</si>
  <si>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</si>
  <si>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</si>
  <si>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</si>
  <si>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</si>
  <si>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</si>
  <si>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</si>
  <si>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</si>
  <si>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</si>
  <si>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</si>
  <si>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</si>
  <si>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</si>
  <si>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</si>
  <si>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</si>
  <si>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</si>
  <si>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</si>
  <si>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</si>
  <si>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</si>
  <si>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</si>
  <si>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</si>
  <si>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</si>
  <si>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</si>
  <si>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</si>
  <si>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</si>
  <si>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</si>
  <si>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</si>
  <si>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</si>
  <si>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</si>
  <si>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</si>
  <si>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</si>
  <si>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</si>
  <si>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</si>
  <si>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</si>
  <si>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</si>
  <si>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</si>
  <si>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</si>
  <si>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</si>
  <si>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</si>
  <si>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</si>
  <si>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</si>
  <si>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</si>
  <si>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</si>
  <si>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</si>
  <si>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</si>
  <si>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</si>
  <si>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</si>
  <si>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</si>
  <si>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</si>
  <si>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</si>
  <si>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</si>
  <si>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</si>
  <si>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</si>
  <si>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</si>
  <si>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</si>
  <si>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</si>
  <si>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</si>
  <si>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</si>
  <si>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</si>
  <si>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</si>
  <si>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</si>
  <si>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</si>
  <si>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</si>
  <si>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</si>
  <si>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</si>
  <si>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</si>
  <si>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</si>
  <si>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PŘÍSPĚVKOVÝCH ORGANIZACÍ V ODVĚTVÍ DOPRAVY A CHYTRÉHO REGIONU (v tis. Kč)</t>
  </si>
  <si>
    <t>VÝKAZ ZISKU A ZTRÁTY PŘÍSPĚVKOVÝCH ORGANIZACÍ V ODVĚTVÍ DOPRAVY A CHYTRÉHO REGIONU (v tis. Kč)</t>
  </si>
  <si>
    <t>ROZVAHA PŘÍSPĚVKOVÝCH ORGANIZACÍ V ODVĚTVÍ KULTURY (v tis. Kč)</t>
  </si>
  <si>
    <t>VÝKAZ ZISKU A ZTRÁTY PŘÍSPĚVKOVÝCH ORGANIZACÍ V ODVĚTVÍ KULTURY (v tis. Kč)</t>
  </si>
  <si>
    <t>ROZVAHA PŘÍSPĚVKOVÝCH ORGANIZACÍ V ODVĚTVÍ SOCIÁLNÍCH VĚCÍ (v tis. Kč)</t>
  </si>
  <si>
    <t>VÝKAZ ZISKU A ZTRÁTY PŘÍSPĚVKOVÝCH ORGANIZACÍ V ODVĚTVÍ SOCIÁLNÍCH VĚCÍ (v tis. Kč)</t>
  </si>
  <si>
    <t>Číslo položky</t>
  </si>
  <si>
    <t>ROZVAHA PŘÍSPĚVKOVÝCH ORGANIZACÍ V ODVĚTVÍ ŠKOLSTVÍ (v tis. Kč)</t>
  </si>
  <si>
    <t>VÝKAZ ZISKU A ZTRÁTY PŘÍSPĚVKOVÝCH ORGANIZACÍ V ODVĚTVÍ ŠKOLSTVÍ (v tis. Kč)</t>
  </si>
  <si>
    <t>ROZVAHA PŘÍSPĚVKOVÝCH ORGANIZACÍ V ODVĚTVÍ ZDRAVOTNICTVÍ (v tis. Kč)</t>
  </si>
  <si>
    <t>VÝKAZ ZISKU A ZTRÁTY PŘÍSPĚVKOVÝCH ORGANIZACÍ V ODVĚTVÍ ZDRAVOTNICTVÍ (v tis. Kč)</t>
  </si>
  <si>
    <t>FERROVIA OSTRAVA, s.r.o., Ostrava-Moravská Ostrava a Přívoz</t>
  </si>
  <si>
    <t>Horská služba ČR o.p.s., Špindlerův Mlýn</t>
  </si>
  <si>
    <t>Vodní záchranná služba ČČK Bruntál, pobočný spolek, Bruntál</t>
  </si>
  <si>
    <t>Janáčkův máj, o.p.s., Ostrava-Moravská Ostrava a Přívoz</t>
  </si>
  <si>
    <t>Sportovní klub Hasičského záchranného sboru Moravskoslezského kraje, z.s., Ostrava-Jih</t>
  </si>
  <si>
    <t>Tělovýchovná jednota Milíkov, z. s., Milíkov</t>
  </si>
  <si>
    <t xml:space="preserve">Český svaz včelařů, z.s., základní organizace Mosty u Jablunkova, Mosty u Jablunkova </t>
  </si>
  <si>
    <t>Sportovní basketbalová škola Ostrava z.s., Ostrava-Jih</t>
  </si>
  <si>
    <t>FBC OSTRAVA z.s., Ostrava-Muglinov</t>
  </si>
  <si>
    <t>Potravinová banka v Ostravě, z.s., Ostrava-Jih</t>
  </si>
  <si>
    <t>Český svaz včelařů, z.s. okresní organizace Karviná, Rychvald</t>
  </si>
  <si>
    <t>Povodí Odry, státní podnik, Ostrava-Moravská Ostrava a Přívoz</t>
  </si>
  <si>
    <t>Spolek Hájenka, Štramberk</t>
  </si>
  <si>
    <t>Česko-polská obchodní komora, Ostrava-Moravská Ostrava a Přívoz</t>
  </si>
  <si>
    <t>TJ Frenštát pod Radhoštěm, spolek, Frenštát pod Radhoštěm</t>
  </si>
  <si>
    <t>Spolek Přátelé Vrbenska, Vrbno pod Pradědem</t>
  </si>
  <si>
    <t>Český svaz bojovníků za svobodu, Praha 2</t>
  </si>
  <si>
    <t>Fond pro opuštěné a handicapované děti a mládež, Mořkov</t>
  </si>
  <si>
    <t>Český svaz včelařů, z.s. okresní organizace Bruntál, Holčovice</t>
  </si>
  <si>
    <t>Český svaz včelařů, z.s., okresní organizace Frýdek - Místek, Dolní Lomná</t>
  </si>
  <si>
    <t>Český svaz včelařů, z.s., okresní organizace Nový Jičín, Fulnek</t>
  </si>
  <si>
    <t>Český svaz včelařů, z.s., okresní organizace Opava, Opava</t>
  </si>
  <si>
    <t>AquaKlim, s.r.o., Ostrava-Moravská Ostrava a Přívoz</t>
  </si>
  <si>
    <t>BASKET OSTRAVA, z.s., Ostrava-Moravská Ostrava a Přívoz</t>
  </si>
  <si>
    <t>Krajská rada seniorů Moravskoslezského kraje, p.s., Ostrava-Moravská Ostrava a Přívoz</t>
  </si>
  <si>
    <t>Prime Communications, s.r.o., Praha 5</t>
  </si>
  <si>
    <t>TRIANON, z.s., Český Těšín</t>
  </si>
  <si>
    <t>MELTINGPOT z. s., Ostrava-Mariánské Hory a Hulváky</t>
  </si>
  <si>
    <t>Místní skupina Polského kulturně-osvětového svazu v Havířově-Bludovicích, Havířov, Bludovice</t>
  </si>
  <si>
    <t>Soubor lidových písní a tanců Valašský vojvoda, z.s., Kozlovice</t>
  </si>
  <si>
    <t>Spolek Jazz Open Ostrava, Ostrava-Michálkovice</t>
  </si>
  <si>
    <t>Sdružení českých spotřebitelů, z.ú., Praha 10 – Strašnice</t>
  </si>
  <si>
    <t>Slezské zemské dráhy, o.p.s., Bohušov</t>
  </si>
  <si>
    <t>MOMENT Česká republika, obecně prospěšná společnost, Ostrava</t>
  </si>
  <si>
    <t>RAUL, s.r.o., Praha 1 Josefov</t>
  </si>
  <si>
    <t>ZO ČSOP NOVÝ JIČÍN 70/02, Nový Jičín</t>
  </si>
  <si>
    <t>Českomoravská myslivecká jednota, z.s., okresní myslivecký spolek Bruntál, Bruntál</t>
  </si>
  <si>
    <t>Českomoravská myslivecká jednota, z.s. - okresní myslivecký spolek Karviná, Havířov-Dolní Suchá</t>
  </si>
  <si>
    <t>Plnění UR (%)</t>
  </si>
  <si>
    <t>Marianum, příspěvková organizace, Opava - sloučena k 1. 1. 2018 se Zámkem Dolní Životice, příspěvkovou organizací</t>
  </si>
  <si>
    <t>Základní umělecká škola Václava Kálika, Opava, Nádražní okruh 11, příspěvková organizace - sloučena k 1. 1. 2018 se Základní školou, Opava, příspěvkovou organizací</t>
  </si>
  <si>
    <t>47813521</t>
  </si>
  <si>
    <t>PŘEHLED ČERPÁNÍ AKCÍ REPRODUKCE MAJETKU KRAJE Z VLASTNÍCH ZDROJŮ VČETNĚ DOTACÍ ZE STÁTNÍHO ROZPOČTU V ROCE 2018</t>
  </si>
  <si>
    <t>v tis Kč</t>
  </si>
  <si>
    <t>Název akce</t>
  </si>
  <si>
    <t>Výdaje na akci celkem</t>
  </si>
  <si>
    <t>Výdaje v předchozích letech</t>
  </si>
  <si>
    <t>Výdaje v roce 2018</t>
  </si>
  <si>
    <t>Plánované výdaje 2019</t>
  </si>
  <si>
    <t>Plánované výdaje v letech</t>
  </si>
  <si>
    <t>Poznámka</t>
  </si>
  <si>
    <t>po r. 2022</t>
  </si>
  <si>
    <t>2017</t>
  </si>
  <si>
    <t>kraj</t>
  </si>
  <si>
    <t>stát</t>
  </si>
  <si>
    <t>VLASTNÍ SPRÁVNÍ ČINNOST KRAJE A ČINNOST ZASTUPITELSTVA KRAJE</t>
  </si>
  <si>
    <t>Krajský úřad</t>
  </si>
  <si>
    <t xml:space="preserve">Rekonstrukce budovy krajského úřadu </t>
  </si>
  <si>
    <t>Kapitálové výdaje - ICT - činnost krajského úřadu</t>
  </si>
  <si>
    <t>Výdaje související s obnovou a rozšířením výpočetní techniky (PC, stohovatelné přepínače, multifunkční tisková zařízení),  pořízením GPS přístroje a dálkoměru na pořizování dat pro geografický informační systém MSK, nákupem licencí a aktualizací SW produktů.</t>
  </si>
  <si>
    <t>Ostatní kapitálové výdaje - činnost krajského úřadu</t>
  </si>
  <si>
    <t>Výdaje na pořízení 1 osobního automobilu na elektrický pohon, na výměnu chladícího systému v elektrorozvodně krajského úřadu, na modernizaci automatického lokálního stabilního hasicího zařízení, na vybudování systému klíčového hospodářství, na systém ochrany zaměstnanců v objektu KÚ MSK a ostatní výdaje související s technickým zhodnocením budov krajského úřadu.</t>
  </si>
  <si>
    <t>Rekonstrukce části budovy Krajského úřadu Moravskoslezského kraje  pro účely mateřské školy</t>
  </si>
  <si>
    <t>Zastupitelstvo
kraje</t>
  </si>
  <si>
    <t>Kapitálové výdaje - činnost zastupitelstva kraje</t>
  </si>
  <si>
    <t xml:space="preserve">Výdaje na rozšíření SW iUsnesení a doplnění hlasovacího systému o čtečky, obnovu vozového parku, dataprojektory. </t>
  </si>
  <si>
    <t>VLASTNÍ SPRÁVNÍ ČINNOST KRAJE A ČINNOST ZASTUPITELSTVA KRAJE CELKEM</t>
  </si>
  <si>
    <t>ODVĚTVÍ FINANCÍ A SPRÁVY MAJETKU:</t>
  </si>
  <si>
    <t>Realizace energetických úspor metodou EPC ve vybraných objektech Moravskoslezského kraje</t>
  </si>
  <si>
    <t>Jedná se o celkové náklady na realizaci investičních opatření, včetně úhrady úroků a služeb za energetický management.</t>
  </si>
  <si>
    <t>ODVĚTVÍ FINANCÍ A SPRÁVY MAJETKU CELKEM</t>
  </si>
  <si>
    <t>ODVĚTVÍ DOPRAVY A CHYTRÉHO REGIONU:</t>
  </si>
  <si>
    <t>Souvislé opravy silnic II. a III. tříd (Správa silnic Moravskoslezského kraje, příspěvková organizace, Ostrava)</t>
  </si>
  <si>
    <t xml:space="preserve">Jedná se o každoročně opakovaně realizovanou akci. Výdaje na akci celkem jsou u této akce pouze součtem výdajů let 2015 až 2019. </t>
  </si>
  <si>
    <t>Vypořádání pozemků pod stavbami silnic II. a III.třídy</t>
  </si>
  <si>
    <t xml:space="preserve"> -</t>
  </si>
  <si>
    <t>Opravy majetku realizované z pojistných náhrad v odvětví dopravy</t>
  </si>
  <si>
    <t>Pořízení automobilu (Moravskoslezské energetické centrum, příspěvková organizace, Ostrava)</t>
  </si>
  <si>
    <t>Rekonstrukce křižovatky silnic III/48425 x III/48418 v obci Frýdlant n. O. a navazujících úseků komunikace</t>
  </si>
  <si>
    <t>Rozdíl do výše celkových výdajů na akci byl dokryt  z rozpočtu města Frýdlant nad Ostravicí.</t>
  </si>
  <si>
    <t>Pořízení meteohlásek (Správa silnic Moravskoslezského kraje, příspěvková organizace, Ostrava)</t>
  </si>
  <si>
    <t xml:space="preserve">Rozdíl do výše celkových výdajů na akci byl dokryt z vlastních zdrojů příspěvkové organizace. </t>
  </si>
  <si>
    <t>Letiště Leoše Janáčka Ostrava, ostatní reprodukce majetku kraje</t>
  </si>
  <si>
    <t>Letiště Leoše Janáčka Ostrava, vyhlídková terasa</t>
  </si>
  <si>
    <t>Rozdíl do výše celkových výdajů na akci byl dokryt  z rozpočtu města Bohumín.</t>
  </si>
  <si>
    <t>Multimodální cargo Mošnov – technická a dopravní infrastruktura</t>
  </si>
  <si>
    <t xml:space="preserve">Kontrolní měření oprav silnic, jejichž zadavatelem je SSMSK  </t>
  </si>
  <si>
    <t>Silnice II/477 Frýdek-Místek - Baška - Frýdlant, I. etapa</t>
  </si>
  <si>
    <t>Silnice II/477 Frýdek-Baška-Frýdlant (+ III/48425) II. etapa</t>
  </si>
  <si>
    <t>ODVĚTVÍ DOPRAVY A CHYTRÉHO REGIONU CELKEM</t>
  </si>
  <si>
    <t>ODVĚTVÍ KRIZOVÉHO ŘÍZENÍ:</t>
  </si>
  <si>
    <t>Integrované bezpečnostní centrum Moravskoslezského kraje - dovybavení</t>
  </si>
  <si>
    <t>Integrované výjezdové centrum Ostrava – Jih - dovybavení</t>
  </si>
  <si>
    <t>Integrované výjezdové centrum v Českém Těšíně</t>
  </si>
  <si>
    <t>Středisko hasičské záchranné služby Město Albrechtice - dovybavení</t>
  </si>
  <si>
    <t>Trafostanice IVC Český Těšín</t>
  </si>
  <si>
    <t>Integrované výjezdové centrum v Českém Těšíně - vybavení</t>
  </si>
  <si>
    <t>ODVĚTVÍ KRIZOVÉHO ŘÍZENÍ CELKEM</t>
  </si>
  <si>
    <t>ODVĚTVÍ KULTURY:</t>
  </si>
  <si>
    <t>Přístavba Domu umění – Galerie 21. století (Galerie výtvarného umění v Ostravě, příspěvková organizace, Ostrava)</t>
  </si>
  <si>
    <t>Těšínské divadlo - Malá scéna (Těšínské divadlo Český Těšín, příspěvková organizace)</t>
  </si>
  <si>
    <t>Reprodukce majetku kraje v odvětví kultury realizovaná ze státního rozpočtu</t>
  </si>
  <si>
    <t>Podpora rozvoje muzejnictví v Moravskoslezském kraji - příspěvkové organizace MSK</t>
  </si>
  <si>
    <t>Restaurování v interiéru zámecké expozice (Muzeum v Bruntále, příspěvková organizace)</t>
  </si>
  <si>
    <t>Výměna dlažby na I. nádvoří zámku (Muzeum Beskyd Frýdek-Místek, příspěvková organizace)</t>
  </si>
  <si>
    <t>Hrad Sovinec - oprava vnějšího jižního opevnění (Muzeum v Bruntále, příspěvková organizace)</t>
  </si>
  <si>
    <t>Oprava části fasády zámku ve Frýdku-Místku (Muzeum Beskyd Frýdek-Místek, příspěvková organizace)</t>
  </si>
  <si>
    <t xml:space="preserve">Rozdíl do výše celkových výdajů na akci bude dokryt z vlastních zdrojů příspěvkové organizace. </t>
  </si>
  <si>
    <t>Novostavba Moravskoslezské vědecké knihovny (Moravskoslezská vědecká knihovna v Ostravě, příspěvková organizace)</t>
  </si>
  <si>
    <t xml:space="preserve">Celkové výdaje činí 1.350 mil. Kč, předpokládá se zajištění zbývajících prostředků ze státního rozpočtu a rozpočtu statutárního města Ostravy. </t>
  </si>
  <si>
    <t>Rodný dům Františka Palackého – expozice (Muzeum Novojičínska, příspěvková organizace)</t>
  </si>
  <si>
    <t>Hrad Hukvaldy - stabilizace zdi u 5. hradní brány (Muzeum Beskyd Frýdek-Místek, příspěvková organizace)</t>
  </si>
  <si>
    <t>Zámek Nová Horka - restaurování výmaleb kaple (Muzeum Novojičínska, příspěvková organizace)</t>
  </si>
  <si>
    <t>Zámek Nová Horka - restaurování výmaleb sálu (Muzeum Novojičínska, příspěvková organizace)</t>
  </si>
  <si>
    <t>Zakoupení jednotného vstupenkového systému</t>
  </si>
  <si>
    <t>ODVĚTVÍ KULTURY CELKEM</t>
  </si>
  <si>
    <t>ODVĚTVÍ CESTOVNÍHO RUCHU:</t>
  </si>
  <si>
    <t>ODVĚTVÍ CESTOVNÍHO RUCHU CELKEM</t>
  </si>
  <si>
    <t>ODVĚTVÍ SOCIÁLNÍCH VĚCÍ:</t>
  </si>
  <si>
    <t>Pořizování movitého majetku - příspěvkové organizace v odvětví sociálních věcí</t>
  </si>
  <si>
    <t xml:space="preserve">Rozdíl do výše celkových výdajů na akci byl dokryt z vlastních zdrojů příspěvkových organizací. </t>
  </si>
  <si>
    <t>Opravy majetku realizované z pojistných náhrad v odvětví sociálních věcí</t>
  </si>
  <si>
    <t>Vybudování čističky odpadních vod (Domov Na zámku, příspěvková organizace, Kyjovice)</t>
  </si>
  <si>
    <t>Revitalizace budovy Domova Letokruhy (Domov Letokruhy, příspěvková organizace, Budišov nad Budišovkou)</t>
  </si>
  <si>
    <t>Spolufinancování akce Ministerstvem práce a sociálních věcí v režimu ex-post plateb. Částky uvedeny včetně dotace ve výši 46.700 tis. Kč.</t>
  </si>
  <si>
    <t>Revitalizace budovy Domova Příbor (Domov Příbor, příspěvková organizace)</t>
  </si>
  <si>
    <t>Úpravy objektu na ul. Šunychelská včetně vybudování bydlení komunitního typu (Domov Jistoty, příspěvková organizace, Bohumín)</t>
  </si>
  <si>
    <t>Spolufinancování akce Ministerstvem práce a sociálních věcí v režimu ex-post plateb. Částky uvedeny včetně dotace ve výši 6.479 tis. Kč.</t>
  </si>
  <si>
    <t>Nákup automobilů pro příspěvkové organizace v odvětví sociálních věcí</t>
  </si>
  <si>
    <t>Rekonstrukce ubytovací části a přístavba budovy D (Nový domov, příspěvková organizace, Karviná)</t>
  </si>
  <si>
    <t>Spolufinancování akce Ministerstvem práce a sociálních věcí v režimu ex-post plateb. Částky uvedeny včetně dotace ve výši 20.300 tis. Kč.</t>
  </si>
  <si>
    <t>Kanalizační a vodovodní přípojka – budova chráněného bydlení Český Těšín (Domov Jistoty, příspěvková organizace, Bohumín)</t>
  </si>
  <si>
    <t>Kanalizační přípojka RMP Frýdek-Místek (Centrum psychologické pomoci, příspěvková organizace, Karviná)</t>
  </si>
  <si>
    <t>Výstavba domova pro seniory a domova se zvláštním režimem Kopřivnice</t>
  </si>
  <si>
    <t>Instalace zdrojů z důvodu energetických úspor v objektu Hřbitovní 1128 (Domov Duha, příspěvková organizace, Nový Jičín)</t>
  </si>
  <si>
    <t>Nákup nemovitostí pro Domov Letokruhy (Domov Letokruhy, příspěvková organizace, Budišov nad Budišovkou)</t>
  </si>
  <si>
    <t>Výměna podlahové krytiny PVC (Domov Odry, příspěvková organizace, Odry)</t>
  </si>
  <si>
    <t>Pořízení eletronické požární signalizace (Domov Letokruhy, příspěvková organizace, Budišov nad Budišovkou)</t>
  </si>
  <si>
    <t>Protipožární systém EPS (Centrum psychologické pomoci, příspěvková organizace, Karviná)</t>
  </si>
  <si>
    <t>Rozdíl do výše celkových výdajů na akci byl dokryt z vlastních zdrojů příspěvkové organizace.</t>
  </si>
  <si>
    <t>Výstavba dřevěného altánu DOZP Studénka (Domov NaNovo, příspěvková organizace, Studénka)</t>
  </si>
  <si>
    <t>Parkovací plochy a vegetační dlažby Studénka  (Domov NaNovo, příspěvková organizace, Studénka)</t>
  </si>
  <si>
    <t>ODVĚTVÍ SOCIÁLNÍCH VĚCÍ CELKEM</t>
  </si>
  <si>
    <t>ODVĚTVÍ ŠKOLSTVÍ:</t>
  </si>
  <si>
    <t>Reprodukce majetku kraje v odvětví školství</t>
  </si>
  <si>
    <t>Nákup automobilů pro příspěvkové organizace v odvětví školství</t>
  </si>
  <si>
    <t>Zajištění objektové bezpečnosti škol a školských zařízení</t>
  </si>
  <si>
    <t>Oprava střechy hlavní budovy (Všeobecné a sportovní gymnázium, Bruntál, příspěvková organizace)</t>
  </si>
  <si>
    <t xml:space="preserve">Rozdíl do výše celkových výdajů na akci bude dokryt z vlastních zdrojů příspěvkových organizací. </t>
  </si>
  <si>
    <t>Rekonstrukce střechy tělocvičny (Gymnázium, Ostrava-Zábřeh, Volgogradská 6a, příspěvková organizace)</t>
  </si>
  <si>
    <t>Sanace svahu a oprava chodníku (Dětský domov a Školní jídelna, Nový Jičín, Revoluční 56, příspěvková organizace)</t>
  </si>
  <si>
    <t>Rekonstrukce elektroinstalace budovy A (Střední škola techniky a služeb, Karviná, příspěvková organizace)</t>
  </si>
  <si>
    <t xml:space="preserve">Rekonstrukce střechy tělocvičny (Gymnázium, Ostrava-Hrabůvka, příspěvková organizace)        </t>
  </si>
  <si>
    <t>Rekonstrukce posilovny a sociálního zázemí (Střední škola techniky a služeb, Karviná, příspěvková organizace)</t>
  </si>
  <si>
    <t>Stavební úpravy pláště budovy gymnázia (Gymnázium Petra Bezruče, Frýdek- Místek, příspěvková organizace)</t>
  </si>
  <si>
    <t>Oprava střechy včetně výměny střešních trámů (Střední škola průmyslová a umělecká, Opava, příspěvková organizace)</t>
  </si>
  <si>
    <t>Stavební úpravy a sanace objektu školy (Obchodní akademie a Střední odborná škola logistická, Opava, příspěvková organizace)</t>
  </si>
  <si>
    <t>Oprava střechy (Mendelovo gymnázium, Opava, příspěvková organizace)</t>
  </si>
  <si>
    <t>Oprava fasády budovy gymnázia (Gymnázium, Havířov-Město, Komenského 2, příspěvková organizace)</t>
  </si>
  <si>
    <t>Rekonstrukce elektroinstalace (Gymnázium Olgy Havlové, Ostrava - Poruba, příspěvková organizace)</t>
  </si>
  <si>
    <t xml:space="preserve"> - </t>
  </si>
  <si>
    <t>Výměna oken a zateplení budovy školy (Základní umělecká škola, Ostrava - Moravská Ostrava, Sokolská třída 15, příspěvková organizace)</t>
  </si>
  <si>
    <t>Rekonstrukce kotelny (Střední umělecká škola, Ostrava, příspěvková organizace)</t>
  </si>
  <si>
    <t>Výměna dešťové kanalizace (Mendelovo gymnázium, Opava, příspěvková organizace)</t>
  </si>
  <si>
    <t>Modernizace školního statku v Opavě – zřízení učeben včetně vybavení (Školní statek, Opava, příspěvková organizace)</t>
  </si>
  <si>
    <t>Oprava střechy (Střední průmyslová škola elektrotechnická, Havířov, příspěvková organizace)</t>
  </si>
  <si>
    <t>Opravy majetku realizované z pojistných náhrad v odvětví školství</t>
  </si>
  <si>
    <t>Rekonstrukce budovy na ulici Praskova čp. 411 v Opavě  (Základní škola, Opava, Havlíčkova 1, příspěvková organizace)</t>
  </si>
  <si>
    <t>Rekonstrukce střechy zámečnické haly (Střední škola technická, Opava, Kolofíkovo nábřeží 51, příspěvková organizace)</t>
  </si>
  <si>
    <t>Oprava fasády (Gymnázium, Krnov, příspěvková organizace</t>
  </si>
  <si>
    <t>Rekonstrukce kotelny v budově č. p. 1258 (Gymnázium a Střední průmyslová škola elektrotechniky a informatiky, Frenštát pod Radhoštěm, příspěvková organizace)</t>
  </si>
  <si>
    <t>Rekonstrukce objektů Polského gymnázia (Polské gymnázium - Polskie Gimnazjum im. Juliusza Słowackiego, Český Těšín, příspěvková organizace)</t>
  </si>
  <si>
    <t>Výměna střešní krytiny (Střední pedagogická škola a Střední zdravotnická škola, Krnov, příspěvková organizace)</t>
  </si>
  <si>
    <t>Modernizace Školního statku v Opavě - bourací práce, vybudování inženýrských sítí a revitalizace skleníkového areálu (Školní statek, Opava, příspěvková organizace)</t>
  </si>
  <si>
    <t>Výměna kotlů a úpravy otopného systému (Základní umělecká škola J. A. Komenského, Studénka, příspěvková organizace)</t>
  </si>
  <si>
    <t xml:space="preserve">Zateplení, výměna oken a střechy na tělocvičnách (Gymnázium, Třinec, příspěvková organizace) </t>
  </si>
  <si>
    <t xml:space="preserve">Odstranění havarijního stavu splaškové kanalizace (Střední zdravotnická škola, Karviná, příspěvková organizace) </t>
  </si>
  <si>
    <t xml:space="preserve">Rekonstrukce učeben pro obor hotelnictví (Albrechtova střední škola, Český Těšín, příspěvková organizace) </t>
  </si>
  <si>
    <t>Zateplení obvodového pláště - objekt Polská  (Střední škola služeb a podnikání, Ostrava-Poruba, příspěvková organizace)</t>
  </si>
  <si>
    <t>Výměna oken na školní a dílenské budově a rekonstrukce vstupu (Střední průmyslová škola, Ostrava-Vítkovice, příspěvková organizace)</t>
  </si>
  <si>
    <t>Plynofikace budovy domova (Dětský domov a Školní jídelna, Radkov-Dubová 141, příspěvková organizace)</t>
  </si>
  <si>
    <t>Rekonstrukce plynové kotelny (Základní škola a Mateřská škola, Ostrava-Poruba, Ukrajinská 19, příspěvková organizace)</t>
  </si>
  <si>
    <t>Výměna střešní konstrukce budovy bazénu (Střední škola prof. Zdeňka Matějčka, Ostrava-Poruba, příspěvková organizace)</t>
  </si>
  <si>
    <t>Rekonstrukce sociálních zařízení (Střední zdravotnická škola, Karviná, příspěvková organizace)</t>
  </si>
  <si>
    <t>Rekonstrukce sociálních zařízení (Základní umělecká škola Leoše Janáčka, Havířov, příspěvková organizace)</t>
  </si>
  <si>
    <t>Rekonstrukce elektroinstalace (Dětský domov a Školní jídelna, Čeladná 87, příspěvková organizace)</t>
  </si>
  <si>
    <t>Sanace střední zdi objektu bazénu (Střední škola prof. Zdeňka Matějčka, Ostrava-Poruba, příspěvková organizace)</t>
  </si>
  <si>
    <t>Rekonstrukce střechy včetně zateplení (Dětský domov Úsměv a Školní jídelna, Ostrava-Slezská Ostrava, Bukovanského 25, příspěvková organizace )</t>
  </si>
  <si>
    <t>Stavební úpravy suterénu (Pedagogicko-psychologická poradna, Frýdek-Místek, příspěvková organizace)</t>
  </si>
  <si>
    <t>Rekonstrukce kotelny (Základní umělecká škola, Nový Jičín, Derkova 1, příspěvková organizace)</t>
  </si>
  <si>
    <t>Stavební úpravy střech obchodní akademie (Gymnázium a Obchodní akademie, Orlová, příspěvková organizace)</t>
  </si>
  <si>
    <t>Oprava střechy - část A, budova č.p. 1258 (Gymnázium a Střední průmyslová škola elektrotechniky a informatiky, Frenštát pod Radhoštěm, příspěvková organizace)</t>
  </si>
  <si>
    <t>Změna systému provozu šaten (Střední škola prof. Zdeňka Matějčka, Ostrava-Poruba, příspěvková organizace)</t>
  </si>
  <si>
    <t xml:space="preserve">Rekonstrukce osvětlení učeben školy (Střední odborná škola dopravy a cestovního ruchu, Krnov, příspěvková organizace) </t>
  </si>
  <si>
    <t>Rekonstrukce školní jídelny (Střední odborné učiliště stavební, Opava, příspěvková organizace)</t>
  </si>
  <si>
    <t>Stavební úpravy budovy školy (Základní umělecká škola, Rychvald, Orlovská 495, příspěvková organizace</t>
  </si>
  <si>
    <t>Oprava oplocení budovy na ul. Pionýrů ve Frýdku-Místku (Střední škola, Základní škola a Mateřská škola, Frýdek-Místek, příspěvková organizace)</t>
  </si>
  <si>
    <t>Nákup zahradního altánu (Střední škola, Základní škola a Mateřská škola, Frýdek-Místek, příspěvková organizace)</t>
  </si>
  <si>
    <t>Přístavba šaten a parkoviště včetně demolice poloviny unimobuňky (Střední zdravotnická škola a Vyšší odborná škola zdravotnická, Ostrava, příspěvková organizace)</t>
  </si>
  <si>
    <t>Vzduchotechnika ve školní jídelně (Mendelova střední škola, Nový Jičín, příspěvková organizace, Nový Jičín)</t>
  </si>
  <si>
    <t>Oprava a demolice komínů (Albrechtova střední škola, Český Těšín, příspěvková organizace)</t>
  </si>
  <si>
    <t>Výměna vodovodních přípojek (Základní škola a Mateřská škola, Ostrava-Poruba, Ukrajinská 19, příspěvková organizace)</t>
  </si>
  <si>
    <t>Přístavba tělocvičny - projektová příprava (Gymnázium, Třinec, příspěvková organizace, Třinec)</t>
  </si>
  <si>
    <t>Výměna střešní krytiny (Střední průmyslová škola, Ostrava-Vítkovice, příspěvková organizace)</t>
  </si>
  <si>
    <t>Rekonstrukce odvodu splaškových vod (Dětský domov a Školní jídelna, Příbor, Masarykova 607, příspěvková organizace, Příbor)</t>
  </si>
  <si>
    <t>Modernizace ICT a metodická podpora v oblasti ICT-- příspěvkové organizace MSK</t>
  </si>
  <si>
    <t>Podpora odborného vzdělávání v Moravskoslezském kraji - příspěvkové organizace MSK</t>
  </si>
  <si>
    <t>ODVĚTVÍ ŠKOLSTVÍ CELKEM</t>
  </si>
  <si>
    <t>ODVĚTVÍ ZDRAVOTNICTVÍ:</t>
  </si>
  <si>
    <t>Nemocnice s poliklinikou v Novém Jičíně - reinvestiční část nájemného a opravy</t>
  </si>
  <si>
    <t xml:space="preserve">Na základě uzavřené smlouvy o nájmu podniku vznikl kraji závazek reinvestovat část nájemného zpět do pořízení movitého majetku a do pronajatého nemovitého majetku. Jedná o závazek od roku 2013 do roku 2032. </t>
  </si>
  <si>
    <t>Elektronizace zdravotnických procesů – příspěvkové organizace v odvětví zdravotnictví</t>
  </si>
  <si>
    <t>Výstavba nadzemních koridorů (Slezská nemocnice v Opavě, příspěvková organizace)</t>
  </si>
  <si>
    <t>Zřízení topných větví - Orlová (Nemocnice s poliklinikou Karviná-Ráj, příspěvková organizace)</t>
  </si>
  <si>
    <t>Novostavba lékárny a onkologie (Sdružené zdravotnické zařízení Krnov, příspěvková organizace)</t>
  </si>
  <si>
    <t>Rekonstrukce rozvodny nízkého napětí - pracoviště Orlová (Nemocnice s poliklinikou Karviná-Ráj, příspěvková organizace)</t>
  </si>
  <si>
    <t>Pavilon L – stavební úpravy (Slezská nemocnice v Opavě, příspěvková organizace)</t>
  </si>
  <si>
    <t>Pořízení zdravotnických přístrojů</t>
  </si>
  <si>
    <t>Oprava střechy spalovny (Nemocnice s poliklinikou Havířov, příspěvková organizace, Havířov)</t>
  </si>
  <si>
    <t>Protipožární ucpávky (Nemocnice ve Frýdku-Místku, příspěvková organizace, Frýdek-Místek)</t>
  </si>
  <si>
    <t>Osazení termoregulačních ventilů - Monoblok a Budova S (Nemocnice s poliklinikou Havířov, příspěvková organizace)</t>
  </si>
  <si>
    <t>Rekonstrukce rozvodů medicinálního kyslíku (Nemocnice s poliklinikou Havířov, příspěvková organizace)</t>
  </si>
  <si>
    <t>Rekonstrukce tlakové stanice kyslíku (Nemocnice ve Frýdku-Místku, příspěvková organizace)</t>
  </si>
  <si>
    <t>Oprava havarijního stavu balkonu v budově D (Nemocnice ve Frýdku-Místku, příspěvková organizace)</t>
  </si>
  <si>
    <t>Instalace systému „sestra -pacient" (Nemocnice ve Frýdku-Místku, příspěvková organizace)</t>
  </si>
  <si>
    <t>Stavební úpravy suterénu budovy lůžkové části (Odborný léčebný ústav Metylovice - Moravskoslezské sanatorium, příspěvková organizace, Metylovice)</t>
  </si>
  <si>
    <t>Oprava rozvodů vody a kanalizace v budově R (Nemocnice ve Frýdku-Místku, příspěvková organizace)</t>
  </si>
  <si>
    <t>Oprava komunikací nmeocnice Orlová (Nemocnice s poliklinikou Karviná-Ráj, příspěvková organizace, Karviná)</t>
  </si>
  <si>
    <t>Obnova tabletového systému (Nemocnice Třinec, příspěvková organizace)</t>
  </si>
  <si>
    <t>Rekonstrukce porodních sálů (Nemocnice ve Frýdku-Místku, příspěvková organizace)</t>
  </si>
  <si>
    <t>Vybudování vnější výtahové šachty v budově I (Nemocnice ve Frýdku-Místku, příspěvková organizace)</t>
  </si>
  <si>
    <t>Rekonstrukce páteřního rozvodu teplé vody (Nemocnice Třinec, příspěvková organizace)</t>
  </si>
  <si>
    <t>Havarijní oprava vzduchotechniky Centrálních operačních sálů a Centrální sterilizace (Nemocnice s poliklinikou Havířov, příspěvková organizace)</t>
  </si>
  <si>
    <t>Nákup nemovitostí v obci Metylovice</t>
  </si>
  <si>
    <t>ODVĚTVÍ ZDRAVOTNICTVÍ CELKEM</t>
  </si>
  <si>
    <t>Celkové výdaje</t>
  </si>
  <si>
    <t>Skutečné výdaje v roce</t>
  </si>
  <si>
    <t>Očekávané výdaje v dalších letech (1)</t>
  </si>
  <si>
    <t>Očekávaná výše dotace z EU a ST         %</t>
  </si>
  <si>
    <t>org</t>
  </si>
  <si>
    <t>ODVĚTVÍ VLASTNÍ SPRÁVNÍ ČINNOST KRAJE A ČINNOST ZASTUPITELSTVA KRAJE:</t>
  </si>
  <si>
    <t>Genderově korektní Moravskoslezský kraj</t>
  </si>
  <si>
    <t>Kvalita a odborné vzdělávání zaměstnanců KÚ MSK</t>
  </si>
  <si>
    <t>Návrh architektury ICT kraje a pokročilé využívání
nástrojů eGovernmentu</t>
  </si>
  <si>
    <t>Realizace bezpečnostních opatření podle zákona o kybernetické bezpečnosti</t>
  </si>
  <si>
    <t>Rozvoj architektury ICT Moravskoslezského kraje</t>
  </si>
  <si>
    <t>Vzdělávání a rozvoj kompetencí zaměstnanců KÚ MSK</t>
  </si>
  <si>
    <t>ODVĚTVÍ FINANCE A SPRÁVA MAJETKU KRAJE:</t>
  </si>
  <si>
    <t>Jednotný personální a mzdový systém pro Moravskoslezský kraj</t>
  </si>
  <si>
    <t>Geoportál MSK - část dopravní infrastruktura - založení digitální technické mapy MSK</t>
  </si>
  <si>
    <t>MÚK Bazaly – II. a III. etapa</t>
  </si>
  <si>
    <t>Nové vedení trasy silnice III/4848, ul. Palkovická, Frýdek - Místek</t>
  </si>
  <si>
    <t>Okružní křižovatky silnic II/475 a II/474, Horní Suchá</t>
  </si>
  <si>
    <t>Rekonstrukce a modernizace silnice II/441 v úseku Odry - Jakubčovice n. Odrou</t>
  </si>
  <si>
    <t>Rekonstrukce a modernizace silnice II/442 v úseku Jakubčovice nad Odrou - hr. okresu Opava</t>
  </si>
  <si>
    <t>Rekonstrukce a modernizace silnice II/474 Jablunkov - Návsí</t>
  </si>
  <si>
    <t>Rekonstrukce a modernizace silnice II/479 Ostrava, ul. Opavská</t>
  </si>
  <si>
    <t>Rekonstrukce a modernizace silnice II/445 Heřmanovice – hr. Olomouckého kraje</t>
  </si>
  <si>
    <t>Rekonstrukce a modernizace silnice II/457 Sádek – Osoblaha – hr. Polsko</t>
  </si>
  <si>
    <t>Rekonstrukce a modernizace silnice II/478 Klimkovice – Polanka nad Odrou – Stará Bělá</t>
  </si>
  <si>
    <t>Rekonstrukce MÚK Bazaly – I. etapa</t>
  </si>
  <si>
    <t>Rekonstrukce silnice II/468 Český Těšín</t>
  </si>
  <si>
    <t>Rekonstrukce silnice II/477 Frýdek - Místek - Lískovec</t>
  </si>
  <si>
    <t>„RESOLVE – Sustainable mobility and the transition to a low-carbon retailing economy“ – „RESOLVE - Udržitelná mobilita a přechod k nízkouhlíkové ekonomice služeb (obchodu)“</t>
  </si>
  <si>
    <t>Silnice 2017 Frýdek-Místek</t>
  </si>
  <si>
    <t>Silnice II/442 St. Heřminovy – H. Kunčice-Vítkov-hranice okr. NJ vč. OZ</t>
  </si>
  <si>
    <t>Silnice II/464 v úseku hr. okresu Opava – Bílovec</t>
  </si>
  <si>
    <t>Silnice II/468 Třinec – ul. Nádražní a Těšínská k MUK I/11, vč. zárubních zdí</t>
  </si>
  <si>
    <t>Silnice II/478 prodloužená Mostní I. etapa</t>
  </si>
  <si>
    <t>Silnice II/647 Ostrava, ul. Plzeňská Od vodárny po křižovatku se sil. I/11 včetně mostů</t>
  </si>
  <si>
    <t>Silnice III/4787 Ostrava ul. Výškovická – rekonstrukce mostů ev. č. 4787-3.3 a 4787-4.3</t>
  </si>
  <si>
    <t>Silnice II/442 Staré Heřminovy – Horní Benešov, včetně OZ</t>
  </si>
  <si>
    <t>Modernizace technicko-výcvikové základny Hranečník</t>
  </si>
  <si>
    <t>Každá história si zaslúži svoj priestor</t>
  </si>
  <si>
    <t>Muzeum automobilů TATRA</t>
  </si>
  <si>
    <t>NKP Zámek Bruntál - Revitalizace objektu „saly terreny"</t>
  </si>
  <si>
    <t>Památník J. A. Komenského ve Fulneku - živé muzeum</t>
  </si>
  <si>
    <t>Rekonstrukce výstavní budovy a nová expozice Muzea Těšínska</t>
  </si>
  <si>
    <t>Revitalizace zámku ve Frýdku včetně obnovy expozice</t>
  </si>
  <si>
    <t>Toulky údolím Olše (Muzeum Těšínska, příspěvková organizace)  (2)</t>
  </si>
  <si>
    <t>Vybudování expozice muzea Těšínska v Jablunkově "Muzea Trojmezí"</t>
  </si>
  <si>
    <t>Zámek Nová Horka - muzeum pro veřejnost</t>
  </si>
  <si>
    <t>Zámek Nová Horka - Muzeum pro veřejnost II</t>
  </si>
  <si>
    <t>Zefektivnění ochrany knihovního fondu Moravskoslezské vědecké knihovny v Ostravě  (2)</t>
  </si>
  <si>
    <t>Zlepšenie dostupnosti kultúrnych pamiatok na Slovensko-českom pohraničí</t>
  </si>
  <si>
    <t>ODVĚTVÍ REGIONÁLNÍHO ROZVOJE:</t>
  </si>
  <si>
    <t>Podpora činnosti sekretariátu a zajištění chodu Regionální stálé konference Moravskoslezského kraje II</t>
  </si>
  <si>
    <t>Regionální poradenské centrum SK-CZ</t>
  </si>
  <si>
    <t>Smart akcelerátor RIS 3 strategie</t>
  </si>
  <si>
    <t>Technická pomoc - Podpora aktivit v rámci Programu Interreg V-A ČR - PR</t>
  </si>
  <si>
    <t>Technická pomoc - Podpora aktivit v rámci Programu Interreg V-A ČR - PR II</t>
  </si>
  <si>
    <t>Na bicykli k susedom</t>
  </si>
  <si>
    <t>Domov pro osoby se zdravotním postižením Harmonie, p. o.</t>
  </si>
  <si>
    <t>Domov pro osoby se zdravotním postižením organizace Sagapo v Bruntále</t>
  </si>
  <si>
    <t>Efektivní naplňování střednědobého plánu v podmínkách MSK</t>
  </si>
  <si>
    <t>Chráněné bydlení Fontána</t>
  </si>
  <si>
    <t>Chráněné bydlení organizace Sagapo v Bruntále</t>
  </si>
  <si>
    <t>Chráněné bydlení organizace Sagapo II.</t>
  </si>
  <si>
    <t>Iniciativa na podporu zaměstnanosti mládeže v MSK</t>
  </si>
  <si>
    <t>Interdisciplinární spolupráce v soudním regionu Nový Jičín</t>
  </si>
  <si>
    <t>Nákupy bytů pro chráněné bydlení</t>
  </si>
  <si>
    <t>Odstranění vlhkosti a zateplení budovy č. p. 151, domov Odry, příspěvková organizace</t>
  </si>
  <si>
    <t>Podpora a rozvoj náhradní rodinné péče v Moravskoslezském kraji</t>
  </si>
  <si>
    <t>Podpora komunitní práce na území MSK</t>
  </si>
  <si>
    <t>Podpora rozvoje rodičovských kompetencí</t>
  </si>
  <si>
    <t>Podpora služeb sociální prevence 1</t>
  </si>
  <si>
    <t>Podpora služeb sociální prevence 2</t>
  </si>
  <si>
    <t>Podpora služeb sociální prevence 4</t>
  </si>
  <si>
    <t>Podpora transformace v MSK III</t>
  </si>
  <si>
    <t>Podpora zkvalitnění a rozvoje služeb pro osoby s duševním onemocněním</t>
  </si>
  <si>
    <t>Podporujeme hrdinství, které není vidět</t>
  </si>
  <si>
    <t>Rekonstrukce a výstavba Domova Březiny</t>
  </si>
  <si>
    <t>Sociálně terapeutické dílny a zázemí pro vedení organizace Sagapo v Bruntále</t>
  </si>
  <si>
    <t>Sociální služby pro osoby s duševním onemocněním v Suchdolu nad Odrou</t>
  </si>
  <si>
    <t>Zateplení a stavební úpravy správní budovy, pavilonu P1 a P3a</t>
  </si>
  <si>
    <t>Zateplení budovy Domova Duha v Novém Jičíně</t>
  </si>
  <si>
    <t>Budova dílen pro obor Opravář zemědělských strojů ve Střední odborné škole Bruntál</t>
  </si>
  <si>
    <t>Cooperation in vocational training for European labour market</t>
  </si>
  <si>
    <t>Dílny pro Střední školu stavební a dřevozpracující, Ostrava, příspěvková organizace</t>
  </si>
  <si>
    <t>Elektrolaboratoře</t>
  </si>
  <si>
    <t>Energetické úspory historické budovy SŠ průmyslové a umělecké v Opavě</t>
  </si>
  <si>
    <t>Energetické úspory v MŠ Klíček v Karviné</t>
  </si>
  <si>
    <t>Energetické úspory v MŠ pro zrakově postižené v Havířově</t>
  </si>
  <si>
    <t>Energetické úspory v  Dětském domově v Lichnově</t>
  </si>
  <si>
    <t>Energetické úspory v Gymnáziu Petra Bezruče ve Frýdku-Místku</t>
  </si>
  <si>
    <t>Energetické úspory v Obchodní akademii a SOŠ logistické v Opavě</t>
  </si>
  <si>
    <t>Energetické úspory ve SPŠ, OA a JŠ ve Frýdku-Místku</t>
  </si>
  <si>
    <t>Energetické úspory ve SŠ automobilní, mechanizace a podnikání v Krnově</t>
  </si>
  <si>
    <t>Energetické úspory ve SŠ technické v Opavě</t>
  </si>
  <si>
    <t>Energetické úspory ve SŠ teleinformatiky v Ostravě</t>
  </si>
  <si>
    <t>Energetické úspory ve Střední pedagogické škole a Střední zdravotnické škole v Krnově</t>
  </si>
  <si>
    <t>Energetické úspory ve Střední škole v Bohumíně</t>
  </si>
  <si>
    <t>Krajský akční plán rozvoje vzdělávání Moravskoslezského kraje</t>
  </si>
  <si>
    <t>Laboratoře technických měření</t>
  </si>
  <si>
    <t xml:space="preserve">Laboratoře virtuální reality </t>
  </si>
  <si>
    <t>Modernizace výuky přírodovědných předmětů I</t>
  </si>
  <si>
    <t>Modernizace výuky přírodovědných předmětů II (SVL)</t>
  </si>
  <si>
    <t>Modernizace výuky svařování</t>
  </si>
  <si>
    <t>Odborné, kariérové a polytechnické vzdělávání v MSK</t>
  </si>
  <si>
    <t>Podpora digitálního vzdělávání v SŠ MSK</t>
  </si>
  <si>
    <t>Podpora inkluze v Moravskoslezském kraji</t>
  </si>
  <si>
    <t>Podpora jazykového vzdělávání v SŠ MSK</t>
  </si>
  <si>
    <t>Podpora výuky CNC obrábění</t>
  </si>
  <si>
    <t>Poskytování bezplatné stravy dětem ohroženým chudobou ve školách z prostředků OP PMP v Moravskoslezském kraji</t>
  </si>
  <si>
    <t>Poskytování bezplatné stravy dětem ohroženým chudobou ve školách z prostředků OP PMP v Moravskoslezském kraji II</t>
  </si>
  <si>
    <t>Vybudování dílen pro praktické vyučování, Střední odborná škola, Frýdek-Místek, příspěvková organizace</t>
  </si>
  <si>
    <t>Výuka pro Průmysl 4.0</t>
  </si>
  <si>
    <t>Elektronizace procesů jako podpora sdílení dat a komunikace ve zdravotnictví a zároveň zvýšení bezpečí a kvality poskytované péče</t>
  </si>
  <si>
    <t>Modernizace vybavení pro obory návazné péče v Nemocnici Třinec, p.o. (2)</t>
  </si>
  <si>
    <t>Modernizace vybavení pro obory návazné péče v Nemocnici ve Frýdku-Místku, p.o. (2)</t>
  </si>
  <si>
    <t>Modernizace vybavení pro obory návazné péče ve Sdruženém zdravotnickém zařízení Krnov, p.o. (2)</t>
  </si>
  <si>
    <t>Modernizace vybavení pro obory návazné péče ve Slezské nemocnici v Opavě, p.o. (2)</t>
  </si>
  <si>
    <t>Modernizace vybavení pro obory návazné péče v NsP Karviná-Ráj, p.o. (2)</t>
  </si>
  <si>
    <t>Systém pomoci na vyžádání</t>
  </si>
  <si>
    <t>Vybavení vzdělávacího střediska Zdravotnické záchranné služby Moravskoslezského kraje, p.o.</t>
  </si>
  <si>
    <t>Výstavba výjezdového stanoviště Nový Jičín</t>
  </si>
  <si>
    <t>Zateplení vybraných objektů Nemocnice ve Frýdku-Místku – II. etapa</t>
  </si>
  <si>
    <t>Zateplení vybraných objektů Slezské nemocnice v Opavě – II. etapa, nepamátkový objekt</t>
  </si>
  <si>
    <t>ODVĚTVÍ ŽIVOTNÍHO PROSTŘEDÍ:</t>
  </si>
  <si>
    <t>Climate adaptation and clean air in Ostrava</t>
  </si>
  <si>
    <t>EVL Hukvaldy, tvorba biotopu páchníka hnědého</t>
  </si>
  <si>
    <t>i-AIR REGION</t>
  </si>
  <si>
    <t>Implementace soustavy Natura 2000 v Moravskoslezském kraji, 2. vlna</t>
  </si>
  <si>
    <t>Kotlíkové dotace v Moravskoslezském kraji - 1. grantové schéma - obnovitelné zdroje</t>
  </si>
  <si>
    <t>Kotlíkové dotace v Moravskoslezském kraji - 2. grantové schéma</t>
  </si>
  <si>
    <t>Revitalizace EVL Děhylovský potok - Štěpán</t>
  </si>
  <si>
    <t>Revitalizace přírodní památky Stará řeka</t>
  </si>
  <si>
    <t xml:space="preserve">Pozn.: </t>
  </si>
  <si>
    <t xml:space="preserve">         (1)  Odhad předpokládaných výdajů pro rok 2019 - 2022</t>
  </si>
  <si>
    <t xml:space="preserve">         (2)  Projekty příspěvkových organizací, u kterých se MSK zavázal hradit jejich vlastní podíl</t>
  </si>
  <si>
    <t>PŘEHLED ÚČELOVÝCH DOTACÍ ZE STÁTNÍHO ROZPOČTU PODLÉHAJÍCÍCH FINANČNÍMU VYPOŘÁDÁNÍ ZA ROK 2018</t>
  </si>
  <si>
    <t>v Kč</t>
  </si>
  <si>
    <t>Poskytovatel dotace</t>
  </si>
  <si>
    <t>ÚZ</t>
  </si>
  <si>
    <t>Popis</t>
  </si>
  <si>
    <r>
      <t xml:space="preserve">Poskytnuto v roce 2018                                         </t>
    </r>
    <r>
      <rPr>
        <sz val="8"/>
        <rFont val="Tahoma"/>
        <family val="2"/>
        <charset val="238"/>
      </rPr>
      <t>(a předešlých letech)</t>
    </r>
  </si>
  <si>
    <r>
      <t xml:space="preserve">Použito v roce 2018        </t>
    </r>
    <r>
      <rPr>
        <sz val="8"/>
        <rFont val="Tahoma"/>
        <family val="2"/>
        <charset val="238"/>
      </rPr>
      <t xml:space="preserve"> (a předešlých letech)</t>
    </r>
  </si>
  <si>
    <t>Nedočerpáno v roce 2018</t>
  </si>
  <si>
    <t>Vráceno do SR v průběhu roku 2018</t>
  </si>
  <si>
    <t>Vráceno při FV v roce 2018</t>
  </si>
  <si>
    <t>Vráceno z příjmu 2019</t>
  </si>
  <si>
    <t>Vráceno z přebytku 2018</t>
  </si>
  <si>
    <t>Ministerstvo školství, mládeže a tělovýchovy</t>
  </si>
  <si>
    <t>Rozvojový program MŠMT pro děti - cizince ze 3. zemí</t>
  </si>
  <si>
    <t>Podpora organizace a ukončování středního vzdělávání maturitní zkouškou na vybraných školách v podzimním zkušebním období</t>
  </si>
  <si>
    <t>Excelence středních škol</t>
  </si>
  <si>
    <t>Podpora zavádění diagnostických nástrojů</t>
  </si>
  <si>
    <t>Podpora odborného vzdělávání</t>
  </si>
  <si>
    <t>Naplňování Koncepce podpory mládeže na krajské úrovni</t>
  </si>
  <si>
    <t>Excelence základních škol</t>
  </si>
  <si>
    <t>AP pro děti, žáky a studenty se SVP a mimořádně nadané</t>
  </si>
  <si>
    <t>Podpora navýšení kapacit ve školských poradenských zařízeních</t>
  </si>
  <si>
    <t>Podpora výuky plavání v ZŠ</t>
  </si>
  <si>
    <t>Vzdělávací programy paměťových institucí do škol</t>
  </si>
  <si>
    <t xml:space="preserve">Program sociální prevence a prevence kriminality </t>
  </si>
  <si>
    <t xml:space="preserve">Dotace pro soukromé školy </t>
  </si>
  <si>
    <t>Projekty romské komunity</t>
  </si>
  <si>
    <t>Program protidrogové politiky</t>
  </si>
  <si>
    <t>Soutěže</t>
  </si>
  <si>
    <t>Spolupráce s francouzskými, vlámskými a španělskými školami</t>
  </si>
  <si>
    <t>Přímé náklady na vzdělávání</t>
  </si>
  <si>
    <t>Přímé náklady na vzdělávání - sportovní gymnázia</t>
  </si>
  <si>
    <t>Bezplatná příprava dětí azylantů, účastníků řízení o azyl a dětí osob se státní příslušností jiného členského státu EU k začlenění do základního vzdělávání</t>
  </si>
  <si>
    <t xml:space="preserve">Asistenti pedagogů pro děti, žáky a studenty se sociálním znevýhodněním </t>
  </si>
  <si>
    <t>Podpora zajištění vybraných investičních podpůrných opatření při vzdělávání dětí, žáků a studentů se speciálními vzdělávacími potřebami – program č. 133320</t>
  </si>
  <si>
    <t>Celkem Ministerstvo školství, mládeže a tělovýchovy</t>
  </si>
  <si>
    <t>Ministerstvo dopravy</t>
  </si>
  <si>
    <t>Příspěvek na ztrátu dopravce z provozu veřejné osobní drážní dopravy</t>
  </si>
  <si>
    <t>Celkem Ministerstvo dopravy</t>
  </si>
  <si>
    <t>Ministerstvo práce a sociálních věcí</t>
  </si>
  <si>
    <t>Příspěvek na výkon sociální práce (s výjimkou sociálně-právní ochrany dětí)</t>
  </si>
  <si>
    <r>
      <t>13013</t>
    </r>
    <r>
      <rPr>
        <b/>
        <vertAlign val="superscript"/>
        <sz val="8"/>
        <rFont val="Tahoma"/>
        <family val="2"/>
        <charset val="238"/>
      </rPr>
      <t>*)</t>
    </r>
  </si>
  <si>
    <t>Operační program Zaměstnanost</t>
  </si>
  <si>
    <t>Neinvestiční nedávkové transfery podle zákona č. 108/2006 Sb., o sociálních službách</t>
  </si>
  <si>
    <t>Transfery na státní příspěvek zřizovatelům zařízení pro děti vyžadující okamžitou pomoc</t>
  </si>
  <si>
    <t>Celkem Ministerstvo práce a sociálních věcí</t>
  </si>
  <si>
    <t>Všeobecná pokladní správa</t>
  </si>
  <si>
    <t>Účelové dotace na výdaje spojené s volbou prezidenta ČR</t>
  </si>
  <si>
    <t>Účelové dotace na výdaje spojené se společnými volbami do Parlamentu ČR a zastupitelstev v obcích</t>
  </si>
  <si>
    <t>Náhrada škody způsobená chráněnými živočichy zákon č. 115/2000 Sb.</t>
  </si>
  <si>
    <t>Celkem Všeobecná pokladní správa</t>
  </si>
  <si>
    <t>Ministerstvo vnitra</t>
  </si>
  <si>
    <t>Program prevence kriminality na místní úrovni – program č. 314080 – neinvestice</t>
  </si>
  <si>
    <r>
      <t>14931</t>
    </r>
    <r>
      <rPr>
        <b/>
        <vertAlign val="superscript"/>
        <sz val="8"/>
        <rFont val="Tahoma"/>
        <family val="2"/>
        <charset val="238"/>
      </rPr>
      <t>*)</t>
    </r>
  </si>
  <si>
    <t>Pořizování a obnova majetku jednotek požární ochrany obyvatelstva - 114D244 - investice</t>
  </si>
  <si>
    <t>Celkem Ministerstvo vnitra</t>
  </si>
  <si>
    <t>Ministerstvo průmyslu a obchodu</t>
  </si>
  <si>
    <t>Státní program na podporu úspor energie na období 2017-2021 – program EFEKT 122D22 – neinvestiční dotace</t>
  </si>
  <si>
    <t>Celkem Ministerstvo průmyslu a obchodu</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</si>
  <si>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</si>
  <si>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</si>
  <si>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</si>
  <si>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</si>
  <si>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Celkem Ministerstvo zdravotnictví</t>
  </si>
  <si>
    <t>Ministerstvo kultury</t>
  </si>
  <si>
    <t>ISO D Preventivní ochrana před vlivy prostředí - podprogram č. 134 515 - neinvestiční</t>
  </si>
  <si>
    <t>Veřejné informační služby knihoven - neinvestice</t>
  </si>
  <si>
    <t>Program regenerace městských památkových rezervací a městských památkových zón - neinvestice</t>
  </si>
  <si>
    <t>Kulturní aktivity</t>
  </si>
  <si>
    <t>Program restaurování movitých kulturních památek</t>
  </si>
  <si>
    <t>Záchrana architektonického dědictví -  neivestice - program 434312</t>
  </si>
  <si>
    <t>Program státní podpory profesionálních divadel a stálých profesionálních symfonických orchestrů a pěveckých sborů</t>
  </si>
  <si>
    <t>Akviziční fond - IV</t>
  </si>
  <si>
    <t>ISO D Preventivní ochrana před vlivy prostředí - podprogram č. 134 515 – investiční</t>
  </si>
  <si>
    <t>ISO C Výkupy předmětů kulturní hodnoty mimořádného významu – investiční</t>
  </si>
  <si>
    <t>Celkem Ministerstvo kultury</t>
  </si>
  <si>
    <t>Státní fond životního prostředí</t>
  </si>
  <si>
    <t>Národní program Životní prostředí – NIV</t>
  </si>
  <si>
    <t>Celkem Státní fond životního prostředí</t>
  </si>
  <si>
    <t>Úřad vlády ČR</t>
  </si>
  <si>
    <t>Podpora koordinátorů rómských poradců</t>
  </si>
  <si>
    <t>Celkem Úřad vlády České republiky</t>
  </si>
  <si>
    <t>*) údaje za celou dobu trvání projektů</t>
  </si>
  <si>
    <t xml:space="preserve"> před r.2017</t>
  </si>
  <si>
    <t>ODVĚTVÍ FINANCÍ A SPRÁVY MAJETKU</t>
  </si>
  <si>
    <t>Okružní křižovatka ulic Bezručova, Revoluční a Máchova v Bohumíně (Správa silnic Moravskoslezského kraje, příspěvková organizace, Ostrava)</t>
  </si>
  <si>
    <t>Reprodukce majetku kraje v odvětví cestovního ruchu</t>
  </si>
  <si>
    <t>Modernizace osobního výtahu (Domov Odry, příspěvková organizace, Odry)</t>
  </si>
  <si>
    <t>Oprava pískovcového soklu a fasády budovy (Střední umělecká škola, Ostrava, příspěvková organizace)</t>
  </si>
  <si>
    <t>Celková rekonstrukce střechy školy (Masarykova střední škola zemědělská a Vyšší odborná škola, Opava, příspěvková organizace)</t>
  </si>
  <si>
    <t>Výměna měděné střešní krytiny (Masarykovo gymnázium, Příbor, příspěvková organizace)</t>
  </si>
  <si>
    <t>Rekonstrukce výtahu na bezbariérový (Střední škola a Základní škola, Havířov-Šumbark, příspěvková organizace)</t>
  </si>
  <si>
    <t>Rekonstrukce výměníkové stanice a topného kanálu, pracoviště Frýdlant n. O.(Střední škola řemesel, Frýdek-Místek, příspěvková organizace)</t>
  </si>
  <si>
    <t>Pavilon H - stavební úpravy a přístavba - projektová dokumentace (Slezská nemocnice v Opavě, příspěvková organizace)</t>
  </si>
  <si>
    <t>Rekonstrukce budovy následné péče - přemístění oddělení rehabilitace (Nemocnice s poliklinikou Karviná-Ráj, příspěvková organizace)</t>
  </si>
  <si>
    <t>Pavilon A, stavební úpravy a přístavba (Sdružené zdravotnické zařízení Krnov, příspěvková organizace)</t>
  </si>
  <si>
    <t>Gama detekční přístroj pro chirurgické oddělení (Nemocnice s poliklinikou Karviná-Ráj, příspěvková organizace)</t>
  </si>
  <si>
    <t>Vybudování NIP a DIOP (Nemocnice ve Frýdku-Místku, příspěvková organizace)</t>
  </si>
  <si>
    <t>Docházkový a stravovací systém (Nemocnice Třinec, příspěvková organizace)</t>
  </si>
  <si>
    <t>Zámek Nová Horka - rekonstrukce kotelny (Muzeum Novojičínska, příspěvková organizace)</t>
  </si>
  <si>
    <t>Sanace suterénu budovy na ul. Masarykovy sady 103 (Muzeum Těšínska, příspěvková organizace)</t>
  </si>
  <si>
    <t>SR-Podpora zajištění vybraných investičních podpůrných opatření při vzdělávání dětí, žáků a studentů se speciálními vzdělávacími potřebami – program č. 133320</t>
  </si>
  <si>
    <t>Ve výdajích jsou započteny i dotace od Ministerstva vnitra ČR ve výši 50 mil. Kč (z toho v r. 2017: 40 mil. Kč, v r. 2018: 10 mil. Kč) a od města Český Těšín ve výši 15 mil. Kč (z toho v r. 2018: 10 mil. Kč,  v r. 2019: 5 mil. Kč).</t>
  </si>
  <si>
    <t xml:space="preserve">Celkové výdaje činí 600 mil. Kč, předpokládá se zajištění zbývajících prostředků ze státního rozpočtu a rozpočtu statutárního města Ostravy. </t>
  </si>
  <si>
    <t>Speciální výcvik jednotek hasičů pro připravenost zdolávání mimořádných událostí v oblasti chemie</t>
  </si>
  <si>
    <t>Zvyšování akceschopnosti vyhledávacích a záchranných modulů USAR a WASAR</t>
  </si>
  <si>
    <t>Zvyšování připravenosti obyvatel a příslušníků HZS na mimořádné události</t>
  </si>
  <si>
    <t>Specializovaný výcvik jednotek hasičů pro zdolávání mimořádných událostí v silničních a železničních tunelech</t>
  </si>
  <si>
    <t>Moravskoslezské datové centrum, příspěvková organizace</t>
  </si>
  <si>
    <t xml:space="preserve">Ostatní účelový příspěvek na provoz v odvětví dopravy a chytrého regionu - příspěvkové organizace kraje  </t>
  </si>
  <si>
    <t xml:space="preserve">Příspěvek na provoz v odvětví dopravy a chytrého regionu - příspěvkové organizace kraje </t>
  </si>
  <si>
    <t>Moravskoslezské energetické centrum, příspěvková organizace</t>
  </si>
  <si>
    <t>Pořízení automobilu</t>
  </si>
  <si>
    <t>Příspěvek na provoz v odvětví dopravy a chytrého regionu - příspěvkové organizace kraje - krytí odpisů</t>
  </si>
  <si>
    <t>Správa silnic Moravskoslezského kraje, příspěvková organizace</t>
  </si>
  <si>
    <t>Okružní křižovatka silnic II/647 x III/4654 a MK ul. Lidická, Klimkovice</t>
  </si>
  <si>
    <t>Okružní křižovatka silnic III/46611 x III/4697, Ludgeřovice</t>
  </si>
  <si>
    <t>Okružní křižovatka ulic Bezručova, Revoluční a Máchova v Bohumíně</t>
  </si>
  <si>
    <t>Pořízení meteohlásek</t>
  </si>
  <si>
    <t>Příprava staveb a příprava vypořádání pozemků</t>
  </si>
  <si>
    <t>Souvislé opravy silnic II. a III. tříd</t>
  </si>
  <si>
    <t xml:space="preserve">Podpora akcí v oblasti kultury pro občany se zdravotním postižením   </t>
  </si>
  <si>
    <t>Podpora rozvoje muzejnictví a památkové péče v Moravskoslezském kraji – příspěvkové organizace MSK</t>
  </si>
  <si>
    <t xml:space="preserve">Příspěvek na provoz v odvětví kultury - příspěvkové organizace kraje   </t>
  </si>
  <si>
    <t>Příspěvek na provoz v odvětví kultury - příspěvkové organizace kraje - krytí odpisů</t>
  </si>
  <si>
    <t>Nákup a ochrana knihovního fondu, nákup licencí k databázím a zajištění výpůjčních služeb k e-knihám</t>
  </si>
  <si>
    <t>Novostavba Moravskoslezské vědecké knihovny</t>
  </si>
  <si>
    <t>Regionální funkce knihoven - příspěvkové organizace MSK</t>
  </si>
  <si>
    <t>Veřejné informační služby knihoven - neivestice</t>
  </si>
  <si>
    <t>Zefektivnění ochrany knihovního fondu Moravskoslezské vědecké knihovny v Ostravě</t>
  </si>
  <si>
    <t>Hrad Hukvaldy - stabilizace zdi u 5. hradní brány</t>
  </si>
  <si>
    <t>Oprava části fasády zámku ve Frýdku-Místku</t>
  </si>
  <si>
    <t>Výměna dlažby na I. nádvoří zámku</t>
  </si>
  <si>
    <t>Rodný dům Františka Palackého – expozice</t>
  </si>
  <si>
    <t>Zámek Nová Horka - rekonstrukce kotelny</t>
  </si>
  <si>
    <t>Zámek Nová Horka – rekonstrukce vnitřních prostor</t>
  </si>
  <si>
    <t>Zámek Nová Horka – restaurování a obnova</t>
  </si>
  <si>
    <t>Zámek Nová Horka - restaurování výmaleb kaple</t>
  </si>
  <si>
    <t>Zámek Nová Horka - restaurování výmaleb sálu</t>
  </si>
  <si>
    <t xml:space="preserve">Ostatní účelový příspěvek na provoz v odvětví kultury - příspěvkové organizace kraje  </t>
  </si>
  <si>
    <t>Sanace suterénu budovy na ul. Masarykovy sady 103</t>
  </si>
  <si>
    <t>Toulky údolím Olše</t>
  </si>
  <si>
    <t>Hrad Sovinec - oprava vnějšího jižního opevnění</t>
  </si>
  <si>
    <t xml:space="preserve">Program na podporu technických atraktivit - příspěvkové organizace MSK </t>
  </si>
  <si>
    <t>Restaurování v interiéru zámecké expozice</t>
  </si>
  <si>
    <t>Kulturní akce krajského a nadregionálního významu v příspěvkových organizacích MSK</t>
  </si>
  <si>
    <t>Benjamín, příspěvková organizace</t>
  </si>
  <si>
    <t xml:space="preserve">Ostatní účelový příspěvek na provoz v odvětví sociálních věcí - příspěvkové organizace kraje   </t>
  </si>
  <si>
    <t>Program na podporu poskytování sociálních služeb – PO kraje</t>
  </si>
  <si>
    <t xml:space="preserve">Příspěvek na provoz odvětví sociálních věcí - příspěvkové organizace kraje   </t>
  </si>
  <si>
    <t>Příspěvek na provoz odvětví sociálních věcí - příspěvkové organizace kraje - krytí odpisů</t>
  </si>
  <si>
    <t>Centrum psychologické pomoci, příspěvková organizace</t>
  </si>
  <si>
    <t>Kanalizační přípojka RMP Frýdek-Místek</t>
  </si>
  <si>
    <t>Protipožární systém EPS</t>
  </si>
  <si>
    <t>Příprava a posuzování žadatelů o náhradní rodinnou péči</t>
  </si>
  <si>
    <t>Domov Bílá Opava, příspěvková organizace</t>
  </si>
  <si>
    <t>Domov Březiny, příspěvková organizace</t>
  </si>
  <si>
    <t>Domov Duha, příspěvková organizace</t>
  </si>
  <si>
    <t>Instalace zdrojů z důvodu energetických úspor v objektu Hřbitovní 1128</t>
  </si>
  <si>
    <t>Podpora environmentálního vzdělávání, výchovy a osvěty (EVVO) - příspěvkové organizace MSK</t>
  </si>
  <si>
    <t>Domov Hortenzie, příspěvková organizace</t>
  </si>
  <si>
    <t>Domov Jistoty, příspěvková organizace</t>
  </si>
  <si>
    <t>Kanalizační a vodovodní přípojka – budova chráněného bydlení Český Těšín</t>
  </si>
  <si>
    <t>Zefektivnění vzdělávání pracovníků v sociálních službách</t>
  </si>
  <si>
    <t>Domov Letokruhy, příspěvková organizace</t>
  </si>
  <si>
    <t>Pořízení eletronické požární signalizace</t>
  </si>
  <si>
    <t>Domov Na zámku, příspěvková organizace</t>
  </si>
  <si>
    <t>Vybudování čističky odpadních vod</t>
  </si>
  <si>
    <t>Domov NaNovo, příspěvková organizace</t>
  </si>
  <si>
    <t>Cesta NaNovo</t>
  </si>
  <si>
    <t>NaNovo a kvalitně</t>
  </si>
  <si>
    <t>Parkovací plochy a vegetační dlažby Studénka</t>
  </si>
  <si>
    <t>Výstavba dřevěného altánu DOZP Studénka</t>
  </si>
  <si>
    <t>Modernizace osobního výtahu</t>
  </si>
  <si>
    <t>Výměna podlahové krytiny PVC</t>
  </si>
  <si>
    <t>Fontána, příspěvková organizace</t>
  </si>
  <si>
    <t>Bezbariérová úprava areálu domova</t>
  </si>
  <si>
    <t>Harmonie, příspěvková organizace</t>
  </si>
  <si>
    <t>Teorie - most do dobré praxe aneb poznání nás pohání</t>
  </si>
  <si>
    <t>Náš svět, příspěvková organizace</t>
  </si>
  <si>
    <t>Kde je vůle, tam je cesta - cílená podpora pracovníkům domova se zvláštním režimem při práci s osobami s poruchami chování</t>
  </si>
  <si>
    <t>Nový domov, příspěvková organizace</t>
  </si>
  <si>
    <t>Sagapo, příspěvková organizace</t>
  </si>
  <si>
    <t>Sírius, příspěvková organizace</t>
  </si>
  <si>
    <t>Aktivní život – cesta k normalitě</t>
  </si>
  <si>
    <t>Podpora procesů vedoucích ke standardizaci kvality a alternativní komunikace v Síriu, příspěvkové organizaci</t>
  </si>
  <si>
    <t>Oprava střešního pláště na objektu novostavby v Jakartovicích - Deštné</t>
  </si>
  <si>
    <t>Zavedeni nových metod práce s uživateli v naší organizaci</t>
  </si>
  <si>
    <t>Oprava a demolice komínů</t>
  </si>
  <si>
    <t xml:space="preserve">Ostatní účelový příspěvek na provoz v odvětví školství - příspěvkové organizace kraje    </t>
  </si>
  <si>
    <t xml:space="preserve">Příspěvek na provoz v odvětví školství - příspěvkové organizace kraje   </t>
  </si>
  <si>
    <t>Příspěvek na provoz v odvětví školství - příspěvkové organizace kraje - krytí odpisů</t>
  </si>
  <si>
    <t>Rekonstrukce učeben pro obor hotelnictví</t>
  </si>
  <si>
    <t>Rovný přístup ke kvalitnímu předškolnímu, primárnímu a sekundárnímu vzdělávání organizacím v odvětví školství</t>
  </si>
  <si>
    <t>Řešení dopadů institucionální a oborové optimalizace sítě škol a školských zařízení včetně udržení dostupnosti vzdělávání a zajištění nových kapacit</t>
  </si>
  <si>
    <t>Rekonstrukce elektroinstalace</t>
  </si>
  <si>
    <t>Výměna břidlicové krytiny a oprava krovu</t>
  </si>
  <si>
    <t>Sanace svahu a oprava chodníku</t>
  </si>
  <si>
    <t>Podpora talentů - příspěvkové organizace MSK</t>
  </si>
  <si>
    <t>Rekonstrukce odvodu splaškových vod</t>
  </si>
  <si>
    <t>Plynofikace budovy domova</t>
  </si>
  <si>
    <t xml:space="preserve">Dětský domov SRDCE a Školní jídelna, Karviná-Fryštát,Vydmuchov 10, příspěvková organizace </t>
  </si>
  <si>
    <t xml:space="preserve">Dětský domov Úsměv a Školní jídelna, Ostrava-Slezská Ostrava, Bukovanského 25, příspěvková organizace </t>
  </si>
  <si>
    <t>Rekonstrukce střechy včetně zateplení</t>
  </si>
  <si>
    <t>Stavební úpravy střech obchodní akademie</t>
  </si>
  <si>
    <t>Oprava střechy - část A, budova č.p. 1258</t>
  </si>
  <si>
    <t>Rekonstrukce kotelny v budově č. p. 1258</t>
  </si>
  <si>
    <t>Studium a vzdělávání v zahraničí - příspěvkové organizace MSK</t>
  </si>
  <si>
    <t>Gymnázium Hladnov a Jazyková škola s právem státní jazykové zkoušky, Ostrava, příspěvková organizace706</t>
  </si>
  <si>
    <t>Infrastruktura středních škol a vyšších odborných škol (SVL)</t>
  </si>
  <si>
    <t>Spolupráce s francouzskými, vlámskými a španělskými školami</t>
  </si>
  <si>
    <t xml:space="preserve">Školní psychologové, školní speciální pedagogové  </t>
  </si>
  <si>
    <t>Gymnázium Josefa Kainara, Hlučín,  příspěvková organizace</t>
  </si>
  <si>
    <t>Energetické úspory v Gymnáziu v Krnově</t>
  </si>
  <si>
    <t>Oprava fasády</t>
  </si>
  <si>
    <t>Výměna termostatických ventilů na radiátorech</t>
  </si>
  <si>
    <t>Rekonstrukce střechy tělocvičny</t>
  </si>
  <si>
    <t>Přístavba tělocvičny - projektová příprava</t>
  </si>
  <si>
    <t>Zateplení, výměna oken a střechy na tělocvičnách</t>
  </si>
  <si>
    <t>Významné akce kraje - využití volného času dětí a mládeže - příspěvkové organizace MSK</t>
  </si>
  <si>
    <t>Podpora aktivit v oblasti prevence rizikového chování dětí a mládeže - příspěvkové organizace MSK</t>
  </si>
  <si>
    <t>Podpora slaďování pracovního rytmu s péčí o děti v období prázdnin</t>
  </si>
  <si>
    <t>Podpora soutěží a přehlídek - příspěvkové organizace MSK</t>
  </si>
  <si>
    <t>Modernizace ICT a metodická podpora v oblasti ICT</t>
  </si>
  <si>
    <t>OP VVV - "Cesta"</t>
  </si>
  <si>
    <t>OP VVV - "GRAMMY"</t>
  </si>
  <si>
    <t>Výměna měděné střešní krytiny</t>
  </si>
  <si>
    <t>Vzduchotechnika ve školní jídelně</t>
  </si>
  <si>
    <t>Oprava střechy</t>
  </si>
  <si>
    <t>Výměna dešťové kanalizace</t>
  </si>
  <si>
    <t>Oprava fasády objektu domova mládeže</t>
  </si>
  <si>
    <t>Stavební úpravy suterénu</t>
  </si>
  <si>
    <t>Rekonstrukce objektů Polského gymnázia</t>
  </si>
  <si>
    <t>Evropská jazyková cena</t>
  </si>
  <si>
    <t>Sportovní komplex Volgogradská</t>
  </si>
  <si>
    <t>Střední odborná škola a Střední odborné učiliště podnikání a služeb, Jablunkov, Školní 416, příspěvková organizace,</t>
  </si>
  <si>
    <t>Rekonstrukce osvětlení učeben školy</t>
  </si>
  <si>
    <t>Rekonstrukce školní jídelny</t>
  </si>
  <si>
    <t>Výměna střešní krytiny</t>
  </si>
  <si>
    <t>Výměna oken na školní a dílenské budově a rekonstrukce vstupu</t>
  </si>
  <si>
    <t>Střední průmysová škola chemická akademika Heyrovského, Ostrava, příspěvková organizace</t>
  </si>
  <si>
    <t>Rekonstrukce  výtahu na bezbariérový</t>
  </si>
  <si>
    <t>Sanace střední zdi objektu bazénu</t>
  </si>
  <si>
    <t>Výměna střešní konstrukce budovy bazénu</t>
  </si>
  <si>
    <t>Změna systému provozu šaten</t>
  </si>
  <si>
    <t>Oprava střechy včetně výměny střešních trámů</t>
  </si>
  <si>
    <t xml:space="preserve">Střední škola průmyslová, Krnov, příspěvková organizace        </t>
  </si>
  <si>
    <t>Rekonstrukce  výměníkové  stanice a topného kanálu, pracoviště Frýdlant n. O.</t>
  </si>
  <si>
    <t>Zateplení obvodového pláště - objekt Polská</t>
  </si>
  <si>
    <t>Rekonstrukce střechy zámečnické haly</t>
  </si>
  <si>
    <t>Program sociální prevence a prevence kriminality</t>
  </si>
  <si>
    <t>Rekonstrukce elektroinstalace budovy A</t>
  </si>
  <si>
    <t>Rekonstrukce posilovny a sociálního zázemí</t>
  </si>
  <si>
    <t>Střední škola zemědělství a služeb, Město Albrechtice, příspěvková organizace</t>
  </si>
  <si>
    <t>Nákup zahradního altánu</t>
  </si>
  <si>
    <t>Oprava oplocení budovy na ul. Pionýrů ve Frýdku-Místku</t>
  </si>
  <si>
    <t>Rozšíření a modernizace prostor speciálně pedagogického centra při Střední škole, Základní škole a Mateřské škole, Karviná, příspěvkové organizaci</t>
  </si>
  <si>
    <t>Oprava pískovcového soklu a fasády budovy</t>
  </si>
  <si>
    <t xml:space="preserve">Střední zahradnická škola, Ostrava, příspěvková organizace </t>
  </si>
  <si>
    <t>Přístavba šaten a parkoviště včetně demolice poloviny unimobuňky</t>
  </si>
  <si>
    <t>Odstranění havarijního stavu splaškové kanalizace</t>
  </si>
  <si>
    <t>Rekonstrukce sociálních zařízení</t>
  </si>
  <si>
    <t>Modernizace školního statku v Opavě – zřízení učeben včetně vybavení</t>
  </si>
  <si>
    <t xml:space="preserve"> Rozšíření a modernizace prostor Základní školy a Mateřské školy Motýlek, Kopřivnice, Smetanova 1122, příspěvkové organizace</t>
  </si>
  <si>
    <t>Rekonstrukce plynové kotelny</t>
  </si>
  <si>
    <t>Rozšíření a modernizace prostor Základní školy a Mateřské školy, Ostrava-Poruba, Ukrajinská 19, příspěvkové organizace</t>
  </si>
  <si>
    <t>Rozvojový program MŠMT pro děti-cizince ze 3. zemí</t>
  </si>
  <si>
    <t>Výměna vodovodních přípojek</t>
  </si>
  <si>
    <t>Rozšíření a modernizace prostor Základní školy a Praktické školy, Opava, Slezského odboje 5, příspěvkové organizace</t>
  </si>
  <si>
    <t>Asistenti pedagogů pro děti se sociálním znevýhodněním</t>
  </si>
  <si>
    <t>Základní umělecká škola Bedřicha Smetany, Karviná - Mizerov, příspěvková organizace</t>
  </si>
  <si>
    <t>Výměna kotlů a úpravy otopného systému</t>
  </si>
  <si>
    <t xml:space="preserve">Základní umělecká škola, Bohumín - Nový Bohumín, Žižkova 620, příspěvková organizace </t>
  </si>
  <si>
    <t>Rekonstrukce kotelny</t>
  </si>
  <si>
    <t>Stavební úpravy budovy školy</t>
  </si>
  <si>
    <t>Dětské centrum Čtyřlístek, příspěvková organizace</t>
  </si>
  <si>
    <t xml:space="preserve">Příspěvek na provoz v odvětví zdravotnictví - příspěvkové organizace kraje </t>
  </si>
  <si>
    <t>Havarijní oprava vzduchotechniky Centrálních operačních sálů a Centrální sterilizace</t>
  </si>
  <si>
    <t>Nemocnice Havířov - ČOV</t>
  </si>
  <si>
    <t>Oprava střechy spalovny</t>
  </si>
  <si>
    <t>Osazení termoregulačních ventilů - Monoblok a Budova S</t>
  </si>
  <si>
    <t xml:space="preserve">Ostatní účelový příspěvek na provoz v odvětví zdravotnictví - příspěvkové organizace kraje  </t>
  </si>
  <si>
    <t>Příspěvek na provoz v odvětví zdravotnictví - příspěvkové organizace kraje - krytí odpisů</t>
  </si>
  <si>
    <t>Rekonstrukce rozvodů medicinálního kyslíku</t>
  </si>
  <si>
    <t xml:space="preserve">Specializační vzdělávání nelékařů </t>
  </si>
  <si>
    <t xml:space="preserve">Stabilizace zdravotnického personálu a vzdělávání-příspěvkové organizace kraje  </t>
  </si>
  <si>
    <t>Zajištění lékařské pohotovostní služby - příspěvkové organizace MSK</t>
  </si>
  <si>
    <t>Gama  detekční přístroj pro chirurgické oddělení</t>
  </si>
  <si>
    <t>Modernizace vybavení pro obory návazné péče v NsP Karviná-Ráj, p.o.</t>
  </si>
  <si>
    <t>Oprava komunikací nmeocnice Orlová</t>
  </si>
  <si>
    <t>Rekonstrukce budovy následné péče - přemístění oddělení rehabilitace</t>
  </si>
  <si>
    <t>Rekonstrukce rozvodny nízkého napětí - pracoviště Orlová</t>
  </si>
  <si>
    <t>Zřízení topných větví - Orlová</t>
  </si>
  <si>
    <t>Docházkový a stravovací systém</t>
  </si>
  <si>
    <t>Modernizace vybavení pro obory návazné péče v Nemocnici Třinec, p.o.</t>
  </si>
  <si>
    <t>Obnova tabletového systému</t>
  </si>
  <si>
    <t>Rekonstrukce páteřního rozvodu teplé vody</t>
  </si>
  <si>
    <t>Stanice sociálních lůžek</t>
  </si>
  <si>
    <t>Instalace systému „sestra -pacient"</t>
  </si>
  <si>
    <t>Modernizace vybavení pro obory návazné péče v Nemocnici ve Frýdku-Místku, p.o.</t>
  </si>
  <si>
    <t>Oprava havarijního stavu balkonu v budově D</t>
  </si>
  <si>
    <t>Oprava rozvodů vody a kanalizace v budově R</t>
  </si>
  <si>
    <t>Protialkoholní záchytná stanice - příspěvkové organizace MSK</t>
  </si>
  <si>
    <t>Protipožární ucpávky</t>
  </si>
  <si>
    <t>Rekonstrukce porodních sálů</t>
  </si>
  <si>
    <t>Rekonstrukce tlakové stanice kyslíku</t>
  </si>
  <si>
    <t>Stavební úpravy PCHO ve 2. NP na bronchoskopický sál</t>
  </si>
  <si>
    <t>Vybudování NIP a DIOP</t>
  </si>
  <si>
    <t>Vybudování vnější výtahové šachty v budově I</t>
  </si>
  <si>
    <t>Odborný léčebný ústav Metylovice - Moravskoslezské sanatorium, příspěvková organizace</t>
  </si>
  <si>
    <t>Dětský stacionář</t>
  </si>
  <si>
    <t>Parkové úpravy v areálu OLÚ Metylovice</t>
  </si>
  <si>
    <t>Stavební úpravy suterénu budovy lůžkové části</t>
  </si>
  <si>
    <t>Modernizace vybavení pro obory návazné péče ve Sdruženém zdravotnickém zařízení Krnov, p.o.</t>
  </si>
  <si>
    <t>Novostavba lékárny a onkologie</t>
  </si>
  <si>
    <t>Pavilon A, stavební úpravy a přístavba</t>
  </si>
  <si>
    <t>Podpora provozu dětské skupiny "Sdružeňáček" Zařízení péče o děti předškolního věku při SZZ Krnov, p. o.</t>
  </si>
  <si>
    <t>Modernizace vybavení pro obory návazné péče ve Slezské nemocnici v Opavě, p.o.</t>
  </si>
  <si>
    <t>Pavilon H - stavební úpravy a přístavba - projektová dokumentace</t>
  </si>
  <si>
    <t>Podpora provozu dětské skupiny Zařízení péče o děti ve Slezské nemocnici v Opavě</t>
  </si>
  <si>
    <t>Zdravotnická záchranná služba Moravskoslezského kraje, příspěvková organizace</t>
  </si>
  <si>
    <t>Integrované bezpečnostní centrum Moravskoslezského kraje</t>
  </si>
  <si>
    <t>Integrované výjezdové centrum Mošnov</t>
  </si>
  <si>
    <t>Integrované výjezdové centrum Ostrava-Jih</t>
  </si>
  <si>
    <t>Manažerský informační systém</t>
  </si>
  <si>
    <t xml:space="preserve">Ostatní účelový příspěvek na provoz v odvětví krizového řízení - příspěvkové organizace kraje  </t>
  </si>
  <si>
    <t>Výjezdové centrum Město Albrechtice</t>
  </si>
  <si>
    <t>Zateplení ZZS Moravskoslezského kraje, Výjezdové stanoviště Havířov</t>
  </si>
  <si>
    <t>Zateplení ZZS Moravskoslezského kraje, Výjezdové stanoviště Opava</t>
  </si>
  <si>
    <t>Dotační program – Ozdravné pobyty pro žáky 1. stupně základních škol</t>
  </si>
  <si>
    <t>Dotační program – Podpora turistických informačních center v  Moravskoslezském kraji</t>
  </si>
  <si>
    <t>Dotační program – Program na podporu poskytování sociálních služeb</t>
  </si>
  <si>
    <t>Dotační program – Program na podporu zdravého stárnutí v Moravskoslezském kraji</t>
  </si>
  <si>
    <t xml:space="preserve">Dotační program – Program obnovy kulturních památek a památkově chráněných nemovitostí v Moravskoslezském kraji </t>
  </si>
  <si>
    <t>Dotační program – Podpora aktivit v oblastech využití volného času dětí a mládeže, celoživotního vzdělávání osob se zdravotním postižením a podpora miniprojektů mládeže</t>
  </si>
  <si>
    <t>Dotační program – Podpora vzdělávání a poradenství v oblasti životního prostředí</t>
  </si>
  <si>
    <t>Dotační program – Program na podporu přípravy projektové dokumentace</t>
  </si>
  <si>
    <t xml:space="preserve">Dotační program – Program na podporu zvýšení kvality sociálních služeb poskytovaných v Moravskoslezském kraji </t>
  </si>
  <si>
    <t>Podpora tříděného sběru</t>
  </si>
  <si>
    <t>Dotační program – Podpora aktivit v oblasti prevence rizikových projevů chování u dětí a mládeže</t>
  </si>
  <si>
    <t>Regionální funkce knihoven</t>
  </si>
  <si>
    <t xml:space="preserve">Město Brušperk </t>
  </si>
  <si>
    <t>Dotační program – Podpora obnovy a rozvoje venkova Moravskoslezského kraje</t>
  </si>
  <si>
    <t>Dotační program – Program na podporu financování akcí s podporou EU</t>
  </si>
  <si>
    <t>Dotační program – Podpora významných sportovních akcí v Moravskoslezském kraji a sportovní reprezentace Moravskoslezského kraje na mezinárodní úrovni</t>
  </si>
  <si>
    <t>Dotační program – Program podpory aktivit v oblasti kultury v Moravskoslezském kraji</t>
  </si>
  <si>
    <t>Dotační program – Podpora dobrovolných aktivit v oblasti udržitelného rozvoje a místní Agendy 21</t>
  </si>
  <si>
    <t>Dotační program – Příspěvky na ozdravné pobyty</t>
  </si>
  <si>
    <t xml:space="preserve">Město Janov </t>
  </si>
  <si>
    <t>Dotační program – Drobné vodohospodářské akce</t>
  </si>
  <si>
    <t xml:space="preserve">Město Orlová </t>
  </si>
  <si>
    <t>Dotační program – Program na podporu financování běžných výdajů souvisejících s poskytováním sociálních služeb včetně realizace protidrogové politiky</t>
  </si>
  <si>
    <t xml:space="preserve">Město Paskov </t>
  </si>
  <si>
    <t xml:space="preserve">Město Petřvald </t>
  </si>
  <si>
    <t xml:space="preserve">Město Rychvald </t>
  </si>
  <si>
    <t>Dotační program – Program na podporu technických atraktivit</t>
  </si>
  <si>
    <t xml:space="preserve">Město Šenov </t>
  </si>
  <si>
    <t xml:space="preserve">Městys Spálov </t>
  </si>
  <si>
    <t xml:space="preserve">Městys Suchdol nad Odrou </t>
  </si>
  <si>
    <t xml:space="preserve">Obec Albrechtičky </t>
  </si>
  <si>
    <t xml:space="preserve">Obec Bartošovice </t>
  </si>
  <si>
    <t xml:space="preserve">Obec Baška </t>
  </si>
  <si>
    <t xml:space="preserve">Obec Bělá </t>
  </si>
  <si>
    <t xml:space="preserve">Obec Bocanovice </t>
  </si>
  <si>
    <t xml:space="preserve">Dotační program – Podpora návrhu řešení nakládání s vodami na území, příp. části území, obce </t>
  </si>
  <si>
    <t>Vesnice roku</t>
  </si>
  <si>
    <t xml:space="preserve">Obec Bratříkovice </t>
  </si>
  <si>
    <t xml:space="preserve">Obec Bruzovice </t>
  </si>
  <si>
    <t xml:space="preserve">Obec Budišovice </t>
  </si>
  <si>
    <t xml:space="preserve">Obec Bukovec </t>
  </si>
  <si>
    <t xml:space="preserve">Obec Býkov-Láryšov </t>
  </si>
  <si>
    <t xml:space="preserve">Obec Čaková </t>
  </si>
  <si>
    <t xml:space="preserve">Obec Čavisov </t>
  </si>
  <si>
    <t xml:space="preserve">Obec Čeladná </t>
  </si>
  <si>
    <t xml:space="preserve">Obec Děhylov </t>
  </si>
  <si>
    <t xml:space="preserve">Obec Dětmarovice </t>
  </si>
  <si>
    <t xml:space="preserve">Obec Dětřichov </t>
  </si>
  <si>
    <t xml:space="preserve">Obec Dívčí Hrad </t>
  </si>
  <si>
    <t xml:space="preserve">Obec Dobrá </t>
  </si>
  <si>
    <t>Dotace - komunitní knihovna Dobratice</t>
  </si>
  <si>
    <t xml:space="preserve">Obec Dobroslavice </t>
  </si>
  <si>
    <t xml:space="preserve">Obec Dolní Domaslavice </t>
  </si>
  <si>
    <t xml:space="preserve">Obec Dolní Lhota </t>
  </si>
  <si>
    <t xml:space="preserve">Obec Dolní Lomná </t>
  </si>
  <si>
    <t xml:space="preserve">Obec Dolní Tošanovice </t>
  </si>
  <si>
    <t xml:space="preserve">Obec Dolní Životice </t>
  </si>
  <si>
    <t xml:space="preserve">Obec Doubrava </t>
  </si>
  <si>
    <t xml:space="preserve">Obec Fryčovice </t>
  </si>
  <si>
    <t xml:space="preserve">Obec Hať </t>
  </si>
  <si>
    <t xml:space="preserve">Obec Hlavnice </t>
  </si>
  <si>
    <t xml:space="preserve">Obec Hlinka </t>
  </si>
  <si>
    <t xml:space="preserve">Obec Hněvošice </t>
  </si>
  <si>
    <t xml:space="preserve">Obec Hnojník </t>
  </si>
  <si>
    <t xml:space="preserve">Obec Hodslavice </t>
  </si>
  <si>
    <t xml:space="preserve">Obec Holasovice </t>
  </si>
  <si>
    <t xml:space="preserve">Obec Horní Domaslavice </t>
  </si>
  <si>
    <t xml:space="preserve">Obec Horní Lomná </t>
  </si>
  <si>
    <t>Dotační program – Úprava lyžařských běžeckých tras v Moravskoslezském kraji</t>
  </si>
  <si>
    <t xml:space="preserve">Obec Horní Tošanovice </t>
  </si>
  <si>
    <t xml:space="preserve">Obec Hostašovice </t>
  </si>
  <si>
    <t>Dotace - vybavení veřejné knihovny v obci Hošťálkovy</t>
  </si>
  <si>
    <t xml:space="preserve">Obec Hrádek </t>
  </si>
  <si>
    <t xml:space="preserve">Obec Chlebičov </t>
  </si>
  <si>
    <t>Dotace - místní knihovna Deštné</t>
  </si>
  <si>
    <t xml:space="preserve">Obec Janovice </t>
  </si>
  <si>
    <t xml:space="preserve">Obec Jeseník nad Odrou </t>
  </si>
  <si>
    <t xml:space="preserve">Obec Jistebník </t>
  </si>
  <si>
    <t xml:space="preserve">Obec Kaňovice </t>
  </si>
  <si>
    <t xml:space="preserve">Obec Kateřinice </t>
  </si>
  <si>
    <t xml:space="preserve">Obec Košařiska </t>
  </si>
  <si>
    <t xml:space="preserve">Obec Kozlovice </t>
  </si>
  <si>
    <t xml:space="preserve">Obec Kozmice </t>
  </si>
  <si>
    <t xml:space="preserve">Obec Krasov </t>
  </si>
  <si>
    <t xml:space="preserve">Obec Krmelín </t>
  </si>
  <si>
    <t>Obec Kyjovice</t>
  </si>
  <si>
    <t>Obec Lhotka u Litultovic</t>
  </si>
  <si>
    <t>Obec Lichnov (okr. Bruntál)</t>
  </si>
  <si>
    <t>Dotace - 80. výročí „Liptaňské tragédie“</t>
  </si>
  <si>
    <t>Dotace - modernizace Místní knihovny v Luboměři</t>
  </si>
  <si>
    <t xml:space="preserve">Obec Ludvíkov </t>
  </si>
  <si>
    <t xml:space="preserve">Obec Markvartovice </t>
  </si>
  <si>
    <t xml:space="preserve">Obec Metylovice </t>
  </si>
  <si>
    <t xml:space="preserve">Obec Mezina </t>
  </si>
  <si>
    <t xml:space="preserve">Obec Mikolajice </t>
  </si>
  <si>
    <t xml:space="preserve">Obec Milíkov </t>
  </si>
  <si>
    <t xml:space="preserve">Obec Mokré Lazce </t>
  </si>
  <si>
    <t xml:space="preserve">Obec Moravice </t>
  </si>
  <si>
    <t xml:space="preserve">Obec Moravskoslezský Kočov </t>
  </si>
  <si>
    <t xml:space="preserve">Obec Neplachovice </t>
  </si>
  <si>
    <t xml:space="preserve">Obec Nová Pláň </t>
  </si>
  <si>
    <t xml:space="preserve">Obec Nové Sedlice </t>
  </si>
  <si>
    <t xml:space="preserve">Obec Olbramice </t>
  </si>
  <si>
    <t xml:space="preserve">Obec Oldřišov </t>
  </si>
  <si>
    <t xml:space="preserve">Obec Osoblaha </t>
  </si>
  <si>
    <t xml:space="preserve">Obec Palkovice </t>
  </si>
  <si>
    <t xml:space="preserve">Obec Pazderna </t>
  </si>
  <si>
    <t>Obec Petrovice u Karviné</t>
  </si>
  <si>
    <t xml:space="preserve">Obec Petřvald </t>
  </si>
  <si>
    <t xml:space="preserve">Obec Písečná </t>
  </si>
  <si>
    <t xml:space="preserve">Obec Píšť </t>
  </si>
  <si>
    <t xml:space="preserve">Obec Pržno </t>
  </si>
  <si>
    <t xml:space="preserve">Obec Pstruží </t>
  </si>
  <si>
    <t xml:space="preserve">Obec Radkov </t>
  </si>
  <si>
    <t xml:space="preserve">Obec Raduň </t>
  </si>
  <si>
    <t xml:space="preserve">Obec Raškovice </t>
  </si>
  <si>
    <t xml:space="preserve">Obec Razová </t>
  </si>
  <si>
    <t xml:space="preserve">Obec Rohov </t>
  </si>
  <si>
    <t xml:space="preserve">Obec Ropice </t>
  </si>
  <si>
    <t xml:space="preserve">Obec Rybí </t>
  </si>
  <si>
    <t xml:space="preserve">Obec Ryžoviště </t>
  </si>
  <si>
    <t xml:space="preserve">Obec Řepiště </t>
  </si>
  <si>
    <t xml:space="preserve">Obec Sedliště </t>
  </si>
  <si>
    <t>Dotace - projekt "Naše knihovna se nám líbí"</t>
  </si>
  <si>
    <t xml:space="preserve">Obec Skotnice </t>
  </si>
  <si>
    <t xml:space="preserve">Obec Skřipov </t>
  </si>
  <si>
    <t xml:space="preserve">Obec Slatina </t>
  </si>
  <si>
    <t xml:space="preserve">Obec Slavkov </t>
  </si>
  <si>
    <t>Dotace - odpočinkový a relaxační park</t>
  </si>
  <si>
    <t xml:space="preserve">Obec Slezské Rudoltice </t>
  </si>
  <si>
    <t xml:space="preserve">Obec Služovice </t>
  </si>
  <si>
    <t xml:space="preserve">Obec Smilovice </t>
  </si>
  <si>
    <t xml:space="preserve">Obec Sosnová </t>
  </si>
  <si>
    <t xml:space="preserve">Obec Stará Ves nad Ondřejnicí </t>
  </si>
  <si>
    <t>Dotace - modernizace knihovny Staré Heřminovy</t>
  </si>
  <si>
    <t>Obec Staré Město (okr. Frýdek-Místek)</t>
  </si>
  <si>
    <t xml:space="preserve">Obec Staré Těchanovice </t>
  </si>
  <si>
    <t>Dotace - modernizace technického vybavení Místní knihovny Stonava</t>
  </si>
  <si>
    <t xml:space="preserve">Obec Strahovice </t>
  </si>
  <si>
    <t xml:space="preserve">Obec Střítež </t>
  </si>
  <si>
    <t xml:space="preserve">Obec Sudice </t>
  </si>
  <si>
    <t xml:space="preserve">Obec Svobodné Heřmanice </t>
  </si>
  <si>
    <t xml:space="preserve">Obec Šilheřovice </t>
  </si>
  <si>
    <t xml:space="preserve">Obec Široká Niva </t>
  </si>
  <si>
    <t xml:space="preserve">Obec Štěpánkovice </t>
  </si>
  <si>
    <t xml:space="preserve">Obec Těrlicko </t>
  </si>
  <si>
    <t xml:space="preserve">Obec Těškovice </t>
  </si>
  <si>
    <t xml:space="preserve">Obec Tichá </t>
  </si>
  <si>
    <t xml:space="preserve">Obec Trojanovice </t>
  </si>
  <si>
    <t xml:space="preserve">Obec Třanovice </t>
  </si>
  <si>
    <t xml:space="preserve">Obec Třemešná </t>
  </si>
  <si>
    <t xml:space="preserve">Obec Tvrdkov </t>
  </si>
  <si>
    <t xml:space="preserve">Obec Úvalno </t>
  </si>
  <si>
    <t xml:space="preserve">Obec Valšov </t>
  </si>
  <si>
    <t xml:space="preserve">Obec Velké Albrechtice </t>
  </si>
  <si>
    <t xml:space="preserve">Obec Velké Heraltice </t>
  </si>
  <si>
    <t xml:space="preserve">Obec Veřovice </t>
  </si>
  <si>
    <t xml:space="preserve">Obec Větřkovice </t>
  </si>
  <si>
    <t>Obec Vřesina (okr. Opava)</t>
  </si>
  <si>
    <t xml:space="preserve">Obec Vysoká </t>
  </si>
  <si>
    <t xml:space="preserve">Obec Závišice </t>
  </si>
  <si>
    <t xml:space="preserve">Obec Zbyslavice </t>
  </si>
  <si>
    <t xml:space="preserve">Obec Ženklava </t>
  </si>
  <si>
    <t xml:space="preserve">Obec Žermanice </t>
  </si>
  <si>
    <t xml:space="preserve">Obec Životice </t>
  </si>
  <si>
    <t xml:space="preserve">Ostrava, Hošťálkovice </t>
  </si>
  <si>
    <t xml:space="preserve">Ostrava, Hrabová </t>
  </si>
  <si>
    <t xml:space="preserve">Ostrava, Jih </t>
  </si>
  <si>
    <t>Dotační program – Program na podporu stáží žáků a studentů ve firmách</t>
  </si>
  <si>
    <t>Ostrava, Mariánské Hory a Hulváky</t>
  </si>
  <si>
    <t>Ostrava, Michálkovice</t>
  </si>
  <si>
    <t>Ostrava, Moravská Ostrava a Přívoz</t>
  </si>
  <si>
    <t>Ostrava, Nová Bělá</t>
  </si>
  <si>
    <t>Ostrava, Radvanice a Bartovice</t>
  </si>
  <si>
    <t>Ostrava, Stará Bělá</t>
  </si>
  <si>
    <t xml:space="preserve">Ostrava, Svinov </t>
  </si>
  <si>
    <t xml:space="preserve">Ostrava, Vítkovice </t>
  </si>
  <si>
    <t xml:space="preserve">Statutární město Karviná </t>
  </si>
  <si>
    <t>Telekomunikace a datové přenosy pro Integrované bezpečnostní centrum Moravskoslezského kraje</t>
  </si>
  <si>
    <t>Dotační program – Program podpory činností v oblasti sociálně právní ochrany dětí a navazujících činností v sociálních službách</t>
  </si>
  <si>
    <t>Dotace - projekt "Kampaň - Týden evropské mobility v Třinci"</t>
  </si>
  <si>
    <t>Dotace - projekt "ZUŠ Třanovského 596 - výměna oken"</t>
  </si>
  <si>
    <t>Mikroregion - Sdružení obcí Osoblažska</t>
  </si>
  <si>
    <t>Mikroregion Krnovsko</t>
  </si>
  <si>
    <t>Mikroregion Matice slezská Háj ve Slezsku</t>
  </si>
  <si>
    <t>Mikroregion Odersko</t>
  </si>
  <si>
    <t>Mikroregion Opavsko severozápad</t>
  </si>
  <si>
    <t>Mikroregion Žermanické a Těrlické přehrady</t>
  </si>
  <si>
    <t>Region Poodří</t>
  </si>
  <si>
    <t>Region Slezská brána</t>
  </si>
  <si>
    <t>Sdružení měst a obcí povodí Ondřejnice Brušperk</t>
  </si>
  <si>
    <t>Sdružení obcí Hlučínska</t>
  </si>
  <si>
    <t>Sdružení obcí povodí Morávky</t>
  </si>
  <si>
    <t>Sdružení obcí povodí Stonávky</t>
  </si>
  <si>
    <t>Sdružení obcí Rýmařovska</t>
  </si>
  <si>
    <t>Svazek obcí mikroregionu Hlučínska</t>
  </si>
  <si>
    <t>Venkovský mikroregion Moravice</t>
  </si>
  <si>
    <t>Olomoucký kraj</t>
  </si>
  <si>
    <t>Dopravní obslužnost - linková doprava</t>
  </si>
  <si>
    <t>Fakultní nemocnice Ostrava</t>
  </si>
  <si>
    <t>Výdaje související s provozem stanice Integrovaného výjezdového centra Nošovice</t>
  </si>
  <si>
    <t>Zvyšování akceschopnosti vyhledávacícha záchranných modulů USAR a WASAR</t>
  </si>
  <si>
    <t>Krajská hygienická stanice Moravskoslezského kraje se sídlem v Ostravě</t>
  </si>
  <si>
    <t>Krajské ředitelství policie Moravskoslezského kraje</t>
  </si>
  <si>
    <t xml:space="preserve">Podpora činnosti bezpečnostních a ostatních složek Moravskoslezského kraje       </t>
  </si>
  <si>
    <t>Psychiatrická nemocnice v Opavě</t>
  </si>
  <si>
    <t xml:space="preserve">Slezské zemské muzeum, Opava </t>
  </si>
  <si>
    <t>1. Judo club Baník Ostrava, z.s., Ostrava-Jih</t>
  </si>
  <si>
    <t>Dotační program – Podpora vrcholového sportu v Moravskoslezském kraji</t>
  </si>
  <si>
    <t>1. SC Vítkovice z. s., Ostrava-Poruba</t>
  </si>
  <si>
    <t>1. SFK Havířov, z.s., Havířov</t>
  </si>
  <si>
    <t>1.FBC Karviná, Karviná</t>
  </si>
  <si>
    <t>1st International School of Ostrava - základní škola a gymnázium, s.r.o.</t>
  </si>
  <si>
    <t>Dotace pro soukromé školy</t>
  </si>
  <si>
    <t>2K-BIKE CLUB ODRY, Odry</t>
  </si>
  <si>
    <t>4. přední hlídka Royal Rangers Oldřichovice, Třinec</t>
  </si>
  <si>
    <t>Dotační program – Naplňování Koncepce podpory mládeže na krajské úrovni v Moravskoslezském kraji</t>
  </si>
  <si>
    <t>42. přední hlídka Royal Rangers Ostrava, Ostrava</t>
  </si>
  <si>
    <t>9. přední hlídka Royal Rangers Třinec-Sosna, Návsí</t>
  </si>
  <si>
    <t>ABC o.p.s., Ostrava-Poruba</t>
  </si>
  <si>
    <t xml:space="preserve">Dotační program - Program na podporu projektů ve zdravotnictví </t>
  </si>
  <si>
    <t>ACRIOS Systems s.r.o., Ostrava-Jih</t>
  </si>
  <si>
    <t>Dotační program – Podpora podnikání v Moravskoslezském kraji</t>
  </si>
  <si>
    <t>ADAM - Autistické děti a my, z.s., Havířov</t>
  </si>
  <si>
    <t>Dotační program – Program realizace specifických aktivit Moravskoslezského krajského plánu vyrovnávání příležitostí pro občany se zdravotním postižením</t>
  </si>
  <si>
    <t>ADRA o.p.s., Praha 5</t>
  </si>
  <si>
    <t>Dotace - veletrh pracovních příležitostí v Moravskoslezském kraji „JOBfest pracovní veletrh 2019“</t>
  </si>
  <si>
    <t>Aeroklub Frýdlant nad Ostravicí, z.s., Frýdlant nad Ostravicí</t>
  </si>
  <si>
    <t>Affiliate Group s.r.o., Petrovice u Karviné</t>
  </si>
  <si>
    <t>AGEL Střední zdravotnická škola s.r.o.</t>
  </si>
  <si>
    <t>Dotace - projekt Golf pro zdraví</t>
  </si>
  <si>
    <t>Agentura Slunce, o.p.s., Ostrava-Poruba</t>
  </si>
  <si>
    <t>AHOL - Střední odborná škola gastronomie, turismu a lázeňství, školská právnická osoba</t>
  </si>
  <si>
    <t xml:space="preserve">AHOL -Střední odborná škola, s.r.o. </t>
  </si>
  <si>
    <t xml:space="preserve">AHOL-Vyšší odborná škola, o.p.s.    </t>
  </si>
  <si>
    <t>AIREKO PLUS s.r.o., Ostrava</t>
  </si>
  <si>
    <t xml:space="preserve">Akademický ústav Karviná, z.ú. </t>
  </si>
  <si>
    <t>Akademie karate Ostrava, z.s., Ostrava</t>
  </si>
  <si>
    <t>Akce pro školy, z.s., Kopřivná</t>
  </si>
  <si>
    <t>Akcičky smích. radost. odpočinek, z. s., Ostrava-Poruba</t>
  </si>
  <si>
    <t>AlFi, z.s., Ostrava-Petřkovice</t>
  </si>
  <si>
    <t>Alliance Francaise Ostrava, Ostrava-Moravská Ostrava a Přívoz</t>
  </si>
  <si>
    <t xml:space="preserve">Althaia o.p.s., Bruntál </t>
  </si>
  <si>
    <t>Andělé Stromu života pobočný spolek Moravskoslezský kraj, Nový Jičín</t>
  </si>
  <si>
    <t>Dotační program – Podpora hospicové péče</t>
  </si>
  <si>
    <t>ANIMA VIVA z. s., Opava</t>
  </si>
  <si>
    <t>Anna Rychtárková, Hrádek</t>
  </si>
  <si>
    <t>Dotační program – Podpora cestovního ruchu v Moravskoslezském kraji</t>
  </si>
  <si>
    <t>ANULIKA z.s., Ostrava</t>
  </si>
  <si>
    <t>APROPO z.s., Havířov-Šumbark</t>
  </si>
  <si>
    <t>Dotace - projekt Film o lázních</t>
  </si>
  <si>
    <t>AQUAZORBING.CZ s.r.o., Příbor</t>
  </si>
  <si>
    <t>ArchiBIM studio s.r.o., Ostrava</t>
  </si>
  <si>
    <t>ARKA CZ, z.s., Ostrava</t>
  </si>
  <si>
    <t>Armáda spásy v České republice, z.s., Praha</t>
  </si>
  <si>
    <t>Dotační program – Program na podporu komunitní práce a na zmírňování následků sociálního vyloučení v sociálně vyloučených lokalitách Moravskoslezského kraje</t>
  </si>
  <si>
    <t>ARMATURY Group a.s., Dolní Benešov</t>
  </si>
  <si>
    <t>ARRIVA MORAVA a.s., Ostrava</t>
  </si>
  <si>
    <t>ARUNDO TRADING s. r. o., Frenštát pod Radhoštěm</t>
  </si>
  <si>
    <t>Asociace malých debrujárů České republiky, spolek, Uherský Brod</t>
  </si>
  <si>
    <t>Dotace - NanoDen 2018 Ostrava</t>
  </si>
  <si>
    <t>Asociace rodičů a přátel zdravotně postižených dětí v ČR, z.s. Klub Zvoneček, Odry</t>
  </si>
  <si>
    <t xml:space="preserve">Asociace rodičů dětí s DMO a přidruženými neurologickými onemocněními ČR, Ostrava </t>
  </si>
  <si>
    <t>Asociace řeckých obcí v České republice, Krnov</t>
  </si>
  <si>
    <t xml:space="preserve">Dotační program – Program podpory aktivit příslušníků národnostních menšin žijících na území Moravskoslezského kraje </t>
  </si>
  <si>
    <t>ASOCIACE ŘECKÝCH OBCÍ V ČESKÉ REPUBLICE, z.s. - Řecká obec Karviná, pobočný spolek</t>
  </si>
  <si>
    <t>Asociace soukromého zemědělství Tešínského Slezska z.s., Ropice</t>
  </si>
  <si>
    <t>Asociace TRIGON, o.p.s., Ostrava-Poruba</t>
  </si>
  <si>
    <t>ATELIER 38 s.r.o., Ostrava</t>
  </si>
  <si>
    <t>Atelier PRAJZ creative, s.r.o., Píšť</t>
  </si>
  <si>
    <t>Ateliér pro děti a mládež při Národním divadle moravskoslezském, spolek, Ostrava</t>
  </si>
  <si>
    <t>Automotoklub Petrovice u Karviné</t>
  </si>
  <si>
    <t>AVE ART Ostrava, soukromá Střední umělecká škola a Základní umělecká škola, s.r.o.</t>
  </si>
  <si>
    <t>AVE, z.s., Český Těšín</t>
  </si>
  <si>
    <t>AZ HELP, zapsaný spolek, Vidnava</t>
  </si>
  <si>
    <t>BADMINTONOVÝ ODDÍL CHANCE OSTRAVA, z.s.</t>
  </si>
  <si>
    <t>Dotační program – Podpora výkonnostního sportu a reprezentace ČR v Moravskoslezském kraji</t>
  </si>
  <si>
    <t>Balónek z.s., Ostrava-Moravská Ostrava a Přívoz</t>
  </si>
  <si>
    <t>Bambo Agency s.r.o., Ústí nad Labem</t>
  </si>
  <si>
    <t>BASKET OSTRAVA, z.s., Ostrava-Moravská Ostrava a Přivoz</t>
  </si>
  <si>
    <t>Basketbalový klub NH Ostrava a.s., Ostrava-Moravská Ostrava a Přívoz</t>
  </si>
  <si>
    <t>Basketbalový klub NH Ostrava z.s., Ostrava-Moravská Ostrava a Přívoz</t>
  </si>
  <si>
    <t>Basketbalový klub Nový Jičín z.s., Nový Jičín</t>
  </si>
  <si>
    <t>Basketbalový klub Příbor, Příbor</t>
  </si>
  <si>
    <t>BAV klub Příbor, středisko volného času, s.r.o.</t>
  </si>
  <si>
    <t>BeePartner a.s., Třinec</t>
  </si>
  <si>
    <t>BelleMED Innovations s.r.o., Ostrava-Poruba</t>
  </si>
  <si>
    <t xml:space="preserve">Beskyd DZR, o.p.s., Frýdek-Místek </t>
  </si>
  <si>
    <t>BESKYDHOST, Ostravice</t>
  </si>
  <si>
    <t>Beskydská šachová škola, Frýdek-Místek</t>
  </si>
  <si>
    <t>BeWooden Company s.r.o., Frýdek-Místek</t>
  </si>
  <si>
    <t>Bezpečnostně právní akademie Ostrava, s. r. o., střední škola</t>
  </si>
  <si>
    <t>Bezpečnostně technologický klastr z. s., Ostrava-Jih</t>
  </si>
  <si>
    <t>Biatlon Ostrava, z.s., Ostrava-Třebovice</t>
  </si>
  <si>
    <t>BIKE SPORT CLUB, Opava</t>
  </si>
  <si>
    <t xml:space="preserve">Bílá holubice z.s., Ostrava-Moravská Ostrava a Přívoz  </t>
  </si>
  <si>
    <t>Bílý kruh bezpečí, z.s., Praha 5</t>
  </si>
  <si>
    <t>Bílý nosorožec, o.p.s., Ostrava-Moravská Ostrava</t>
  </si>
  <si>
    <t>Dotační program – Program na podporu neinvestičních aktivit z oblasti  prevence kriminality</t>
  </si>
  <si>
    <t>BIM scanning s.r.o., Albrechtice</t>
  </si>
  <si>
    <t>BO! Burger Bistro s.r.o., Havířov</t>
  </si>
  <si>
    <t>Bohumínská městská nemocnice, a.s., Bohumín</t>
  </si>
  <si>
    <t>BOS.org s.r.o., Ústí nad Labem-město, Klíše</t>
  </si>
  <si>
    <t>BOXING OSTRAVA, z.s., Ostrava</t>
  </si>
  <si>
    <t>Bruntálská dílna Polárka o.p.s., Bruntál</t>
  </si>
  <si>
    <t>Bunkr, o.p.s., Třinec</t>
  </si>
  <si>
    <t>BVÚ-Centrum pro volný čas a pomoc mládeži z.s., Ostrava-Moravská Ostrava a Přívoz</t>
  </si>
  <si>
    <t xml:space="preserve">Campana - Mezinárodní Montessori mateřská škola a Montessori centrum, s.r.o. </t>
  </si>
  <si>
    <t>CDU SPORT - STOLNÍ TENIS OSTRAVA, z. s., Ostrava-Jih</t>
  </si>
  <si>
    <t>Central Warehouse Solution s.r.o., Brušperk</t>
  </si>
  <si>
    <t>CENTROM z. s., Ostrava-Vítkovice</t>
  </si>
  <si>
    <t>Centrum Anabell, z. s., Brno-střed</t>
  </si>
  <si>
    <t>Centrum inkluze o.p.s., Velké Hoštice</t>
  </si>
  <si>
    <t>Centrum kompetencí, z.s., Český Těšín</t>
  </si>
  <si>
    <t>Centrum mladé rodiny - BOBEŠ, Bohumín</t>
  </si>
  <si>
    <t>Centrum nové naděje, Frýdek-Místek</t>
  </si>
  <si>
    <t>Centrum pro dítě s diabetem, z.s., Ostrava-Moravská Ostrava a Přívoz</t>
  </si>
  <si>
    <t>Centrum pro rodinu a sociální péči, Ostrava</t>
  </si>
  <si>
    <t>Centrum pro rodinu Sluníčko, z.s., Horní Bludovice</t>
  </si>
  <si>
    <t>Centrum pro rozvoj péče o duševní zdraví Moravskoslezského kraje, Ostrava-Poruba</t>
  </si>
  <si>
    <t>Centrum pro zdravotně postižené Moravskoslezského kraje, Ostrava-Moravská Ostrava a Přívoz</t>
  </si>
  <si>
    <t>Centrum služeb pro neslyšící a nedoslýchavé, o.p.s., Ostrava-Moravská Ostrava a Přívoz</t>
  </si>
  <si>
    <t>Centrum sociálních služeb Ostrava, o.p.s., Ostrava, Mariánské Hory a Hulváky</t>
  </si>
  <si>
    <t>Centrum udržitelného rozvoje, z.s., Ostrava</t>
  </si>
  <si>
    <t>CEOS Data s.r.o., Ostrava</t>
  </si>
  <si>
    <t>Circus! Dance Studio, z.s., Bernartice nad Odrou</t>
  </si>
  <si>
    <t>Cloud Telecom holding s.r.o., Praha</t>
  </si>
  <si>
    <t xml:space="preserve">Dotace - podpora činnosti Colliery SRDCEM z.s. </t>
  </si>
  <si>
    <t>Confed Group s.r.o., Brno</t>
  </si>
  <si>
    <t>CZ testing institute s.r.o., Fryčovice</t>
  </si>
  <si>
    <t>ČAATS, z. s. Klub technických sportů - Studentský klub paraglidingu, p.s., Čeladná</t>
  </si>
  <si>
    <t>ČBF - Oblast Severní Morava, evidenční číslo ČBF 09. Ostrava-Moravská Ostrava a Přívoz</t>
  </si>
  <si>
    <t>Černá louka s.r.o., Ostrava</t>
  </si>
  <si>
    <t>Dotační program – Podpora systému destinačního managementu turistických oblastí</t>
  </si>
  <si>
    <t>Česká asociace amerického fotbalu z.s., Praha 10</t>
  </si>
  <si>
    <t>Česká asociace naturální kulturistiky a fitness, z. s., Bruntál</t>
  </si>
  <si>
    <t>Česká asociace stolního tenisu, Praha 6</t>
  </si>
  <si>
    <t>Česká provincie Kongregace Dcer Božské Lásky, Opava</t>
  </si>
  <si>
    <t>Dotace - pracovní a společenské setkání organizátorů, přednášejících a hostů 26. silniční konference 2018</t>
  </si>
  <si>
    <t>Česká společnost ornitologická, Praha 5 - Smíchov</t>
  </si>
  <si>
    <t>České centrum signálních zvířat, z. s., Nový Jičín</t>
  </si>
  <si>
    <t>České dráhy, a.s., Praha 1</t>
  </si>
  <si>
    <t>Dopravní obslužnost - drážní doprava</t>
  </si>
  <si>
    <t>Česko-japonské kulturní centrum, z.s., Ostrava-Moravská Ostrava a Přívoz</t>
  </si>
  <si>
    <t>Českomoravská myslivecká jednota, z.s. - okresní myslivecký spolek Karviná, Havířov- Dolní Suchá</t>
  </si>
  <si>
    <t>Dotace - projekt Setkání podnikatelů</t>
  </si>
  <si>
    <t>Český rybářský svaz, místní organizace Frýdlant nad Ostravicí, Frýdlant nad Ostravicí</t>
  </si>
  <si>
    <t xml:space="preserve">Dotace - zajištění akcí pořádaných v průběhu roku 2018 </t>
  </si>
  <si>
    <t>Dotace - zajištění celoroční činnosti Českého svazu bojovníků za svobodu, oblastního výboru Nový Jičín</t>
  </si>
  <si>
    <t>Český svaz včelařů, z.s., základní organizace Baška, Kunčičky u Bašky</t>
  </si>
  <si>
    <t>Český svaz včelařů, z.s., základní organizace Frýdek - Místek, Frýdek-Místek</t>
  </si>
  <si>
    <t>Člověk na hranici, z.s., Český Těšín</t>
  </si>
  <si>
    <t>ČMELÁČEK z. s., Ostrava-Jih</t>
  </si>
  <si>
    <t xml:space="preserve">ČSAD Frýdek-Místek a. s. </t>
  </si>
  <si>
    <t xml:space="preserve">ČSAD Havířov a. s. </t>
  </si>
  <si>
    <t>ČSAD Karviná a. s.</t>
  </si>
  <si>
    <t xml:space="preserve">ČSAD Vsetín a. s. </t>
  </si>
  <si>
    <t>ČSS, z.s. - sportovně střelecký klub Břidličná, Břidličná</t>
  </si>
  <si>
    <t>ČSS, z.s. - sportovně střelecký klub Sedlnice, Sedlnice</t>
  </si>
  <si>
    <t>Čtyřleté a osmileté gymnázium, s.r.o.</t>
  </si>
  <si>
    <t>Dagmar Žouželková, Andělská Hora</t>
  </si>
  <si>
    <t>DAKOTA, o.p.s., Ostrava-Jih</t>
  </si>
  <si>
    <t>DAMTAX SOLUTION s.r.o., Ostrava</t>
  </si>
  <si>
    <t>Dotace - projekt Regionální ozvěny Mezinárodního filmového festivalu Febiofest Ostrava 2018</t>
  </si>
  <si>
    <t>David Haitl, Bernartice nad Odrou</t>
  </si>
  <si>
    <t>DAVID MORAVEC HOCKEY ACADEMY, z.s., Ostrava-Zábřeh</t>
  </si>
  <si>
    <t>Destinační management turistické oblasti Beskydy-Valašsko, o.p.s., Frýdek-Místek</t>
  </si>
  <si>
    <t>DĚTSKÉ KRIZOVÉ CENTRUM, z.ú., Praha 5</t>
  </si>
  <si>
    <t>Dětský ranč Hlučín</t>
  </si>
  <si>
    <t>DHC Sokol Poruba s.r.o., Ostrava-Moravská Ostrava a Přívoz</t>
  </si>
  <si>
    <t>Dotace - specializovaná hospicová péče v hospici CITADELA pro obyvatele MSK</t>
  </si>
  <si>
    <t>Diakonie ČCE - středisko v Ostravě, Ostrava-Vítkovice</t>
  </si>
  <si>
    <t>Diakonie ČCE - Středisko v Rýmařově, Rýmařov</t>
  </si>
  <si>
    <t>Diecézní charita ostravsko-opavská, Ostrava</t>
  </si>
  <si>
    <t>Digital Consulting s.r.o., Dětmarovice</t>
  </si>
  <si>
    <t>Dobrá rodina o.p.s., Praha 1</t>
  </si>
  <si>
    <t>Doktor Moravec s.r.o., Dobrá</t>
  </si>
  <si>
    <t>Dotační program – Specializační vzdělávání všeobecných praktických lékařů pro dospělé a praktických lékařů pro děti a dorost</t>
  </si>
  <si>
    <t>DOMINO cz, o. p. s., Zlín</t>
  </si>
  <si>
    <t>Domov sv. Jana Křtitele, s.r.o., Frýdek-Místek</t>
  </si>
  <si>
    <t>DON BOSKO HAVÍŘOV o.p.s., Havířov</t>
  </si>
  <si>
    <t>Dopravní podnik Ostrava a.s., Ostrava-Moravská Ostrava a Přívoz</t>
  </si>
  <si>
    <t>Družstvo NAPROTI, Ostrava-Moravská Ostrava a Přívoz</t>
  </si>
  <si>
    <t>Dotace - vyhlášení Ceny za mimořádný přínos v oboru gerontologie pro rok 2018</t>
  </si>
  <si>
    <t>Ducatus Teschinensis z. s., Bystřice</t>
  </si>
  <si>
    <t>Dům seniorů "POHODA", o. p. s., Orlová</t>
  </si>
  <si>
    <t>Dustee Technologies s.r.o., Ostrava</t>
  </si>
  <si>
    <t>EDUCA - Střední odborná škola, s.r.o.</t>
  </si>
  <si>
    <t>EDUCAnet - Soukromé gymnázium Ostrava, s.r.o.</t>
  </si>
  <si>
    <t>EDUCATION INSTITUTE základní škola, mateřská škola, s.r.o.</t>
  </si>
  <si>
    <t>Ekipa, Opava</t>
  </si>
  <si>
    <t>Eko-info centrum Ostrava, Ostrava</t>
  </si>
  <si>
    <t>Elim Opava, o.p.s., Opava</t>
  </si>
  <si>
    <t>Elite Timber Construction, s.r.o., Ostrava-Moravská Ostrava a Přívoz</t>
  </si>
  <si>
    <t>El-Stylo s.r.o., Dolní Domaslavice</t>
  </si>
  <si>
    <t xml:space="preserve">ELVAC a.s., Ostrava </t>
  </si>
  <si>
    <t>Enduro klub Palkovice, z.s., Palkovice</t>
  </si>
  <si>
    <t>ENVIKO, z.s., Vřesina</t>
  </si>
  <si>
    <t>Envir &amp; Power Ostrava a.s., Ostrava-Martinov</t>
  </si>
  <si>
    <t>eShopSystem s.r.o., Praha</t>
  </si>
  <si>
    <t>euro payments s.r.o., Praha</t>
  </si>
  <si>
    <t>Euroregion Praděd - česká část, Bruntál</t>
  </si>
  <si>
    <t>EUROTOPIA.CZ, o.p.s., Opava</t>
  </si>
  <si>
    <t>Evangelikální společenství křesťanů, z.s., Havířov</t>
  </si>
  <si>
    <t>Dotace - projekt Urban Challenge 2018 - Ostrava</t>
  </si>
  <si>
    <t>FA PRAKTIK s.r.o. Středisko praktického vyučování</t>
  </si>
  <si>
    <t>Farní sbor Slezské církve evangelické a. v. v Orlové, Orlová</t>
  </si>
  <si>
    <t>FC Slavoj Olympia Bruntál z.s., Bruntál</t>
  </si>
  <si>
    <t>FC Vítkovice 1919, z.s., Ostrava-Moravská Ostrava a Přívoz</t>
  </si>
  <si>
    <t>Dotace - příprava a zajištění workshopu SMART TRAFFIC Ostrava 2018</t>
  </si>
  <si>
    <t>Festival Poodří Františka Lýska, z.s., Ostrava</t>
  </si>
  <si>
    <t>FIBER TELECOM s.r.o., Praha</t>
  </si>
  <si>
    <t>FIDUCIA, Moravská Ostrava a Přívoz</t>
  </si>
  <si>
    <t>Filadelfia - práce s dětmi a mládeží, Frýdek-Místek</t>
  </si>
  <si>
    <t>Florbal Havířov, Havířov</t>
  </si>
  <si>
    <t>Florbalový klub Ossiko Třinec spolek, Třinec</t>
  </si>
  <si>
    <t>FOKUS-Opava, z.s., Svobodné Heřmanice</t>
  </si>
  <si>
    <t>FOLK V OSTRAVĚ z.s., Ostrava-Poruba</t>
  </si>
  <si>
    <t>FOND OHROŽENÝCH DĚTÍ, Praha 1</t>
  </si>
  <si>
    <t>Dotace - 10. setkání postižených a opuštěných dětí z MSK</t>
  </si>
  <si>
    <t>Dotace - 5. ročník přehlídky kulturně společenských aktivit postižených a opuštěných dětí z MSK</t>
  </si>
  <si>
    <t>FOR HELP s.r.o., Ostrava Poruba</t>
  </si>
  <si>
    <t>Foreduca s.r.o., Dětmarovice</t>
  </si>
  <si>
    <t>FOTBAL TŘINEC z.s., Třinec</t>
  </si>
  <si>
    <t>free.lepus.cz, z.s., Ostrava-Hrabůvka</t>
  </si>
  <si>
    <t>FunTime Athletics Nový Jičín, z.s., Nový Jičín</t>
  </si>
  <si>
    <t>Futra, Orlová, Lutyně</t>
  </si>
  <si>
    <t>Futsal club Ostrava, z.s., Horní Datyně</t>
  </si>
  <si>
    <t>Futsal Karviná z.s., Karviná</t>
  </si>
  <si>
    <t>Galaxie-Centrum pomoci, Karviná</t>
  </si>
  <si>
    <t>GALILEO SCHOOL - bilingvní  mateřská škola a základní škola, s.r.o.</t>
  </si>
  <si>
    <t>G-Consult, spol. s r. o., Ostrava</t>
  </si>
  <si>
    <t>GeoPrime Geodézie s.r.o., Ostrava</t>
  </si>
  <si>
    <t>GODMED CZ s.r.o., Český Těšín</t>
  </si>
  <si>
    <t>Golf Club Lipiny, spolek, Karviná</t>
  </si>
  <si>
    <t>Golf club Ostravice z.s., Ostravice</t>
  </si>
  <si>
    <t>GOODWILL - vyšší odborná škola, s.r.o.</t>
  </si>
  <si>
    <t>Górole - Folklorní soubor, Mosty u Jablunkova</t>
  </si>
  <si>
    <t>Grandimex s.r.o., Praha</t>
  </si>
  <si>
    <t>Green Volley Beskydy, z.s., Frýdek-Místek</t>
  </si>
  <si>
    <t>GW Train Regio a.s., Ústí nad Labem - Střekov</t>
  </si>
  <si>
    <t>Gymnázium BESKYDY MOUNTAIN ACADEMY, s.r.o.</t>
  </si>
  <si>
    <t>Gymnázium Jana Šabršuly s.r.o.</t>
  </si>
  <si>
    <t>HANDBALL CLUB BANÍK KARVINÁ</t>
  </si>
  <si>
    <t>Handicap centrum Škola života Frýdek-Místek, o.p.s., Frýdek-Místek</t>
  </si>
  <si>
    <t xml:space="preserve">Handicap Sport Club Havířov, z.s., Havířov </t>
  </si>
  <si>
    <t>Happy Sport Opava, Opava</t>
  </si>
  <si>
    <t>HC AZ Havířov 2010, Havířov</t>
  </si>
  <si>
    <t xml:space="preserve">HC Havířov 2010 s.r.o., Havířov </t>
  </si>
  <si>
    <t>HC OCELÁŘI TŘINEC mládež, z.s., Třinec</t>
  </si>
  <si>
    <t>HC VÍTKOVICE RIDERA, spolek, Ostrava</t>
  </si>
  <si>
    <t>HELLSTEIN spol. s r.o., Kopřivnice</t>
  </si>
  <si>
    <t>HELP-IN, o.p.s. Bruntál</t>
  </si>
  <si>
    <t>Heřmánek, z.s., Karviná-Fryštát</t>
  </si>
  <si>
    <t>Hnutí Duha Jeseník, Jeseník</t>
  </si>
  <si>
    <t>Hofri s.r.o., Ludgeřovice</t>
  </si>
  <si>
    <t>HOKEJBAL CLUB TŘINEC, z.s., Vendryně</t>
  </si>
  <si>
    <t>HOKEJOVÁ ŠKOLA - OSTRAVA, z.s., Ostrava-Jih</t>
  </si>
  <si>
    <t>Hokejový klub RT TORAX PORUBA, z. s., Ostrava-Poruba</t>
  </si>
  <si>
    <t>Hokejový klub RT TORAX PORUBA 2011, z. s., Ostrava</t>
  </si>
  <si>
    <t>Hokejový spolek Opava, z.s., Opava</t>
  </si>
  <si>
    <t>Hope House, z. s., Břidličná</t>
  </si>
  <si>
    <t>Horolezecký oddíl Atlas Opava, z.s., Opava</t>
  </si>
  <si>
    <t>Horská služba ČR  o.p.s., Špindlerův Mlýn</t>
  </si>
  <si>
    <t>Hotelová škola a Obchodní akademie Havířov s.r.o.</t>
  </si>
  <si>
    <t xml:space="preserve">Dotace - projekt Chytrá myšlenka Moravskoslezského kraje </t>
  </si>
  <si>
    <t>HUPL CZ s.r.o., Ostrava-Moravská Ostrava a Přívoz</t>
  </si>
  <si>
    <t>Hutní montáže - SvarServiS, s.r.o., Ostrava, Mariánské Hory a Hulváky</t>
  </si>
  <si>
    <t>HV Výtahy s.r.o., Opava</t>
  </si>
  <si>
    <t>Charita Bohumín, Bohumín</t>
  </si>
  <si>
    <t>Dotace - automobil pro humanitární pomoc a rozvojovou spolupráci</t>
  </si>
  <si>
    <t>Charita Český Těšín</t>
  </si>
  <si>
    <t>Charita Frenštát pod Radhoštěm</t>
  </si>
  <si>
    <t>Charita Hlučín</t>
  </si>
  <si>
    <t>Charita Jablunkov, Jablunkov</t>
  </si>
  <si>
    <t>Dotace - projekt Domov pokojného stáří sv. Františka v Javorníku</t>
  </si>
  <si>
    <t>Charita Kopřivnice</t>
  </si>
  <si>
    <t>Charita Krnov, Krnov</t>
  </si>
  <si>
    <t>Charita Nový Jičín, Nový Jičín</t>
  </si>
  <si>
    <t>Charita Odry, Odry</t>
  </si>
  <si>
    <t>Dotace - vydání publikace 10 LET FOTOSOUTĚŽE MŮJ SVĚT</t>
  </si>
  <si>
    <t>Charita Studénka, Studénka</t>
  </si>
  <si>
    <t>Charita sv. Alexandra, Ostrava</t>
  </si>
  <si>
    <t>Charita sv. Martina, Malá Morávka 31</t>
  </si>
  <si>
    <t>Charita Třinec, Třinec</t>
  </si>
  <si>
    <t xml:space="preserve">Dotace - projekt Šíření dopravních informací prostřednictvím RDS-TMC </t>
  </si>
  <si>
    <t>IC Petrovice u Karviné, z.s., Petrovice u Karviné</t>
  </si>
  <si>
    <t>ILCO Novojičínska spolek stomiků, Nový Jičín</t>
  </si>
  <si>
    <t>infinity - progress z.s., Mosty u Jablunkova 316</t>
  </si>
  <si>
    <t>Ing. arch. Josef Řezníček, Ostrava Poruba</t>
  </si>
  <si>
    <t>Ing. Jana Blažejová, Býkov-Láryšov, Láryšov</t>
  </si>
  <si>
    <t>Dotace - projekt Rekordy handicapovaných hrdinů</t>
  </si>
  <si>
    <t>Ing. Lubomír Carbol, Morávka</t>
  </si>
  <si>
    <t>Ing. Štěpán Carbol, Morávka</t>
  </si>
  <si>
    <t xml:space="preserve">INškolka s.r.o. </t>
  </si>
  <si>
    <t>ITY z.s., Starý Jičín</t>
  </si>
  <si>
    <t>IUVENTAS - Soukromé gymnázium a Střední odborná škola, s.r.o.</t>
  </si>
  <si>
    <t>IVVA - Veteran Volleyball z.s., Ostrava Stará Bělá</t>
  </si>
  <si>
    <t>Jan Šigut, Karviná</t>
  </si>
  <si>
    <t>Dotace - projekt Pravý prvorepublikový večer</t>
  </si>
  <si>
    <t>Dotace - zajištění propagace a popularizace Moravskoslezského kraje při expedici do Japonska</t>
  </si>
  <si>
    <t>Jezdecký klub voltiž Albertovec, z.s., Bolatice</t>
  </si>
  <si>
    <t>JK Stáj Kennbery, Český Těšín</t>
  </si>
  <si>
    <t>JK Vělopolí z.s., Vělopolí</t>
  </si>
  <si>
    <t>JO TENISOVÉ TRÉNINKOVÉ CENTRUM z.s., Frýdek-Místek</t>
  </si>
  <si>
    <t>JUDO CLUB HAVÍŘOV z.s., Havířov</t>
  </si>
  <si>
    <t>Junák - český skaut, Moravskoslezský kraj, z. s., Ostrava-Vítkovice</t>
  </si>
  <si>
    <t>Junák - český skaut, přístav VIRIBUS UNITIS Ostrava, z. s., Ostrava-Poruba</t>
  </si>
  <si>
    <t>Junák - svaz skautů a skautek ČR, Havířov</t>
  </si>
  <si>
    <t>Juniorský maratonský klub, z.s., Praha 7</t>
  </si>
  <si>
    <t>K+K LABYRINT OSTRAVA z.s., Ostrava-Moravská Ostrava a Přívoz</t>
  </si>
  <si>
    <t>Kabal team Karviná z.s., Karviná</t>
  </si>
  <si>
    <t>KAFIRA o.p.s., Opava</t>
  </si>
  <si>
    <t>Karate Havířov, z.s., Havířov-Šumbark</t>
  </si>
  <si>
    <t>KARATE TYGR SHOTOKAN, z.s., Ostrava-Poruba</t>
  </si>
  <si>
    <t>Katolická beseda v Kopřivnici, z. s., Kopřivnice</t>
  </si>
  <si>
    <t>KČT, odbor Moravská Ostrava, Ostrava, Moravská Ostrava a Přívoz</t>
  </si>
  <si>
    <t>Kikstart, z.s., Opava</t>
  </si>
  <si>
    <t xml:space="preserve">Klub bechtěreviků ČR z.s., Praha </t>
  </si>
  <si>
    <t>Klub biatlonu Břidličná</t>
  </si>
  <si>
    <t>Klub celiakie pro Ostravu a Moravskoslezský kraj, z. s., Ostrava-Proskovice</t>
  </si>
  <si>
    <t>Klub házené Kopřivnice, Kopřivnice</t>
  </si>
  <si>
    <t>KLUB LITERÁRNÍ FANTASTIKY OSTRAVA, Petřvald</t>
  </si>
  <si>
    <t>KOLEČKO z.s., Ostrava-Plesná</t>
  </si>
  <si>
    <t>Kongres Poláků v České republice, Český Těšín</t>
  </si>
  <si>
    <t>Konvent sester alžbětinek v Jablunkově</t>
  </si>
  <si>
    <t>Koordinátor ODIS s.r.o., Ostrava-Moravská Ostrava a Přívoz</t>
  </si>
  <si>
    <t>Činnosti zajišťované obchodní společností Koordinátor ODIS, s.r.o.</t>
  </si>
  <si>
    <t>Kraso klub Havířov</t>
  </si>
  <si>
    <t>Krizové a kontaktní centrum "Pod slunečníkem", Opava</t>
  </si>
  <si>
    <t>Krizové centrum Ostrava, z.s., Ostrava-Vítkovice</t>
  </si>
  <si>
    <t>Krystal Help z.ú., Krnov</t>
  </si>
  <si>
    <t>Křesťanské vzdělávací centrum Ostrava, z.s., Ostrava-Moravská Ostrava a Přívoz</t>
  </si>
  <si>
    <t>Kulturní centrum Cooltour Ostrava z.ú., Ostrava-Moravská Ostrava a Přívoz</t>
  </si>
  <si>
    <t>Kýpus Ján - BUS s.r.o., Karviná</t>
  </si>
  <si>
    <t>lamella.cz s.r.o., Ostrava</t>
  </si>
  <si>
    <t>Laskovská Nataša, Ostrava-Výškovice</t>
  </si>
  <si>
    <t>Ledax Ostrava o.p.s., Ostrava</t>
  </si>
  <si>
    <t>Leemon Concept, s. r. o., Frýdek-Místek</t>
  </si>
  <si>
    <t>Lesní mateřská škola Mraveniště z.s.</t>
  </si>
  <si>
    <t>Letiště Ostrava, a.s.</t>
  </si>
  <si>
    <t>Zajištění hasičské záchranné služby, bezpečnosti a ostrahy letiště</t>
  </si>
  <si>
    <t>Lexikona, z.s., Krnov</t>
  </si>
  <si>
    <t>Lezení do škol, z.s., Slaný</t>
  </si>
  <si>
    <t>LIGA o.p.s., Bruntál</t>
  </si>
  <si>
    <t>Lítací jelen z.s., Pstruží</t>
  </si>
  <si>
    <t>LK Baník Ostrava z.s., Ostrava-Moravská Ostrava a Přívoz</t>
  </si>
  <si>
    <t>Lucie Částková, Zářecká Lhota</t>
  </si>
  <si>
    <t>Ludmila Dušková, Budišov nad Budišovkou</t>
  </si>
  <si>
    <t>Ludvík Emil, Velká Polom</t>
  </si>
  <si>
    <t>MAFLEX-CZ s.r.o., Mosty u Jablunkova</t>
  </si>
  <si>
    <t>Dotace - setkání u kulatého stolu Bezpečná dopravní infrastruktura MSK 2018</t>
  </si>
  <si>
    <t>Maraton klub Seitl Ostrava</t>
  </si>
  <si>
    <t>Marek Šíma, Ostrava</t>
  </si>
  <si>
    <t>Dotace - 8. reprezentační Duhový ples Ostrava</t>
  </si>
  <si>
    <t>Markéta Toběrná, Velké Albrechtice</t>
  </si>
  <si>
    <t>Martin Carbol, Kunčičky u Bašky</t>
  </si>
  <si>
    <t>Máš čas?, z.s., Kopřivnice</t>
  </si>
  <si>
    <t>Mateřská škola AGEL s.r.o.</t>
  </si>
  <si>
    <t>Mateřská škola Bludovice</t>
  </si>
  <si>
    <t>Mateřská škola Hájov s.r.o.</t>
  </si>
  <si>
    <t>Mateřská škola HAPPY DAY s.r.o.</t>
  </si>
  <si>
    <t xml:space="preserve">Mateřská škola Klíček Krnov </t>
  </si>
  <si>
    <t>Mateřská škola Kouzelný svět</t>
  </si>
  <si>
    <t>Mateřská škola Liščata, s.r.o.</t>
  </si>
  <si>
    <t>Mateřská škola MATEŘINKA s.r.o.</t>
  </si>
  <si>
    <t>Mateřská škola MONTE</t>
  </si>
  <si>
    <t>Mateřská škola Montevláček</t>
  </si>
  <si>
    <t>Mateřská škola novojičínská Beruška, spol. s r. o.</t>
  </si>
  <si>
    <t>MATEŘSKÁ ŠKOLA PALOVÁČEK, s.r.o.</t>
  </si>
  <si>
    <t>Mateřská škola Paprsek s.r.o.</t>
  </si>
  <si>
    <t>Mateřská škola PRIGO, s.r.o.</t>
  </si>
  <si>
    <t>Mateřská škola Profa z.s.</t>
  </si>
  <si>
    <t>Mateřská škola se zdravotnickou péčí, s.r.o.</t>
  </si>
  <si>
    <t>Mateřská škola ZDRAVÍ s.r.o.</t>
  </si>
  <si>
    <t>Mateřská škola, základní škola a střední škola Slezské diakonie Krnov, Krnov</t>
  </si>
  <si>
    <t>mcePharma s. r. o., Bílovec</t>
  </si>
  <si>
    <t>Dotace - zubní ordinace Šilheřovice</t>
  </si>
  <si>
    <t>MEBSTER s.r.o., Ostrava</t>
  </si>
  <si>
    <t>Medela-péče o seniory o.p.s., Ostravice</t>
  </si>
  <si>
    <t>Dotace - projekt Hra o kilogramy</t>
  </si>
  <si>
    <t>MEDICA Třinec, z.ú.</t>
  </si>
  <si>
    <t>MěDP Opava a. s.</t>
  </si>
  <si>
    <t>MENS SANA, z.ú., Ostrava</t>
  </si>
  <si>
    <t xml:space="preserve">Městský fotbalový klub Frýdek - Místek z.s. </t>
  </si>
  <si>
    <t>Městský fotbalový klub Karviná, Karviná-Hranice</t>
  </si>
  <si>
    <t>Mezinárodní obchodní akademie Ostrava, s.r.o.</t>
  </si>
  <si>
    <t>Mgr. Halina Františáková, Havířov</t>
  </si>
  <si>
    <t>MICHELLE Karviná z.s., Karviná</t>
  </si>
  <si>
    <t>MIKASA z. s., Ostrava-Jih</t>
  </si>
  <si>
    <t xml:space="preserve">Dotace - projekt eJantarová cesta 2018 </t>
  </si>
  <si>
    <t>Místní skupina Polského kulturně-osvětového svazu v Bystřici z.s., Bystřice</t>
  </si>
  <si>
    <t>Místní skupina Polského kulturně-osvětového svazu v Karviné-Fryštátě, Karviná</t>
  </si>
  <si>
    <t>Dotace - projekt Svátek folkloru v Oldřichovicích</t>
  </si>
  <si>
    <t>Místní skupina Polského kulturně-osvětového svazu v Třinci - Dolní Lištné z.s., Třinec-D.Lištná</t>
  </si>
  <si>
    <t>Mladí včelaříci, z.s., Bartošovice</t>
  </si>
  <si>
    <t xml:space="preserve">Mladý tenista, z.s., Bílovec </t>
  </si>
  <si>
    <t>Dotace - automobil pro mobilní hospic</t>
  </si>
  <si>
    <t>Modrý kříž v České republice, Český Těšín</t>
  </si>
  <si>
    <t>Dotace - nákup dodávky</t>
  </si>
  <si>
    <t>Montessori základní škola Úsměv</t>
  </si>
  <si>
    <t>Moravian-Silesian Hearts, z.s., Klimkovice</t>
  </si>
  <si>
    <t>Moravskoslezská krajská organizace ČUS, Ostrava, Moravská Ostrava a Přívoz</t>
  </si>
  <si>
    <t>Moravskoslezská obchodní akademie, s.r.o.</t>
  </si>
  <si>
    <t>Moravskoslezská unie neslyšících, Ostrava</t>
  </si>
  <si>
    <t>Moravskoslezské inovační centrum Ostrava, a.s., Ostrava - Pustkovec</t>
  </si>
  <si>
    <t>Moravskoslezské Investice a Development, a.s., Moravská Ostrava a Přívoz</t>
  </si>
  <si>
    <t>Moravskoslezský automobilový klastr, z.s., Ostrava-Poruba</t>
  </si>
  <si>
    <t>Moravskoslezský klub Karviná z.s., Karviná Ráj</t>
  </si>
  <si>
    <t>Moravskoslezský krajský svaz jachtingu, z. s., Ostrava-Mariánské Hory a Hulváky</t>
  </si>
  <si>
    <t>Moravskoslezský krajský šachový svaz (MKŠS), Ostrava</t>
  </si>
  <si>
    <t>MRŇOUSKOVA MATEŘSKÁ ŠKOLA</t>
  </si>
  <si>
    <t>MUDr. Irena Kučerová, Studénka Butovice</t>
  </si>
  <si>
    <t>MUDr. Martin Švébiš, Frýdlant nad Ostravicí</t>
  </si>
  <si>
    <t>MUDr.Milan Mačák, Orlová, Lutyně</t>
  </si>
  <si>
    <t>MVIL Ostrava z.s., Ostrava</t>
  </si>
  <si>
    <t>MyAppIn s.r.o., Frýdek-Místek</t>
  </si>
  <si>
    <t>Na Výminku s.r.o., Ostrava-Jih, Zábřeh</t>
  </si>
  <si>
    <t>Dotace - dobrovolnictví u onkologických pacientů v nemocnicích nacházejících se v MSK pro rok 2018</t>
  </si>
  <si>
    <t>NÁRODNÍ DŘEVAŘSKÝ KLASTR, z.s., Ostrava</t>
  </si>
  <si>
    <t>NÁRODNÍ ENERGETICKÝ KLASTR, z.s., Ostrava-Poruba</t>
  </si>
  <si>
    <t>Národní rada zdravotně postižených České republiky, z.s., Praha 7</t>
  </si>
  <si>
    <t>Národní stavební klastr z.s., Ostrava-Jih</t>
  </si>
  <si>
    <t>Národní strojírenský klastr, z.s., Ostrava</t>
  </si>
  <si>
    <t>NAŠE DOUBRAVA, z. s., Doubrava</t>
  </si>
  <si>
    <t>Dotace - projekt Konference Mezi námi</t>
  </si>
  <si>
    <t>Nemocnice Český Těšín a.s., Český Těšín</t>
  </si>
  <si>
    <t>Nestátní denní zařízení DUHA, o.p.s., Orlová</t>
  </si>
  <si>
    <t>Netspot s.r.o., Petrovice u Karviné</t>
  </si>
  <si>
    <t>Dotace - projekt Vyrovnávání příležitostí pro občany se zdravotním postižením prostřednictvím ochrany veřejného zájmu na úseku bezbariérové přístupnosti staveb</t>
  </si>
  <si>
    <t>NoBugs s. r. o., Ostrava</t>
  </si>
  <si>
    <t>Nová možnost, z.ú., Jezdkovice</t>
  </si>
  <si>
    <t>Nová šance, z. s.,  Ostrava-Koblov</t>
  </si>
  <si>
    <t>NT min., s.r.o., Litultovice</t>
  </si>
  <si>
    <t>"Občanské sdružení Čisté Klimkovice", Klimkovice</t>
  </si>
  <si>
    <t>Občanské sdružení Jany Doležílkové, Ostrava</t>
  </si>
  <si>
    <t>Občanské sdružení Sdružení Romů Severní Moravy z.s., Karviná</t>
  </si>
  <si>
    <t>Obec Slovákov v Karviné, Karviná</t>
  </si>
  <si>
    <t>Obecně prospěšná společnost Sv. Josefa, o.p.s., Ropice</t>
  </si>
  <si>
    <t>Obchodní akademie Karviná, s.r.o.</t>
  </si>
  <si>
    <t>Oblastní spolek Českého červeného kříže Karviná, Karviná</t>
  </si>
  <si>
    <t>Oddíl Lyžování Budišov nad Budišovkou, Budišov nad Budišovkou</t>
  </si>
  <si>
    <t>Omnium, z.s., Broumov</t>
  </si>
  <si>
    <t>ONKO-Naděje, sdružení onkologických pacientů Karviná</t>
  </si>
  <si>
    <t xml:space="preserve">ONŽ - pomoc a poradenství pro ženy a dívky, z.s., Praha </t>
  </si>
  <si>
    <t>OPEN HOUSE, Bruntál</t>
  </si>
  <si>
    <t>Ordinace Puškinova s.r.o., Ostravice</t>
  </si>
  <si>
    <t>Organizační výbor GRACIA ČEZ-EDĚ, z.s., Orlová</t>
  </si>
  <si>
    <t>Orientační Běh Opava, Opava</t>
  </si>
  <si>
    <t>Osoblažská dopravní společnost, s. r. o.,  Krnov</t>
  </si>
  <si>
    <t xml:space="preserve">Dotace - 3. ročník Ostrava Fashion Weekend </t>
  </si>
  <si>
    <t>Ostrava Chess z.s., Ostrava-Polanka nad Odrou</t>
  </si>
  <si>
    <t>Ostrava Steelers, Ostrava-Svinov</t>
  </si>
  <si>
    <t>Dotační program – Podpora vědy a výzkumu v Moravskoslezském kraji</t>
  </si>
  <si>
    <t>Paint Western Riding Club, pobočný spolek, Kozlovice</t>
  </si>
  <si>
    <t>PANT, z.s., Ostrava-Polanka nad Odrou</t>
  </si>
  <si>
    <t>Pavel Šigut, Praha  8 Karlín</t>
  </si>
  <si>
    <t>Dotace - projekt Muzikantské žně</t>
  </si>
  <si>
    <t>Pavučina o.p.s., Ostrava-Kunčičky</t>
  </si>
  <si>
    <t>Péče srdcem, z.ú., Ostrava-Vítkovice</t>
  </si>
  <si>
    <t>Pečovatelská služba OASA Nový Jičín, o.p.s., Nový Jičín</t>
  </si>
  <si>
    <t>Pečovatelská služba OASA Opava, o.p.s., Raduň</t>
  </si>
  <si>
    <t>PERAS - ski s.r.o., Ludvíkov</t>
  </si>
  <si>
    <t>PERSEUS, z.s., Ostrava-Moravská Ostrava a Přívoz</t>
  </si>
  <si>
    <t>petit atelier s.r.o., Ropice</t>
  </si>
  <si>
    <t>Petrklíč help, z.s., Český Těšín</t>
  </si>
  <si>
    <t>Pionýr - Krajská organizace Moravskoslezského kraje, Moravská Ostrava a Přívoz</t>
  </si>
  <si>
    <t>Pionýr, z. s. - Pionýrská skupina Ještěr, Ostrava</t>
  </si>
  <si>
    <t>Plavecký klub Nový Jičín, z.s., Nový Jičín</t>
  </si>
  <si>
    <t>PlayByEars s.r.o., Ostrava</t>
  </si>
  <si>
    <t>Podané ruce - osobní asistence, Frýdek-Místek</t>
  </si>
  <si>
    <t>Podhorská nemocnice a.s., Rýmařov</t>
  </si>
  <si>
    <t>POLAR televize Ostrava, s.r.o., Ostrava, Mariánské Hory a Hulváky</t>
  </si>
  <si>
    <t>Polský kulturně-osvětový svaz v České republice, Český Těšín</t>
  </si>
  <si>
    <t>Poradna pro občanství/Občanská a lidská práva, z.s., Praha 2</t>
  </si>
  <si>
    <t>Povodí Odry, státní podnik, Ostrava-Moravská Ostrava  a Přívoz</t>
  </si>
  <si>
    <t>Prádelna PRAPOS s.r.o., Ostrava-Jih</t>
  </si>
  <si>
    <t>PRAPOS, Ostrava-Jih</t>
  </si>
  <si>
    <t xml:space="preserve">Dotace - uspořádání 9. ročníku soutěže Žena regionu </t>
  </si>
  <si>
    <t>PrimeCell Bioscience, a.s., Praha 1</t>
  </si>
  <si>
    <t>PrimMat - Soukromá střední škola podnikatelská, s.r.o.</t>
  </si>
  <si>
    <t>PRO-DO projektová a dotační kancelář, s.r.o., Ostrava</t>
  </si>
  <si>
    <t>První soukromá základní umělecká škola MIS music o.p.s.</t>
  </si>
  <si>
    <t>Příroda kolem nás, o. p. s., Studénka</t>
  </si>
  <si>
    <t xml:space="preserve">Přírodovědné gymnázium Ostrava, s.r.o.  </t>
  </si>
  <si>
    <t>PTS Josef Solnař, s.r.o., Ostrava- Nová Ves</t>
  </si>
  <si>
    <t>PUNTIK s.r.o., Bohumín</t>
  </si>
  <si>
    <t>PUSTEVNY, s.r.o., Trojanovice</t>
  </si>
  <si>
    <t>R.M.S. Sport Praha, Praha</t>
  </si>
  <si>
    <t>RABA Motosport, Ostrava-Radvanice a Bartovice</t>
  </si>
  <si>
    <t>Rada dětí a mládeže Moravskoslezského kraje, z. s., Ostrava-Jih</t>
  </si>
  <si>
    <t>Ranč duhová víla, z.s., Ostrava</t>
  </si>
  <si>
    <t xml:space="preserve">RB Střední odborné učiliště autooprávárenské, s.r.o.  </t>
  </si>
  <si>
    <t>Recyklohraní, o.p.s., Praha 6 - Dejvice</t>
  </si>
  <si>
    <t>Regionální rada rozvoje a spolupráce, Třinec</t>
  </si>
  <si>
    <t>REINTEGRA, Krnov</t>
  </si>
  <si>
    <t>REIT Jízdárna pod Lipovým s. r. o., Morávka</t>
  </si>
  <si>
    <t>Renarkon, o. p. s., Ostrava-Moravská Ostrava a Přívoz</t>
  </si>
  <si>
    <t>Renáta Skalíková, Jindřichov</t>
  </si>
  <si>
    <t>RenderWaves s.r.o., Třinec</t>
  </si>
  <si>
    <t>RESTART Marketing, s.r.o., Třinec</t>
  </si>
  <si>
    <t>Rodinné a komunitní centrum Chaloupka z.s., Ostrava</t>
  </si>
  <si>
    <t>Rodinné centrum Beleza Harmony, z.s., Karviná</t>
  </si>
  <si>
    <t>Rodinné centrum KAŠTÁNEK, z.s., Ostrava-Poruba</t>
  </si>
  <si>
    <t>Romodrom o.p.s., Praha 1</t>
  </si>
  <si>
    <t>ROSKA FRÝDEK-MÍSTEK, regionální organizace Unie Roska v ČR</t>
  </si>
  <si>
    <t>Royal Rangers Moravskoslezský kraj, Frýdek-Místek</t>
  </si>
  <si>
    <t>ROZKOŠ bez RIZIKA, Brno</t>
  </si>
  <si>
    <t>Řecká obec Krnov-město, Krnov</t>
  </si>
  <si>
    <t>Římskokatolická farnost Bolatice, Bolatice</t>
  </si>
  <si>
    <t>Římskokatolická farnost Bravantice</t>
  </si>
  <si>
    <t>Římskokatolická farnost Háj ve Slezsku</t>
  </si>
  <si>
    <t>Římskokatolická farnost Holčovice, Holčovice</t>
  </si>
  <si>
    <t>Římskokatolická farnost Jeseník nad Odrou, Jeseník nad Odrou</t>
  </si>
  <si>
    <t>Římskokatolická farnost Ludgeřovice</t>
  </si>
  <si>
    <t>Římskokatolická farnost Nový Jičín</t>
  </si>
  <si>
    <t>Římskokatolická farnost Ostrava - Hrabová, Ostrava Hrabová</t>
  </si>
  <si>
    <t>Římskokatolická farnost Ostrava - Moravská Ostrava, Ostrava-Moravská Ostrava</t>
  </si>
  <si>
    <t>Římskokatolická farnost Spálov, Spálov</t>
  </si>
  <si>
    <t>Římskokatolická farnost Štramberk</t>
  </si>
  <si>
    <t>Římskokatolická farnost Vrbno pod Pradědem</t>
  </si>
  <si>
    <t>S.T.O.P. Ostrava-Moravská Ostrava a Přívoz</t>
  </si>
  <si>
    <t>Salsa Live, z.s., Ostrava-Mariánské Hory a Hulváky</t>
  </si>
  <si>
    <t>Samostatný kmenový a klubový svaz Dakota, Ostrava</t>
  </si>
  <si>
    <t>Sanatorium Jablunkov, a.s.</t>
  </si>
  <si>
    <t>Dotační program - Program na podporu dobrovolných hasičů</t>
  </si>
  <si>
    <t>Sdružení CHEWAL, z.s., Bystřice</t>
  </si>
  <si>
    <t>Sdružení Permoník, Karviná</t>
  </si>
  <si>
    <t>Sdružení přátel polské knihy, Český Těšín</t>
  </si>
  <si>
    <t xml:space="preserve">Dotace -  XXXV. členská schůze a jarní celostátní odborový seminář STMOÚ ČR, Ostrava, 20. – 22. 5. 2018 </t>
  </si>
  <si>
    <t>SDRUŽENÍ TELEPACE, Ostrava</t>
  </si>
  <si>
    <t>"Sdružení válečných veteránů ČR", Praha</t>
  </si>
  <si>
    <t>Dotace - zajištění provozu a technické vybavenosti “Sdružení válečných veteránů ČR“ pro účely krajské organizace Sdružení válečných veteránů ČR Moravskoslezského kraje</t>
  </si>
  <si>
    <t>SENIOR DOMY POHODA ČESKÝ TĚŠÍN a.s., Český Těšín</t>
  </si>
  <si>
    <t>SENIOR DOMY POHODA Jablunkov a.s., Jablunkov</t>
  </si>
  <si>
    <t>Seniorcentrum OASA, s.r.o., Petřvald</t>
  </si>
  <si>
    <t>SenSei s.r.o., Sedliště</t>
  </si>
  <si>
    <t>Dotace - projekt BESKYDSKÉ HUDEBNÍ LÉTO</t>
  </si>
  <si>
    <t>Severomoravský tenisový svaz, Ostrava-Moravská Ostrava a Přívoz</t>
  </si>
  <si>
    <t>SH ČMS - Okresní sdružení hasičů Bruntál</t>
  </si>
  <si>
    <t>SH ČMS - Okresní sdružení hasičů Frýdek-Místek, Frýdek-Místek</t>
  </si>
  <si>
    <t>SH ČMS - Okresní sdružení hasičů Karviná, Karviná</t>
  </si>
  <si>
    <t>SH ČMS - Okresní sdružení hasičů Nový Jičín, Nový Jičín</t>
  </si>
  <si>
    <t>SH ČMS - Okresní sdružení Ostrava</t>
  </si>
  <si>
    <t>SH ČMS - Sbor dobrovolných hasičů Bílovec, Bílovec</t>
  </si>
  <si>
    <t>Dotace - repase povodňového speciálu Praga V3S</t>
  </si>
  <si>
    <t>SH ČMS - Sbor dobrovolných hasičů Bohuslavice, Bohuslavice</t>
  </si>
  <si>
    <t>SH ČMS - Sbor dobrovolných hasičů Brušperk, Brušperk</t>
  </si>
  <si>
    <t>SH ČMS - Sbor dobrovolných hasičů Břidličná, Břidličná</t>
  </si>
  <si>
    <t>SH ČMS - Sbor dobrovolných hasičů Děhylov, Děhylov</t>
  </si>
  <si>
    <t>SH ČMS - Sbor dobrovolných hasičů Fryčovice, Fryčovice</t>
  </si>
  <si>
    <t>SH ČMS - Sbor dobrovolných hasičů Frýdek, Frýdek-Místek</t>
  </si>
  <si>
    <t>SH ČMS - Sbor dobrovolných hasičů Háj ve Slezsku-Jilešovice, Háj ve Slezsku</t>
  </si>
  <si>
    <t>SH ČMS - Sbor dobrovolných hasičů Háj ve Slezsku-Lhota, Háj ve Slezsku</t>
  </si>
  <si>
    <t>SH ČMS - Sbor dobrovolných hasičů Hájov, Příbor</t>
  </si>
  <si>
    <t>SH ČMS - Sbor dobrovolných hasičů Hať, Hať</t>
  </si>
  <si>
    <t>SH ČMS - Sbor dobrovolných hasičů Hlavnice, Hlavnice</t>
  </si>
  <si>
    <t>SH ČMS - Sbor dobrovolných hasičů Horní Lomná, Horní Lomná</t>
  </si>
  <si>
    <t>SH ČMS - Sbor dobrovolných hasičů Chvalíkovice, Chvalíkovice</t>
  </si>
  <si>
    <t>SH ČMS - Sbor dobrovolných hasičů Jablunkov, Jablunkov</t>
  </si>
  <si>
    <t>SH ČMS - Sbor dobrovolných hasičů Jičina, Starý Jičín</t>
  </si>
  <si>
    <t>SH ČMS - Sbor dobrovolných hasičů Kaňovice, Kaňovice</t>
  </si>
  <si>
    <t xml:space="preserve">SH ČMS - Sbor dobrovolných hasičů Klimkovice, Klimkovice </t>
  </si>
  <si>
    <t>SH ČMS - Sbor dobrovolných hasičů Kopřivnice, Kopřivnice</t>
  </si>
  <si>
    <t>SH ČMS - Sbor dobrovolných hasičů Krásná-Mohelnice, Krásná</t>
  </si>
  <si>
    <t>SH ČMS - Sbor dobrovolných hasičů Kravaře, Kravaře</t>
  </si>
  <si>
    <t>SH ČMS - Sbor dobrovolných hasičů Krnov, Krnov</t>
  </si>
  <si>
    <t xml:space="preserve">SH ČMS - Sbor dobrovolných hasičů Kunčice pod Ondřejníkem, Kunčice pod Ondřejníkem </t>
  </si>
  <si>
    <t>SH ČMS - Sbor dobrovolných hasičů Lískovec, Frýdek-Místek</t>
  </si>
  <si>
    <t>SH ČMS - Sbor dobrovolných hasičů Metylovice, Metylovice</t>
  </si>
  <si>
    <t>SH ČMS - Sbor dobrovolných hasičů Michálkovice, Ostrava</t>
  </si>
  <si>
    <t>SH ČMS - Sbor dobrovolných hasičů Mniší, Kopřivnice</t>
  </si>
  <si>
    <t>SH ČMS - Sbor dobrovolných hasičů Mosty u Jablunkova, Mosty u Jablunkova</t>
  </si>
  <si>
    <t>SH ČMS - Sbor dobrovolných hasičů Muglinov, Ostrava</t>
  </si>
  <si>
    <t>SH ČMS - Sbor dobrovolných hasičů Nová Ves, Frýdlant n. Ostravicí</t>
  </si>
  <si>
    <t>SH ČMS - Sbor dobrovolných hasičů Nová Ves, Ostrava</t>
  </si>
  <si>
    <t>SH ČMS - Sbor dobrovolných hasičů Opava-Komárov, Opava</t>
  </si>
  <si>
    <t>SH ČMS - Sbor dobrovolných hasičů Paskov, Paskov</t>
  </si>
  <si>
    <t>SH ČMS - Sbor dobrovolných hasičů Petrovice - Závada, Petrovice u Karviné</t>
  </si>
  <si>
    <t>SH ČMS - Sbor dobrovolných hasičů Petřvald, Petřvald</t>
  </si>
  <si>
    <t>SH ČMS - Sbor dobrovolných hasičů Písečná, Písečná</t>
  </si>
  <si>
    <t>SH ČMS - Sbor dobrovolných hasičů Písek, Písek</t>
  </si>
  <si>
    <t>SH ČMS - Sbor dobrovolných hasičů Polanka, Ostrava</t>
  </si>
  <si>
    <t>SH ČMS - Sbor dobrovolných hasičů Pražmo, Pražmo</t>
  </si>
  <si>
    <t>SH ČMS - Sbor dobrovolných hasičů Pustkovec, Ostrava</t>
  </si>
  <si>
    <t>SH ČMS - Sbor dobrovolných hasičů Radvanice, Ostrava-Radvanice</t>
  </si>
  <si>
    <t>SH ČMS - Sbor dobrovolných hasičů Rychaltice, Hukvaldy</t>
  </si>
  <si>
    <t>SH ČMS - Sbor dobrovolných hasičů Řepiště, Řepiště</t>
  </si>
  <si>
    <t>SH ČMS - Sbor dobrovolných hasičů Spálov, Spálov</t>
  </si>
  <si>
    <t>SH ČMS - Sbor dobrovolných hasičů Stará Ves nad Ondřejnicí, Stará Ves nad Ondřejnicí</t>
  </si>
  <si>
    <t xml:space="preserve">SH ČMS - Sbor dobrovolných hasičů Staré Heřminovy, Staré Heřminovy  </t>
  </si>
  <si>
    <t>SH ČMS - Sbor dobrovolných hasičů Starý Jičín, Starý Jičín</t>
  </si>
  <si>
    <t>SH ČMS - Sbor dobrovolných hasičů Strahovice, Strahovice</t>
  </si>
  <si>
    <t>Dotace - dostihový den ve Světlé Hoře</t>
  </si>
  <si>
    <t>SH ČMS - Sbor dobrovolných hasičů Svoboda, Štěpánkovice</t>
  </si>
  <si>
    <t>Dotace - oslava výročí 110 let sboru dobrovolných hasičů Šenov</t>
  </si>
  <si>
    <t>Dotace - podpora mládeže v hasičském sportu</t>
  </si>
  <si>
    <t>SH ČMS - Sbor dobrovolných hasičů Tísek, Tísek</t>
  </si>
  <si>
    <t>SH ČMS - Sbor dobrovolných hasičů Trojanovice, Trojanovice</t>
  </si>
  <si>
    <t>SH ČMS - Sbor dobrovolných hasičů Třanovice, Třanovice</t>
  </si>
  <si>
    <t>SH ČMS - Sbor dobrovolných hasičů Véska, Heřmanice u Oder</t>
  </si>
  <si>
    <t>SH ČMS - Sbor dobrovolných hasičů Výškovice, Bílovec</t>
  </si>
  <si>
    <t>Shopping online s.r.o., Praha</t>
  </si>
  <si>
    <t>SiTom servis s.r.o., Milíkov</t>
  </si>
  <si>
    <t>Sjednocená organizace nevidomých a slabozrakých České republiky, zapsaný spolek, Praha 1</t>
  </si>
  <si>
    <t>SK Annaberg, Andělská Hora</t>
  </si>
  <si>
    <t>SK Házená Polanka nad Odrou, z.s., Ostrava-Polanka nad Odrou</t>
  </si>
  <si>
    <t>SK JC Sport Opava, Opava</t>
  </si>
  <si>
    <t>SK PEPA CENTRUM OPAVA</t>
  </si>
  <si>
    <t>SK Sportino z. s., Opava</t>
  </si>
  <si>
    <t>SKI Bílá - Služby s.r.o., Bílá</t>
  </si>
  <si>
    <t>SKSB Ostrava z.s. , Ostrava-Poruba</t>
  </si>
  <si>
    <t>SKV BONATRANS Bohumín z.s., Bohumín</t>
  </si>
  <si>
    <t>Slévárny Třinec, a.s., Třinec</t>
  </si>
  <si>
    <t>Slezská církev evangelická augsburského vyznání, Český Těšín</t>
  </si>
  <si>
    <t>SLEZSKÁ HUMANITA, obecně prospěšná společnost, Karviná</t>
  </si>
  <si>
    <t>Dotace - XVI. ročník mezinárodní vědecké konference Hospodářská politika v zemích Evropské unie</t>
  </si>
  <si>
    <t>Slezský fotbalový club Opava a.s., Opava</t>
  </si>
  <si>
    <t>Slezský soubor Heleny Salichové, Ostrava-Poruba</t>
  </si>
  <si>
    <t>Slezský svaz zdravotně postižených, Hradec nad Moravicí</t>
  </si>
  <si>
    <t>Dotace - prázdninové turistické vlaky Bruntál – Malá Morávka</t>
  </si>
  <si>
    <t>Slunce v dlani, o.p.s., Olbramice</t>
  </si>
  <si>
    <t>Služby Dobrého Pastýře, soukromé sdružení křesťanů, Ludgeřovice</t>
  </si>
  <si>
    <t>SNAKES OSTRAVA z.s., Ostrava-Plesná</t>
  </si>
  <si>
    <t>SOUKROMÁ MATEŘSKÁ ŠKOLA BAMBINO s.r.o.</t>
  </si>
  <si>
    <t>Soukromá mateřská škola Sluníčko Ostrava Poruba</t>
  </si>
  <si>
    <t>Soukromá mateřská škola Veselá opička s.r.o.</t>
  </si>
  <si>
    <t>Soukromá obchodní akademie Opava s.r.o.</t>
  </si>
  <si>
    <t>Soukromá střední odborná škola Frýdek-Místek, s. r. o.</t>
  </si>
  <si>
    <t>Soukromá střední odborná škola PRIMA s.r.o.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</si>
  <si>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</si>
  <si>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</si>
  <si>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</si>
  <si>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</si>
  <si>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</si>
  <si>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</si>
  <si>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</si>
  <si>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</si>
  <si>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</si>
  <si>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</si>
  <si>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Sousedé 55+ z.s. Píšť, Píšť</t>
  </si>
  <si>
    <t>Speciální škola Diakonie ČCE Ostrava, Ostrava-Vítkovice</t>
  </si>
  <si>
    <t>Spirála o.p.s., Ostrava-Jih</t>
  </si>
  <si>
    <t>Společenství Romů na Moravě Romano jekhetaniben pre Morava, Brno</t>
  </si>
  <si>
    <t>Společně-Jekhetane, Ostrava</t>
  </si>
  <si>
    <t>Společnost pro podporu lidí s mentálním postižením Ostrava, z.s., Ostrava-Poruba</t>
  </si>
  <si>
    <t>Společnost senior, Ostrava-Moravská Ostrava a Přívoz</t>
  </si>
  <si>
    <t>Spolek bobr klub, Hlučín Bobrovníky</t>
  </si>
  <si>
    <t>Spolek Fotografická galerie Fiducia, Ostrava</t>
  </si>
  <si>
    <t>Spolek H10, Albrechtice</t>
  </si>
  <si>
    <t>Spolek Jezdecký klub Caballero, Ostrava</t>
  </si>
  <si>
    <t>Spolek Madleine, Frýdek-Místek</t>
  </si>
  <si>
    <t>Spolek PORTAVITA, Havířov</t>
  </si>
  <si>
    <t>Spolek Renesance z.s., Třinec</t>
  </si>
  <si>
    <t>Dotace - Den dětí - Armádní den Kozlovice 2018</t>
  </si>
  <si>
    <t>Spolek Tulipán, Frýdek-Místek</t>
  </si>
  <si>
    <t>Spolek Vladislava Vančury Háj ve Slezsku, Háj ve Slezsku</t>
  </si>
  <si>
    <t>Spolek zdravotně postižených občanů a jejich přátel, Ostrava - Jih</t>
  </si>
  <si>
    <t>Spolkový dům Mariany Berlové, Bruntál</t>
  </si>
  <si>
    <t>Spolu pro rodinu, z.s., Ostrava</t>
  </si>
  <si>
    <t>Sport Club Bolatice, z.s., Bolatice</t>
  </si>
  <si>
    <t>Sportovní klub FERRAM Opava, z.s., Opava</t>
  </si>
  <si>
    <t>Sportovní klub Frýdlant nad Ostravicí, Frýdlant nad Ostravicí</t>
  </si>
  <si>
    <t>Dotace - realizace sportovních soutěží určených pro profesionální a dobrovolné hasiče</t>
  </si>
  <si>
    <t>Sportovní klub Karviná, Karviná</t>
  </si>
  <si>
    <t>Sportovní klub Kopřivnice, z.s., Kopřivnice</t>
  </si>
  <si>
    <t>Sportovní klub Moravia Racing Team, z.s., Nový Jičín</t>
  </si>
  <si>
    <t>Sportovní klub policie Frýdek-Místek z.s., Frýdek-Místek</t>
  </si>
  <si>
    <t>Sportovní klub Policie Olomouc, Olomouc</t>
  </si>
  <si>
    <t>Sportovní klub při Gymnáziu Vrbno pod Pradědem</t>
  </si>
  <si>
    <t>Sportovní klub SIPA SPORT Opava, z.s., Opava</t>
  </si>
  <si>
    <t>Sportovní klub SK Ostrava, Ostrava-Jih</t>
  </si>
  <si>
    <t>Sportovní klub Slavia Orlová, Orlová</t>
  </si>
  <si>
    <t>Sportovní klub vozíčkářů, Ostrava</t>
  </si>
  <si>
    <t>Sportovní klub vzpírání Baník Havířov z.s., Havířov</t>
  </si>
  <si>
    <t>Sportovní klub vzpírání Oty Zaremby Horní Suchá, z. s., Horní Suchá</t>
  </si>
  <si>
    <t>Sportovní potápění Laguna Nový Jičín, pobočný spolek SPMS Nový Jičín</t>
  </si>
  <si>
    <t>Sportovní stáj Nový Jičín-Hermelín klub, z.s.</t>
  </si>
  <si>
    <t>Squash Klub Krnov, z.s., Krnov</t>
  </si>
  <si>
    <t>Stowarzyszenie Młodzieży Polskiej w RC - Sdružení polské mládeže v ČR, z.s.</t>
  </si>
  <si>
    <t>Strojírny a stavby Třinec, a.s., Třinec</t>
  </si>
  <si>
    <t>Středisko pracovní rehabilitace - denní stacionář, o.p.s., Ostrava-Poruba</t>
  </si>
  <si>
    <t>Středisko rané péče SPRP Ostrava, Ostrava-Moravská Ostrava a Přívoz</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</si>
  <si>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</si>
  <si>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</si>
  <si>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</si>
  <si>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</si>
  <si>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</si>
  <si>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Dotace - rekonstrukce hlavní školní budovy</t>
  </si>
  <si>
    <t>Střední škola ekonomicko-podnikatelská Studénka, o. p. s.</t>
  </si>
  <si>
    <t>Střední škola hotelnictví, gastronomie a služeb SČMSD Šilheřovice, s.r.o.</t>
  </si>
  <si>
    <t>Střední škola informačních technologií, s.r.o.</t>
  </si>
  <si>
    <t>Střední škola podnikatelská Klimkovice s.r.o.</t>
  </si>
  <si>
    <t xml:space="preserve">Střední škola uměleckých řemesel, s.r.o.  </t>
  </si>
  <si>
    <t>Střední umělecká škola varhanářská o.p.s.</t>
  </si>
  <si>
    <t>Střední uměleckoprůmyslová škola, s.r.o.</t>
  </si>
  <si>
    <t>Stunt Project s.r.o., Klimkovice</t>
  </si>
  <si>
    <t>Supaplex s.r.o., Ostrava</t>
  </si>
  <si>
    <t>SURVIVAL &amp; KUNG FU CLUB KARVINÁ, z.s., Karviná</t>
  </si>
  <si>
    <t>Svaz diabetiků ČR, Územní organizace Ostrava-Jih, Ostrava-Jih</t>
  </si>
  <si>
    <t>Svaz Maďarů žijících v českých zemích - Cseh- és Morvaországi Magyarok Szövetsége, z. s., Pobočný spolek Ostrava (ve zkratce: Svaz Maďarů - CSMMSZ, z. s., p. s. Ostrava)</t>
  </si>
  <si>
    <t>Svaz neslyšících a nedoslýchavých osob v ČR, z.s., Základní organizace nedoslýchavých Ostrava-Poruba, p.s., Ostrava - Poruba</t>
  </si>
  <si>
    <t>Svaz postižených civilizačními chorobami v České republice, z. s., Praha 8</t>
  </si>
  <si>
    <t>Svaz tělesně postižených v České republice z. s. místní organizace Moravská Ostrava, Ostrava</t>
  </si>
  <si>
    <t>Svaz tělesně postižených v České republice z. s. krajská organizace Moravskoslezského kraje, Ostrava-Moravská Ostrava a Přívoz</t>
  </si>
  <si>
    <t xml:space="preserve">Dotace - projekt Ostrava na kolečkách – prodloužená Rudná </t>
  </si>
  <si>
    <t>ŠERM OSTRAVA, Ostrava-Poruba</t>
  </si>
  <si>
    <t>Škola života o.p.s., Nový Jičín</t>
  </si>
  <si>
    <t>ŠOV Třanovice, o.p.s., Třanovice</t>
  </si>
  <si>
    <t>ŠPINAVCI spolek přátel hradu Sovinec, Ostrava-Jih</t>
  </si>
  <si>
    <t>T.J. Slavoj Poruba, z.s., Ostrava-Martinov</t>
  </si>
  <si>
    <t>Table Tennis Club OSTRAVA 2016 s.r.o., Ostrava-Moravská Ostrava a Přívoz</t>
  </si>
  <si>
    <t>Tanec, sport a pohyb, z.s., Bohumín, Skřečoň</t>
  </si>
  <si>
    <t>Taneční škola Dance4Life, z.s., Opava-Kylešovice</t>
  </si>
  <si>
    <t>Dotace - Festival ohňostrojů Hlučín 2018</t>
  </si>
  <si>
    <t>Tatra Veteran Car Club Kopřivnice, z.s., Nový Jičín</t>
  </si>
  <si>
    <t>Tea Šigutová, Praha 8 Karlín</t>
  </si>
  <si>
    <t>TECHFORCUT s.r.o., Ostrava</t>
  </si>
  <si>
    <t>Tělocvičná jednota Sokol  Karviná, Karviná</t>
  </si>
  <si>
    <t>Tělocvičná jednota Sokol Frýdek-Místek, Frýdek-Místek</t>
  </si>
  <si>
    <t>Tělocvičná jednota Sokol Klimkovice, Klimkovice</t>
  </si>
  <si>
    <t>Tělocvičná jednota Sokol Mariánské Hory, Ostrava-Mariánské Hory a Hulváky</t>
  </si>
  <si>
    <t>Tělocvičná jednota Sokol Moravská Ostrava 1, Ostrava-Moravská Ostrava a Přívoz</t>
  </si>
  <si>
    <t>Tělocvičná jednota Sokol Moravská Ostrava II, Ostrava-Moravská Ostrava a Přívoz</t>
  </si>
  <si>
    <t>Tělocvičná jednota Sokol Opava</t>
  </si>
  <si>
    <t>Tělocvičná jednota SOKOL Poruba, Ostrava-Poruba</t>
  </si>
  <si>
    <t>Tělocvičná jednota Sokol Vítkovice, Ostrava-Vítkovice</t>
  </si>
  <si>
    <t>Tělovýchovná jednota Mariánské Hory, Ostrava-Mariánské Hory a Hulváky</t>
  </si>
  <si>
    <t>Dotace - projekt Slavnosti na hřišti</t>
  </si>
  <si>
    <t>Tělovýchovná jednota Slavoj Český Těšín z.s., Český Těšín</t>
  </si>
  <si>
    <t>Tělovýchovná jednota Slezan Opava, z.s., Opava</t>
  </si>
  <si>
    <t>Tělovýchovná jednota Třineckých železáren, Třinec</t>
  </si>
  <si>
    <t>Tike s.r.o., Ostrava-Poruba</t>
  </si>
  <si>
    <t>TJ Baník Karviná, z.s., Karviná, Fryštát</t>
  </si>
  <si>
    <t>Dotace - projekt Pozemky - Areál skokanských můstků Jiřího Rašky</t>
  </si>
  <si>
    <t>TJ Jäkl Karviná, Karviná</t>
  </si>
  <si>
    <t>TJ SLOVAN Frenštát pod Radhoštěm, Frenštát pod Radhoštěm</t>
  </si>
  <si>
    <t>TJ Slovan Havířov, Havířov</t>
  </si>
  <si>
    <t>TK Elán z.s., Třinec</t>
  </si>
  <si>
    <t>TK Flodur-Floduraček Havířov z.s., Havířov</t>
  </si>
  <si>
    <t>Tomáš Kos, Třinec</t>
  </si>
  <si>
    <t>Top race agency, z.s., Zábřeh</t>
  </si>
  <si>
    <t>TQM-holding. s.r.o., Opava</t>
  </si>
  <si>
    <t>Transdev Česká republika s.r.o., Praha 8</t>
  </si>
  <si>
    <t>TriComUnity o.p.s., Ostrava-Muglinov</t>
  </si>
  <si>
    <t>TRIKAM s.r.o., Praha 5 Smíchov</t>
  </si>
  <si>
    <t>TŘINEC SHARKS, z.s., Mosty u Jablunkova</t>
  </si>
  <si>
    <t>TŘINECKÉ ŽELEZÁRNY, a. s., Třinec</t>
  </si>
  <si>
    <t>TTV Sport Group s.r.o., Praha 6 Dejvice</t>
  </si>
  <si>
    <t>TUČŇÁKOVA ŠKOLKA-mateřská škola, s.r.o.</t>
  </si>
  <si>
    <t>TyfloCentrum Ostrava, o.p.s.</t>
  </si>
  <si>
    <t>Tyfloservis o. p. s., Praha 1</t>
  </si>
  <si>
    <t>TZB-energie CZ s.r.o., Havířov</t>
  </si>
  <si>
    <t>Dotace - výstava s vernisáží v galerii Mlejn</t>
  </si>
  <si>
    <t>Dotace - organizace odborného semináře Světový den roztroušené sklerózy v Ostravě</t>
  </si>
  <si>
    <t>UnikaCentrum, z.ú., Karviná, Mizerov</t>
  </si>
  <si>
    <t>Univerzitní mateřská škola VŠB-TUO</t>
  </si>
  <si>
    <t>Ústav geoniky AV ČR, v.v.i., Ostrava-Poruba</t>
  </si>
  <si>
    <t>VADE MECUM BOHEMIAE s.r.o., Odry</t>
  </si>
  <si>
    <t>Valerie Kučejová MVDr., Krnov</t>
  </si>
  <si>
    <t>Venkovská škola Bludička, z.s., Nový Jičín</t>
  </si>
  <si>
    <t>Vesalius spol. s r.o., Velké Hoštice</t>
  </si>
  <si>
    <t>Vietnamský spolek Moravskoslezského kraje a Ostravy, z.s., Ostrava-Kunčice</t>
  </si>
  <si>
    <t>VIKING AGENCY s.r.o., Havířov</t>
  </si>
  <si>
    <t>Vila Vančurova o.p.s., Opava</t>
  </si>
  <si>
    <t>VITALO manufaktura s.r.o., Bílovec</t>
  </si>
  <si>
    <t>VITAMINÁTOR s.r.o., Sosnová</t>
  </si>
  <si>
    <t>Dotace - projekt I-HeERO – European Truck Road Show for eCall HGV Conference</t>
  </si>
  <si>
    <t>VÍTKOVICKÁ STŘEDNÍ PRŮMYSLOVÁ ŠKOLA</t>
  </si>
  <si>
    <t>VK Ostrava, s.r.o., Ostrava-Moravská Ostrava</t>
  </si>
  <si>
    <t>Volejbalový klub Ostrava, z.s., Ostrava-Moravská Ostrava</t>
  </si>
  <si>
    <t>Voltiž Duha z.s., Karviná</t>
  </si>
  <si>
    <t>Vyšší odborná škola a jazyková škola s právem státní jazykové školy SOKRATES, s.r.o.</t>
  </si>
  <si>
    <t>Vyšší odborná škola DAKOL a střední škola DAKOL, o.p.s.</t>
  </si>
  <si>
    <t>Vyšší odborná škola Havířov s.r.o.</t>
  </si>
  <si>
    <t>Vyšší odborná škola Jana Ámose Komenského</t>
  </si>
  <si>
    <t>Vzájemné soužití o.p.s., Ostrava</t>
  </si>
  <si>
    <t>Wannado, z.s., Praha 4</t>
  </si>
  <si>
    <t>Webdevel s.r.o., Ostrava</t>
  </si>
  <si>
    <t>XEVOS Solutions s.r.o., Ostrava</t>
  </si>
  <si>
    <t>Dotace - projekt Létofest Ostrava</t>
  </si>
  <si>
    <t>YMCA Orlová, Orlová Město</t>
  </si>
  <si>
    <t>Young Life Česká republika z.ú., Ostrava-Jih</t>
  </si>
  <si>
    <t>Základní škola a Mateřská škola Monty School</t>
  </si>
  <si>
    <t>Základní škola AMOS, školská právnická osoba</t>
  </si>
  <si>
    <t>Základní škola Galaxie s.r.o.</t>
  </si>
  <si>
    <t>Základní škola Labyrint Lhota s.r.o.</t>
  </si>
  <si>
    <t>Základní škola logopedická s.r.o.</t>
  </si>
  <si>
    <t>Základní škola PRIGO, s.r.o.</t>
  </si>
  <si>
    <t>Základní škola, Ostrava-Výškovice, s.r.o.</t>
  </si>
  <si>
    <t>Základní umělecká škola  A PLUS, spol. s r.o.</t>
  </si>
  <si>
    <t>ZÁKLADNÍ UMĚLECKÁ ŠKOLA  s.r.o.</t>
  </si>
  <si>
    <t>Zámecký Golf Club Kravaře, z.s., Kravaře</t>
  </si>
  <si>
    <t>Zámecký Klub z. s., Kravaře</t>
  </si>
  <si>
    <t>ZAOLZIE POTRAFI, z.s., Praha 3 Žižkov</t>
  </si>
  <si>
    <t>Zdravá vařečka - školní jídelna - vývařovna s.r.o.</t>
  </si>
  <si>
    <t>Zemědělské a obchodní družstvo Hlavnice, Hlavnice</t>
  </si>
  <si>
    <t>ZIK-ZAK Vratimov, z.s., Vratimov</t>
  </si>
  <si>
    <t>Dotace - výprava a účast mažoretek ZIK-ZAK Vratimov na Mistrovství světa v Norsku</t>
  </si>
  <si>
    <t>ZM SERVIS MORAVIA, s.r.o., Třinec</t>
  </si>
  <si>
    <t>ZO ČSOP Lubno, Frýdlant nad Ostravicí</t>
  </si>
  <si>
    <t>ZP Otice, a.s., Otice</t>
  </si>
  <si>
    <t>ŽEBŘÍK obecně prospěšná společnost, Ostrava</t>
  </si>
  <si>
    <t>Židovská obec v Ostravě, Ostrava-Mariánské Hory</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</si>
  <si>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</si>
  <si>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</si>
  <si>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</si>
  <si>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</si>
  <si>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</si>
  <si>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</si>
  <si>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</si>
  <si>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</si>
  <si>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</si>
  <si>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</si>
  <si>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</si>
  <si>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</si>
  <si>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</si>
  <si>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</si>
  <si>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</si>
  <si>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</si>
  <si>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</si>
  <si>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</si>
  <si>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</si>
  <si>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</si>
  <si>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</si>
  <si>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</si>
  <si>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</si>
  <si>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</si>
  <si>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</si>
  <si>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</si>
  <si>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</si>
  <si>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</si>
  <si>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</si>
  <si>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</si>
  <si>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</si>
  <si>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</si>
  <si>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</si>
  <si>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</si>
  <si>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</si>
  <si>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</si>
  <si>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</si>
  <si>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</si>
  <si>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</si>
  <si>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</si>
  <si>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</si>
  <si>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</si>
  <si>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</si>
  <si>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</si>
  <si>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</si>
  <si>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</si>
  <si>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</si>
  <si>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</si>
  <si>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</si>
  <si>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Čryřlístek Odry, příspěvková organizace</t>
  </si>
  <si>
    <t>Mateřská škola Čtyřlístek Ostrava-Poruba, Skautská 1082, příspěvková organizace</t>
  </si>
  <si>
    <t>Mateřská škola Čtyřlístek, Třinec, Oldřichovice 670,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</si>
  <si>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</si>
  <si>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</si>
  <si>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</si>
  <si>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</si>
  <si>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</si>
  <si>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</si>
  <si>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</si>
  <si>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</si>
  <si>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</si>
  <si>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</si>
  <si>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</si>
  <si>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</si>
  <si>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</si>
  <si>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</si>
  <si>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</si>
  <si>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</si>
  <si>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</si>
  <si>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</si>
  <si>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</si>
  <si>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</si>
  <si>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</si>
  <si>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</si>
  <si>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</si>
  <si>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</si>
  <si>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</si>
  <si>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</si>
  <si>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</si>
  <si>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</si>
  <si>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</si>
  <si>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</si>
  <si>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</si>
  <si>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</si>
  <si>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</si>
  <si>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</si>
  <si>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</si>
  <si>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</si>
  <si>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</si>
  <si>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</si>
  <si>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 xml:space="preserve">Mateřská škola Jeseník nad Odrou, okres Nový Jičín, příspěvková organizace </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</si>
  <si>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</si>
  <si>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</si>
  <si>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</si>
  <si>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</si>
  <si>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</si>
  <si>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</si>
  <si>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</si>
  <si>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</si>
  <si>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</si>
  <si>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</si>
  <si>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</si>
  <si>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</si>
  <si>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</si>
  <si>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</si>
  <si>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</si>
  <si>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</si>
  <si>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</si>
  <si>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</si>
  <si>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</si>
  <si>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</si>
  <si>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</si>
  <si>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Ludgeřovice,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</si>
  <si>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</si>
  <si>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</si>
  <si>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</si>
  <si>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</si>
  <si>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</si>
  <si>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</si>
  <si>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</si>
  <si>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</si>
  <si>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Mosty u Jablunkova, Střed 788, příspěvková organizace</t>
  </si>
  <si>
    <t>Mateřská škola Oborná, příspěvková organizace</t>
  </si>
  <si>
    <t>Mateřská škola Oldřišov, okres Opava, příspěvková organizace</t>
  </si>
  <si>
    <t>Mateřská škola Opava, 17. listopadu,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</si>
  <si>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</si>
  <si>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</si>
  <si>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</si>
  <si>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</si>
  <si>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</si>
  <si>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</si>
  <si>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Opava, Šrámkova,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</si>
  <si>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</si>
  <si>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</si>
  <si>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</si>
  <si>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Orlová-Lutyně Ke Studánce 1033 okres Karviná, příspěvková organzace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</si>
  <si>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</si>
  <si>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</si>
  <si>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</si>
  <si>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</si>
  <si>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</si>
  <si>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</si>
  <si>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</si>
  <si>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</si>
  <si>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</si>
  <si>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</si>
  <si>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</si>
  <si>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</si>
  <si>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</si>
  <si>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</si>
  <si>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</si>
  <si>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</si>
  <si>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</si>
  <si>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</si>
  <si>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</si>
  <si>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Na Pláni 2, příspěvková organizace</t>
  </si>
  <si>
    <t>Mateřská škola Ostrava-Petřkovice, U Kaple 670, příspěvková organizace</t>
  </si>
  <si>
    <t>Mateřská škola Ostrava-Plesná, příspěvková organizace</t>
  </si>
  <si>
    <t>Mateřská škola Ostrava-Polanka nad Odrou, Malostranská 124,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</si>
  <si>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</si>
  <si>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</si>
  <si>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</si>
  <si>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</si>
  <si>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</si>
  <si>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</si>
  <si>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</si>
  <si>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</si>
  <si>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</si>
  <si>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</si>
  <si>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</si>
  <si>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</si>
  <si>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Ostrava-Výškovice, Staňkova 2,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</si>
  <si>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</si>
  <si>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</si>
  <si>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</si>
  <si>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</si>
  <si>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Pohoda Sviadnov</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</si>
  <si>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</si>
  <si>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</si>
  <si>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</si>
  <si>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</si>
  <si>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</si>
  <si>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</si>
  <si>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</si>
  <si>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</si>
  <si>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</si>
  <si>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</si>
  <si>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</si>
  <si>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</si>
  <si>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</si>
  <si>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</si>
  <si>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</si>
  <si>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</si>
  <si>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</si>
  <si>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</si>
  <si>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</si>
  <si>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</si>
  <si>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</si>
  <si>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</si>
  <si>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</si>
  <si>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</si>
  <si>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</si>
  <si>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</si>
  <si>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</si>
  <si>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</si>
  <si>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</si>
  <si>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</si>
  <si>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</si>
  <si>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</si>
  <si>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</si>
  <si>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</si>
  <si>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</si>
  <si>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</si>
  <si>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</si>
  <si>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Amos, Český Těšín,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</si>
  <si>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</si>
  <si>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</si>
  <si>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</si>
  <si>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</si>
  <si>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</si>
  <si>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</si>
  <si>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Odry,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</si>
  <si>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</si>
  <si>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</si>
  <si>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</si>
  <si>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</si>
  <si>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</si>
  <si>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</si>
  <si>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</si>
  <si>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</si>
  <si>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</si>
  <si>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</si>
  <si>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Waldorfská základní škola a mateřská škola Ostrava,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</si>
  <si>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</si>
  <si>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</si>
  <si>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</si>
  <si>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</si>
  <si>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</si>
  <si>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</si>
  <si>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</si>
  <si>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</si>
  <si>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</si>
  <si>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</si>
  <si>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</si>
  <si>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</si>
  <si>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</si>
  <si>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</si>
  <si>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</si>
  <si>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</si>
  <si>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</si>
  <si>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</si>
  <si>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</si>
  <si>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</si>
  <si>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</si>
  <si>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</si>
  <si>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</si>
  <si>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</si>
  <si>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</si>
  <si>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</si>
  <si>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</si>
  <si>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</si>
  <si>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</si>
  <si>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</si>
  <si>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</si>
  <si>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</si>
  <si>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</si>
  <si>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</si>
  <si>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</si>
  <si>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</si>
  <si>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</si>
  <si>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</si>
  <si>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</si>
  <si>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</si>
  <si>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</si>
  <si>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</si>
  <si>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</si>
  <si>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</si>
  <si>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</si>
  <si>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</si>
  <si>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</si>
  <si>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</si>
  <si>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</si>
  <si>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</si>
  <si>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</si>
  <si>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</si>
  <si>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</si>
  <si>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</si>
  <si>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</si>
  <si>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</si>
  <si>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</si>
  <si>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</si>
  <si>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</si>
  <si>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</si>
  <si>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</si>
  <si>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</si>
  <si>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</si>
  <si>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</si>
  <si>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</si>
  <si>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</si>
  <si>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</si>
  <si>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Janovice, okres Frýdek-Místek,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</si>
  <si>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</si>
  <si>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</si>
  <si>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</si>
  <si>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</si>
  <si>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</si>
  <si>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</si>
  <si>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</si>
  <si>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</si>
  <si>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</si>
  <si>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</si>
  <si>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</si>
  <si>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</si>
  <si>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organizace</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</si>
  <si>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</si>
  <si>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</si>
  <si>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</si>
  <si>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</si>
  <si>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</si>
  <si>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</si>
  <si>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</si>
  <si>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</si>
  <si>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</si>
  <si>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</si>
  <si>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</si>
  <si>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</si>
  <si>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</si>
  <si>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</si>
  <si>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</si>
  <si>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</si>
  <si>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</si>
  <si>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</si>
  <si>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</si>
  <si>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</si>
  <si>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</si>
  <si>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</si>
  <si>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</si>
  <si>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</si>
  <si>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</si>
  <si>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</si>
  <si>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</si>
  <si>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</si>
  <si>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</si>
  <si>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</si>
  <si>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</si>
  <si>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</si>
  <si>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</si>
  <si>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</si>
  <si>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</si>
  <si>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</si>
  <si>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</si>
  <si>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</si>
  <si>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</si>
  <si>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</si>
  <si>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</si>
  <si>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</si>
  <si>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</si>
  <si>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</si>
  <si>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</si>
  <si>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</si>
  <si>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</si>
  <si>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</si>
  <si>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</si>
  <si>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</si>
  <si>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</si>
  <si>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</si>
  <si>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</si>
  <si>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</si>
  <si>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</si>
  <si>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</si>
  <si>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</si>
  <si>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</si>
  <si>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</si>
  <si>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</si>
  <si>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</si>
  <si>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</si>
  <si>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</si>
  <si>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</si>
  <si>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</si>
  <si>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</si>
  <si>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</si>
  <si>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</si>
  <si>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</si>
  <si>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</si>
  <si>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</si>
  <si>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</si>
  <si>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</si>
  <si>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</si>
  <si>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</si>
  <si>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</si>
  <si>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</si>
  <si>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</si>
  <si>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</si>
  <si>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</si>
  <si>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</si>
  <si>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</si>
  <si>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</si>
  <si>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</si>
  <si>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</si>
  <si>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</si>
  <si>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</si>
  <si>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</si>
  <si>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</si>
  <si>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</si>
  <si>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</si>
  <si>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Sviadnov, okres Frýdek-Místek,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</si>
  <si>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</si>
  <si>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</si>
  <si>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</si>
  <si>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</si>
  <si>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</si>
  <si>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</si>
  <si>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</si>
  <si>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</si>
  <si>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</si>
  <si>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</si>
  <si>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</si>
  <si>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</si>
  <si>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</si>
  <si>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</si>
  <si>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</si>
  <si>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</si>
  <si>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</si>
  <si>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</si>
  <si>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</si>
  <si>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</si>
  <si>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</si>
  <si>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</si>
  <si>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</si>
  <si>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</si>
  <si>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</si>
  <si>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</si>
  <si>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</si>
  <si>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</si>
  <si>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</si>
  <si>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</si>
  <si>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</si>
  <si>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</si>
  <si>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</si>
  <si>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</si>
  <si>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</si>
  <si>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</si>
  <si>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</si>
  <si>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</si>
  <si>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</si>
  <si>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</si>
  <si>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</si>
  <si>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</si>
  <si>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</si>
  <si>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</si>
  <si>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</si>
  <si>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</si>
  <si>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</si>
  <si>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</si>
  <si>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</si>
  <si>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</si>
  <si>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</si>
  <si>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</si>
  <si>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</si>
  <si>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</si>
  <si>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</si>
  <si>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</si>
  <si>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</si>
  <si>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</si>
  <si>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</si>
  <si>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</si>
  <si>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</si>
  <si>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</si>
  <si>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</si>
  <si>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</si>
  <si>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</si>
  <si>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</si>
  <si>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</si>
  <si>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</si>
  <si>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</si>
  <si>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generála Zdeňka Škarvady, Ostrava-Poruba,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</si>
  <si>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</si>
  <si>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</si>
  <si>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</si>
  <si>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</si>
  <si>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</si>
  <si>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</si>
  <si>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</si>
  <si>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</si>
  <si>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</si>
  <si>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</si>
  <si>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</si>
  <si>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</si>
  <si>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</si>
  <si>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</si>
  <si>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</si>
  <si>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</si>
  <si>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</si>
  <si>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</si>
  <si>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</si>
  <si>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</si>
  <si>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</si>
  <si>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</si>
  <si>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 Šlosara Sviadnov</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</si>
  <si>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</si>
  <si>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</si>
  <si>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</si>
  <si>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</si>
  <si>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</si>
  <si>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</si>
  <si>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</si>
  <si>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</si>
  <si>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</si>
  <si>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</si>
  <si>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</si>
  <si>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</si>
  <si>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</si>
  <si>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</si>
  <si>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</si>
  <si>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</si>
  <si>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</si>
  <si>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</si>
  <si>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</si>
  <si>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</si>
  <si>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</si>
  <si>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</si>
  <si>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</si>
  <si>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</si>
  <si>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</si>
  <si>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</si>
  <si>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</si>
  <si>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</si>
  <si>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</si>
  <si>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</si>
  <si>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</si>
  <si>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</si>
  <si>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</si>
  <si>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</si>
  <si>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</si>
  <si>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</si>
  <si>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</si>
  <si>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</si>
  <si>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</si>
  <si>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</si>
  <si>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</si>
  <si>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</si>
  <si>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</si>
  <si>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Osoblaha,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</si>
  <si>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</si>
  <si>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</si>
  <si>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</si>
  <si>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</si>
  <si>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</si>
  <si>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</si>
  <si>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</si>
  <si>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</si>
  <si>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</si>
  <si>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</si>
  <si>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</si>
  <si>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</si>
  <si>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</si>
  <si>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</si>
  <si>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</si>
  <si>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</si>
  <si>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</si>
  <si>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</si>
  <si>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</si>
  <si>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</si>
  <si>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</si>
  <si>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</si>
  <si>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</si>
  <si>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</si>
  <si>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</si>
  <si>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</si>
  <si>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</si>
  <si>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</si>
  <si>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</si>
  <si>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</si>
  <si>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</si>
  <si>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</si>
  <si>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</si>
  <si>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</si>
  <si>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</si>
  <si>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</si>
  <si>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</si>
  <si>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</si>
  <si>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</si>
  <si>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</si>
  <si>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</si>
  <si>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</si>
  <si>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</si>
  <si>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</si>
  <si>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</si>
  <si>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</si>
  <si>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</si>
  <si>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</si>
  <si>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</si>
  <si>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</si>
  <si>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</si>
  <si>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</si>
  <si>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</si>
  <si>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</si>
  <si>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 G. Masaryka Studénka, 2. května 500, okres Nový Jičín</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</si>
  <si>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</si>
  <si>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</si>
  <si>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</si>
  <si>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</si>
  <si>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</si>
  <si>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</si>
  <si>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</si>
  <si>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</si>
  <si>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</si>
  <si>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Dobroslava Lidmily Ostrava-Svinov</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</si>
  <si>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</si>
  <si>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</si>
  <si>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</si>
  <si>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</si>
  <si>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</si>
  <si>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</si>
  <si>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</si>
  <si>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Oprava střešního pláště na objektu novostavby v Jakartovicích - Deštné (Zámek Dolní Životice, příspěvková organizace)</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</si>
  <si>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</si>
  <si>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</si>
  <si>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</si>
  <si>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</si>
  <si>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Příspěvkové organizace v odvětví dopravy a chytrého regionu</t>
  </si>
  <si>
    <t>Celkový součet - příspěvkové organizace
v odvětví dopravy a chytrého regionu</t>
  </si>
  <si>
    <t>Příspěvkové organizace v odvětví kultury</t>
  </si>
  <si>
    <t>Celkový součet - příspěvkové organizace
v odvětví kultury</t>
  </si>
  <si>
    <t>Příspěvkové organizace v odvětví sociálních věcí</t>
  </si>
  <si>
    <t>Celkový součet - příspěvkové organizace
v odvětví sociálních věcí</t>
  </si>
  <si>
    <t>Příspěvkové organizace v odvětví školství</t>
  </si>
  <si>
    <t>Celkový součet - příspěvkové organizace
v odvětví školství</t>
  </si>
  <si>
    <t>Příspěvkové organizace v odvětví zdravotnictví</t>
  </si>
  <si>
    <t>Celkový součet - příspěvkové organizace
v odvětví zdravotnictví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</si>
  <si>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</si>
  <si>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</si>
  <si>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Obce a města:</t>
  </si>
  <si>
    <t>Celkový součet - obce a města</t>
  </si>
  <si>
    <t>Dobrovolné svazky obcí:</t>
  </si>
  <si>
    <t>Celkový součet - dobrovolné svazky obcí</t>
  </si>
  <si>
    <t>Jiné veřejné rozpočty:</t>
  </si>
  <si>
    <t>Kraje:</t>
  </si>
  <si>
    <t>Celkový součet - jiné veřejné rozpočty</t>
  </si>
  <si>
    <t>Vypořádání finančních vztahů k ostatním fyzickým a právnickým osobám (včetně prostředků poskytnutých soukromým školám)</t>
  </si>
  <si>
    <t>Přehled poskytnutých finančních prostředků příspěvkovým organizacím obcí dle zákona č. 561/2004 Sb., o předškolním, základním, středním, vyšším odborném a jiném vzdělávání (školský zákon), v platném znění</t>
  </si>
  <si>
    <t>*) prostředky na:</t>
  </si>
  <si>
    <t>PŘEHLED AKCÍ MORAVSKOSLEZSKÉHO KRAJE SPOLUFINANCOVANÝCH Z EVROPSKÝCH FINANČNÍCH ZDROJŮ
S ČERPÁNÍM VÝDAJŮ V ROCE 2018</t>
  </si>
  <si>
    <t>PŘEHLED VÝDAJŮ V ODVĚTVÍ DOPRAVY A CHYTRÉHO REGIONU V ROCE 2018</t>
  </si>
  <si>
    <t>(tis. Kč)</t>
  </si>
  <si>
    <t>Schválený rozpočet 2018</t>
  </si>
  <si>
    <t>Upravený rozpočet 2018</t>
  </si>
  <si>
    <t xml:space="preserve">Skutečné čerpání </t>
  </si>
  <si>
    <t>Plnění (%)</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</si>
  <si>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</si>
  <si>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</si>
  <si>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</si>
  <si>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</si>
  <si>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</si>
  <si>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</si>
  <si>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</si>
  <si>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</si>
  <si>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opakovaná</t>
  </si>
  <si>
    <t>Nevyčerpané finanční prostředky byly určeny na úhradu prokazatelné ztráty dopravců zajišťujících dopravní obslužnost v Moravskoslezském kraji. S ohledem na povahu smluv, kdy do fakturace vstupuje mnoho činitelů, nelze určit konkrétní výši fakturace. Částečně byl ze strany těchto dopravců uplatněn požadavek na úhradu nákladů v nižší výši oproti očekávání, avšak z podstatné části se jednalo o finanční prostředky určené na úhradu poskytnutých služeb za měsíce listopad a prosinec 2018, kdy s ohledem na termín fakturace byly tyto náklady uhrazeny až v roce 2019. Z tohoto důvodu byly nevyčerpané finanční prostředky zapojeny do rozpočtu roku 2019.</t>
  </si>
  <si>
    <t>pokračující</t>
  </si>
  <si>
    <t>Nevyčerpané finanční prostředky  byly smluvně vázány na smlouvě o poskytnutí dotace z rozpočtu MSK na zajištění konference Transport. S ohledem na stanovené platební podmínky vyplacení dotace po předložení závěrečného vyúčtování, jehož termín byl stanoven na leden 2019, byly tyto prostředky součástí účelových převodů do rozpočtu roku 2019.</t>
  </si>
  <si>
    <t>Nevyčerpané finanční prostředky ve výši 27.982 tis. Kč byly smluvně vázány na smlouvách o poskytnutí dotace z rozpočtu MSK na realizaci projektů Vybrané rozvojové záměry v integrované dopravě I. a II. S ohledem na stanovené platební podmínky průběžného vyplacení a časovou použitelnost do roku 2019 byly tyto prostředky součástí účelových převodů do rozpočtu roku 2019.</t>
  </si>
  <si>
    <t>Zvýšení základního kapitálu obchodní společnosti Letiště Ostrava, a.s.</t>
  </si>
  <si>
    <t>Nevyčerpané finanční prostředky byly alokovány v rozpočtu kraje ke krytí zvýšení základního kapitálu obchodní společnosti Letiště Ostrava, a.s., o němž rozhodlo zastupitelstvo kraje usnesením č. 10/1075 ze dne 13.12.2018. S ohledem na skutečnost, že k samotnému zvýšení základního kapitálu může dojít až po rozhodnutí valné hromady, která o tomto bude rozhodovat v roce 2019, byly tyto prostředky součástí účelových převodů do rozpočtu roku 2019.</t>
  </si>
  <si>
    <t>Nevyčerpané finanční prostředky byly smluvně vázány na smlouvách o poskytnutí dotace z rozpočtu MSK na realizaci projektů "Obnova bezpečnostní techniky pro zajištění hasičské záchranné služby Letiště Leoše Janáčka Ostrava, bezpečnostního dispečinku, ostrahy a bezpečnosti letiště" a "Technologie pro cestující se zdravotním handicapem a řešení mimořádných událostí na provozní ploše". S ohledem na stanovené platební podmínky průběžného vyplacení dotací se závěrečným vyúčtováním v lednu 2019 byly tyto prostředky součástí účelových převodů do rozpočtu roku 2019.</t>
  </si>
  <si>
    <t>Nevyčerpané finanční prostředky ve výši 12.000 tis. Kč byly určeny na poskytnutí účelové dotace městu Krnov na projekt „Oprava komunikace a přilehlých chodníků, ul. Chářovské v Krnově“ s časovou použitelností od 1.1.2019 do 30.11.2019. Dále prostředky ve výši 1.765 tis. Kč byly určeny na poskytnutí účelové dotace městu Bílovec na rekonstrukci povrchu části komunikace na ulici Čs. armády v Bílovci, s prodlouženou časovou použitelností dotace do 31.12.2019 na základě dodatku č. 1 ke smlouvě o poskytnutí dotace. S ohledem na stanovené platební podmínky průběžného vyplacení dotací byly tyto prostředky součástí účelových převodů do rozpočtu roku 2019.</t>
  </si>
  <si>
    <t>Ostatní výdaje v odvětví dopravy</t>
  </si>
  <si>
    <t>Nevyčerpané finanční prostředky ve výši 3.784 tis. Kč byly smluvně vázány v objednávkách a smlouvách, které jsou určeny na zajištění právního a ekonomického poradenství v souvislosti s veřejnými zakázkami na zajištění dopravní obslužnosti, jakož i na samotnou administraci těchto veřejných zakázek, a to vše s finančním plněním i v roce 2019. Dále prostředky ve výši 481 tis. Kč byly smluvně vázány na smlouvě o dílo na zpracování územně technické studie „Zvýšení kapacity infrastruktury SŽDC v návaznosti na výstavbu a rozvoj kontejnerového terminálu Mošnov".  S ohledem na smluvně stanovené platební podmínky nebyly prostředky čerpány v roce 2018. Tyto  prostředky ve výši 4.265 tis. Kč byly zapojeny do rozpočtu roku 2019. Zbylé finanční prostředky představují  úsporu.</t>
  </si>
  <si>
    <t>Provozování železniční dráhy</t>
  </si>
  <si>
    <t>Dodatkem č. 4 ke smlouvě č. 00530/2014/KŘ došlo ke změně financování  regionální dráhy Sedlnice - Mošnov, Ostrava Airport. Tímto dodatkem kraj od roku 2017 již nebude hradit provozovateli zálohy. Dojde-li však ke snížení roční částky finančních prostředků přiznávaných z prostředků SFDI provozovateli na zajištění provozování a provozuschopnosti výše uvedené dráhy, bude výše záloh opět sjednána dalším dodatkem ke smlouvě.</t>
  </si>
  <si>
    <t>Smart region</t>
  </si>
  <si>
    <t>Nevyčerpané finanční prostředky ve výši 3.497 tis. Kč jsou smluvně vázány v objednávkách a smlouvách, a to na realizaci aktivit souvisejících se zaváděním inovačních technologií, naplňováním strategického plánu Chytřejší kraj včetně PR podpory. Tyto finanční prostředky byly účelovým převodem zapojeny do rozpočtu roku 2019, jelikož k plnění za provedené služby nedošlo v roce 2018. Zbývající nevyčerpané finanční prostředky ve výši 2.164 tis. Kč představují úsporu.</t>
  </si>
  <si>
    <t>Závazek veřejné služby - pravidelná letecká doprava</t>
  </si>
  <si>
    <t xml:space="preserve">S ohledem na to, že průběhu roku 2018 nedošlo k  uzavření smluvních vztahů na provoz leteckých linek, byly nevyčerpané finanční prostředky použity zejména na propagaci Moravskoslezského kraje na Letišti Leoše Janáčka Ostrava a dofinancování souvislých oprav silnic II. a III. tříd, včetně mostních objektů; zbývající finanční prostředky ve výši 61 mil. Kč byly převedeny do rozpočtové rezervy.  </t>
  </si>
  <si>
    <t>Technická údržba, podpora a služby k software v odvětví dopravy a chytrého regionu</t>
  </si>
  <si>
    <t>Internet věcí</t>
  </si>
  <si>
    <t>V průběhu roku 2018 byly finanční prostředky převedeny zejména na účelový příspěvek na provoz v odvětví dopravy a chytrého regionu, realizaci akce MSKfreeWiFi  a elektronizaci zdravotnických procesů v odvětví zdravotnictví. Prostředky ve výši 17,9 tis. Kč byly použity jako zdroj financování návrhu rozpočtu na rok 2019, jehož schválením se staly součástí výdajů v odvětví dopravy a chytrého regionu.</t>
  </si>
  <si>
    <t>Generel rozvoje Letiště Leoše Janáčka Ostrava</t>
  </si>
  <si>
    <t>Usnesením rady kraje č. 52/4688 ze dne 11.12.2018 rozhodla o uzavření smlouvy na aktualizaci "Generelu rozvoje Letiště Leoše Janáčka Ostrava, 2018 - 2030." Vzhledem k tomu, že smluvní vztah byl uzavřen až počátkem ledna 2019, nebyly v roce 2018 čerpány finanční prostředky. Z tohoto důvodu byly nevyčerpané finanční prostředky zapojeny do rozpočtu roku 2019.</t>
  </si>
  <si>
    <t>ID - eJantarová cesta 2018 (Milan Rajchl)</t>
  </si>
  <si>
    <t>ukončená</t>
  </si>
  <si>
    <t>ID - Setkání u kulatého stolu "Bezpečná dopravní infrastruktura MSK 2018" (Magnus Regio s. r. o.)</t>
  </si>
  <si>
    <t>ID - I-HeERO - European Truck Road Show for eCali HGV Conferenc" (VÍTKOVICE IT SOLUTIONS a.s.)</t>
  </si>
  <si>
    <t>ID - II. Workshop „SMART TRAFFIC Ostrava 2018" (FERROVIA OSTRAVA, s.r.o.)</t>
  </si>
  <si>
    <t>ID - Prázdninové turistické vlaky Bruntál - Malá Moravka (Slezský železniční spolek)</t>
  </si>
  <si>
    <t>ID - Chytrá myšlenka Moravskoslezského kraje (Hub for Change, spolek)</t>
  </si>
  <si>
    <t>Finanční prostředky byly určeny na poskytnutí účelové dotace spolku Hub for Change na realizaci projektu Chytrá myšlenka Moravskoslezského kraje. S ohledem na stanovené platební podmínky byly nevyčerpané finanční prostředky zapojeny do rozpočtu roku 2019.</t>
  </si>
  <si>
    <t>ID - Pracovní a společenské setkání organizátorů, přednášejících a hostů 26. silniční konference 2018 (Česká silniční společnost z.s.)</t>
  </si>
  <si>
    <t>ID - Šíření dopravních informací prostřednictvím RDS-TMC (Chytrá doprava z.s.)</t>
  </si>
  <si>
    <t>Smlouva o poskytnutí dotace na realizaci projektu "Šíření dopravních informací prostřednictvím RDS-TMC" byla uzavřena až v roce 2019 s termínem realizace projektu do 31.3.2019. S ohledem na stanovené platební podmínky byly nevyčerpané finanční prostředky zapojeny do rozpočtu roku 2019.</t>
  </si>
  <si>
    <t>ID - Kampaň - Týden evropské mobility v Třinci (Statutární město Třinec)</t>
  </si>
  <si>
    <t>Reprodukce majetku kraje vyjma akcí spolufinancovaných z evropských finančních zdrojů</t>
  </si>
  <si>
    <t>Protihluková opatření na silnicích II. a III. tříd (Správa silnic Moravskoslezského kraje, příspěvková organizace, Ostrava)</t>
  </si>
  <si>
    <t>S ohledem na to, že  v průběhu roku 2018 nebylo vydáno žádné rozhodnutí Krajské hygienické stanice o nutnosti realizovat protihluková opatření, byly usnesením rady kraje č. 39/3417 ze dne 29.5.2018 finanční prostředky převedeny na akci Souvislé opravy silnic II. a III. tříd.</t>
  </si>
  <si>
    <t>Okružní křižovatka silnic III/46611 x III/4697, Ludgeřovice (Správa silnic Moravskoslezského kraje, příspěvková organizace, Ostrava)</t>
  </si>
  <si>
    <t xml:space="preserve">S ohledem na to, že došlo ke zpoždění zahájení realizace prací na této investici, nebyly finanční prostředky čerpány v roce 2018. Z toho důvodu byly nevyčerpané finanční prostředky byly zapojeny do rozpočtu roku 2019. </t>
  </si>
  <si>
    <t>Okružní křižovatka silnic II/647 x III/4654 a MK ul. Lidická, Klimkovice (Správa silnic Moravskoslezského kraje, příspěvková organizace, Ostrava)</t>
  </si>
  <si>
    <t xml:space="preserve">Finanční prostředky ve výši 10.000 tis. Kč jsou účelovým převodem do rozpočtu MSK na rok 2019. S ohledem na to, že došlo ke zpoždění zahájení realizace prací na této investici, nebyly finanční prostředky čerpány v roce 2018. Z toho důvodu byly nevyčerpané finanční prostředky byly zapojeny do rozpočtu roku 2019. </t>
  </si>
  <si>
    <t>Ke snížení rozpočtovaných výdajů došlo ve vazbě na snížení příjmů z pronájmu podniku Letiště Ostrava - Mošnov z důvodu provedení oprav velkého rozsahu a technického zhodnocení majetku kraje společností Letiště Ostrava, a.s. Výdaje ve výši 360 tis. Kč byly schváleny usnesením rady kraje č. 36/3121 ze dne 10.4.2018. Jedná se o úpravu některých technických zařízení v objektu Integrovaného výjezdového centra LLJO. Realizaci akce zajišťovalo Letiště Ostrava, a.s. na účet kraje formou refakturace na základě uzavřené smlouvy. Z důvodu splatnosti poslední faktury v lednu 2019 byly finanční prostředky ve výši 82 tis. Kč  zapojeny do rozpočtu roku 2019. Zbývající nevyčerpané prostředky ve výši 31 tis. Kč představují úsporu vzniklou nižšími náklady na úpravu zařízení oproti původnímu předpokladu.</t>
  </si>
  <si>
    <t>V průběhu roku 2018 byly na základě usnesení rady kraje č. 33/2963 ze dne 12. 3. 2018 na této akci navýšeny finanční prostředky o 4.300 tis. Kč. V roce 2018 byla uhrazena projektová dokumentace, zbývající finanční prostředky ve výši 9.429 tis. Kč byly použity jako zdroj financování návrhu rozpočtu na rok 2019, jehož schválením se staly součástí výdajů zařazených na stejnou akci.</t>
  </si>
  <si>
    <t>Moravskoslezský kraj uzavřel se společností GEODROM s.r.o. smlouvu o dílo na provedení geodetických měření skutečného stavu povrchu při rekonstrukci silnic za účelem kontroly kvality provedených stavebních prací. Celkové množství poskytnutého plnění (počet výjezdů, zaměření atp.) nakonec nedosáhlo předpokládané hodnoty, takže byla dosažena úspora ve výši 86,87 tis. Kč.</t>
  </si>
  <si>
    <t>Zastupitelstvo kraje rozhodlo o profinancování a kofinancování projektu dne 25.6.2015 usnesením č. 15/1535. V rámci projektu byla předložena žádost o dotaci. Vzhledem k plánované realizaci stavby v roce 2020 bude vyhlášena veřejná zakázka na výběr zhotovitele stavby v roce 2019. Z uvedeného důvodu byla částka 56,95 tis. Kč určená na krytí zadávacího řízení na realizaci stavby převedena do rozpočtu roku 2019.</t>
  </si>
  <si>
    <t xml:space="preserve">Zastupitelstvo kraje schválilo zahájení přípravy projektu, rozhodlo o profinancování a kofinancování a zahájení realizace projektu dne 25.9.2015 usnesením č. 16/1620. Vzhledem k nižším výdajům za uskutečněné aktivity 2018 (zahraniční pracovní cesty) oproti původnímu harmonogramu a možnosti realizovat dané aktivity opětovně i v roce 2019 byly převedeny nevyčerpané finanční prostředky do rozpočtu roku 2019.    </t>
  </si>
  <si>
    <t>Zastupitelstvo kraje rozhodlo profinancovat a kofinancovat projekt dne 22.9.2016 usnesením č. 21/2233. V rámci projektu probíhají stavební práce. Po ukončení bouracích prací bylo nutné zpracovat realizační projektovou dokumentaci, což vzhledem k vytíženosti projektantů trvalo déle, než se původně předpokládalo a prostavěnost nakonec byla oproti původním plánům nižší. Nevyčerpané finanční prostředky byly převedeny do roku 2019.</t>
  </si>
  <si>
    <t>Zastupitelstvo kraje rozhodlo o profinancování a kofinancování projektu dne 23.6.2016 usnesením č. 20/2083. Při zahájení stavebních prací bylo zjištěno nevyhovující umístění inženýrských sítí, které koliduje s probíhající výstavbou. Uvedené problémy vedly ke zpomalení výstavby. Nevyčerpané finanční prostředky byly převedeny do roku 2019.</t>
  </si>
  <si>
    <t>Zastupitelstvo kraje rozhodlo o profinancování a kofinancování projektu dne 16.3.2017 usnesením č. 3/145. Projekt je ve fázi realizace, přičemž vzhledem k nižší prostavěnosti oproti harmonogramu bude část stavebních výdajů čerpána až v průběhu 1. poloviny roku 2019. Z tohoto důvodu byly nevyčerpané finanční prostředky převedeny do rozpočtu roku 2019.</t>
  </si>
  <si>
    <t>Zastupitelstvo kraje rozhodlo o profinancování a kofinancování projektu dne 23.6.2016 usnesením č. 20/2083. Fyzická realizace stavby silnice byla ukončena v říjnu 2018. Dle podmínek uzavřených smluv na autorský dozor a TDS mohou být práce uhrazeny až po platném kolaudačním rozhodnutí. Vzhledem k prodloužení kolaudačního procesu až do roku 2019 byly nevyčerpané prostředky rezervované na úhradu uvedených výdajů ve výši 75,52 tis. Kč převedeny do rozpočtu kraje na rok 2019. Zbývající část nevyčerpaných prostředků ve výši 610,82 tis. Kč představuje neúčelovou úsporu roku 2018.</t>
  </si>
  <si>
    <t>Úspora v důsledku méněprací na základě dohody se zhotovitelem.</t>
  </si>
  <si>
    <t>Zastupitelstvo kraje rozhodlo o profinancování a kofinancování projektu dne 22.9.2016 usnesením č. 21/2233. V rámci projektu byla realizována veřejná zakázka na výběr zhotovitele stavby, která nebyla do konce roku 2018 ukončena. Proto došlo k posunu výdajů za zajištění zadávacího řízení a nevyčerpané finanční prostředky byly převedeny do roku 2019.</t>
  </si>
  <si>
    <t>Zastupitelstvo kraje rozhodlo o profinancování a kofinancování projektu usnesením č. 3/145 ze dne 16.3.2017. V důsledku administrativních průtahů v rámci veřejné zakázky na výběr zhotovitele stavby došlo k zahájení výstavby až v červenci. Rovněž potíže způsobené zhotovitelem při přebírání staveniště a pomalejší průběh stavebních prací jsou důvodem pro celkově nižší stavební výdaje, než se původně předpokládalo. Nevyčerpané finanční prostředky byly převedeny do rozpočtu roku 2019.</t>
  </si>
  <si>
    <t>Zastupitelstvo kraje rozhodlo o profinancování a kofinancování projektu dne 14.12.2017 usnesením č. 6/572. V rámci projektu byla ukončena veřejná zakázka na výběr zhotovitele stavby, v prosinci se uzavřela smlouva o dílo. Faktura za zajištění zadávacího řízení bude uhrazena po doručení zpracovatelem v průběhu roku 2019.  Nevyčerpané finanční prostředky určené na úhradu služeb souvisejících s veřejnou zakázkou byly převedeny do rozpočtu roku 2019.</t>
  </si>
  <si>
    <t>Silnice II/477 Frýdek - Místek - Baška - Frýdlant (+ III/48425) I. etapa</t>
  </si>
  <si>
    <t>Zastupitelstvo kraje rozhodlo o profinancování a kofinancování projektu dne 16.3.2017 usnesením č. 3/145. Změnou způsobu financování akce došlo ke snížení rozpočtu v rámci akce spolufinancované z evropských finančních zdrojů a zvýšení rozpočtu v rámci akce reprodukce majetku kraje. Úspora v důsledku méněprací na základě dohody se zhotovitelem.</t>
  </si>
  <si>
    <t>Silnice II/477 Frýdek - Místek - Baška - Frýdlant (+ III/48425) II. etapa</t>
  </si>
  <si>
    <t xml:space="preserve">Zastupitelstvo kraje rozhodlo o profinancování a kofinancování projektu dne 16.3.2017 usnesením č. 3/145. Změnou způsobu financování akce došlo ke snížení rozpočtu v rámci akce spolufinancované z evropských finančních zdrojů a zvýšení rozpočtu v rámci akce reprodukce majetku kraje. </t>
  </si>
  <si>
    <t>Zastupitelstvo kraje rozhodlo o profinancování a kofinancování projektu dne 14.9.2017 usnesením č. 5/455.  Vzhledem k větší časové náročnosti přípravy projektu byly nevyčerpané prostředky převedeny do rozpočtu roku 2019.</t>
  </si>
  <si>
    <t>Zastupitelstvo kraje rozhodlo o profinancování a kofinancování projektu dne 14.3.2018 usnesením č. 7/710.  Vzhledem k plánované realizaci stavby v roce 2020 bude vyhlášena veřejná zakázka na výběr zhotovitele stavby v roce 2019. Finanční prostředky určené na zajištění zadávacího řízení a posouzení reálné nabídkové ceny byly převedeny do rozpočtu roku 2019.</t>
  </si>
  <si>
    <t>Zastupitelstvo kraje rozhodlo o profinancování a kofinancování projektu dne 14.3.2018 usnesením č. 7/710. V rámci projektu právě probíhá veřejná zakázka na výběr zhotovitele stavby. Vzhledem k administrativním průtahům v průběhu veřejné zakázky došlo k posunu výdajů za zajištění zadávacího řízení. Nevyčerpané finanční prostředky byly převedeny do rozpočtu roku 2019.</t>
  </si>
  <si>
    <t>Rekonstrukce a modernizace silnice II/470 ul. Orlovská</t>
  </si>
  <si>
    <t>Zastupitelstvo kraje rozhodlo o profinancování a kofinancování projektu dne 14.3.2018 usnesením č. 7/710. Vzhledem k administrativním průtahům v rámci veřejné zakázky došlo k posunu výdajů za zajištění zadávacího řízení.  Nevyčerpané finanční prostředky  byly převedeny do rozpočtu roku 2019.</t>
  </si>
  <si>
    <t>Zastupitelstvo kraje rozhodlo o profinancování a kofinancování projektu dne 14.3.2018 usnesením č. 7/710. Vzhledem k administrativním průtahům v rámci veřejné zakázky došlo k posunu výdajů za zajištění zadávacího řízení.   Nevyčerpané finanční prostředky  byly převedeny do rozpočtu roku 2019.</t>
  </si>
  <si>
    <t>Zastupitelstvo kraje rozhodlo o profinancování a kofinancování projektu dne 14.3.2018 usnesením č. 7/710. V rámci projektu právě probíhá veřejná zakázka na výběr zhotovitele stavby. Vzhledem k administrativním průtahům v průběhu veřejné zakázky došlo k posunu výdajů za zajištění zadávacího řízení a studii proveditelnosti. Nevyčerpané finanční prostředky  byly převedeny do rozpočtu roku 2019.</t>
  </si>
  <si>
    <t>Dopravní dispečink</t>
  </si>
  <si>
    <t>Zahájení přípravy projektu bylo schváleno zastupitelstvem kraje 14.3.2018 usnesením č. 7/752. Vzhledem k větší časové náročnosti přípravy projektu byly nevyčerpané prostředky převedeny do rozpočtu roku 2019.</t>
  </si>
  <si>
    <t>DORA - Demand responsive transport for the development and valorization of internal areas of Central Europe – DORA - Požadovaná plynulá přeprava pro rozvoj a zhodnocení oblastí Střední Evropy</t>
  </si>
  <si>
    <t>Zastupitelstvo kraje schválilo zahájení přípravy projektu, rozhodlo o profinancování a kofinancování a zahájení realizace projektu dne 14.3.2018 usnesením č. 7/749. Vzhledem k větší časové náročnosti přípravy projektu byly nevyčerpané prostředky převedeny do rozpočtu roku 2019.</t>
  </si>
  <si>
    <t>Rekonstrukce silnice II/462 Jelenice – Lesní Albrechtice</t>
  </si>
  <si>
    <t>Zastupitelstvo kraje rozhodlo usnesením č. 10/1093 ze dne 14.12.2018 o profinancování a kofinancování projektu. V průběhu listopadu byla vyhotovena studie proveditelnosti. Faktury za studii byla v souladu s platebními podmínkami rámcové smlouvy uhrazena počátkem roku 2019.   Nevyčerpané finanční prostředky byly převedeny do rozpočtu roku 2019.</t>
  </si>
  <si>
    <t>Příprava staveb a příprava vypořádání pozemků (Správa silnic Moravskoslezského kraje, příspěvková organizace, Ostrava)</t>
  </si>
  <si>
    <t>PŘEHLED VÝDAJŮ V ODVĚTVÍ KRIZOVÉHO ŘÍZENÍ V ROCE 2018</t>
  </si>
  <si>
    <t xml:space="preserve">Realizace koncepce ochrany obyvatel kraje - příprava na mimořádné situace </t>
  </si>
  <si>
    <t xml:space="preserve">Zajištění činnosti krizového štábu </t>
  </si>
  <si>
    <t>Nevyčerpané prostředky ve výši 39,7 tis. Kč představují úsporu vzniklou výběrem vhodného dodavatele na pohoštění a nižšími požadavky na nákup ochranných pomůcek pro členy bezpečnostní rady a krizového štábu kraje, prostředky ve výši 36,6 tis. Kč určené na nákup notebooku byly převedeny do rozpočtu kraje roku 2019.</t>
  </si>
  <si>
    <t xml:space="preserve">Odborná příprava orgánů krizového řízení </t>
  </si>
  <si>
    <t>Nevyčerpané prostředky ve výši 94,7 tis. Kč představují úsporu vzniklou nižším čerpáním výdajů na nájemné, pohoštění a nákup drobného materiálu v souvislosti se školením pracovníků krizového řízení obcí s rozšířenou působností a pověřených obcí a odbornou přípravou tajemníků bezpečnostních rad obcí s rozšířenou působností a dále úsporu z důvodu neuskutečnění semináře k odvodnímu řízení a mobilizačnímu rozvinování.</t>
  </si>
  <si>
    <t>Nevyčerpané prostředky ve výši 678,4 tis. Kč představují úsporu vzniklou vysoutěžením veřejné zakázky na úhradu výdajů v souvislosti se zabezpečením pilotního projektu "Profesionalizace řidičů složek Integrovaného záchranného systému Moravskoslezského kraje".</t>
  </si>
  <si>
    <t xml:space="preserve">Pořízení techniky pro Hasičský záchranný sbor Moravskoslezského kraje </t>
  </si>
  <si>
    <t>Nevyčerpané prostředky ve výši 3.688,6 tis. Kč byly určeny pro jednotky SDH obcí na pořízení termokamer; s ohledem na termín dodání byly tyto prostředky převedeny do rozpočtu roku 2019. Další nevyčerpané prostředky ve výši 17.500 tis. Kč určené na poskytnutí dotací obcím na pořízení dopravních automobilů a rekonstrukci požárních zbrojnic pro jednotky SDH byly s ohledem na podmínky pro poskytnutí dotací převedeny do rozpočtu roku 2019. Zbývající nevyčerpané prostředky ve výši 405,9 tis. Kč představují úsporu na akci z důvodu nižších cenových nabídek dodavatelů v rámci veřejných zakázek.</t>
  </si>
  <si>
    <t xml:space="preserve">Mezinárodní spolupráce v oblasti požární ochrany a integrovaného záchranného systému </t>
  </si>
  <si>
    <t>Vzhledem k tomu, že se v roce 2018 neuskutečnily plánované semináře a mezinárodní konference v oblasti požární ochrany a integrovaného záchranného systému, byly prostředky ve výši 50 tis. Kč převedeny do rozpočtové rezervy kraje.</t>
  </si>
  <si>
    <t xml:space="preserve">Ověřování připravenosti Integrovaného záchranného systému </t>
  </si>
  <si>
    <t>Důvodem nevyčerpání finančních prostředků ve výši 243,3 tis. Kč bylo neuskutečnění některých plánovaných cvičení složek Integrovaného záchranného systému schválených Bezpečnostní radou Moravskoslezského kraje na rok 2018 a také úspora vzniklá vhodným výběrem dodavatelů nabízejících výhodné cenové podmínky.</t>
  </si>
  <si>
    <t>Nevyčerpané prostředky ve výši 12,8 tis. Kč představují úsporu z důvodu vratky části investiční dotace poskytnuté na projekt "Zvýšení úrovně zabezpečení areálu IVC Bílovec".</t>
  </si>
  <si>
    <t xml:space="preserve">Ostatní výdaje v odvětví krizového řízení </t>
  </si>
  <si>
    <t>ID - Úhrada uznatelných nákladů projektu Repase povodňového speciálu Praga V3S (SH ČMS - Sbor dobrovolných hasičů Bohumín-Kopytov)</t>
  </si>
  <si>
    <t>ID - Úhrada uznatelných nákladů projektu Podpora mládeže v hasičském sportu - SDH Štěpánkovice (SH ČMS - Sbor dobrovolných hasičů Štěpánkovice)</t>
  </si>
  <si>
    <t>ID - Úhrada uznatelných nákladů na podporu realizace sportovních soutěží určených pro profesionální a dobrovolné hasiče (Sportovní klub Hasičského záchranného sboru Moravskoslezského kraje, z.s.)</t>
  </si>
  <si>
    <t xml:space="preserve">Finanční prostředky ve výši 200 tis. Kč byly s ohledem na podmínky stanovené ve smlouvě o poskytnutí dotace účelově přesunuty do rozpočtu roku 2019 a budou vyplaceny po předložení bezchybného závěrečného vyúčtování dotace. </t>
  </si>
  <si>
    <t>Akce byla schválena usnesením rady kraje č. 4/241 dne 22.12.2016. Sestává se z pěti rozdílných stavebních prací, z nichž jsou čtyři již ukončené. K zajištění páté části realizace se dosud nikdo nepřihlásil a veřejná zakázka byla vyhlášena opakovaně. Z uvedených důvodů byly zapojeny finanční prostředky do rozpočtu roku 2019.</t>
  </si>
  <si>
    <t>Zastupitelstvo kraje rozhodlo profinancovat a kofinancovat akci usnesením č. 3/146 ze dne 16.3.2017. V rámci rozpočtu roku 2018 byly rovněž finanční prostředky  ke krytí závazků vyplývajících z uzavřených smluv na výkon autorského dozoru a BOZP. Vzhledem k tomu, že v roce 2018 nebyly splněny podmínky pro fakturaci, budou v souladu s obchodními podmínkami jmenovaných smluv závazky hrazeny v roce 2019. Nevyčerpané finanční prostředky za výkon autorského dozoru a BOZP ve výši 837,61 tis. Kč byly převedeny do roku 2019. Rada kraje svým usnesením č. 52/4723 ze dne 11.12.2018 schválila rozpočtové opatření, kterým se vyčlenily finanční prostředky na provoz areálu „Integrované výjezdové centrum v Českém Těšíně“. Až do předání stavby uživateli Hasičskému záchrannému sboru Moravskoslezského kraje bude MSK hradit výdaje související s provozem komplexu (el.energie, vodné, plyn). K předání stavby dojde v první půlce roku 2019. Finanční prostředky ve výši 2 477,61 tis. Kč byly převedeny do roku 2019.</t>
  </si>
  <si>
    <t>Čerpací stanice pohonných hmot pro Integrované výjezdové centrum Ostrava-Jih - PD</t>
  </si>
  <si>
    <t>Akce byla schválena usnesením zastupitelstva kraje č. 6/520 dne 14.12.2017. Ke snížení rozpočtu došlo rozhodnutím rady kraje ze dne 27. 2. 2018 usnesením č. 32/2784 z důvodu převedení přípravy akce na Hasičský záchranný sbor Moravskoslezského kraje.</t>
  </si>
  <si>
    <t xml:space="preserve">Trafostanice IVC Český Těšín </t>
  </si>
  <si>
    <t>Vybudování komunikační platformy krizového řízení</t>
  </si>
  <si>
    <t>Zastupitelstvo kraje rozhodlo o profinancování a kofinancování projektu dne 15.6.2017 usnesením č. 4/309. Vzhledem k větší časové náročnosti přípravy projektu byly nevyčerpané prostředky převedeny do rozpočtu roku 2019.</t>
  </si>
  <si>
    <t>Rozvoj ICT a služeb v prostředí IZS</t>
  </si>
  <si>
    <t>Komplexní lokální výstražný a varovný systém před přívalovými povodněmi v Moravskoslezském kraji</t>
  </si>
  <si>
    <t>Zastupitelstvo kraje rozhodlo zahájit přípravu projektu dne 13.9.2018 usnesením č. 9/992.  Vzhledem k větší časové náročnosti přípravy projektu byly nevyčerpané prostředky převedeny do rozpočtu roku 2019.</t>
  </si>
  <si>
    <t>Specializovaný výcvik jednotek hasičů pro zdolávání
mimořádných událostí v silničních a železničních tunelech</t>
  </si>
  <si>
    <t>Zastupitelstvo kraje rozhodlo o profinancování a kofinancování projektu dne 21.4.2016 usnesením č. 19/1989.  Nevyčerpané prostředky ze zálohové platby jsou určeny k financování projektu i v roce 2019. Z tohoto důvodu byly nevyčerpané finanční prostředky převedeny do rozpočtu roku 2019.</t>
  </si>
  <si>
    <t>Zvyšování akceschopnosti vyhledávacích
a záchranných modulů USAR a WASAR</t>
  </si>
  <si>
    <t>Zvyšování připravenosti obyvatel a příslušníků HZS
na mimořádné události</t>
  </si>
  <si>
    <t>Speciální výcvik jednotek hasičů pro připravenost
zdolávání mimořádných událostí v oblasti chemie</t>
  </si>
  <si>
    <t xml:space="preserve">Zastupitelstvo kraje rozhodlo zahájit přípravu projektu dne 14.9.2017 usnesením č. 5/436. Během roku 2018 byl snížen rozpočet výdajů z důvodu absence příslušné výzvy podporující tento typ projektu. </t>
  </si>
  <si>
    <t>PŘEHLED VÝDAJŮ V ODVĚTVÍ KULTURY V ROCE 2018</t>
  </si>
  <si>
    <t>Návratná finanční výpomoc příspěvkovým organizacím</t>
  </si>
  <si>
    <t>Dotační program –Program podpory aktivit v oblasti kultury v Moravskoslezském kraji</t>
  </si>
  <si>
    <t>Technická údržba, podpora a služby k software v odvětví kultury</t>
  </si>
  <si>
    <t>Nevyčerpané prostředky ve výši 11 tis. Kč představují úsporu vzniklou nižšími požadavky na údržbu krajské digitalizační jednotky.</t>
  </si>
  <si>
    <t>Podpora rozvoje kultury, památkové péče a muzejnictví v Moravskoslezském kraji</t>
  </si>
  <si>
    <t>Nevyčerpané finanční prostředky ve výši 91,54 tis. Kč byly zapojeny do rozpočtu roku 2019 na úhradu závazků vyplývající  objednávky na zajištění vysílání pořadu "Perly Moravskoslezského kraje na Rádiu Čas" a dále objednávky na realizaci mediální spolupráce prostřednictvím magazínu "KULTURA MSK". Zbývající nevyčerpané prostředky představují úsporu na akci.</t>
  </si>
  <si>
    <t>Ocenění udělovaná v odvětví kultury</t>
  </si>
  <si>
    <t xml:space="preserve">Moravskoslezský kraj realizoval ocenění i v měsíci prosinci 2018. V návaznosti na to se srážková daň realizovala až v lednu 2019. </t>
  </si>
  <si>
    <t>Odměny obyvatelstvu (archeologické nálezy)</t>
  </si>
  <si>
    <t>V průběhu roku nebyly vyplaceny odměny za archeologické nálezy. Finanční prostředky byly použity na podporu rozvoje muzejnictví v Moravskoslezském kraji a dofinancování programu obnovy kulturních památek a památkově chráněných nemovitostí v Moravskoslezském kraji z roku 2017.</t>
  </si>
  <si>
    <t>Konzultační, poradenské a právní služby památkové péče</t>
  </si>
  <si>
    <t>V průběhu roku nevznikla potřeba poradenských a právních služeb a v návaznosti na to byly finanční prostředky použity na dofinancování programu obnovy kulturních památek a památkově chráněných nemovitostí v Moravskoslezském kraji z roku 2017.</t>
  </si>
  <si>
    <t xml:space="preserve">V průběhu roku 2018 došlo k navýšení rozpočtu o 25.540 tis. Kč, a to zejména zapojením neúčelového přebytku hospodaření za rok 2017 ve výši 15 mil. Kč a navýšením rozpočtu o 10 mil. Kč na základě usnesení rady kraje č. 39/3402 ze dne 29.5.2018. S ohledem na stanovenou časovou použitelnost některých poskytnutých dotací byly nevyčerpané finanční prostředky ve výši 23.774 tis. Kč usnesením rady kraje č. 55/4902 ze dne 29.1.2019 zapojeny do rozpočtu roku 2019 k jejich financování. Město Fulnek realizoval projekt za nižší celkové uznatelné náklady, než se původně předpokládalo. Nevyčerpané prostředky ve výši 867 tis. Kč představují úsporu na akci. </t>
  </si>
  <si>
    <t>Podpora neprofesionálního umění v Moravskoslezském kraji</t>
  </si>
  <si>
    <t>Finanční prostředky ve výši 452 tis. Kč byly převedeny do účelového příspěvku na provoz v odvětví školství a kultury, a to na podporu rozvoje muzejnictví  a památkové péče. Zbývající finanční prostředky byly usnesením rady kraje č. 49/4307 ze dne 23. 10. 2018  byly použity na poskytnutí dotací v rámci akce "Soutěže, festivaly a aktivity v oblasti kultury". Nevyčerpané prostředky představují úsporu.</t>
  </si>
  <si>
    <t>ID - Úhrada uznatelných nákladů projektu Regionální ozvěny Mezinárodního filmového festivalu Febiofest Ostrava 2018 (DANTER - reklama a potisk, s.r.o.)</t>
  </si>
  <si>
    <t xml:space="preserve">  -</t>
  </si>
  <si>
    <t>ID - Projekt „Oslava výročí 110 let sboru dobrovolných hasičů Šenov“ (SH ČMS - Sboru dobrovolných hasičů Šenov)</t>
  </si>
  <si>
    <t>ID - Projekt „Vydání publikace 10 LET FOTOSOUTĚŽE MŮJ SVĚT“ (Charita Opava)</t>
  </si>
  <si>
    <t>ID - Projekt „Létofest Ostrava“ (YASHICA s.r.o.)</t>
  </si>
  <si>
    <t>ID - Projekt „Muzikantské žně“ (Pavla Walková)</t>
  </si>
  <si>
    <t>ID - Projekt „BESKYDSKÉ HUDEBNÍ LÉTO“ (SEPETNÁ v.o.s.)</t>
  </si>
  <si>
    <t xml:space="preserve">ID - Projekt „Slavnosti na hřišti“ (Tělovýchovná jednota Milíkov, z.s.) </t>
  </si>
  <si>
    <t>Finanční prostředky představují úsporu z důvodu odstoupení subjektu od realizace projektu.</t>
  </si>
  <si>
    <t>ID - Projekt „Svátek folkloru v Oldřichovicích“ (Místní skupina Polského kulturně-osvětového svazu v Oldřichovicích z.s.)</t>
  </si>
  <si>
    <t>V souladu s podmínkami uzavřené smlouvy proběhne výplata dotace po podložení bezchybného závěrečného vyúčtování v roce 2019. Proto  byly prostředky účelově zapojeny do rozpočtu kraje na rok 2019.</t>
  </si>
  <si>
    <t>ID - 10. setkání postižených a opuštěných dětí z MSK (Fond pro opuštěné a handicapované děti a mládež)</t>
  </si>
  <si>
    <t>ID - 5. ročník přehlídky kulturně společenských aktivit postižených a opuštěných dětí z MSK (Fond pro opuštěné a handicapované děti a mládež)</t>
  </si>
  <si>
    <t>ID - Výstava s vernisáží v galerii Mlejn (Unie ROSKA - reg. org. ROSKA OSTRAVA, z.p.s.)</t>
  </si>
  <si>
    <t>ID - Modernizace technického vybavení Místní knihovny Stonava (Základní škola a Mateřská škola Stonava)</t>
  </si>
  <si>
    <t>ID - Vybavení veřejné knihovny v obci Hošťálkovy (Obec Hošťálkovy)</t>
  </si>
  <si>
    <t>ID - Komunitní knihovna Dobratice (Obec Dobratice)</t>
  </si>
  <si>
    <t>ID - Naše knihovna se nám líbí (Obec Sedlnice)</t>
  </si>
  <si>
    <t>ID - Modernizace Místní knihovny v Luboměři (Obec Luboměř)</t>
  </si>
  <si>
    <t>ID - Místní knihovna Deštné (Obec Jakartovice)</t>
  </si>
  <si>
    <t>ID - Modernizace knihovny Staré Heřminovy (Obec Staré Heřminovy)</t>
  </si>
  <si>
    <t>Nákup a ochrana knihovního fondu, nákup licencí k databázím a zajištění výpůjčních služeb k e-knihám (Moravskoslezská vědecká knihovna v Ostravě, příspěvková organizace)</t>
  </si>
  <si>
    <t>SR - Veřejné informační služby knihoven - neinvestice</t>
  </si>
  <si>
    <t>SR - Kulturní aktivity</t>
  </si>
  <si>
    <t>SR - Program státní podpory profesionálních divadel a stálých profesionálních symfonických orchestrů a pěveckých sborů</t>
  </si>
  <si>
    <t xml:space="preserve">Návratná finanční výpomoc příspěvkovým organizacím v odvětví kultury  </t>
  </si>
  <si>
    <t>Zastupitelstvo kraje usnesením č. 2/28 ze dne 22.12.2016 rozhodlo poskytnout návratnou finanční výpomoc organizaci Muzeum Novojičínska s účelovým určením profinancování projektu „Muzeum Šipka – expozice archeologie a geologie Štramberku“ a usnesením č. 6/540 ze dne 14.12.2017 rozhodlo poskytnout návratnou finanční výpomoc organizaci Muzeum Těšínska s účelovým určením na profinancování projektu „Toulky údolím Olše“ spolufinancovaného v rámci programu INTERREG V – A Česká republika – Polsko.  Nevyčerpané finanční prostředky byly převedeny do rozpočtu roku 2019 z důvodu posunu harmonogramu realizace obou projektů spolufinancovaných z evropských zdrojů.</t>
  </si>
  <si>
    <t>Akce na přípravu projektu byla přeschválena usnesením zastupitelstva kraje č. 10/1083 dne 13. 12. 2018. Finance byly v roce 2018 čerpány na zpracování studie proveditelnosti. V roce 2019 budou finanční prostředky čerpány  na administraci veřejné zakázky na projektanta a zpracování dalších stupňů projektové dokumentace. Na základě této skutečnosti byly převedeny finanční prostředky ve výši 370,44 tis. Kč do rozpočtu roku 2019.</t>
  </si>
  <si>
    <t>Akce byla schválena usnesením zastupitelstva kraje č. 6/520 ze dne 14.12.2017. V průběhu roku 2018 byly vyčleněné prostředky převedeny do rezervy na tvorbu zdrojů rozpočtu roku 2019 z důvodu posunu v harmonogramu realizace akce.</t>
  </si>
  <si>
    <t>Akce byla schválena usnesením zastupitelstva kraje č. 6/520 dne 14.12.2017. V říjnu 2018 bylo zahájeno zadávací řízení na zhotovitele aktualizace projektové dokumentace. Z tohoto důvodu je navrhováno zapojit částku ve výši 985,3 tis. Kč do rozpočtu kraje na rok 2019.</t>
  </si>
  <si>
    <t>Akce byla schválena usnesením zastupitelstva kraje č. 6/520 ze dne 14.12.2017. Nevyčerpané prostředky ve výši 395,61 tis. Kč představují neúčelovou úsporu rozpočtu roku 2018, která vznikla na základě výběru dodavatele s nejnižší nabídkovou cenou při výběrovém řízení.</t>
  </si>
  <si>
    <t>Zámek Nová Horka - úprava areálových zpevněných ploch a zámecký parter (Muzeum Novojičínska, příspěvková organizace)</t>
  </si>
  <si>
    <t>Akce byla schválena usnesením zastupitelstva kraje č. 6/520 dne 14.12.2017. S ohledem na termín realizace akce dle smlouvy o dílo a lhůty splatnosti faktur byly převedeny finanční prostředky ve výši 463 tis. Kč do rozpočtu roku 2019.</t>
  </si>
  <si>
    <t>Zámek Nová Horka - nová příjezdová komunikace, zámecký park a ohradní zeď (Muzeum Novojičínska, příspěvková organizace)</t>
  </si>
  <si>
    <t>Akce byla schválena usnesením rady kraje č. 36/3121 dne 10.4.2018. V roce 2018 byla zhotovena projektová dokumentace a proběhlo zadávací řízení na zhotovitele stavby. Zadávací řízení však muselo být zrušeno, protože nabídky nesplnily podmínky zadání. Koncem roku bylo ještě znovu vyhlášeno a byla uzavřena smlouva o dílo. Realizace probíhá v roce 2019. Z výše uvedených důvodů byly zapojeny finanční prostředky ve výši 3.411,67 tis. Kč do rozpočtu roku 2019.</t>
  </si>
  <si>
    <t>Akce byla schválena usnesením rady kraje č. 36/3121 dne 10.4.2018. V roce 2018 došlo ke zpracování projektové dokumentace. Realizace akce probíhá v roce 2019. S ohledem na tuto skutečnost byly finanční prostředky ve výši 404,6 tis. Kč do rozpočtu roku 2019.</t>
  </si>
  <si>
    <t>Usnesením rady kraje č. 41/3671 ze dne 26.6.2018 byly vyčleněny finanční prostředky na danou akci. Úhrada dodávky byla provedena na základě předložené fakturace, a to ve výši 194 tis. Kč. Dofinancování bude realizováno v roce 2019. Z výše uvedeného důvodu byly zbývající finanční prostředky do rozpočtu roku 2019.</t>
  </si>
  <si>
    <t>Zámek Nová Horka – restaurování a obnova (Muzeum Novojičínska, příspěvková organizace)</t>
  </si>
  <si>
    <t>Usnesením rady kraje č. 52/4708 dne 11.12.2018 byly vyčleněny finanční prostředky s časovou použitelností do 31.12.2019.  S ohledem na časovou použitelnost byly nevyčerpané finanční prostředky usnesením rady kraje č.  55/4902 ze dne 29.1.2019 finanční prostředky zapojeny do rozpočtu roku 2019.</t>
  </si>
  <si>
    <t>Zámek Nová Horka – rekonstrukce vnitřních prostor (Muzeum Novojičínska, příspěvková organizace)</t>
  </si>
  <si>
    <t>Akce byla schválena usnesením rady kraje č. 51/4544 dne 27.11.2018 s časovou použitelností do 31.12.2019. Z toho důvodu byly nevyčerpané finanční prostředky ve výši 9.000 tis. Kč zapojeny do rozpočtu roku 2019.</t>
  </si>
  <si>
    <t>SR - Oprava části fasády zámku ve Frýdku-Místku (Muzeum Beskyd Frýdek-Místek, příspěvková organizace)</t>
  </si>
  <si>
    <t>SR - ISO D Preventivní ochrana před vlivy prostředí - podprogram č. 134 515 - neinvestiční</t>
  </si>
  <si>
    <t>SR - Program restaurování movitých kulturních památek</t>
  </si>
  <si>
    <t>SR - Záchrana architektonického dědictví - neinvestice - program 434312</t>
  </si>
  <si>
    <t>SR - Akviziční fond - IV</t>
  </si>
  <si>
    <t>SR - ISO D Preventivní ochrana před vlivy prostředí - podprogram č. 134 515 – investiční</t>
  </si>
  <si>
    <t>SR - ISO C Výkupy předmětů kulturní hodnoty mimořádného významu – investiční</t>
  </si>
  <si>
    <t>Zastupitelstvo kraje rozhodlo o profinancování a kofinancování projektu dne 23.6.2016 usnesením č. 20/2092.  Rozhodnutí o poskytnutí dotace bylo doručeno v březnu 2017. Z důvodu průtahů při hodnocení zakázky na zhotovitele stavby a následné delší kontroly na straně poskytovatele došlo k celkovému posunu časového harmonogramu projektu. Dále dochází ke zpoždění fakturace z důvodu nutnosti vyjasnění víceprací, část změn je dále projednávána s Národním památkovým ústavem. Z tohoto důvodu byly převedeny finanční prostředky ve výši 3.863,72 tis. Kč do rozpočtu roku 2019.</t>
  </si>
  <si>
    <t>Kapucínský klášter - Dům v zahradě Páně</t>
  </si>
  <si>
    <t>Příprava projektu připravovaného k předložení do Integrovaného regionální operačního programu byla ukončena na základě usnesení zastupitelstva kraje č 8/853 ze dne 14.6.2018.</t>
  </si>
  <si>
    <t>Zastupitelstvo kraje rozhodlo o zahájení přípravy projektu dne 15.6.2017 usnesením č. 4/264. Projekt byl předložen do výzvy počátkem roku 2018 a po ukončení hodnotícího procesu byl zařazen do zásobníku projektů s plánovanou realizací v roce 2020. V rámci stávajících závazků vyplývajících z projektu ještě zbývá uhradit druhou část studie proveditelnosti, z tohoto důvodu byly finanční prostředky ve výši 28,31 tis. Kč převedeny do rozpočtu roku 2019.</t>
  </si>
  <si>
    <t>Zastupitelstvo kraje rozhodlo o profinancování a kofinancování projektu dne 25.2.2016 usnesením č. 18/1906. Rozhodnutí o poskytnutí dotace bylo doručeno v únoru 2017. Po zrušení veřejné zakázky na výběr zhotovitele  stavby bylo vyhlášeno nové výběrové řízení. Z tohoto důvodu dochází k celkovému posunu časového harmonogramu realizace projektu. Na základě výše uvedeného důvodu byly nevyčerpané finanční prostředky převedeny do rozpočtu roku 2019.</t>
  </si>
  <si>
    <t>Zastupitelstvo kraje rozhodlo o profinancování a kofinancování projektu dne 25.2.2016 usnesením č. 18/1906. Rozhodnutí o poskytnutí dotace bylo doručeno v prosinci 2016. Z důvodu průtahů při hodnocení opakovaně vyhlášené veřejné zakázky na zhotovitele stavby a delší kontroly ze strany poskytovatele dotace došlo k celkovému posunu časového harmonogramu projektu, následně nutné vícepráce na založení stavby způsobily prodloužení realizace projektu a zpomalení průběhu prostavěnosti. Z tohoto důvodu byly nevyčerpané finanční prostředky převedeny do rozpočtu roku 2019.</t>
  </si>
  <si>
    <t>Zastupitelstvo kraje rozhodlo o profinancování a kofinancování projektu dne 21.4.2016 usnesením č. 19/2006. Rozhodnutí o poskytnutí dotace bylo doručeno v březnu 2017. Nezbytná aktualizace expozic na standard SMART způsobila prodloužení veřejné zakázky na expozice, jejichž plnění je předpokládáno v roce 2019. Nevyčerpané finanční prostředky určené na financování expozic byly převedeny do rozpočtu roku 2019.</t>
  </si>
  <si>
    <t xml:space="preserve">Zastupitelstvo kraje rozhodlo o profinancování a kofinancování projektu dne 21.4.2016 usnesením č. 19/2006. Rozhodnutí o poskytnutí dotace bylo doručeno v březnu 2017. Při realizaci stavby byla prostavěnost v roce 2018 nižší než bylo předpokládáno, a proto byly nevyčerpané finanční prostředky převedeny do rozpočtu roku 2019. </t>
  </si>
  <si>
    <t>Zastupitelstvo kraje rozhodlo o profinancování a kofinancování projektu dne 21.4.2016 usnesením č. 19/1990. Rozhodnutí o poskytnutí dotace bylo doručeno v březnu 2017. Po zrušení veřejné zakázky  na zhotovitele stavby z důvodu překročení limitu celkových nákladů dle metodiky IROP byla vyhlášena nová zakázka, čímž došlo k celkovému zpoždění realizace projektu. Z tohoto důvodu byly převedeny nevyčerpané finanční prostředky do rozpočtu roku 2019.</t>
  </si>
  <si>
    <t>Zastupitelstvo kraje rozhodlo o profinancování a kofinancování projektu usnesením č. 4/310 ze dne 15.6.2017. V návaznosti na průběh realizace projektu a plánované aktivity na rok 2019 byly nevyčerpané finanční prostředky ve výši 2.366,56 tis. Kč převedeny do rozpočtu roku 2019.</t>
  </si>
  <si>
    <t>Jednotný evidenční systém sbírek a publikační portál</t>
  </si>
  <si>
    <t>Zastupitelstvo kraje rozhodlo o profinancování a kofinancování projektu dne 15.6.2017 usnesením č. 4/312. Vzhledem k větší časové náročnosti přípravy projektu byly nevyčerpané finanční prostředky převedeny do rozpočtu roku 2019.</t>
  </si>
  <si>
    <t>NKP Zámek Bruntál - Revitalizace zámeckého parku</t>
  </si>
  <si>
    <t>Zastupitelstvo kraje rozhodlo  usnesením č. 10/1122 ze dne 13.12.2018 ukončit přípravu projektu „NKP Zámek Bruntál – Revitalizace zámeckého parku“ předloženého do Integrovaného regionálního operačního programu.</t>
  </si>
  <si>
    <t>Toulky údolím Olše (Muzeum Těšínska, příspěvková organizace)</t>
  </si>
  <si>
    <t>Zastupitelstvo kraje usnesením č. 6/520 ze dne 14.12.2017 rozhodlo poskytnout na rok 2018 účelově určený příspěvek pro organizaci Muzeum Těšínska na  profinancování projektu „Toulky údolím Olše“ (spolufinancovaného Moravskoslezským krajem realizovaného v rámci programu INTERREG V – A Česká republika – Polsko) v celkové výši 1.995 tis. Kč. Původní termín ukončení realizace projektu, který byl stanoven na 30.6.2019, byl poskytovatelem dotace prodloužen do 31.12.2019. V návaznosti na posun harmonogramu realizace projektu byly nevyčerpané finanční prostředky převedeny do rozpočtu roku 2019.</t>
  </si>
  <si>
    <t>PŘEHLED VÝDAJŮ V ODVĚTVÍ PREZENTACE KRAJE A EDIČNÍHO PLÁNU V ROCE 2018</t>
  </si>
  <si>
    <t>Ediční plán</t>
  </si>
  <si>
    <t>V průběhu vydávání publikací v rámci Edičního plánu došlo ke změně oproti smlouvě uzavřené s Agenturou API s.r.o. a z tohoto důvodu došlo k úspoře prostředků ve výši 539 tis. Kč. Další nevyčerpané prostředky ve výši 53,6 tis. Kč představují úsporu v důsledku nevydání publikace Sport v MSK a nevyčerpané prostředky ve výši 214,1 tis. Kč představují úsporu z důvodu nižších požadavků na autorské texty a fotografie v rámci Edičního plánu.</t>
  </si>
  <si>
    <t>Propagace kraje a prezentační předměty</t>
  </si>
  <si>
    <t>Nevyčerpané prostředky ve výši 261,1 tis. Kč představují úsporu v souvislosti s organizačním zajištěním akcí jako např. Colours of Ostrava, Dny NATO, apod. Další nevyčerpané prostředky ve výši 131 tis. Kč představují úsporu vzniklou vhodným výběrem dodavatelů prezentačních předmětů a 246,6 tis. Kč určených na nákup autorských fotografií významných míst kraje nebylo čerpáno, neboť oslovení dodavatelé nepředložili do konce roku cenovou nabídku.</t>
  </si>
  <si>
    <t xml:space="preserve">Realizace komunikační strategie </t>
  </si>
  <si>
    <t xml:space="preserve">Nevyčerpané prostředky ve výši 2.097,2 tis. Kč určené na nákup vysílacího času, dodání programů a na úhradu výdajů souvisejících s realizací komunikační strategie "Chytřejší Moravskoslezský kraj" a prostředky ve výši 2.420 tis. Kč určené na  zveřejňování inzercí a komerčních článků v deníku Právo a na Novinkách.cz byly zapojeny do rozpočtu kraje na rok 2019. Z důvodu zpoždění realizace veřejných zakázek na zajištění mediální spolupráce a na nákup vysílacího času došlo k úspoře prostředků ve výši 3.800 tis. Kč. Při zajišťování prezentačních kampaní, komerčního a mediálního prostoru v médiích došlo výběrem vhodného dodavatele k úspoře prostředků ve výši 622,3 tis. Kč. </t>
  </si>
  <si>
    <t>Nevyčerpané prostředky ve výši 694,5 tis. Kč představují úsporu vzniklou z důvodu neuskutečnění studentské stáže studentů gastronomie Moravskoslezského kraje v Číně a Koreji. Finanční prostředky ve výši 558,9 tis. Kč určené na úhradu výdajů Moravskoslezskému inovačnímu centru Ostrava, a.s. v souvislosti se zajištěním studijní cesty do Coventry byly převedeny do rozpočtu kraje roku 2019.</t>
  </si>
  <si>
    <t xml:space="preserve">Jednotný vizuální styl Moravskoslezského kraje </t>
  </si>
  <si>
    <t>Mezinárodní spolupráce</t>
  </si>
  <si>
    <t>Příspěvky mezinárodním organizacím</t>
  </si>
  <si>
    <t>ID - Úhrada uznatelných nákladů projektu Setkání podnikatelů (Česko-polská obchodní komora)</t>
  </si>
  <si>
    <t>ID - Úhrada uznatelných nákladů projektu Film o lázních (AquaKlim, s.r.o.)</t>
  </si>
  <si>
    <t>ID - Úhrada uznatelných nákladů projektu Japonci na Konci - pickupy do Japonska a zpět 2018 (Japonci na Konci z.s.)</t>
  </si>
  <si>
    <t>ID - Úhrada nákladů souvisejících se zajištěním akcí pořádaných v průběhu roku 2018 (Český svaz bojovníků za svobodu)</t>
  </si>
  <si>
    <t>ID - Úhrada uznatelných nákladů související se zajištěním celoroční činnosti Českého svazu bojovníků za svobodu oblastního výboru Nový Jičín (Český svaz bojovníků za svobodu)</t>
  </si>
  <si>
    <t>ID - Úhrada uznatelných nákladů projektu 8. reprezentační Duhový ples Ostrava (Marek Zlý)</t>
  </si>
  <si>
    <t>ID - Úhrada uznatelných nákladů projektu Pravý prvorepublikový večer (Jana Marshall)</t>
  </si>
  <si>
    <t>ID - Úhrada uznatelných nákladů projektu Ostrava Fashion Weekend s.r.o. (Ostrava Fashion Weekend s.r.o.)</t>
  </si>
  <si>
    <t>ID - Úhrada uznatelných nákladů projektu Festival ohňostrojů Hlučín 2018 (TARRA pyrotechnik s.r.o.)</t>
  </si>
  <si>
    <t>ID - Úhrada uznatelných nákladů projektu 80. výročí Liptaňské tragédie (Obec Liptaň)</t>
  </si>
  <si>
    <t>ID - Úhrada uznatelných nákladů souvisejících se zajištěním provozu a technické vybavenosti pro účely krajské organizace Sdružení válečných veteránů ČR Moravskoslezského kraje v průběhu roku 2018 (Sdružení válečných veteránů ČR)</t>
  </si>
  <si>
    <t>PŘEHLED VÝDAJŮ V ODVĚTVÍ REGIONÁLNÍHO ROZVOJE V ROCE 2018</t>
  </si>
  <si>
    <t>Zastupitelstvo kraje usnesením č. 7/735 ze dne 14.3.2018 rozhodlo o poskytnutí dotací v rámci tohoto dotačního programu. Nevyčerpané finanční prostředky určené na druhé splátky dotací ve výši 3.127,4 tis. Kč byly zapojeny do rozpočtu kraje na rok 2019. Nevyčerpané finanční prostředky ve výši 693,2 tis. Kč představují úsporu vzniklou plným nevyplacením druhých splátek dotací z dotačního programu.</t>
  </si>
  <si>
    <t>Zastupitelstvo kraje rozhodlo usnesením č. 5/459 ze dne 14.9.2017 a č. 8/880 ze dne 14.6.2018 o poskytnutí dotací v rámci dotačního programu. V průběhu roku 2018 byly v souladu s platebními podmínkami uzavřených smluv převedeny finanční prostředky ve výši 11.438 tis. Kč do zdrojů rozpočtu 2019 a staly se tak součástí schváleného rozpočtu kraje na rok 2019.</t>
  </si>
  <si>
    <t>Zastupitelstvo kraje rozhodlo o poskytnutí dotací na realizaci 10 projektů v celkové částce 1.483 tis. Kč. V průběhu roku bylo poskytnuto celkem 1.367 tis. Kč, přičemž rozdíl mezi poskytnutými prostředky a skutečným čerpáním představují vratky dotací v průběhu roku 2018.</t>
  </si>
  <si>
    <t>Poradenství a právní služby pro strategické rozhodování kraje</t>
  </si>
  <si>
    <t>Průmyslová zóna Nošovice</t>
  </si>
  <si>
    <t>V roce 2018 byl rozpočet snížen na částku 560 tis. Kč, finanční prostředky byly převedeny do rozpočtové rezervy. Tato úspora vznikla uplatněním reklamace na dílčí stavbě "Železniční přejezd přes železniční vlečku" a z důvodu nerealizace demoličních prací domu ve vlastnictví kraje. Nevyčerpané finanční prostředky představují úsporu.</t>
  </si>
  <si>
    <t>Do rozpočtu kraje na rok 2019 byly zapojeny zasmluvněné finanční prostředky v celkovém objemu 4.838,1 tis. Kč, z toho na poskytnutí individuálních dotací prostředky ve výši 2.624 Kč a na  konzultační a poradenské služby, odborné studie a účasti kraje na veletrzích prostředky ve výši 2.214,1 tis. Kč. Zbylé nevyčerpané finanční prostředky ve výši 3.340,5 tis. Kč představují úsporu v rámci této akce.</t>
  </si>
  <si>
    <t>Průmyslová zóna Nad Barborou</t>
  </si>
  <si>
    <t xml:space="preserve">Nevyčerpané finanční prostředky ve výši 72 tis. Kč byly účelově zapojeny do rozpočtu roku 2019 na úhradu závazků vyplývájících z uzavřených smluv. Jedná se zejména o úhradu nákladů za měření hladiny podzemní vody, rezervovaný el. příkon a právní služby. Zbývající finanční prostředky představují úsporu na této akci. </t>
  </si>
  <si>
    <t>Aktivity zajišťované MSID na základě rámcové smlouvy</t>
  </si>
  <si>
    <t>Rada kraje usnesením č. 72/5943 ze dne 14.7.2015 rozhodla uzavřít rámcovou smlouvu se společností  Moravskoslezské Investice a Development, a. s., o spolupráci při realizaci některých činností regionálního rozvoje. V rámci rámcové smlouvy byly uzavřeny dílčí objednávky, a to na základě usnesení rady kraje č. 29/2554 ze dne 9.1.2018 a č. 49/4300 ze dne 23.10.2018. Do rozpočtu kraje na rok 2019 byly zapojeny finanční prostředky ve výši 560,7 tis. Kč určené na doplacení uzavřených objednávek. Finanční prostředky ve výši 402,4 tis. Kč představují úsporu v oblasti služeb.</t>
  </si>
  <si>
    <t>Členský poplatek za účast v zájmovém sdružení právnických osob Trojhalí Karolina</t>
  </si>
  <si>
    <t>Finanční prostředky ve výši 2.500 tis. Kč byly v průběhu roku převedeny do rozpočtové rezervy.</t>
  </si>
  <si>
    <t>Podpora talent managementu</t>
  </si>
  <si>
    <t>Finanční prostředky alokované na této akci byly v průběhu roku převedeny do rozpočtové rezervy.</t>
  </si>
  <si>
    <t>Pohornická krajina</t>
  </si>
  <si>
    <t>Finanční prostředky alokované na této akci ve výši 6.988 tis. Kč byly v průběhu roku 2018 v souladu s platebními podmínkami uzavřené smlouvy převedeny do zdrojů rozpočtu 2019 a staly se tak součástí schváleného rozpočtu kraje na rok 2019.</t>
  </si>
  <si>
    <t>PROJEKT – DĚTSKÁ FARMA</t>
  </si>
  <si>
    <t>Finanční prostředky alokované na této akci byly převedeny do zdrojů rozpočtu 2019 a akce se stala součástí schváleného rozpočtu na rok 2019.</t>
  </si>
  <si>
    <t>Implementace MA 21 a principů udržitelného rozvoje v Moravskoslezském kraji</t>
  </si>
  <si>
    <t>Nevyčerpané prostředky ve výši 215 tis. Kč představují úsporu při realizovaných aktivitách v procesu místní Agendy 21 a projektu Zdravý Moravskoslezský kraj.</t>
  </si>
  <si>
    <t>ID - Úhrada uznatelných nákladů projektu JOBFEST pracovní veletrh 2018 (Advey services s.r.o.)</t>
  </si>
  <si>
    <t>ID - Úhrada uznatelných nákladů projektu NanoDen 2018 Ostrava (Asociace nanotechnologického průmyslu ČR, z.s.)</t>
  </si>
  <si>
    <t>ID - Úhrada uznatelných nákladů projektu 9. ročník neziskové soutěže Žena regionu (Prime Communications, s.r.o.)</t>
  </si>
  <si>
    <t xml:space="preserve">Nevyčerpané prostředky ve výši 60 tis. Kč byly účelově zapojeny do rozpočtu kraje na rok 2019 k vyplacení neinvestiční dotace subjektu Prime Communications s.r.o. po předložení bezchybného závěrečného vyúčtování dotace. </t>
  </si>
  <si>
    <t>Zastupitelstvo kraje rozhodlo o profinancování a kofinancování projektu usnesením č. 16/1632 ze dne 25.9.2015. Nevyčerpané prostředky ze zálohových plateb jsou určeny k financování projektu i v roce 2019. Z tohoto důvodu byly nevyčerpané finanční prostředky převedeny do rozpočtu roku 2019.</t>
  </si>
  <si>
    <t>Zastupitelstvo kraje rozhodlo o profinancování a kofinancování projektu usnesením č. 20/2088 ze dne 23.6.2016. Vzhledem k posunu harmonogramu projektu budou nevyčerpané finanční prostředky využity k financování aktivit i v roce 2019, proto byly převedeny do rozpočtu roku 2019.</t>
  </si>
  <si>
    <t>Zastupitelstvo kraje usnesením č. 6/600 ze dne 14.12.2017 rozhodlo profinancovat a kofinancovat projekt. Nevyčerpané prostředky ve výši 45,47 tis. Kč byly převedeny do rozpočtu roku 2019 na úhradu prosincových mezd a zbývající prostředky ve výši 34,1 tis. Kč představují neúčelovou úsporu roku 2018.</t>
  </si>
  <si>
    <t>Foster excellence in the Moravian-Silesian Region</t>
  </si>
  <si>
    <t>Rozpočtované prostředky byly v průběhu roku 2018 sníženy z důvodu ukončení přípravy projektu „Foster excellence in the Moravian-Silesian Region“ připravovaného k předložení do Operačního programu HORIZONT 2020 (usnesení zastupitelstva kraje č. 8/868 ze dne 14.6.2018).</t>
  </si>
  <si>
    <t>Zastupitelstvo kraje usnesením č. 6/599 ze dne 14.12.2017 rozhodlo profinancovat projekt. Nevyčerpané prostředky ve výši 154,22 tis. Kč byly převedeny do rozpočtu roku 2019 na úhradu prosincových mezd a zbývající nevyčerpané prostředky ve výši 148,06 tis. Kč představují neúčelovou úsporu roku 2018.</t>
  </si>
  <si>
    <t>Prostředky na přípravu projektů</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</si>
  <si>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V průběhu roku 2018 byly rozpočtované finanční prostředky sníženy na základě aktuálního plánu přípravy nových projektů. Nevyčerpané finanční prostředky představují neúčelovou úsporu rozpočtu za rok 2018.</t>
  </si>
  <si>
    <t>PŘEHLED VÝDAJŮ V ODVĚTVÍ CESTOVNÍHO RUCHU V ROCE 2018</t>
  </si>
  <si>
    <t>Rozdíl mezi výši alokovaných prostředků ve schváleném a upraveném rozpočtu byl v průběhu roku 2018 převeden do rozpočtové rezervy.</t>
  </si>
  <si>
    <t>V průběhu roku 2018 došlo ke snížení rozpočtu dotačního programu o 1.466,2 tis. Kč. O tyto prostředky byla posílena akce rozpočtu kraje Reprodukce majetku kraje v odvětví cestovního ruchu. Nevyčerpané prostředky ve výši 24,6 tis. Kč představují úsporu vzniklou plným nevyplacením druhých splátek dotací v rámci dotačního programu.</t>
  </si>
  <si>
    <t>Zastupitelstvo kraje usnesením č. 11/983 ze dne 11.9.2014  a č. 8/888 ze dne 14.6.2018 rozhodlo o poskytnutí dotací v rámci tohoto dotačního programu. Nevyčerpané finanční prostředky ve výši 2.457,8 tis. Kč určené na druhé splátky dotací byly zapojeny do rozpočtu kraje na rok 2019. Nevyčerpané finanční prostředky ve výši 305 tis. Kč představují úsporu vzniklou plným nevyplacením druhých splátek dotací.</t>
  </si>
  <si>
    <t>V průběhu roku 2018 došlo ke snížení rozpočtu dotačního programu 1.648,4 tis. Kč. O tyto prostředky byla posílena akce rozpočtu kraje Reprodukce majetku kraje v odvětví cestovního ruchu. Nevyčerpané prostředky ve výši 34,2 tis. Kč představují úsporu vzniklou plným nevyplacením druhých splátek dotací v rámci dotačního programu.</t>
  </si>
  <si>
    <t>Dotační program – Podpora cykloturistiky v Moravskoslezském kraji</t>
  </si>
  <si>
    <t>Zastupitelstvo kraje usnesením č. 10/1112 ze dne 13.12.2018 rozhodlo o poskytnutí dotací v rámci tohoto dotačního programu ve výši 1.871 tis. Kč. Tyto finanční prostředky byly v průběhu roku převedeny do zdrojů rozpočtu 2019 a staly se tak součástí schváleného rozpočtu na rok 2019. Zbylé prostředky alokované v rozpočtu kraje byly v průběhu roku převedeny do rozpočtové rezervy.</t>
  </si>
  <si>
    <t>Nevyčerpané finanční prostředky ve výši 4.274,1 tis. Kč určené na individuální dotace schválené orgány kraje v roce 2018 byly zapojeny do rozpočtu kraje na rok 2019. Nevyčerpané finanční prostředky ve výši 331,5 tis. Kč představují úsporu vzniklou nerozdělením finančních prostředků v rámci této akce a nerealizací schválených projektů.</t>
  </si>
  <si>
    <t xml:space="preserve">Činnosti společnosti Moravian Silesian Tourism, s.r.o.                                         </t>
  </si>
  <si>
    <t>Rozvojové aktivity v cestovním ruchu</t>
  </si>
  <si>
    <t>Nevyčerpané finanční prostředky ve výši 4.772,6 tis. Kč byly účelově zapojeny do rozpočtu kraje na rok 2019. Zbylé nevyčerpané finanční prostředky představují úsporu na dané akci.</t>
  </si>
  <si>
    <t>Nevyčerpané finanční prostředky ve výši 3.300 tis. Kč určené na podporu dvou projektů byly zapojeny do rozpočtu kraje na rok 2019. Zbylé nevyčerpané prostředky ve výši 5.000 tis. Kč představují úsporu na dané akci.</t>
  </si>
  <si>
    <t>Nevyčerpané finanční prostředky ve výši 320,6 tis. Kč představují úsporu vzniklou nižšími výdaji souvisejícími s expozicí historických dopravních prostředků umístěnou na Černé louce.</t>
  </si>
  <si>
    <t>Propagace Moravskoslezského kraje prostřednictvím letecké reklamy</t>
  </si>
  <si>
    <t>Rozdíl mezi výši alokovaných prostředků ve schváleném a upraveném rozpočtu byl v průběhu roku 2018 převeden do rozpočtové rezervy. Nevyčerpané finanční prostředky ve výši 927,3 tis. Kč představují úsporu na dané akci.</t>
  </si>
  <si>
    <t>Propagace Moravskoslezského kraje na Letišti Leoše Janáčka Ostrava</t>
  </si>
  <si>
    <t>Aktivity spojené s Cyrilometodějskou tématikou</t>
  </si>
  <si>
    <t>Nevyčerpané finanční prostředky ve výši 12,3 tis. Kč představují úsporu vzniklou nižší úhradou členského příspěvku vlivem kurzového rozdílu.</t>
  </si>
  <si>
    <t>Nevyčerpané finanční prostředky ve výši 200 tis. Kč určené na podporu projektu v rámci této akce byly účelově zapojeny do rozpočtu kraje na rok 2019.</t>
  </si>
  <si>
    <t>Služby pro informační systém Beskydská a Jesenická magistrála</t>
  </si>
  <si>
    <t>Nevyčerpané finanční prostředky ve výši 666,5 tis. Kč určené na úhradu za vyrobený stánek na veletrhy cestovního ruchu byly v souladu s platebními podmínkami uzavřené smlouvy převedeny do rozpočtu kraje na rok 2019. Nevyčerpané finanční prostředky ve výši 384,8 tis. Kč představují úsporu na akci.</t>
  </si>
  <si>
    <t>Geopark Megoňky - Šance</t>
  </si>
  <si>
    <t>Zastupitelstvo kraje rozhodlo kofinancovat a profinancovat projekt usnesením č. 20/2085 ze dne 23.6.2016. Rozpočtované prostředky byly v průběhu roku 2018 sníženy z důvodu posunu realizace projektu do následujícího roku 2019.</t>
  </si>
  <si>
    <t>Bez bariér se nám žije snáz</t>
  </si>
  <si>
    <t>Zastupitelstvo kraje rozhodlo kofinancovat a profinancovat projekt usnesením č. 20/2088 ze dne 23.6.2016. Rozpočtované prostředky byly v průběhu roku 2018 sníženy z důvodu prodloužení procesu přípravy projektu do následujících let.</t>
  </si>
  <si>
    <t>Cyklovýlety na hrady a zámky v Moravskoslezském a Žilinském kraji</t>
  </si>
  <si>
    <t>Zastupitelstvo kraje usnesením č. 16/1631 ze dne 25.9.2015 rozhodlo schválit zahájení přípravy projektu. Rozpočtované prostředky byly v průběhu roku 2018 sníženy z důvodu prodloužení procesu přípravy projektu do následujících let.</t>
  </si>
  <si>
    <t>Gastroturistika</t>
  </si>
  <si>
    <t>Historické poznání kraje - folklór a tradice</t>
  </si>
  <si>
    <t>Rozpočtované prostředky byly v průběhu roku 2018 sníženy z důvodu ukončení přípravy projektu usnesením zastupitelstva kraje č. 10/1109 ze dne 13.12.2018.</t>
  </si>
  <si>
    <t>Chutě a vůně bez hranic</t>
  </si>
  <si>
    <t>Přeshraniční lyžařské běžecké trasy</t>
  </si>
  <si>
    <t>„TECHNO TRASA“</t>
  </si>
  <si>
    <t>PŘEHLED VÝDAJŮ V ODVĚTVÍ SOCIÁLNÍCH VĚCÍ V ROCE 2018</t>
  </si>
  <si>
    <t>Dotační program – Program pro poskytování návratných finančních výpomocí z Fondu sociálních služeb</t>
  </si>
  <si>
    <t>Konzultační a poradenská činnost v odvětví sociálních věcí</t>
  </si>
  <si>
    <t>Finanční prostředky nebyly dočerpány zejména z důvodu aktuálních potřeb v oblasti zajištění podkladů pro rozhodování orgánů kraje v sociální oblasti, zajištění externích odborníků uskutečňujících kontroly kvality poskytovaných sociálních služeb v příspěvkových organizacích a zajištění výběrových řízení na obsazení pozic ředitelů příspěvkových organizací.</t>
  </si>
  <si>
    <t>Zpracování odborných posudků - psychologická vyšetření</t>
  </si>
  <si>
    <t>Finanční prostředky nebyly dočerpány zejména z důvodu aktuálních potřeb v oblasti náhradní rodinné péče.</t>
  </si>
  <si>
    <t>Finanční prostředky vyčleněné za účelem podpory integrace etnických menšin nebyly plně přerozděleny, neboť v roce 2018 nevyvstal požadavek o tuto podporu.</t>
  </si>
  <si>
    <t>Jedná se zejména o finanční prostředky ve výši 1.100 tis. Kč, které byly zapojeny do rozpočtu roku 2019 za účelem poskytnutí dotací organizacím Slezská diakonie a Společenské centrum Věžička Rybí z. s. (na základě usnesení zastupitelstva kraje č. 10/1168 ze dne 13.12.2018). Dále se jedná o finanční prostředky projektu podpořeného Ministerstvem vnitra v roce 2018 v rámci programu Podpora prevence kriminality, které byly nedočerpány z důvodu nižší vysoutěžené ceny a nižší fakturace za realizaci aktivit projektu. Částka ve výši 29 tis. Kč byla v rámci finančního vypořádání v roce 2019 vrácena do státního rozpočtu.</t>
  </si>
  <si>
    <t>Jedná se zejména o finanční prostředky, které byly zapojeny do rozpočtu roku 2019 za účelem poskytnutí dotace společnosti Sun Drive Communications s.r.o. ve výši 412 tis. Kč (o poskytnutí dotace rozhodlo zastupitelstvo kraje usnesením č. 10/1160 ze dne 13.12.2018) a za účelem zajištění druhého ročníku akce „Spolu ruku v ruce“ v roce 2019 ve výši 658 tis. Kč (na základě uzavřených smluv).</t>
  </si>
  <si>
    <t>Ostatní výdaje v odvětví sociálních věcí</t>
  </si>
  <si>
    <t>Technická údržba, podpora a služby k software v odvětví sociálních věcí</t>
  </si>
  <si>
    <t>SR - Podpora koordinátorů romských poradců</t>
  </si>
  <si>
    <t>Jedná se o nedočerpané finanční prostředky z dotace z kapitoly 304 - Úřad vlády ČR státního rozpočtu na rok 2018 z důvodu dodržení podmínek poskytovatele dotace; nedočerpané prostředky byly v rámci finančního vypořádání v roce 2019 vráceny do státního rozpočtu.</t>
  </si>
  <si>
    <t>SR - Příspěvek na výkon sociální práce</t>
  </si>
  <si>
    <t>SR - Transfery na státní příspěvek zřizovatelům zařízení pro děti vyžadující okamžitou pomoc</t>
  </si>
  <si>
    <t>Finanční prostředky poskytnuté Ministerstvem práce a sociálních věcí na výplatu státního příspěvku pro zřizovatele zařízení pro děti vyžadující okamžitou pomoc nebyly čerpány ve výši 2.713 tis. Kč,  jelikož Krajský úřad Moravskoslezského kraje vydal v roce 2018 rozhodnutí o poskytnutí státního příspěvku v nižším objemu. Nedočerpané finanční prostředky byly v rámci finančního vypořádání v roce 2019 vráceny do státního rozpočtu.</t>
  </si>
  <si>
    <t>ID - Konference Mezi námi (Naše rovnováha)</t>
  </si>
  <si>
    <t>Úspora vznikla vrácením nevyužitých prostředků dotace v rámci finančního vypořádání dotace v roce 2018.</t>
  </si>
  <si>
    <t>ID - Rekordy handicapovaných hrdinů (Ing. Jiří Muladi)</t>
  </si>
  <si>
    <t>ID - Automobil pro mobilní hospic (Mobilní hospic Ondrášek)</t>
  </si>
  <si>
    <t>ID - Automobil pro humanitární pomoc a rozvojovou spolupráci (Charita ČR)</t>
  </si>
  <si>
    <t>ID - Domov pokojného stáří sv. Františka v Javorníku (Charita Jeseník)</t>
  </si>
  <si>
    <t>ID - Vyrovnávání příležitostí pro občany se zdravotním postižením prostřednictvím ochrany veřejného zájmu na úseku bezbariérové přístupnosti staveb (NIPI bezbariérové prostředí, o.p.s.)</t>
  </si>
  <si>
    <t>ID - Úhrada uznatelných nákladů projektu nákup dodávky (MOMENT Česká republika, o.p.s.)</t>
  </si>
  <si>
    <t>Příprava a posuzování žadatelů o náhradní rodinnou péči (Centrum psychologické pomoci, příspěvková organizace, Karviná)</t>
  </si>
  <si>
    <t xml:space="preserve">Transformace a humanizace pobytových sociálních služeb  </t>
  </si>
  <si>
    <t>Finanční prostředky byly v roce 2018 částečně použity na akce reprodukce majetku kraje v sociální oblasti. Zbývající část finančních prostředků akce, která byla nedočerpaná z důvodu pomalejšího rozjezdu projektů financovaných z evropských zdrojů, s jejichž realizací souvisí čerpání finančních prostředků akce, byla převedena do zdrojů rozpočtu na rok 2019.</t>
  </si>
  <si>
    <t xml:space="preserve">Příspěvek na provoz příspěvkovým organizacím v odvětví sociálních věcí - dofinancování provozu  </t>
  </si>
  <si>
    <t>Na základě rozpočtově odpovědného přístupu k řízení příspěvkových organizací v odvětví sociálních věcí a rovněž díky podpoře příspěvkových organizací v rámci dotačního Programu na podporu poskytování sociálních služeb pro rok 2018 financovaného z kapitoly 313 – MPSV státního rozpočtu, nebylo nutné na dofinancování provozu příspěvkových organizací použít veškeré alokované finanční prostředky kraje. Část finančních prostředků ve výši 163.404 tis. Kč byla následně na základě usnesení zastupitelstva kraje č. 10/1085 ze dne 13.12.2018 přidělena do Fondu pro financování strategických projektů Moravskoslezského kraje.</t>
  </si>
  <si>
    <t>Dotační program - Program na podporu poskytování sociálních služeb – PO kraje</t>
  </si>
  <si>
    <t>Finanční prostředky ve výši 2.853 tis. Kč nebyly dočerpány, jelikož Krajský úřad Moravskoslezského kraje vydal v roce 2018 rozhodnutí o poskytnutí státního příspěvku v nižším objemu. Tyto prostředky byly v rámci finančního vypořádání v roce 2019 vráceny do státního rozpočtu.</t>
  </si>
  <si>
    <t xml:space="preserve">Návratná finanční výpomoc příspěvkovým organizacím  v odvětví sociálních věcí  </t>
  </si>
  <si>
    <t>Akce rozpočtu byla schválena usnesením zastupitelstva kraje č.12/996 ze dne 11.12.2014. Z důvodu splatnosti faktury za administraci veřejné zakázky byly finanční prostředky ve výši 223,17 tis. Kč zapojeny do rozpočtu kraje roku 2019.</t>
  </si>
  <si>
    <t xml:space="preserve">Akce byla schválena usnesením zastupitelstva kraje č. 17/1686 ze dne 17.12.2015. Výběrové řízení na zhotovitele bylo zrušeno, protože nabídky nesplnily podmínky zadání. V současné době probíhá příprava na novou veřejnou zakázku na zhotovitele stavby a výkon technického dozoru stavby a koordinátora BOZP. Zahájení stavebních prací se předpokládá v květnu 2019. Z uvedeného důvodu byly nevyčerpané finanční prostředky ve výši 57,75 tis. Kč zapojeny do rozpočtu roku 2019. </t>
  </si>
  <si>
    <t>Rekonstrukce a výstavba domova (Domov Březiny, příspěvková organizace, Petřvald)</t>
  </si>
  <si>
    <t xml:space="preserve">Zastupitelstvo kraje rozhodlo profinancovat a kofinancovat projekt usnesením č. 9/974 ze dne 13.9.2018. V rámci projektu se vyhotovují jednotlivé stupně projektové dokumentace, s ohledem na obchodní podmínky smlouvy a termíny předání částí projektové dokumentace již část výdajů vyplývající ze smlouvy na zhotovení projektové dokumentace nebyla uhrazena do konce roku 2018. Z výše uvedených důvodů byly nevyčerpané finanční prostředky ve výši 1.433,86 tis. Kč zapojeny do roku 2019. </t>
  </si>
  <si>
    <t>Rekonstrukce restaurace Zelený jelen (Sírius, příspěvková organizace, Opava)</t>
  </si>
  <si>
    <t xml:space="preserve">Akce byla zrušena usneseními rady kraje č. 38/3308 ze dne 15.5.2018 a č. 51/4544 ze dne 27.11.2018. Finanční prostředky byly převedeny na akci Revitalizace budovy Domova Příbor (Domov Příbor, příspěvková organizace) a do rozpočtové rezervy. </t>
  </si>
  <si>
    <t>Zateplení správní budovy, pavilonu P1 a P3a (Domov Březiny, příspěvková organizace, Petřvald)</t>
  </si>
  <si>
    <t>Zastupitelstvo kraje rozhodlo profinancovat a kofinancovat projekt usnesením č. 9/974 ze dne 13.9.2018.  V průběhu roku 2018 byly vyčleněné prostředky převedeny do zdrojů rozpočtu roku 2019 z důvodu posunu v harmonogramu realizace akce.</t>
  </si>
  <si>
    <t>Akce byla schválena usnesením zastupitelstva kraje č. 6/520 ze dne 14.12.2017. S ohledem na termín realizace akce dle smlouvy o dílo, lhůty splatnosti faktur a uvedení do ostrého provozu byly finanční prostředky ve výši 1.551,32 tis. Kč zapojeny do rozpočtu roku 2019.</t>
  </si>
  <si>
    <t>Rekonstrukce budovy a spojovací chodby Máchova (Domov Duha, příspěvková organizace, Nový Jičín)</t>
  </si>
  <si>
    <t>Akce byla schválena usnesením zastupitelstva kraje č. 6/520 ze dne 14.12.2017. V průběhu roku 2018 byly vyčleněné prostředky převedeny do zdrojů rozpočtu roku 2019 z důvodu posunu v harmonogramu realizace akce.</t>
  </si>
  <si>
    <t>Oprava správní budovy (Náš svět, příspěvková organizace, Pržno)</t>
  </si>
  <si>
    <t>Bezbariérová úprava areálu domova (Fontána, příspěvková organizace, Hlučín)</t>
  </si>
  <si>
    <t>Akce byla schválena usnesením zastupitelstva kraje č. 6/520 ze dne 14.12.2017. Veřejná zakázka na výběr zhotovitele již proběhla a do konce ledna byla uzavřena smlouva o dílo se zhotovitelem s termínem plnění do konce listopadu 2019. Z tohoto důvodu byly finanční prostředky ve výši 500 tis. Kč zapojeny do rozpočtu roku 2019.</t>
  </si>
  <si>
    <t>Akce byla schválena usnesením rady kraje č. 41/3708 ze dne 26.6.2018.  Nevyčerpané finanční prostředky představují úsporu vzniklou na základě nejnižší nabídkové ceny při výběrovém řízení.</t>
  </si>
  <si>
    <t>Modernizace osobního výtahu   (Domov Odry, příspěvková organizace, Odry)</t>
  </si>
  <si>
    <t>Realizace projektu byla ukončena. Nevyčerpané finanční prostředky představují neúčelovou úsporu rozpočtu za rok 2018.</t>
  </si>
  <si>
    <t>Zastupitelstvo kraje rozhodlo o profinancování a kofinancování projektu dne 25.6.2015 usnesením č. 15/1534. Nevyčerpané prostředky ze zálohových plateb jsou určeny k financování projektu i v roce 2019. Z tohoto důvodu byly nevyčerpané finanční prostředky zapojeny do rozpočtu roku 2019.</t>
  </si>
  <si>
    <t>Zastupitelstvo kraje rozhodlo o profinancování a kofinancování projektu dne 22.9.2016 usnesením č. 21/2254. Vzhledem k tomu, že veřejná zakázka na zhotovitele stavby byla vyhlášena v prosinci 2018, došlo k posunu čerpání výdajů za organizaci veřejné zakázky a posouzení reálných odbytových cen do roku 2019. Na základě výše uvedeného byly finanční prostředky ve výši 176,23 tis. Kč zapojeny do rozpočtu roku 2019.</t>
  </si>
  <si>
    <t>Zastupitelstvo kraje rozhodlo o profinancování a kofinancování projektu dne 22.9.2016 usnesením č. 21/2254. Zastupitelstvo kraje rozhodlo o navýšení profinancování a kofinancování dne 14.6.2018 usnesením č. 8/852. Veřejná zakázka na zhotovitele stavby byla vyhlášena v prosinci 2018, tedy výdaje za organizaci veřejné zakázky a za posouzení reálných odbytových cen budou hrazeny v roce 2019. Proto byly finanční prostředky v celkové výši 214,66 tis. Kč zapojeny do rozpočtu roku 2019.</t>
  </si>
  <si>
    <t>Zastupitelstvo kraje rozhodlo o profinancování a kofinancování projektu dne 22.9.2016 usnesením č. 21/2254.  Zastupitelstvo kraje rozhodlo o navýšení profinancování a kofinancování dne 14.6.2018 usnesením č. 8/852. Veřejná zakázka na zhotovitele stavby byla vyhlášena v prosinci 2018, takže výdaje za organizaci veřejné zakázky, posouzení reálných odbytových cen a za závazek vyplývající ze smlouvy na zhotovení projektové dokumentace (uvolnění pozastávky) budou realizovány v roce 2019. Na základě výše uvedeného byly finanční prostředky  ve výši 303,48 tis. Kč zapojeny do roku 2019.</t>
  </si>
  <si>
    <t>Zastupitelstvo kraje rozhodlo o profinancování a kofinancování projektu dne 25.9.2015 usnesením č. 16/1633. Nevyčerpané prostředky ze zálohové platby jsou určeny k financování projektu i v roce 2019. Z tohoto důvodu byly nevyčerpané finanční prostředky zapojeny do rozpočtu roku 2019.</t>
  </si>
  <si>
    <t xml:space="preserve">Zastupitelstvo kraje rozhodlo o profinancování a kofinancování projektu dne 25.9.2015 usnesením č. 16/1633. Nevyčerpané prostředky ze zálohových plateb jsou určeny k financování i v roce 2019. Z tohoto důvodu byly nevyčerpané finanční prostředky zapojeny do rozpočtu roku 2019. </t>
  </si>
  <si>
    <t>Zastupitelstvo kraje rozhodlo o profinancování a kofinancování projektu dne 25.9.2015 usnesením č. 16/1633. Nevyčerpané finanční prostředky byly zapojeny do rozpočtu následujícího roku z důvodu vrácení zůstatku dotace v rámci závěrečného vyúčtování projektu.</t>
  </si>
  <si>
    <t>Zastupitelstvo kraje rozhodlo o profinancování a kofinancování projektu dne 25.9.2015 usnesením č. 16/1633. Nevyčerpané prostředky ze zálohové platby jsou určeny k financování projektu i v roce 2019.  Z tohoto důvodu byly nevyčerpané finanční prostředky zapojeny do rozpočtu roku 2019.</t>
  </si>
  <si>
    <t>Zastupitelstvo kraje rozhodlo o profinancování a kofinancování projektu dne 21.4.2016 usnesením č. 19/1988. Nevyčerpané prostředky ze zálohové platby jsou určeny k financování projektu i v roce 2019. Z tohoto důvodu byly nevyčerpané finanční prostředky zapojeny do rozpočtu roku 2019.</t>
  </si>
  <si>
    <t>Zastupitelstvo kraje rozhodlo o profinancování a kofinancování projektu dne 14.12.2017 usnesením č. 6/579. Vzhledem k větší časové náročnosti přípravy projektu byly nevyčerpané prostředky zapojeny do rozpočtu roku 2019.</t>
  </si>
  <si>
    <t>Zastupitelstvo kraje rozhodlo o profinancování a kofinancování projektu dne 22.9.2016 usnesením č. 21/2245. Nevyčerpané finanční prostředky ze zálohové platby jsou určeny k financování i v roce 2019. Z tohoto důvodu byly nevyčerpané finanční prostředky zapojeny do rozpočtu roku 2019.</t>
  </si>
  <si>
    <t>Optimalizace odborného sociálního poradenství a poskytování dluhového poradenství v Moravskoslezském kraji</t>
  </si>
  <si>
    <t>Zastupitelstvo kraje rozhodlo o profinancování a kofinancování projektu dne 22.12.2016 usnesením č. 2/68. Vzhledem k větší časové náročnosti přípravy projektu byly nevyčerpané prostředky zapojeny do rozpočtu roku 2019.</t>
  </si>
  <si>
    <t>Zastupitelstvo kraje rozhodlo profinancovat a kofinancovat projekt  usnesením č. 21/2254 ze dne 22.9.2016. Usnesením č. 8/852 ze dne 14.6.2018 rozhodlo zastupitelstvo kraje o zvýšení profinancování a kofinancování. V současné době je uzavřena smlouva na zhotovení projektové dokumentace, výkon inženýrské činnosti a výkon funkce koordinátora bezpečnosti a ochrany zdraví při práci na staveništi po dobu přípravy projektu. Dle lhůty splatnosti faktur sjednané v rámci uzavřené smlouvy a v závislosti na termínech předání dílčích částí projektové dokumentace dojde k úhradě části závazků vyplývajících ze smlouvy v průběhu roku 2019, z tohoto důvodu byly nevyčerpané finanční prostředky ve výši 1.057,54 tis. Kč zapojeny do rozpočtu roku 2019.</t>
  </si>
  <si>
    <t>Zastupitelstvo kraje rozhodlo profinancovat a kofinancovat projekt  usnesením č. 21/2254 ze dne 22.9.2016. Usnesením č. 8/852 ze dne 14.6.2018 rozhodlo zastupitelstvo kraje o zvýšení profinancování a kofinancování. V současné době je uzavřena smlouva na zhotovení projektové dokumentace, výkon inženýrské činnosti a výkon funkce koordinátora bezpečnosti a ochrany zdraví při práci na staveništi po dobu přípravy projektu, dále je uzavřena smlouva na zpracování studie proveditelnosti. Dle obchodních podmínek u obou uzavřených smluv budou závazky z nich vyplývající v závislosti na datech předání z části hrazeny v roce 2019, a proto byly nevyčerpané finanční prostředky ve výši 631,61 tis. Kč zapojeny do roku 2019.</t>
  </si>
  <si>
    <t>Zastupitelstvo kraje rozhodlo profinancovat a kofinancovat projekt  usnesením č. 8/852 ze dne 14.6.2018. V současné době je uzavřena smlouva na zpracování studie proveditelnosti. V závislosti na termínu předání zpracované studie a v souladu s lhůtou splatnosti faktur dojde k úhradě těchto výdajů nebo jejich části na počátku roku 2019, a proto byly nevyčerpané finanční prostředky ve výši 90,71 tis. Kč zapojeny do roku 2019.</t>
  </si>
  <si>
    <t>Jednotný informační sociální systém pro příspěvkové organizace Moravskoslezského kraje</t>
  </si>
  <si>
    <t>Rozpočtované prostředky byly v průběhu roku 2018 sníženy z důvodu pozastavení přípravy projektu.</t>
  </si>
  <si>
    <t>Úspora vznikla při realizaci stavebních prací, nebyly vyfakturovány všechny nasmlouvané položky. Projekt byl ukončen.</t>
  </si>
  <si>
    <t>Zastupitelstvo kraje rozhodlo o profinancování a kofinancování projektu dne 15.6.2017 usnesením č. 4/305. Nevyčerpané prostředky ze zálohové platby jsou určeny k financování projektu i v roce 2019. Z tohoto důvodu byly nevyčerpané finanční prostředky zapojeny do rozpočtu roku 2019.</t>
  </si>
  <si>
    <t>Podporujeme hrdinství, které není vidět II</t>
  </si>
  <si>
    <t>Zastupitelstvo kraje rozhodlo o profinancování a kofinancování projektu dne 14.12.2017 usnesením č. 6/585. V roce 2018 obdržel kraj 1. zálohovou platbu určenou k realizaci projektu v roce 2019. Z tohoto důvodu byly nevyčerpané finanční prostředky zapojeny do rozpočtu roku 2019.</t>
  </si>
  <si>
    <t>Zastupitelstvo kraje rozhodlo o profinancování a kofinancování projektu dne 14.3.2018 usnesením č. 7/737. Nevyčerpané prostředky ze zálohových plateb jsou určeny k financování projektu i v roce 2019. Z tohoto důvodu byly nevyčerpané finanční prostředky zapojeny do rozpočtu roku 2019.</t>
  </si>
  <si>
    <t xml:space="preserve">Zastupitelstvo kraje rozhodlo o profinancování a kofinancování projektu dne 14.6.2018 usnesením č. 8/839. Vzhledem k větší časové náročnosti přípravy projektu byly nevyčerpané prostředky zapojeny do rozpočtu roku 2019. </t>
  </si>
  <si>
    <t>Zvyšování efektivity a podpora využívání nástrojů systému péče o ohrožené děti v Moravskoslezském kraji</t>
  </si>
  <si>
    <t>Zastupitelstvo kraje rozhodlo o profinancování a kofinancování projektu dne 14.6.2018 usnesením č. 8/865.  V roce 2018 obdržel kraj 1. zálohovou platbu určenou k realizaci projektu v roce 2019. Z tohoto důvodu byly nevyčerpané finanční prostředky zapojeny do rozpočtu roku 2019.</t>
  </si>
  <si>
    <t>Zefektivnění vzdělávání pracovníků v sociálních službách ( Domov Jistoty, příspěvková organizace, Bohumín)</t>
  </si>
  <si>
    <t>Teorie - most do dobré praxe aneb poznání nás pohání (Harmonie, příspěvková organizace, Krnov)</t>
  </si>
  <si>
    <t>Kde je vůle, tam je cesta - cílená podpora pracovníkům domova se zvláštním režimem při práci s osobami s poruchami chování ( Náš svět, příspěvková organizace, Pržno)</t>
  </si>
  <si>
    <t>Podpora procesů vedoucích ke standardizaci kvality a alternativní komunikace v Síriu, příspěvkové organizaci (Sírius, příspěvková organizace, Opava)</t>
  </si>
  <si>
    <t>Zavedeni nových metod práce s uživateli v naší organizaci (Zámek Dolní Životice, příspěvková organizace)</t>
  </si>
  <si>
    <t>Aktivní život – cesta k normalitě ( Sírius, příspěvková organizace, Opava).</t>
  </si>
  <si>
    <t>Cesta NaNovo (Domov NaNovo, příspěvková organizace, Studénka)</t>
  </si>
  <si>
    <t>NaNovo a kvalitně (Domov NaNovo, příspěvková organizace Studénka)</t>
  </si>
  <si>
    <t>PŘEHLED VÝDAJŮ V ODVĚTVÍ ŠKOLSTVÍ V ROCE 2018</t>
  </si>
  <si>
    <t>K nedočerpání finančních prostředků došlo z důvodu vrácení části finančních prostředků v rámci vypořádání poskytnutých dotací; dále tři dotace nebyly schváleným příjemcům vůbec vyplaceny, protože v jednom případě nebyly splněny podmínky pro vyplacení dotace a dva příjemci dotaci odmítli.</t>
  </si>
  <si>
    <t>Ocenění nejúspěšnějších žáků a školních týmů středních škol v Moravskoslezském kraji</t>
  </si>
  <si>
    <t>Prostředky nebyly dočerpány z důvodu úspory za služby, akce se konala v prostorách MSK.</t>
  </si>
  <si>
    <t xml:space="preserve">Ocenění práce pedagogických pracovníků a ostatní výdaje </t>
  </si>
  <si>
    <t>Prostředky nebyly dočerpány z důvodu menšího počtu ředitelů, kteří ukončili působení ve funkcích ředitelů a drobných úspor na jednotlivých položkách.</t>
  </si>
  <si>
    <t xml:space="preserve">K nedočerpání finančních prostředků došlo z důvodu vrácení části finančních prostředků v rámci vypořádání poskytnutých dotací. </t>
  </si>
  <si>
    <t>Kvalita vzdělávání na středních školách</t>
  </si>
  <si>
    <t>Podpora aktivit k rozvoji vzdělanosti</t>
  </si>
  <si>
    <t>Technická údržba, podpora a služby k software v odvětví školství</t>
  </si>
  <si>
    <t>SR - Rozvojový program MŠMT pro děti-cizince ze 3. zemí</t>
  </si>
  <si>
    <t>SR - Excelence středních škol</t>
  </si>
  <si>
    <t>SR - Podpora odborného vzdělávání</t>
  </si>
  <si>
    <t>SR - Excelence základních škol</t>
  </si>
  <si>
    <t>SR - AP pro děti, žáky a studenty se SVP a mimořádně nadané</t>
  </si>
  <si>
    <t>SR - Podpora navýšení kapacit ve školských poradenských zařízeních</t>
  </si>
  <si>
    <t>SR - Podpora výuky plavání v ZŠ</t>
  </si>
  <si>
    <t>SR - Vzdělávací programy paměťových institucí do škol</t>
  </si>
  <si>
    <t>SR - Dotace pro soukromé školy</t>
  </si>
  <si>
    <t>SR - Soutěže</t>
  </si>
  <si>
    <t>SR - Přímé náklady na vzdělávání</t>
  </si>
  <si>
    <t>SR - Bezplatná příprava dětí azylantů, účastníků řízení o azyl a dětí osob se státní příslušností jiného členského státu EU k začlenění do základního vzdělávání</t>
  </si>
  <si>
    <t>SR - Asistenti pedagogů pro děti, žáky a studenty se sociálním znevýhodněním</t>
  </si>
  <si>
    <t>ID - Podpora činnosti Colliery SRDCEM z.s. (Colliery SRDCEM z.s.)</t>
  </si>
  <si>
    <t>ID - Ostrava na kolečkách - prodloužená Rudná (SWANKY, spolek, Ostrava)</t>
  </si>
  <si>
    <t>ID - Den dětí - Armádní den Kozlovice 2018 (Spolek rodičů a přátel Základní školy a Mateřské školy Kozlovice)</t>
  </si>
  <si>
    <t>ID - Úhrada uznatelných nákladů projektu XXXV. Členská schůze a jarní celostátní odborový seminář STMOÚ ČR, Ostrava, 20. - 22. 5. 2018 (Sdružení tajemníků městských a obecních úřadů ČR, o. s.)</t>
  </si>
  <si>
    <t>ID - Úhrada uznatelných nákladů projektu XVI. ročník mezinárodní vědecké konference Hospodářská politika v zemích Evropské unie (Slezská univerzita v Opavě)</t>
  </si>
  <si>
    <t>ID - Projekt Výprava a účast mažoretek ZIK-ZAK Vratimov na Mistrovství světa v Norsku (ZIK-ZAK Vratimov, z.s.)</t>
  </si>
  <si>
    <t>ID - Projekt „Dostihový den ve Světlé Hoře“ (SH ČMH - Sbor dobrovolných hasičů Světlá Hora)</t>
  </si>
  <si>
    <t>ID - Projekt „Odpočinkový a relaxační park“ (obec Slezské Pavlovice)</t>
  </si>
  <si>
    <t>ID - Projekt „Urban Challenge 2018 - Ostrava“(Events 4 you, z.s.)</t>
  </si>
  <si>
    <t>ID - Pozemky - Areál skokanských můstků Jiřího Rašky (TJ Frenštát pod Radhoštěm)</t>
  </si>
  <si>
    <t>ID - ZUŠ Třanovského 596 - výměna oken (statutární město Třinec)</t>
  </si>
  <si>
    <t>ID - Rekonstrukce hlavní školní budovy (Střední pedagogická škola a Střední zdravotnická škola svaté Anežky České)</t>
  </si>
  <si>
    <t>Akce byla v průběhu roku 2018 přeřazena do odvětví životního prostředí.</t>
  </si>
  <si>
    <t>SR - Podpora organizace a ukončování středního vzdělávání maturitní zkouškou na vybraných školách v podzimním zkušebním období</t>
  </si>
  <si>
    <t>SR - Podpora zavádění diagnostických nástrojů</t>
  </si>
  <si>
    <t>SR - Program sociální prevence a prevence kriminality</t>
  </si>
  <si>
    <t>SR - Projekty romské komunity</t>
  </si>
  <si>
    <t>SR - Program protidrogové politiky</t>
  </si>
  <si>
    <t xml:space="preserve">SR -  Soutěže </t>
  </si>
  <si>
    <t>SR - Spolupráce s francouzskými, vlámskými a španělskými školami</t>
  </si>
  <si>
    <t>SR - Evropská jazyková cena</t>
  </si>
  <si>
    <t xml:space="preserve">SR -  Přímé náklady na vzdělávání - sportovní gymnázia </t>
  </si>
  <si>
    <t xml:space="preserve">Návratná finanční výpomoc příspěvkovým organizacím  v odvětví školství  </t>
  </si>
  <si>
    <t xml:space="preserve">Moravskoslezský kraj požádal poskytovatele dotace (MŠMT) o změnu finančního plánu projektu OKAP. Požadavku MŠMT vyhovělo a 1. monitorovací zpráva byla ze strany poskytovatele dotace vypořádána a proplacena v závěru roku 2018. Z toho důvodu návratné finanční výpomoci určené na předfinancování aktivit projektu nebyly v roce 2018 čerpány. </t>
  </si>
  <si>
    <t>Rekonstrukce objektu na ul. B. Němcové, Opava (Střední odborné učiliště stavební, Opava, příspěvková organizace)</t>
  </si>
  <si>
    <t xml:space="preserve">Akce byla schválena usnesením rady kraje č. 51/4544 dne 27.11.2018. S ohledem na vyhlášení veřejné zakázky a úhradu faktur v roce 2019 byly převedeny finanční prostředky do rozpočtu roku 2019. </t>
  </si>
  <si>
    <t xml:space="preserve">Akce byla schválena usnesením rady kraje č. 101/7775 dne 24.5.2016.  V únoru až dubnu 2018 probíhala veřejná zakázka na výběr zhotovitele stavby. Po doručení nabídek byla s ohledem na příliš vysokou nabídkovou cenu účastníka veřejná zakázka zrušena a bylo rozhodnuto s přihlédnutím k nasycenosti stavebního trhu veřejnou zakázku opakovat. Realizace bude probíhat v roce 2019, kde se k opravě střechy přidá i oprava fasády. V průběhu roku 2018 byla většina vyčleněných prostředků převedena do zdrojů rozpočtu roku 2019 a zbývající nevyčerpané finanční prostředky byly zapojeny v rámci převodů do rozpočtu roku 2019. </t>
  </si>
  <si>
    <t>Oprava pískovcového soklu a fasády budovy(Střední umělecká škola, Ostrava, příspěvková organizace)</t>
  </si>
  <si>
    <t xml:space="preserve">Úspora  vznikla na základě nejnižší nabídkové ceny při výběrovém řízení.  </t>
  </si>
  <si>
    <t>Akce byla schválena usnesením rady kraje č. 38/3307 dne 15.5.2018.  Realizace byla plánována na duben 2019. S ohledem na uvedené skutečnosti byly převedeny nevyčerpané finanční prostředky do rozpočtu roku 2019.</t>
  </si>
  <si>
    <t>Akce byla schválena usnesením zastupitelstva kraje č. 2/28 dne 22.12.2016. Akce byla zahájena v červenci 2018 a dle smluvního ujednání byla ukončena na konci prosince 2018. S ohledem na termín splatnosti faktur za provedené práce byly zapojeny nevyčerpané finanční prostředky do rozpočtu roku 2019.</t>
  </si>
  <si>
    <t>Celková rekonstrukce střechy školy  (Masarykova střední škola zemědělská a Vyšší odborná škola, Opava, příspěvková organizace)</t>
  </si>
  <si>
    <t>Akce byla schválena usnesením rady kraje č. 36/3121 dne 10.4.2018. Práce byly dokončeny v prosinci 2018. S ohledem na termíny splatnosti faktur byly zapojeny nevyčerpané finanční prostředky do rozpočtu roku 2019.</t>
  </si>
  <si>
    <t>Novostavba tělocvičny (Gymnázium Josefa Božka, Český Těšín, příspěvková organizace)</t>
  </si>
  <si>
    <t>Zhotovení projektové dokumentace bylo schváleno usnesením rady kraje č. 12/893  dne 25.4.2017. Usnesením zastupitelstva kraje č. 6/520 ze dne 14.12.2017 byla schválena výstavba tělocvičny. V průběhu roku 2018 byly vyčleněné prostředky převedeny do zdrojů rozpočtu roku 2019 z důvodu posunu v harmonogramu realizace akce.</t>
  </si>
  <si>
    <t>Rekonstrukce budovy na ulici Praskova čp. 411 v Opavě (Základní škola, Opava, Havlíčkova 1, příspěvková organizace)</t>
  </si>
  <si>
    <t xml:space="preserve">Akce byla schválena usnesením rady kraje č. 16/1352 dne 27.6.2017. Smlouva na projektování byla uzavřena v dubnu 2018, v současnosti probíhá projekční příprava akce, která bude podle uzavřené smlouvy pokračovat i v roce 2019.  S ohledem na tuto skutečnost byly nevyčerpané finanční prostředky převedeny do rozpočtu roku 2019. </t>
  </si>
  <si>
    <t>Akce byla schválena usnesením zastupitelstva kraje č. 6/520 dne 14.12.2017. S ohledem na termín realizace akce dle smlouvy o dílo a lhůty splatnosti faktur byly zapojeny finanční prostředky do rozpočtu roku 2019.</t>
  </si>
  <si>
    <t>Akce byla schválena usnesením zastupitelstva kraje č. 6/520 ze dne 14. 12. 2017. V průběhu roku 2018 byly vyčleněné prostředky převedeny do zdrojů rozpočtu roku 2019 z důvodu posunu v harmonogramu realizace akce.</t>
  </si>
  <si>
    <t xml:space="preserve">Modernizace Školního statku v Opavě - bourací práce, vybudování inženýrských sítí a revitalizace skleníkového areálu (Školní statek, Opava, příspěvková organizace).
</t>
  </si>
  <si>
    <t xml:space="preserve">Akce byla schválena usnesením zastupitelstva kraje č. 6/520 dne 14.12.2017. V rámci této akce mají být realizovány projekty spojené s modernizací školního statku v Opavě. V roce 2018 došlo k realizaci dvou stavebních celků. Pro rok 2019 je plánována realizace 3 části a to "Revitalizace skleníkového areálu Školního statku Opava" (původní zhotovitel v roce 2018 odstoupil od smlouvy - nutno vysoutěžit opětovně). V průběhu roku 2018 byla část vyčleněných prostředků převedena do zdrojů rozpočtu roku 2019. Na základě výše uvedeného byla zbývající část nevyčerpaných prostředků zapojena do rozpočtu roku 2019. </t>
  </si>
  <si>
    <t>Akce byla schválena usnesením zastupitelstva kraje č. 6/520 dne 14.12.2017. V průběhu roku 2018 byla část vyčleněných prostředků převedena do zdrojů rozpočtu roku 2019 z důvodu změny řešení z původně uvažované rekonstrukce prostorově nevyhovující tělocvičny na výstavbu tělocvičny nové.</t>
  </si>
  <si>
    <t>Výměna měděné střešní krytiny  (Masarykovo gymnázium, Příbor, příspěvková organizace)</t>
  </si>
  <si>
    <t>Oprava fasády historické budovy školy (Gymnázium Mikuláše Koperníka, Bílovec, příspěvková organizace)</t>
  </si>
  <si>
    <t>Akce byla schválena usnesením rady kraje č. 36/3121 dne 10.4.2018. V současné době je dokončena projektová dokumentace.  Faktury za provedenou činnost budou hrazeny v roce 2019. S ohledem na tuto skutečnost byly nevyčerpané finanční prostředky  převedeny do rozpočtu roku 2019.</t>
  </si>
  <si>
    <t>Akce byla schválena usnesením rady kraje č. 36/3121 dne 10.4.2018 s časovou použitelností do 31.12.2019. Z tohoto důvodu byly zapojeny finanční prostředky do rozpočtu roku 2019.</t>
  </si>
  <si>
    <t>Rekonstrukce  výtahu na bezbariérový (Střední škola a Základní škola, Havířov-Šumbark, příspěvková organizace)</t>
  </si>
  <si>
    <t>Rekonstrukce  výměníkové  stanice a topného kanálu, pracoviště Frýdlant n. O.(Střední škola řemesel, Frýdek-Místek, příspěvková organizace)</t>
  </si>
  <si>
    <t>Akce byla schválena usnesením rady kraje č. 36/3121 dne 10.4.2018. V loňském roce bylo vyhlášeno zadávací řízení na výběr zhotovitele stavby, které však muselo být opakováno. Koncem roku byla uzavřena smlouva o dílo a zahájena realizace stavby. Při stavebních pracích se však vyskytly problémy, byly řešeny nutné vícepráce a některé práce nemohly být dokončeny do konce roku. Z tohoto důvodu byly finanční prostředky ve výši 191,97 zapojeny tis. Kč do rozpočtu roku 2019</t>
  </si>
  <si>
    <t>Výměna termostatických ventilů na radiátorech (Gymnázium, Krnov, příspěvková organizace)</t>
  </si>
  <si>
    <t xml:space="preserve">Akce byla schválena usnesením rady kraje č. 36/3121 dne 10.4.2018. Proběhlo výběrové řízení, do kterého se přihlásily čtyři firmy. První dvě firmy odstoupily. Třetí firma v pořadí by akci nebyla schopna zrealizovat do poloviny září, kdy započala topná sezona. Čtvrtá firma v pořadí byla vysoko nad předpokládanou hodnotou. Z tohoto důvodu je nutné akci znova vysoutěžit a z důvodu topné sezony přesunout realizaci na období letních prázdnin 2019. S ohledem na tuto skutečnost byly zapojeny finanční prostředky do rozpočtu roku 2019. </t>
  </si>
  <si>
    <t>Oprava fasády objektu domova mládeže (Obchodní akademie a Střední odborná škola logistická, Opava, příspěvková organizace)</t>
  </si>
  <si>
    <t>Akce byla schválena usnesením rady kraje č. 36/3121 dne 10.4.2018. Ke konci loňského roku došlo z důvodu nepříznivých klimatických podmínek k přerušení stavebních prací. Realizace akce pokračuje v roce 2019. S ohledem na tuto skutečnost byly zapojeny finanční prostředky do rozpočtu roku 2019.</t>
  </si>
  <si>
    <t xml:space="preserve">Akce byla schválena usnesením rady kraje č. 39/3436 dne 29.5.2018. Organizace již dokončila zpracování kompletní projektové dokumentace a realizaci první části stavební akce spočívající v demolici unimobuňky. V roce 2019 dojde k vysoutěžení a následné realizaci přístavby šaten a parkoviště. Z těchto důvodů byly převedeny  finanční prostředky do rozpočtu roku 2019. </t>
  </si>
  <si>
    <t>Výměna břidlicové krytiny a oprava krovu (Dětský domov a Školní jídelna, Melč 4, příspěvková organizace, Melč)</t>
  </si>
  <si>
    <t>Akce byla schválena usnesením rady kraje č. 39/3533 dne 29.5.2018. Předmětem akce je projektová příprava. V roce 2018 proběhlo první kolo výběrového řízení, kdy nebyla doručena žádná nabídka. Po druhém kole výběrového řízení byla v únoru 2019 uzavřena smlouva o dílo. S ohledem na tuto skutečnost byly zapojeny finanční prostředky do rozpočtu roku 2019.</t>
  </si>
  <si>
    <t>Sportovní komplex Volgogradská (Sportovní gymnázium Dany a Emila Zátopkových, Ostrava, příspěvková organizace, Ostrava)</t>
  </si>
  <si>
    <t>Akce byla schválena usnesením rady kraje č. 47/4169 dne 25.9.2018. Veřejná zakázka na zhotovitele projektové dokumentace proběhla,  aktuálně řeší příspěvková organizace uzavření  smlouvy o dílo. Z důvodu plateb faktur na počátku roku 2019 bylo nutno zapojit  nevyčerpané finanční prostředky do rozpočtu roku 2019.</t>
  </si>
  <si>
    <t>Akce byla schválena usnesením rady kraje č. 47/4169 dne 25.9.2018. S ohledem na termín předání části díla projektové dokumentace (vydání územního souhlasu) a platby faktur v roce 2019 byly zapojeny finanční prostředky  do rozpočtu roku 2019.</t>
  </si>
  <si>
    <t>Sportovní areál na ul. Komenského, Opava (Mendelovo gymnázium, Opava, příspěvková organizace)</t>
  </si>
  <si>
    <t>Akce byla schválena usnesením rady kraje č. 51/4544 dne 27.11.2018. V roce 2019 bude vyhlášena veřejná zakázka na projektovou dokumentaci. S ohledem na termín schválení akce a úhradu faktur v roce 2019 byly zapojeny finanční prostředky  do rozpočtu roku 2019</t>
  </si>
  <si>
    <t xml:space="preserve">SR -  Centra odborné přípravy – program č. 129710 </t>
  </si>
  <si>
    <t>SR - Podpora zajištění vybraných investičních podpůrných opatření při vzdělávání dětí, žáků a studentů se speciálními vzdělávacími potřebami – program č. 133320</t>
  </si>
  <si>
    <t>Vybavení oborových center - dřevoobráběcí CNC stroje</t>
  </si>
  <si>
    <t>Moravskoslezský kraj obdržel od Úřadu regionální rady výzvu k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je stále v řešení, proto byly nevyčerpané prostředky na vratku dotace převedeny do rozpočtu roku 2019.</t>
  </si>
  <si>
    <t>Modernizace, rekonstrukce a výstavba sportovišť vzdělávacích zařízení V</t>
  </si>
  <si>
    <t>Jedná se o prostředky vyplývající ze závazku vzniklého na základě nároku požadovaného společností Ridera a.s. Na přelomu roku v rámci probíhajícího soudního sporu navrhl MSK společnosti Ridera a.s. mimosoudní řešení uhradit částku 3.237,81 tis. Kč. Ridera a.s. na návrh uzavření Dohody o mimosoudním sporu přistoupila. Částka ve výši 3.486,55 tis. Kč byla převedena do rozpočtu roku 2019 a následně v únoru MSK uhradil společnosti Ridera a.s. částku uvedenou v dohodě, a tím došlo k definitivnímu ukončení sporu.</t>
  </si>
  <si>
    <t xml:space="preserve">Profinancování a kofinancování projektu a náklady na udržitelnost byly schváleny zastupitelstvem kraje dne 22.9.2016 usnesením č. 21/2254. Projekt dosud nebyl předložen řídícímu orgánu k hodnocení z důvodu absence vyhlášení odpovídající výzvy. V rámci projektu jsou zpracovávány jednotlivé stupně projektové dokumentace. Poplatek za zajištění připojení odběrného elektrického zařízení bude dle obchodních podmínek uzavřené smlouvy hrazen v roce 2019.  Z uzavřených smluv na zpracování projektové dokumentace vyplývají závazky z titulu pozastávky a výkonu autorského dozoru, které budou hrazeny v následujících letech. Na základě výše uvedeného byly převedeny nevyčerpané finanční prostředky do rozpočtu roku 2019; akce je realizována z vlastních prostředků kraje v rámci akcí reprodukce kraje. </t>
  </si>
  <si>
    <t>Profinancování a kofinancování projektu a náklady na udržitelnost byly schváleny zastupitelstvem kraje dne 22.9.2016 usnesením č. 21/2254. Projekt dosud nebyl předložen do výzvy, protože zatím žádná podporující jeho cíle nebyla vyhlášena. Z uzavřené smlouvy na zpracování projektové dokumentace vyplývají závazky z titulu pozastávky a výkonu autorského dozoru, které budou hrazeny v následujících letech. Na základě výše uvedeného byly převedeny nevyčerpané finanční prostředky do rozpočtu roku 2019.</t>
  </si>
  <si>
    <t xml:space="preserve">Profinancování a kofinancování projektu a náklady na udržitelnost byly schváleny zastupitelstvem kraje dne 22.9.2016 usnesením č. 21/2254. Rozhodnutí o poskytnutí dotace bylo vydáno v září 2017. Stavba byla ukončena do konce roku 2018. Vzhledem k době plnění na sklonku roku 2018 u dokončení stavby a v roce 2019 u dalších aktivit projektu (pořízení strojního vybavení, nábytku, výukových panelů, traktoru s vlečkou a nákladního automobilu pro výuku autoškoly), byly převedeny finanční prostředky do roku 2019. </t>
  </si>
  <si>
    <t>Zastupitelstvo kraje rozhodlo o profinancování a kofinancování projektu dne 22.9.2016 usnesením č. 21/2237. Vzhledem k opakování některých veřejných zakázek se realizace projektu prodloužila do roku 2019  a nevyčerpané prostředky byly převedeny do rozpočtu roku 2019.</t>
  </si>
  <si>
    <t>Zastupitelstvo kraje rozhodlo o profinancování a kofinancování projektu dne 22.9.2016 usnesením č. 21/2237. Vzhledem k opakování několika veřejných zakázek dochází k prodloužení realizace projektu do roku 2019. Z tohoto důvodu byly nevyčerpané finanční prostředky převedeny do rozpočtu roku 2019.</t>
  </si>
  <si>
    <t>Zastupitelstvo kraje rozhodlo o profinancování a kofinancování projektu dne 22.9.2016 usnesením č. 21/2237. Z důvodu opakování veřejné zakázky na didaktické pomůcky a následné uzavření smlouvy v závěru roku 2018 bude plnění smlouvy realizováno až v roce 2019. Z tohoto důvodu byly nevyčerpané finanční prostředky převedeny do rozpočtu roku 2019.</t>
  </si>
  <si>
    <t>Zastupitelstvo kraje rozhodlo o profinancování a kofinancování projektu dne 16.3.2017 usnesením č. 3/173. V roce 2018 obdržel zálohovou platbu dotace. Záloha je určena k financování projektu i v  roce 2019, proto byly zbývající prostředky převedeny do rozpočtu roku 2019.</t>
  </si>
  <si>
    <t>Zastupitelstvo kraje rozhodlo o profinancování a kofinancování projektu dne 25.9.2015 usnesením č. 16/1634. Nevyčerpané finanční prostředky ze zálohových plateb jsou určeny k financování i v roce 2019, proto byly převedeny do rozpočtu roku 2019.</t>
  </si>
  <si>
    <t>Rozvoj dovedností žáků v přírodovědných a technických oborech</t>
  </si>
  <si>
    <t>Zastupitelstvo kraje rozhodlo o profinancování a kofinancování projektu dne 15.6.2017 usnesením č. 4/306. Projekt ukončil v roce 2018 realizaci, není však finančně vypořádaný, proto byly zbývající prostředky převedeny do rozpočtu roku 2019 tak, aby bylo možné vrátit přeplatek zálohové platby zpět poskytovateli dotace.</t>
  </si>
  <si>
    <t>Zastupitelstvo kraje rozhodlo o profinancování a kofinancování projektu dne 17.12.2015 usnesením č. 17/1747. V roce 2018 obdržel kraj zálohovou platbu dotace. Jedná se o prostředky určené k financování projektu i v roce 2019. Z tohoto důvodu byly nevyčerpané finanční prostředky převedeny do rozpočtu roku 2019.</t>
  </si>
  <si>
    <t>Podpora technických a řemeslných oborů v MSK</t>
  </si>
  <si>
    <t>Zastupitelstvo kraje rozhodlo o profinancování a kofinancování projektu dne 13.9.2018 usnesením č. 9/1004. Vzhledem k větší časové náročnosti přípravy projektu byly nevyčerpané prostředky převedeny do rozpočtu roku 2019.</t>
  </si>
  <si>
    <t>Zastupitelstvo kraje rozhodlo o profinancování a kofinancování projektu dne 15.6.2017 usnesením č. 4/318. Vzhledem k opakování některých veřejných zakázek se realizace projektu prodloužila do roku 2019. Z tohoto důvodu byly nevyčerpané finanční prostředky převedeny do rozpočtu roku 2019.</t>
  </si>
  <si>
    <t>Aditivní technologie a 3D tisk do škol v Moravskoslezském kraji</t>
  </si>
  <si>
    <t>Zahájení přípravy projektu bylo schváleno zastupitelstvem kraje dne 25.9.2015 usnesením č. 16/1624. Vzhledem k větší časové náročnosti přípravy projektu byly nevyčerpané prostředky převedeny do rozpočtu roku 2019.</t>
  </si>
  <si>
    <t>Zastupitelstvo kraje rozhodlo profinancovat a kofinancovat projekt usnesením č. 3/140 ze dne 16.3.2017. Z důvodu zdlouhavého průběhu veřejné zakázky (odstoupení původně vybraného uchazeče od podpisu smlouvy, probíhaly jednání s dalším uchazečem) byla smlouva se zhotovitelem stavby uzavřena až v srpnu 2018, čímž se posunul termín předpokládaného ukončení stavby na únor 2019. Na základě nižší prostavěnosti, než bylo předpokládáno, byly nevyčerpané finanční prostředky převedeny do rozpočtu roku 2019.</t>
  </si>
  <si>
    <t>Energetické úspory ve SŠ průmyslové a umělecké v Opavě</t>
  </si>
  <si>
    <t>Zastupitelstvo kraje rozhodlo profinancovat a kofinancovat projekt usnesením č. 4/266 ze dne 15.6.2017. Z důvodu opakovaného vyhlášení veřejné zakázky na výběr zhotovitele stavby došlo k posunu termínu fyzické realizace stavby. Na základě výše uvedeného byl v průběhu roku 2018 snížen rozpočet a zbývající nevyčerpané finanční prostředky převedeny do rozpočtu roku 2019.</t>
  </si>
  <si>
    <t>Zastupitelstvo kraje rozhodlo profinancovat a kofinancovat projekt usnesením č. 4/266 ze dne 15.6.2017. Veřejná zakázka na výběr zhotovitele stavby byla vyhlášena opakovaně. Nejdříve pro chyby v zadávací dokumentaci - výkazu výměr, pak pro odstoupení jediného uchazeče před podpisem smlouvy. Potřetí byla vyhlášena znovu v září 2018, fyzická realizace projektu proběhne v roce 2019 a úhrada výdajů na organizaci všech tří veřejných zakázek také. Z tohoto důvodu byl v průběhu roku 2018 snížen rozpočet a zbývající nevyčerpané finanční prostředky převedeny do rozpočtu roku 2019.</t>
  </si>
  <si>
    <t xml:space="preserve">Zahájení přípravy projektu bylo schváleno zastupitelstvem MSK usnesením č. 13/1165 dne 5. 3. 2015 (mat. č. 10/18). Dle obchodních podmínek smlouvy na zhotovení projektové dokumentace budou závazky vyplývající z této smlouvy v závislosti na datech předání jednotlivých činností hrazeny  v roce 2019, a proto byly finanční prostředky  převedeny do roku 2019. </t>
  </si>
  <si>
    <t>Zastupitelstvo kraje rozhodlo profinancovat a kofinancovat projekt usnesením č. 4/266 ze dne 15.6.2017. Rada kraje usnesením č. 111/8608 ze dne 16.10.2016 schválila závazný ukazatel investiční příspěvek do fondu investic na rok 2016 na projektovou dokumentaci příspěvkové organizaci Dětský domov a Školní jídelna, termín byl prodloužen do 31.12.2017 usnesením č. 5/312 ze dne 10.1.2017, usnesením č. 30/2602 ze dne 23.1.2018 prodlouženo do 31.12.2018. Vzhledem k tomu, že část finančních prostředků v rámci závazného ukazatele nebyla v průběhu roku 2018 dočerpána, byly finanční prostředky na tyto výdaje převedeny do roku 2019. Zbývající část nedočerpaných výdajů určená na na organizaci veřejné zakázky bude hrazena v průběhu roku 2019. Na základě výše uvedeného byly nevyčerpané finanční prostředky převedeny do rozpočtu roku 2019.</t>
  </si>
  <si>
    <t>Zastupitelstvo kraje rozhodlo profinancovat a kofinancovat projekt usnesením č. 5/438 ze dne 14.9.2017. Z důvodu opakovaného vyhlášení veřejné zakázky na výběr zhotovitele stavby dojde k posunu termínu fyzické realizace stavby. K úhradě výdajů za organizaci veřejných zakázek dojde v průběhu roku 2019. Na základě výše uvedeného byl v průběhu roku 2018 snížen rozpočet a zbývající nevyčerpané finanční prostředky převedeny do rozpočtu roku 2019.</t>
  </si>
  <si>
    <t>Zastupitelstvo kraje rozhodlo profinancovat a kofinancovat projekt usnesením č. 4/266 ze dne 15.6.2017.  Z důvodu opakovaného vyhlášení veřejné zakázky na výběr zhotovitele stavby dojde k posunu termínu fyzické realizace stavby. Rada kraje usnesením č. 111/8608 ze dne 16.10.2016 schválila závazný ukazatel investiční příspěvek do fondu investic na rok 2016 na projektovou dokumentaci a energetický posudek příspěvkové organizaci Gymnázium Krnov, termín byl prodloužen do 31.12.2017 usnesením č. 5/312 ze dne 10.1.2017. Termín byl opakovaně prodloužen do 31.12.2018 usnesením č. 30/2602 ze dne 23.1.2018. Vzhledem k tomu, že část finančních prostředků v rámci závazného ukazatele nebyla v průběhu roku 2018 dočerpána, byly převedeny do roku 2019. Dále byly do rozpočtu na rok 2019 převedeny výdaje na organizaci veřejných zakázek, jejichž úhrada proběhne na počátku roku 2019. Na základě výše uvedeného byl v průběhu roku 2018 snížen rozpočet a zbývající nevyčerpané finanční prostředky převedeny do rozpočtu roku 2019.</t>
  </si>
  <si>
    <t>Energetické úspory v ZUŠ v Ostravě-Porubě</t>
  </si>
  <si>
    <t>Zastupitelstvo kraje rozhodlo profinancovat a kofinancovat projekt usnesením č. 4/266 ze dne 15.6.2017. Veřejná zakázka na stavbu byla vyhlášena v říjnu 2018, k jejímu ukončení došlo na počátku roku 2019. Z toho důvodu byly finanční prostředky na úhradu závazku za organizaci veřejné zakázky převedeny do rozpočtu roku 2019.</t>
  </si>
  <si>
    <t>Energetické úspory ve SPŠ v Ostravě-Vítkovicích</t>
  </si>
  <si>
    <t>Úspora - projekt nebude realizován.</t>
  </si>
  <si>
    <t>Energetické úspory ve SŠ technické a dopravní v Ostravě-Vítkovicích</t>
  </si>
  <si>
    <t>Zastupitelstvo kraje rozhodlo profinancovat a kofinancovat projekt usnesením č. 4/266 ze dne 15.6.2017. Zakázka na výběr zhotovitele stavby nebyla do konce roku 2018 ukončena, takže finanční prostředky na úhradu závazku za organizaci veřejné zakázky byly převedeny do rozpočtu roku 2019.</t>
  </si>
  <si>
    <t>Zastupitelstvo kraje rozhodlo profinancovat a kofinancovat projekt usnesením č. 4/266 ze dne 15.6.2017. Vzhledem k zdlouhavém průběhu veřejné zakázky byla  smlouva o dílo se zhotovitelem stavby podepsána v červenci 2018. Pozdější termín zahájení stavby vedl k nižší prostavěnosti. Proto byly nevyčerpané finanční prostředky  převedeny do rozpočtu roku 2019.</t>
  </si>
  <si>
    <t xml:space="preserve">Energetické úspory v areálu  Dětského domova SRDCE a SŠ, ZŠ A MŠ v Karviné </t>
  </si>
  <si>
    <t>Zastupitelstvo kraje rozhodlo profinancovat a kofinancovat projekt usnesením č. 4/266 ze dne 15.6.2017. Veřejná zakázka na výběr zhotovitele stavby nebyla do konce roku 2018 vyhlášena, takže finanční prostředky určené na zajištění organizace veřejné zakázky byly převedeny do rozpočtu roku 2019.</t>
  </si>
  <si>
    <t>Zastupitelstvo kraje rozhodlo profinancovat a kofinancovat projekt usnesením č. 4/266 ze dne 15.6.2017. Vzhledem k tomu, že rozhodnutí o poskytnutí dotace bylo vydáno až v dubnu 2018 a z  provozních důvodů školského zařízení nedošlo k zahájení realizace stavby do konce roku 2018. V průběhu roku 2018 byl snížen rozpočet a zbývající nevyčerpané finanční prostředky na úhradu výdajů za organizaci veřejné zakázky byly převedeny do roku 2019.</t>
  </si>
  <si>
    <t>Při realizaci stavebních prací vznikla úspora, nebyly vyfakturovány všechny nasmlouvané položky. Projekt byl ukončen.</t>
  </si>
  <si>
    <t>Zastupitelstvo kraje rozhodlo o profinancování a kofinancování projektu dne 14.9.2017 usnesením č. 5/450.  V roce 2018 obdržel kraj zálohovou platbu určenou mimo jiné k financování projektu i v roce 2019. Z tohoto důvodu byly nevyčerpané finanční prostředky převedeny do rozpočtu roku 2019.</t>
  </si>
  <si>
    <t>Zastupitelstvo kraje rozhodlo o profinancování a kofinancování projektu dne 14.3.2018 usnesením č. 7/724. V roce 2018 obdržel kraj zálohovou platbu ve výši 100 % dotace, tato platba je určena k financování projektu do konce jeho realizace v roce 2019. Z tohoto důvodu byly nevyčerpané finanční prostředky převedeny do rozpočtu roku 2019.</t>
  </si>
  <si>
    <t>Přírodní vědy v technických oborech</t>
  </si>
  <si>
    <t>Specializované laboratoře na SPŠ chemické akademika Heyrovského v Ostravě</t>
  </si>
  <si>
    <t>Moderní metody pěstování rostlin</t>
  </si>
  <si>
    <t>Rozšíření a modernizace prostor Základní školy a Mateřské školy Motýlek, Kopřivnice, Smetanova 1122, příspěvkové organizace</t>
  </si>
  <si>
    <t>Zastupitelstvo kraje rozhodlo o zahájení přípravy projektu dne 13.12.2018 usnesením č. 10/1088. Rozpočtované prostředky byly určeny na zahájení zadávacího řízení na projektovou dokumentaci. Finanční plnění vyplývající z těchto závazků bude splatné až v roce 2019, z tohoto důvodu byly převedeny nevyčerpané prostředky do rozpočtu roku 2019.</t>
  </si>
  <si>
    <t>Modernizace škol a školských poradenských zařízení v rámci výzvy č. 86</t>
  </si>
  <si>
    <t>Zahájení přípravy projektu bylo schváleno zastupitelstvem kraje 13.12.2018 usnesením č.10/1126. Vzhledem k větší časové náročnosti přípravy projektu byly nevyčerpané prostředky převedeny do rozpočtu roku 2019.</t>
  </si>
  <si>
    <t>PŘEHLED VÝDAJŮ V ODVĚTVÍ ÚZEMNÍHO PLÁNOVÁNÍ A STAVEBNÍHO ŘÁDU V ROCE 2018</t>
  </si>
  <si>
    <t>Konzultační a poradenské služby - územní plánování a stavební řád</t>
  </si>
  <si>
    <t>Finanční prostředky byly určeny na zajištění expertních posudků, oponentních studií, právních služeb, znaleckých posudků. Nevyčerpané prostředky představují úsporu.</t>
  </si>
  <si>
    <t>Nákup ostatních služeb - územní plánování a stavební řád</t>
  </si>
  <si>
    <t>S ohledem na novelu stavebního zákona a Ministerstvem pro místní rozvoj akceptovaný způsob předávání vydaných územně plánovacích dokumentací obecně (ne pouze krajské, ale také obcí a měst) v digitální podobě došlo k úspoře na vyhotovení vícetisků (jak aktualizace, tak úplného znění s původními Zásadami územního rozvoje Moravskoslezského kraje) v papírové podobě pro předání aktualizace č. 1 Zásad územního rozvoje všem obcím s rozšířenou působností a stavebním úřadům Moravskoslezského kraje.</t>
  </si>
  <si>
    <t xml:space="preserve">Studie k aktualizaci a vyplývající ze Zásad územního rozvoje Moravskoslezského kraje </t>
  </si>
  <si>
    <t xml:space="preserve">Aktualizace Zásad územního rozvoje </t>
  </si>
  <si>
    <t>Finanční prostředky byly do rozpočtu na rok 2018 převedeny z nedočerpaných prostředků rozpočtu na rok 2017 určených k úhradě díla - smlouva 01848/2013/KŘ o zhotovení aktualizace č. 1 Zásad územního rozvoje Moravskoslezského kraje.  Částka nebyla čerpána s ohledem na existující pohledávku vůči zpracovateli vyplývající z uvedené smlouvy. Vyúčtování jednotlivých etap (4 a 5) bylo řešeno vzájemným zápočtem, finanční prostředky vázané smlouvou tak nebyly hrazeny.</t>
  </si>
  <si>
    <t>PŘEHLED VÝDAJŮ V ODVĚTVÍ ZDRAVOTNICTVÍ V ROCE 2018</t>
  </si>
  <si>
    <t>Zajištění ohledání těl zemřelých</t>
  </si>
  <si>
    <t>Akce byla schválena usnesením zastupitelstva kraje č. 17/1686 ze dne 17.12.2015 a č. 2/28 ze dne 22.12.2016. Rada kraje usnesením č. 3/64 ze dne 6.12.2016 souhlasila s uzavřením smlouvy na zajištění ohledání těl zemřelých č. 07147/2016/ZDR se subjektem 1. KORONERSKÁ s.r.o. Finanční prostředky určené na zajištění ohledání za měsíc prosinec 2018 byly na základě faktury proplaceny v lednu 2019. Součástí jsou finanční prostředky ve výši 56.870 Kč určené na zajištění veřejné zakázky. Z toho důvodu byly finanční prostředky ve výši 700 tis. Kč převedeny do rozpočtu roku 2019. S ohledem na skutečnost, že počet prohlídek nelze předem stanovit, byly finanční prostředky určené na akci nedočerpány.</t>
  </si>
  <si>
    <t>Zpracování odborných posudků, činnost nezávislých odborných komisí a znalců</t>
  </si>
  <si>
    <t>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</si>
  <si>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Optimalizace a řízení zdravotnických zařízení</t>
  </si>
  <si>
    <t>K nedočerpání finančních prostředků akce došlo z důvodu nižších požadavků na čerpání služeb, než se předpokládalo.</t>
  </si>
  <si>
    <t>Odborní garanti v odvětví zdravotnictví</t>
  </si>
  <si>
    <t>Prostředky nebyly čerpány z důvodu nižších požadavků na služby odborných garantů, uspořené prostředky ve výši 200 tis. Kč byly v průběhu roku převedeny do rozpočtové rezervy kraje.</t>
  </si>
  <si>
    <t>Zvýšení základního kapitálu obchodní společnosti Sanatorium Jablunkov, a.s.</t>
  </si>
  <si>
    <t>Mediální publicita v odvětví zdravotnictví</t>
  </si>
  <si>
    <t>Zvýšení základního kapitálu obchodní společnosti Bílovecká nemocnice, a.s.</t>
  </si>
  <si>
    <t>K nedočerpáni finančních prostředků akce došlo z důvodu nižších požadavků na čerpání, než se předpokládalo.</t>
  </si>
  <si>
    <t>Moravskoslezská sestra</t>
  </si>
  <si>
    <t>Zajištění lékařské pohotovostní služby</t>
  </si>
  <si>
    <t>Akce byla schválena usnesením zastupitelstva kraje č. 2/28 ze dne 22.12.2016, rada kraje usnesením č. 15/724 ze dne 12.6.2017 souhlasila s uzavřením smlouvy na zajištění lékařské pohotovostní služby č. 02428/2017/ZDR a usnesením č. 16/1363 ze dne 27.6.2017 s uzavřením dodatku č. 1 ke smlouvě s Městskou nemocnicí Ostrava, příspěvková organizace. Finanční prostředky určené na lékařskou pohotovostní službu za měsíc prosinec 2018 byly na základě faktury proplaceny v lednu 2019. Z tohoto důvodu byly nevyčerpané finanční prostředky ve výši 750 tis. Kč převedeny do rozpočtu roku 2019.</t>
  </si>
  <si>
    <t>Půjčené prostředky organizacím vlastněným krajem</t>
  </si>
  <si>
    <t>Technická údržba, podpora a služby k software v odvětví zdravotnictví</t>
  </si>
  <si>
    <t>ID - Diakonie ČCE - hospic CITADELA, Valašské Meziříčí</t>
  </si>
  <si>
    <t>ID - Zubní ordinace Šilheřovice (MDDr. Eva Kalusová, Šilheřovice)</t>
  </si>
  <si>
    <t>ukončena</t>
  </si>
  <si>
    <t>ID - Hra o kilogramy (MEDICA IBERIA s.r.o., Opava)</t>
  </si>
  <si>
    <t>ID - Golf pro zdraví (Agentura Orange s.r.o., Palkovice)</t>
  </si>
  <si>
    <t>ID - Cena za mimořádný přínos v oboru gerontologie (DTO CZ, s.r.o., Ostrava-Mar. Hory a Hulváky    (dříve Dům techniky Ostrava, spol. s r.o.))</t>
  </si>
  <si>
    <t>ID - Světový den roztroušené sklerózy v Ostravě (Unie ROSKA - reg. org. ROSKA OSTRAVA, z.p.s.)</t>
  </si>
  <si>
    <t>ID - Dobrovolnictví u onkologických pacientů v nemocnicích nacházejících se v MSK pro rok 2018 (Nadační fond Pavla Novotného, Chlebičov)</t>
  </si>
  <si>
    <t>Dětský stacionář  (Odborný léčebný ústav Metylovice - Moravskoslezské sanatorium, příspěvková organizace)</t>
  </si>
  <si>
    <t>Integrované bezpečnostní centrum Moravskoslezského kraje (Zdravotnická záchranná služba Moravskoslezského kraje, příspěvková organizace, Ostrava)</t>
  </si>
  <si>
    <t xml:space="preserve">Stabilizace zdravotnického personálu a vzdělávání příspěvkové organizace kraje  </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</si>
  <si>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</si>
  <si>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</si>
  <si>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</si>
  <si>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</si>
  <si>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SR - Specializační vzdělávání zdravotnických pracovníků - rezidenční místa - neinvestice</t>
  </si>
  <si>
    <t>SR  - Připravenost poskytovatele ZZS na řešení mimořádných událostí a krizových situací</t>
  </si>
  <si>
    <t>SR - Specializační vzdělávání nelékařů</t>
  </si>
  <si>
    <t xml:space="preserve">Návratná finanční výpomoc příspěvkovým organizacím  v odvětví zdravotnictví  </t>
  </si>
  <si>
    <t>Akce byla schválena usnesením zastupitelstva kraje č. 2/28 ze dne 22.12.2016. Finanční prostředky jsou určeny k profinancování podílů ze státního rozpočtu a evropské unie u akcí spolufinancovaných z Integrovaného regionálního operačního programu, ze kterého budou hrazeny po ukončení projektu celkové způsobilé výdaje do výše 90 %. Zastupitelstvo kraje usnesením č. 4/280 ze dne 15.6.2017 rozhodlo poskytnout návratnou finanční výpomoc příspěvkovým organizacím kraje na realizaci projektů Modernizace vybavení pro obory návazné péče. Z důvodu prodloužení doby realizace projektu nemocnic v Krnově, Opavě a Karviné byly nevyčerpané finanční prostředky ve výši 38.973,78 tis. Kč převedeny do rozpočtu roku 2019.</t>
  </si>
  <si>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Z tohoto důvodu byly  nevyčerpané finanční prostředky zapojeny do rozpočtu roku 2019.</t>
  </si>
  <si>
    <t>Rada kraje usnesením č. 50/4423 ze dne 6.11.2018 schválila závazný ukazatel "investiční příspěvek do fondu investic" na rok 2018 organizaci Zdravotnická záchranná služba Moravskoslezského kraje, příspěvková organizace, s časovou použitelností do 31.12.2018. Organizace akci nerealizovala, finanční prostředky na akci zůstaly nevyčerpané.</t>
  </si>
  <si>
    <t>Akce byla schválena usnesením zastupitelstva kraje č. 17/1686 dne 17.12.2015. V průběhu roku 2018 byly vyčleněné prostředky převedeny do zdrojů rozpočtu roku 2019 z důvodu posunu v harmonogramu realizace akce.</t>
  </si>
  <si>
    <t>Pavilon H - stavební úpravy a přístavba -projektová dokumentace (Slezská nemocnice v Opavě, příspěvková organizace)</t>
  </si>
  <si>
    <t>Akce byla schválena usnesením rady kraje č. 41/3660 dne 26.6.2018 s časovou použitelností do 31.12.2019. V průběhu roku 2018 byly vyčleněné prostředky převedeny do zdrojů rozpočtu roku 2019 z důvodu posunu v harmonogramu realizace akce.</t>
  </si>
  <si>
    <t xml:space="preserve">Akce byla schválena usnesením rady kraje č. 39/3451 dne 29.5.2018. Realizace stavby byla v roce 2018 již zahájena. V průběhu roku 2018 byly vyčleněné prostředky převedeny do zdrojů rozpočtu roku 2019 z důvodu posunu v harmonogramu realizace akce. </t>
  </si>
  <si>
    <t>Přestavba hospodářské budovy na rehabilitační oddělení (Nemocnice s poliklinikou Havířov, příspěvková organizace)</t>
  </si>
  <si>
    <t xml:space="preserve">Akce byla ukončena. Finanční prostředky byly v průběhu roku převedeny do rezervy na mimořádné akce a akce s nedořešeným financováním. </t>
  </si>
  <si>
    <t>Rekonstrukce elektroinstalace Orlová (Nemocnice s poliklinikou Karviná-Ráj, příspěvková organizace)</t>
  </si>
  <si>
    <t xml:space="preserve">Akce byla schválena usnesením zastupitelstva kraje č. 2/28 ze dne 22.12.2016 V průběhu roku byly finanční prostředky ve výši 24.500 tis. Kč přesuny na akci Vybudování NIP a DIOP (Nemocnice ve Frýdku-Místku, příspěvková organizace) a částka ve výši 5.500 tis. Kč byla převedena do zdrojů rozpočtu roku 2019 z důvodu posunu v harmonogramu realizace akce. </t>
  </si>
  <si>
    <t>Akce byla schválena usnesením zastupitelstva kraje č. 6/520 ze dne 14.12.2017. V rámci uvedené akce byly usnesením rady kraje č. 47/4175 ze dne 25.9.2018, organizaci Nemocnice s poliklinikou Havířov, příspěvková organizace, schváleny finanční prostředky ve výši 12 mil. Kč na pořízení skiagrafického přístroje a souvisejících stavebně technologických dodávek, s časovou použitelností od 1.10.2018 do 30.6.2019. Organizace vyhlásila veřejnou zakázku, z uvedeného důvodu byly finanční prostředky ve výši 12 mil. Kč převedeny do rozpočtu roku 2019.
Dále v rámci uvedené akce rada kraje usnesením č. 51/4572 ze dne 27. 11. 2018 schválila organizaci Nemocnice s poliklinikou Havířov, příspěvková organizace, finanční prostředky ve výši 2.500 tis. Kč na pořízení přístroje video řetězec a myček podložních mís, s časovou použitelností od 1.12.2018 do 31.12.2019. S ohledem na uvedené byly finanční prostředky ve výši 2.500 tis. Kč převedeny do rozpočtu roku 2019.
Nemocnici s poliklinikou Karviná-Ráj, příspěvková organizace, byly v rámci akce radou kraje usnesením č. 30/2602 ze dne 23.1.2018 schváleny finanční prostředky ve výši 968 tis. Kč s časovou použitelností do 31.12.2018. Čerpání proběhlo v nižší částce než se předpokládalo, z toho důvodu zůstaly finanční prostředky na akci ve výši 13,20 tis. Kč nevyčerpané.</t>
  </si>
  <si>
    <t>Oprava střechy spalovny (Nemocnice s poliklinikou Havířov, příspěvková organizace)</t>
  </si>
  <si>
    <t>Protipožární ucpávky (Nemocnice ve Frýdku-Místku, příspěvková organizace)</t>
  </si>
  <si>
    <t xml:space="preserve">Akce byla schválena usnesením rady kraje č. 18/1558 dne 8.8.2017 s časovou použitelností u této akce do 31.12.2019. V průběhu roku 2018 byly vyčleněné prostředky převedeny do zdrojů rozpočtu roku 2019 z důvodu posunu v harmonogramu realizace akce. </t>
  </si>
  <si>
    <t>Nemocnice Havířov - ČOV (Nemocnice s poliklinikou Havířov, příspěvková organizace)</t>
  </si>
  <si>
    <t>Akce byla schválena usnesením zastupitelstva kraje č. 6/520 dne 14.12.2017.  V současné době byl vybrán zpracovatel studie a následně bude zahájena projektová příprava. Z tohoto důvodu byly zapojeny finanční prostředky ve výši 200 tis. Kč do rozpočtu roku 2019.</t>
  </si>
  <si>
    <t>Rekonstrukce elektroinstalace (Nemocnice s poliklinikou Havířov, příspěvková organizace)</t>
  </si>
  <si>
    <t xml:space="preserve">Akce byla  schválena usnesením zastupitelstva kraje č. 6/520 z 14.12.2017. V průběhu roku 2018 byly vyčleněné prostředky převedeny do zdrojů rozpočtu roku 2019 z důvodu posunu v harmonogramu realizace akce. </t>
  </si>
  <si>
    <t>Úspora  vznikla na základě nejnižší nabídkové ceny při výběrovém řízení.</t>
  </si>
  <si>
    <t>Pavilon A, stavební úpravy a přístavba  (Sdružené zdravotnické zařízení Krnov, příspěvková organizace)</t>
  </si>
  <si>
    <t>Domov sester - přístavba výtahu a stavební úpravy (Slezská nemocnice v Opavě, příspěvková organizace)</t>
  </si>
  <si>
    <t>Gama  detekční přístroj pro chirurgické oddělení (Nemocnice s poliklinikou Karviná-Ráj, příspěvková organizace)</t>
  </si>
  <si>
    <t>Vybudování NIP a DIOP  (Nemocnice ve Frýdku-Místku, příspěvková organizace)</t>
  </si>
  <si>
    <t>Výstavba oplocení v areálu nemocnice v Novém Jičíně</t>
  </si>
  <si>
    <t xml:space="preserve">Akce byla schválena usnesením rady kraje č. 38/3307 dne 15.5.2018. V roce 2018 došlo ke zpracování projektové dokumentace. Realizace akce probíhá v roce 2019. Z tohoto důvodu byly finanční prostředky ve výši 200 tis. Kč zapojeny do rozpočtu roku 2019. </t>
  </si>
  <si>
    <t>Oprava komunikací nemocnice Orlová (Nemocnice s poliklinikou Karviná-Ráj, příspěvková organizace, Karviná)</t>
  </si>
  <si>
    <t>Stavební úpravy PCHO ve 2. NP na bronchoskopický sál (Nemocnice ve Frýdku-Místku, příspěvková organizace)</t>
  </si>
  <si>
    <t>Akce byla schválena usnesením rady kraje č. 45/3983 ze dne 28.8.2018, příspěvkové organizaci byly schváleny finanční prostředky ve výši 3,2 mil. Kč na stavební úpravy PCHO ve 2. NP na bronchoskopický sál. Proběhlo výběrové řízení na zhotovitele, v termínu organizace obdržela pouze jednu nabídku, která byla vyhodnocena jako nepřiměřeně vysoká. Z ekonomických důvodů bylo zadávací řízení zrušeno. Akce bude opětovně realizována počátkem roku 2019. S ohledem na uvedené byly finanční prostředky ve výši 3.200 tis. Kč převedeny do rozpočtu roku 2019.</t>
  </si>
  <si>
    <t>Rada kraje usnesením č. 47/4175 ze dne 25.9.2018 schválila závazný ukazatel "investiční příspěvek do fondu investic" na rok 2018 organizaci Nemocnice Třinec, příspěvková organizace, ve výši 1 mil. Kč na realizaci akce, s časovou použitelností do 31.12.2018. Organizace čerpala investiční prostředky v nižší částce, než se předpokládalo, z toho důvodu zůstaly finanční prostředky na akci nevyčerpané.</t>
  </si>
  <si>
    <t>Vybudování pavilonu interních oborů v Opavě</t>
  </si>
  <si>
    <t>Zastupitelstvo kraje rozhodlo o profinancování a kofinancování projektu dne 19.9.2013 usnesením 6/453. Realizace projektu byla ukončena. V listopadu 2016 byl doručen kontrolní protokol auditu Ministerstva financí, kde byla vyměřena 5% korekce veřejné zakázky na stavební práce. Kraj obdržel rozhodnutí o porušení rozpočtové kázně,  proti kterému bylo podáno odvolání.  Záležitost je stále v řešení, proto byly nevyčerpané prostředky na vratku dotace převedeny do rozpočtu roku 2019.</t>
  </si>
  <si>
    <t>Zastupitelstvo kraje rozhodlo o profinancování a kofinancování projektu dne 23.6.2016 usnesením č. 20/2086. Následně bylo zastupitelstvem kraje rozhodnuto o navýšení profinancování a kofinancování dne 22.12.2016 usnesením č. 2/61 a dále dne 16.3.2017 bylo zastupitelstvem kraje rozhodnuto o navýšení profinancování a kofinancování v době udržitelnosti usnesením č.3/165. V roce 2018 byly realizovány nižší výdaje oproti plánovanému harmonogramu. V roce 2019 je plánována úhrada veřejné zakázky na informační systémy pro elektronizaci zdravotnických procesů. Z tohoto důvodu byly nevyčerpané finanční prostředky převedeny do rozpočtu roku 2019.</t>
  </si>
  <si>
    <t>Zastupitelstvo rozhodlo profinancovat a kofinancovat projekt usnesením č. 21/2234 ze dne 22.9.2016. Rozhodnutí o poskytnutí dotace bylo vydáno v červnu 2017. Smlouva se zhotovitelem stavby byla uzavřena v únoru 2018, staveniště bylo předáno v dubnu 2018, s ohledem na koordinaci se stavební akcí Nemocnice na pavilonu I se předpokládaný termín ukončení posunul do března 2019. Z výše uvedených důvodů byly finanční prostředky ve výši 6.192,32 tis. Kč převedeny do rozpočtu roku 2019.</t>
  </si>
  <si>
    <t>Zateplení vybraných objektů Slezské nemocnice v Opavě – II. etapa, památkové objekty</t>
  </si>
  <si>
    <t xml:space="preserve">Zastupitelstvo rozhodlo profinancovat a kofinancovat projekt usnesením č. 21/2234 ze dne 22.9.2016. Rozhodnutí o poskytnutí dotace bylo vydáno v červnu 2018. Vzhledem k požadavku uživatele na změnu členění oken na pavilonu L byla měněna projektová dokumentace včetně projednání s orgánem státní památkové péče, čímž došlo k posunu harmonogramu realizace projektu.  Z uvedených důvodů byly finanční prostředky ve výši 833,45 tis. Kč převedeny do roku 2019. V průběhu roku 2018 byly dále vyčleněné prostředky na akci převedeny do zdrojů rozpočtu roku 2019 z důvodu posunu v harmonogramu realizace akce. </t>
  </si>
  <si>
    <t>Zastupitelstvo kraje rozhodlo o profinancování a kofinancování projektu usnesením č. 21/2234 ze dne 22.9.2016. Projekt byl předložen do Operačního programu Životní prostředí a Rozhodnutí bylo doručeno v prosinci 2017. Fyzická realizace projektu je plánována v roce 2019. Výběr zhotovitele trval déle, než bylo předpokládáno. Úhrada závazků v souvislosti s přípravou realizace projektu bude provedena až v roce 2019. Na základě výše uvedeného byly nevyčerpané finanční prostředky ve výši 86,88 tis. Kč převedeny do rozpočtu roku 2019.</t>
  </si>
  <si>
    <t>Zastupitelstvo kraje rozhodlo o profinancování a kofinancování projektu usnesením č. 21/2254 ze dne 22.9.2016. Výzva k předkládání žádostí o dotaci, v jejímž rámci měl být projekt podán,  byla předčasně ukončena. Zpracování projektové dokumentace se oproti původnímu plánu zpozdilo zejména kvůli komplikacím, které nastaly při řešení vlastnických vztahů k souvisejícím pozemkům. Z tohoto důvodu byly finanční prostředky ve výši 2.004,40 tis. Kč na úhradu projektové přípravy přesunuty do rozpočtu roku 2019.</t>
  </si>
  <si>
    <t xml:space="preserve">Zastupitelstvo kraje rozhodlo profinancovat a kofinancovat projekt usnesením č. 21/2234 ze dne 22.9.2016. Rozhodnutí o dotaci bylo vydáno v prosinci 2017. Z uzavřené smlouvy s projektantem vyplývá závazek úhrady autorského dozoru v  roce 2019, z tohoto důvodu byly převedeny finanční prostředky ve výši 12,1 tis. Kč do rozpočtu roku 2019. </t>
  </si>
  <si>
    <t>Zastupitelstvo kraje rozhodlo o profinancování a kofinancování projektu usnesením č. 21/2234 ze dne 22.9.2016. Realizace projektu byla ukončena. Nevyčerpané finanční prostředky představují neúčelovou úsporu rozpočtu za rok 2018.</t>
  </si>
  <si>
    <t>Modernizace vybavení pro obory návazné péče v Nemocnici ve Frýdku-Místku, p.o..</t>
  </si>
  <si>
    <t>Modernizace vybavení pro obory návazné péče v NsP Karviná-Ráj, p.o..</t>
  </si>
  <si>
    <t>Zastupitelstvo kraje rozhodlo kofinancovat projekt  usnesením č. 20/2050 ze dne 23. 6. 2016. Z důvodu prodloužení doby realizace projektu byly nevyčerpané finanční prostředky ve výši 2.668,74 tis. Kč převedeny do rozpočtu roku 2019.</t>
  </si>
  <si>
    <t>Modernizace vybavení pro obory návazné péče v NsP Havířov, p.o.</t>
  </si>
  <si>
    <t>Z důvodu nerealizace akce v roce 2018 byly usnesením č. 40/3585 ze dne 12. 6. 2018 finanční prostředky přesunuty na zvýšení závazného ukazatele „příspěvek na provoz“ na rok 2018 organizacím Nemocnice s poliklinikou Karviná-Ráj, příspěvková organizace a Nemocnice s poliklinikou Havířov, příspěvková organizace s účelovým určením na dofinancování hlavní činnosti příspěvkových organizací s časovou použitelností od 1. 1. 2018 – 31. 12. 2018.</t>
  </si>
  <si>
    <t>Modernizace vybavení pro obory návazné péče ve Slezské nemocnici v Opavě, p.o..</t>
  </si>
  <si>
    <t>Modernizace vybavení pro obory návazné péče ve Sdruženém zdravotnickém zařízení Krnov, p.o..</t>
  </si>
  <si>
    <t xml:space="preserve">Podpora provozu dětské skupiny "Sdružeňáček" Zařízení péče o děti předškolního věku při SZZ Krnov, p. o. (Sdružené zdravotnické zařízení Krnov, příspěvková organizace) </t>
  </si>
  <si>
    <t>Podpora provozu dětské skupiny Zařízení péče o děti ve Slezské nemocnici v Opavě  (Slezská nemocnice v Opavě, příspěvková organizace, Opava)</t>
  </si>
  <si>
    <t>PŘEHLED VÝDAJŮ V ODVĚTVÍ ŽIVOTNÍHO PROSTŘEDÍ V ROCE 2018</t>
  </si>
  <si>
    <t>Dotační program byl vyhlášen jako dvouletý a nevyplacené finanční prostředky jsou smluvně vázány. Jejich vyplácení probíhá na základě výzev spolu s průběžným vyúčtováním, a proto čerpání dotací probíhá i v průběhu roku 2019. Nevyčerpané finanční prostředky jsou účelově určeny jen na podporu výstavby a obnovy vodohospodářské infrastruktury. Z tohoto důvodu byly nevyčerpané finanční prostředky ve výši 18.724 tis. Kč zapojeny do rozpočtu roku 2019.</t>
  </si>
  <si>
    <t>Dotační program byl vyhlášen jako dvouletý a nevyplacené finanční prostředky jsou smluvně vázány. Jejich vyplácení probíhá ve výši 50 % po nabytí účinnosti smlouvy a zbývajících 50 % po závěrečném vyúčtování, které bude probíhat v průběhu roku 2019. Z tohoto důvodu byly nevyčerpané finanční prostředky ve výši 1.208 tis. Kč zapojeny do rozpočtu roku 2019.</t>
  </si>
  <si>
    <t>Nevyčerpané finanční prostředky ve výši 137 tis. Kč představují úsporu.</t>
  </si>
  <si>
    <t>Dotační program byl vyhlášen jako dvouletý a nevyplacené finanční prostředky jsou smluvně vázány. Finanční prostředky ve výši 1.907 tis. Kč byly zapojeny do rozpočtu roku 2019. Zbylé finanční prostředky ve výši 972 tis. Kč představují úsporu.</t>
  </si>
  <si>
    <t xml:space="preserve">O poskytnutí individuálních dotací rozhodla rada kraje svými usneseními č. 110/8476 ze dne 22.9.2016, č. 111/8601 ze dne 4.10.2016 a č. 112/8690 ze dne 18.10.2016. Jedná se o víceleté dílčí projekty. V průběhu realizace projektu rada kraje schválila poskytnutí individuální dotace, kde může být realizace dílčího projektu až do 13.12.2019. Vyúčtování jsou a budou předkládána průběžně také v roce 2019. Kontrola těchto předložených vyúčtování a proplácení dotací bude probíhat také v roce 2019 a proto byly nevyčerpané finanční prostředky zapojeny do rozpočtu roku 2019. </t>
  </si>
  <si>
    <t xml:space="preserve">Nevyčerpané finanční prostředky ve výši 504 tis. Kč představují úsporu. </t>
  </si>
  <si>
    <t>Povodňový plán Moravskoslezského kraje</t>
  </si>
  <si>
    <t>Finanční prostředky nebyly čerpány zejména z důvodu aktuálních potřeb v oblasti povodňové plánu Moravskoslezského kraje a proto byly v průběhu roku 2018 převedeny do rozpočtové rezervy.</t>
  </si>
  <si>
    <t>Plán odpadového hospodářství</t>
  </si>
  <si>
    <t>Odběr podzemní vody</t>
  </si>
  <si>
    <t>Nevyčerpané finanční prostředky byly připsány v minulých letech na zvláštní účet, který byl zřízen v souladu se zákonem č. 254/2001 Sb., o vodách, a které jsou podle tohoto zákona účelově určeny jen na podporu výstavby a obnovy vodohospodářské infrastruktury a na zřízení a doplňování zvláštního tzv. havarijního účtu. Z důvodu zachování účelovosti byly finanční prostředky zapojeny do rozpočtu roku 2019.</t>
  </si>
  <si>
    <t>Zpracování posudků EIA</t>
  </si>
  <si>
    <t xml:space="preserve">Čerpání finančních prostředků probíhá podle potřeb, neboť v oblasti posuzování vlivů na životní prostředí se nedá odhadnout, jak množství  podaných žádostí na zpracování posudku EIA, tak jejich cena. Nevyčerpané finanční prostředky ve výši 445 tis. Kč představují úsporu. </t>
  </si>
  <si>
    <t xml:space="preserve">Senzorické měření kvality ovzduší </t>
  </si>
  <si>
    <t>Finanční prostředky nebyly čerpány zejména z důvodu aktuálních potřeb v oblasti měření kvality ovzduší pomocí senzorů, a proto byly v průběhu roku 2018 převedeny do rozpočtové rezervy.</t>
  </si>
  <si>
    <t xml:space="preserve">Situační zpráva o kvalitě ovzduší </t>
  </si>
  <si>
    <t>Jedná se o finanční prostředky, které byly zapojeny do rozpočtu roku 2019 za účelem uhrazení objednávky na situační zprávu o kvalitě ovzduší na území MSK za kalendářní rok 2017 ve výši 113 tis. Kč.</t>
  </si>
  <si>
    <t>Prevence závažných havárií</t>
  </si>
  <si>
    <t>Jedná se zejména o finanční prostředky ve výši 450 tis. Kč, které byly zapojeny do rozpočtu roku 2019, a to za účelem uhrazení objednávek ke konkrétnímu zpracování posudku k aktualizaci bezpečnostního programu či bezpečnostní zprávy dle zákona č. 224/2015 Sb., o prevenci závažných havárií.  Zbývající finanční prostředky představují úsporu.</t>
  </si>
  <si>
    <t xml:space="preserve">Chráněné části přírody </t>
  </si>
  <si>
    <t>Finanční prostředky nebyly čerpány zejména z důvodu aktuálních potřeb v této oblasti a představují úsporu.</t>
  </si>
  <si>
    <t>Podpora činností v oblasti ochrany životního prostředí</t>
  </si>
  <si>
    <t>Finanční prostředky představují přijaté poplatky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 Z tohoto důvodu byly tyto nevyčerpané finanční prostředky zapojeny do rozpočtu roku 2019.</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</si>
  <si>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2019.</t>
  </si>
  <si>
    <t>Ekomagazín</t>
  </si>
  <si>
    <t>Finanční prostředky v rámci této akce rozpočtu jsou smluvně vázány na nákup licencí k pořadu Ekomagazín. S ohledem na stanovený termín plnění smlouvy k 31.12.2018 nedošlo k fakturaci v roce 2018, proto byly nevyčerpané prostředky ve výši 59 tis. Kč zapojeny do rozpočtu 2019. Ostatní nevyčerpané finanční prostředky představují úsporu.</t>
  </si>
  <si>
    <t>Expertní studie, průzkumy</t>
  </si>
  <si>
    <t>V rámci této akce rozpočtu byla uzavřena smlouva o dílo za účelem zpracování odborného posudku, výkonu inženýrské činnosti a autorského dozoru ve výši 239 tis. Kč v rámci projektu eliminace nadměrného šíření jmelí bílého na vybraných úsecích MSK. Finanční prostředky ve výši 240 tis. Kč jsou objednávkou vázány na realizaci analýzy zranitelnosti MSK a finanční prostředky ve výši 70 tis. Kč na provedení monitoringu výskytu křídlatky. S ohledem na termíny plnění v roce 2019 byly nevyčerpané finanční prostředky zapojeny do rozpočtu 2019. Zbývající finanční prostředky představují úsporu.</t>
  </si>
  <si>
    <t xml:space="preserve">Finanční prostředky určené na realizaci projektu "Mezinárodní konference Air Pollution Ostrava 2018" byly ve výši 35 tis. Kč zapojeny do rozpočtu roku 2019. Zbývající finanční prostředky představují úsporu. </t>
  </si>
  <si>
    <t xml:space="preserve">Osvětová činnost </t>
  </si>
  <si>
    <t xml:space="preserve">Jedná se o finanční prostředky ve výši 236 tis. Kč, které byly zapojeny do rozpočtu roku 2019 na realizaci osvětové kampaně v rámci edukativní show "Smokeman zasahuje". Zbývající finanční prostředky představují úsporu. </t>
  </si>
  <si>
    <t>Nevyčerpané finanční prostředky představují úsporu.</t>
  </si>
  <si>
    <t xml:space="preserve">SMART odpady </t>
  </si>
  <si>
    <t>Finanční prostředky představují úsporu a v průběhu roku 2018 byly převedeny do rozpočtové rezervy.</t>
  </si>
  <si>
    <t xml:space="preserve">Územní energetická koncepce </t>
  </si>
  <si>
    <t>Finanční prostředky ve výši 453 tis. Kč jsou vázány smlouvou na zpracování územní energetické koncepce a byly zapojeny do rozpočtu 2019.</t>
  </si>
  <si>
    <t>Finanční prostředky ve výši 3.000 tis. Kč jsou smluvně vázány na financování projektu "Mohelnice, protipovodňová a revitalizační opatření, odstranění migračních překážek stupeň č. 10 - 12, řkm 1,166; řkm 1,267; řkm 1,416" s termínem plnění 30.7.2019, a proto byly zapojeny do rozpočtu roku 2019.</t>
  </si>
  <si>
    <t>Vzhledem k tomu, že předem nelze odhadnout zájem a rozsah o realizované aktivity v rámci této akce rozpočtu, představují nevyčerpané finanční prostředky úsporu.</t>
  </si>
  <si>
    <t>Odstranění materiálů ze sanace lagun Ostramo uložených v lokalitě Vratimov</t>
  </si>
  <si>
    <t>Kofinancování a profinancování projektu "Odstranění materiálů ze sanace lagun Ostramo uložených v lokalitě Vratimov" spolufinancovaného z Národního programu Životní prostředí ve výši 40.106.660 Kč bylo schváleno usnesením zastupitelstva kraje č. 4/323 ze dne 15.6.2017. Vzhledem k tomu, že se jedná o víceletý projekt, kdy realizace projektu proběhne i v roce 2019, byly tyto prostředky zapojeny do rozpočtu roku 2019.</t>
  </si>
  <si>
    <t>SR - Náhrady škod způsobených vybranými zvláště chráněnými živočichy</t>
  </si>
  <si>
    <t>Zastupitelstvo kraje rozhodlo o profinancování a kofinancování projektu dne 14.6.2018 usnesením č. 8/894. Vzhledem k větší časové náročnosti přípravy projektu byly nevyčerpané prostředky zapojeny do rozpočtu roku 2019.</t>
  </si>
  <si>
    <t xml:space="preserve">Zastupitelstvo kraje rozhodlo o profinancování a kofinancování projektu dne 25.9.2015 usnesením č. 16/1629. V návaznosti na prodloužení realizace projektu oproti původnímu harmonogramu z důvodu řešení námitek vlastníků pozemků v souvislosti s realizací geodetických prací byly nevyčerpané prostředky zapojeny do rozpočtu roku 2019. </t>
  </si>
  <si>
    <t>EVL Paskov, tvorba biotopu páchníka hnědého</t>
  </si>
  <si>
    <t>Zastupitelstvo kraje rozhodlo o profinancování a kofinancování projektu dne 22.9.2016 usnesením č. 21/2247. Vzhledem k větší časové náročnosti přípravy projektu byl snížen rozpočet projektu pro rok 2018 a nevyčerpané prostředky byly zapojeny do rozpočtu roku 2019.</t>
  </si>
  <si>
    <t>Revitalizace EVL Osoblažský výběžek</t>
  </si>
  <si>
    <t>Kotlíkové dotace v Moravskoslezském kraji - 1. grantové schéma</t>
  </si>
  <si>
    <t xml:space="preserve">Dotační program Kotlíkové dotace v Moravskoslezském kraji byl schválen usnesení rady kraje č. 86/6932 ze dne 17.12.2015. Jedná se o víceletý dotační program. Realizace dílčích projektů včetně předložení vyúčtování kotlíkové dotace byla nastavena do 31.12.2016. Všechna předložená vyúčtování musela být proplacena nejpozději do konce roku 2018. Nevyčerpané finanční prostředky (podíl EU) byly převedeny do rozpočtu roku 2019 za účelem vrácení prostředků poskytovateli - částka 1.591,33 tis. Kč a nevyčerpané prostředky určené na podíl MSK ve výši 44,71 tis. Kč byly zapojeny do rozpočtu roku 2019 za účelem proplácení dotací v rámci 2. grantového schématu. </t>
  </si>
  <si>
    <t>Zastupitelstvo kraje rozhodlo o profinancování a kofinancování projektu dne 16.3.2017 usnesením č. 3/156. V projektu došlo k přesunutí některých aktivit z roku 2018 do roku následujícího.  Z tohoto důvodu byly nevyčerpané finanční prostředky zapojeny do rozpočtu roku 2019.</t>
  </si>
  <si>
    <t xml:space="preserve">Zastupitelstvo kraje rozhodlo o profinancování a kofinancování projektu dne 13.9.2018 usnesením č. 9/991. Vzhledem k větší časové náročnosti přípravy projektu byly nevyčerpané prostředky zapojeny do rozpočtu roku 2019. </t>
  </si>
  <si>
    <t>EVL Šilheřovice, tvorba biotopu páchníka hnědého</t>
  </si>
  <si>
    <t>EVL Karviná-rybníky, tvorba biotopu páchníka hnědého</t>
  </si>
  <si>
    <t>EVL Niva Olše-Věřňovice, tvorba biotopu páchníka hnědého</t>
  </si>
  <si>
    <t>Zastupitelstvo kraje rozhodlo o profinancování a kofinancování projektu dne 22.9.2016 usnesením č. 21/2247. Vzhledem k větší časové náročnosti přípravy projektu byly nevyčerpané prostředky zapojeny do rozpočtu roku 2019.</t>
  </si>
  <si>
    <t xml:space="preserve">Dotační program Kotlíkové dotace v Moravskoslezském kraji - kotle na biomasu a tepelná čerpadla byl schválen usnesením rady kraje č. 6/389 ze dne 24.1.2017. Jedná se o víceletý dotační program. Realizace dílčích projektů včetně předložení vyúčtování kotlíkové dotace byla nastavena do 30.6.2018. Nevyčerpané finanční prostředky (podíl EU) byly zapojeny do rozpočtu roku 2019 za účelem vrácení prostředků poskytovateli - částka 3.317,08 tis. Kč a nevyčerpané prostředky určené na podíl MSK ve výši 376,26 tis. Kč byly zapojeny do rozpočtu roku 2019 za účelem proplácení dotací v rámci 2. grantového schématu. </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</si>
  <si>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je nastavena do 13.12.2019. V roce 2017 kraj od Ministerstva životního prostředí obdržel zálohovou platbu. Vyúčtování jsou předkládána a proplácena průběžně a budou probíhat i v následujících letech 2019 a 2020. Nevyčerpané prostředky byly zapojeny do rozpočtu roku 2019. </t>
  </si>
  <si>
    <t>Zastupitelstvo kraje rozhodlo o profinancování a kofinancování projektu dne 14.3.2018 usnesením č. 7/753. Vzhledem k větší časové náročnosti přípravy projektu byly nevyčerpané prostředky zapojeny do rozpočtu roku 2019.</t>
  </si>
  <si>
    <t>Eliminace nadměrného šíření jmelí bílého na vybraných úsecích v Moravskoslezském kraji</t>
  </si>
  <si>
    <t>Zastupitelstvo kraje rozhodlo o profinancování a kofinancování projektu dne 13.12.2018 usnesením č. 10/1115. Vzhledem k větší časové náročnosti přípravy projektu byly nevyčerpané prostředky zapojeny do rozpočtu roku 2019.</t>
  </si>
  <si>
    <t>PŘEHLED VÝDAJŮ V ODVĚTVÍ FINANCÍ A SPRÁVY MAJETKU V ROCE 2018</t>
  </si>
  <si>
    <t>Zpracování ratingu Moravskoslezského kraje</t>
  </si>
  <si>
    <t>Nevyčerpané prostředky ve výši 35,9 tis. Kč představují úsporu vzniklou kurzovým rozdílem při úhradě faktury zpracovateli ratingu vyčíslené v zahraniční měně.</t>
  </si>
  <si>
    <t>Poplatky z bankovních účtů</t>
  </si>
  <si>
    <t xml:space="preserve">Hrazené úroky z úvěrů </t>
  </si>
  <si>
    <t>Platby daní</t>
  </si>
  <si>
    <t>Změna RUD</t>
  </si>
  <si>
    <t>Vzhledem k tomu, že se v roce 2018 akce neuskutečnila, byly prostředky ve výši 500 tis. Kč převedeny do rozpočtové rezervy kraje.</t>
  </si>
  <si>
    <t>Příkazové bloky</t>
  </si>
  <si>
    <t>Ostatní výdaje související s nakládáním s majetkem</t>
  </si>
  <si>
    <t>Úspora vznikla nižšími náklady za úhradu výdajů za vyhotovení znaleckých posudků o ceně nemovitých věcí a práv odpovídajících věcnému břemeni, za zpracování geometrických plánů a především u výdajů spojených s prodejem nemovitých věcí formou dobrovolné veřejné dražby oproti původnímu předpokladu.</t>
  </si>
  <si>
    <t>Pojištění majetku a odpovědnosti kraje</t>
  </si>
  <si>
    <t xml:space="preserve">Nevyčerpané finanční prostředky představují úsporu na nájemném. </t>
  </si>
  <si>
    <t xml:space="preserve">Nákup pozemků </t>
  </si>
  <si>
    <t>Výdaje související s nabytím budov</t>
  </si>
  <si>
    <t>Výdaje související s užíváním nebytových prostor krajského úřadu cizími subjekty</t>
  </si>
  <si>
    <t>Výdaje související se sdílenými službami - neinvestiční</t>
  </si>
  <si>
    <t>Z důvodu posunutí termínu realizace některých elektronických výběrových řízení a s tím souvisejích služeb byly prostředky ve výši 1.000 tis. Kč převedeny do rozpočtu roku 2019. Další prostředky ve výši 1.800 tis. Kč vyčleněné na užívání elektronického aukčního nástroje byly s ohledem na uzavřenou smlouvu s dodavatelem rovněž převedeny do rozpočtu roku 2019. Zbývající nevyčerpané prostředky ve výši 144,3 tis. Kč představují úsporu na akci.</t>
  </si>
  <si>
    <t>Zdroje pro tvorbu rozpočtu MSK následujících let</t>
  </si>
  <si>
    <t>Finanční prostředky vytvořené v závěru roku převodem z avizovaných úspor jednotlivých odvětví byly použity jako zdroj pro tvorbu rozpočtu následujícího roku a byly v plné výši zapojeny do schváleného rozpočtu kraje na rok 2019.</t>
  </si>
  <si>
    <t>Volné zdroje běžného rozpočtového roku</t>
  </si>
  <si>
    <t>Rezerva byla vytvořena zapojením prostředků vrácených Regionální radou regionu soudržnosti Moravskoslezsko po rozhodnutí MF ČR v rámci zrealizovaného projektu "Silnice 2010" spolufinancovaného z Regionálního operačního programu. Nevyčerpané prostředky jsou součástí zůstatku hospodaření roku 2018.</t>
  </si>
  <si>
    <t>Rezerva na mimořádné akce a akce s nedořešeným financováním v roce 2018</t>
  </si>
  <si>
    <t>Finanční prostředky byly v průběhu roku převáděny k použití v rámci jiných akcí a průběžně navyšovány o úspory ve výdajích a o přijaté neúčelové příjmy v souladu s usneseními rady kraje č. 3/61 ze dne 6.12.2016 a č. 49/4318 ze dne 23.10.2018. Nevyčerpané prostředky jsou součástí zůstatku hospodaření roku 2018.</t>
  </si>
  <si>
    <t>Rezerva na akce EU</t>
  </si>
  <si>
    <t>Rezerva byla tvořena v průběhu roku akumulací úspor vzniklých u jednotlivých projektů spolufinancovaných z evropských finančních zdrojů. Finanční prostředky byly použity jako zdroj pro tvorbu rozpočtu následujícího roku a byly v plné výši zapojeny do schváleného rozpočtu kraje na rok 2019.</t>
  </si>
  <si>
    <t>Rezerva pro rozvoj znevýhodněných částí kraje</t>
  </si>
  <si>
    <t>Finanční prostředky byly použity jako zdroj pro tvorbu rozpočtu následujícího roku a byly v plné výši zapojeny do schváleného rozpočtu kraje na rok 2019.</t>
  </si>
  <si>
    <t>Finanční vypořádání 2018 - akce spolufinancované z evropských finančních zdrojů</t>
  </si>
  <si>
    <t>K nedočerpání výdajů došlo u projektu "Poskytování bezplatné stravy dětem ohroženým chudobou ve školách z prostředků OP PMP v Moravskoslezském kraji". Realizace projektu byla ukončenal v roce 2018, nebyl však finančně vypořádán; proto byly zbývající prostředky převedeny do rozpočtu roku 2019 tak, aby bylo možné vrátit přeplatek zálohové platby zpět poskytovateli dotace.</t>
  </si>
  <si>
    <t>Finanční vypořádání 2018 - ostatní akce</t>
  </si>
  <si>
    <t>Moravskoslezský kraj uzavřel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bude tato částka vyplacena formou zálohové faktury a následně ze strany dodavatele služeb zpětně reinvestována do majetku kraje formou dalších úsporných opatření, která budou krajem schválena. Na základě výše uvedeného byly nevyčerpané finanční prostředky zapojeny do rozpočtu kraje roku 2019 s předpokladem jejich použití na vypořádání smluvních vztahů.</t>
  </si>
  <si>
    <t xml:space="preserve">Zastupitelstvo kraje schválilo zahájení přípravy projektu, rozhodlo o profinancování a kofinancování a zahájení realizace projektu dne 15.6.2017 usnesením č. 4/317.  Vzhledem k prodloužení procesu administrace veřejné zakázky byly převedeny nevyčerpané finanční prostředky do rozpočtu roku 2019.    </t>
  </si>
  <si>
    <t>Jednotný ekonomický informační systém Moravskoslezského kraje</t>
  </si>
  <si>
    <t>Zastupitelstvo kraje rozhodlo o profinancování a kofinancování projektu dne 15.6.2017 usnesením č. 4/317. Vzhledem k větší časové náročnosti přípravy projektu byly nevyčerpané prostředky převedeny do rozpočtu roku 2019.</t>
  </si>
  <si>
    <t>Úplné elektronické podání – jednotné prostředí pro vyřízení elektronických žádostí v krajské korporaci</t>
  </si>
  <si>
    <t>PŘEHLED VÝDAJŮ V ODVĚTVÍ VLASTNÍ SPRÁVNÍ ČINNOST KRAJE A ČINNOST ZASTUPITELSTVA KRAJE V ROCE 2018</t>
  </si>
  <si>
    <t>Platy zaměstnanců kraje zařazených do krajského úřadu včetně povinných odvodů</t>
  </si>
  <si>
    <t>Prostředky určené na platy zaměstnanců krajského úřadu vč. povinných pojistnych odvodů slouží i k předfinancování činností jednotlivých projektových týmů v průběhu roku. Na konci roku došlo k přeúčtování těchto prostředků v návaznosti na financování z evropských finančních zdrojů, čímž vznikla úspora na této akci.</t>
  </si>
  <si>
    <t>Ostatní běžné výdaje - činnost krajského úřadu</t>
  </si>
  <si>
    <t>Finanční prostředky ve výši 2.135 tis. Kč určené na nákup počítačů a diskových polí byly vzhledem k dodacím podmínkám převedeny do rozpočtu roku 2019. Zbývající nevyčerpané prostředky představují úsporu provozních výdajů vzniklou vhodným výběrem dodavatelů zboží a služeb, nižšími náklady za dodávku energií v souvislosti s mírnými klimatickými podmínkami, nižšími náklady např. v souvislosti s naplňováním požadavků zákona o kybernetické bezpečnosti a vyhotovením analýzy dopadů GDPR.</t>
  </si>
  <si>
    <t>Odměny zastupitelů kraje včetně povinných odvodů</t>
  </si>
  <si>
    <t>Jedná se  o úsporu v souvislosti s nižším čerpáním odměn neuvolněných členů zastupitelstva kraje, neboť nebyla všemi neuvolněnými členy využita možnost členství ve dvou výborech zastupitelstva kraje  nebo komisích rady kraje.  Dále se jedná o úsporu vzniklou nižším čerpáním nákladů na refundace platů neuvolněných členů zastupitelstva kraje a nákladů na peněžitá plnění za účast členů výborů zastupitelstva kraje a komisí rady kraje, kteří nejsou členy zastupitelstva kraje na jednáních těchto orgánů.</t>
  </si>
  <si>
    <t>Ostatní běžné výdaje - činnost zastupitelstva kraje</t>
  </si>
  <si>
    <t>Čerpání prostředků ze sociálního fondu</t>
  </si>
  <si>
    <t>Prostředky fondu jsou čerpány v souladu se statutem fondu, nevyčerpané prostředky byly převedeny k použití v roce 2019.</t>
  </si>
  <si>
    <t>SR-Účelové dotace na výdaje spojené s volbou prezidenta ČR</t>
  </si>
  <si>
    <t>Výdaje související se zajištěním přípravy voleb prezidenta ČR byly nižší než dotace poskytnutá kraji ze státního rozpočtu.</t>
  </si>
  <si>
    <t>SR-Účelové dotace na výdaje spojené se společnými volbami do Parlamentu ČR a zastupitelstev v obcích</t>
  </si>
  <si>
    <t>Výdaje související s organizačním zajištěním voleb do zastupitelstev obcí byly nižší než dotace poskytnutá kraji ze státního rozpočtu.</t>
  </si>
  <si>
    <t>Finanční prostředky ve výši 6.035 tis. Kč určené na dodávku serverů a diskových polí byly vzhledem k dodacím podmínkám převedeny do rozpočtu roku 2019. Zbývající nevyčerpané prostředky představují úsporu při pořizování licencí k software produktům.</t>
  </si>
  <si>
    <t>Finanční prostředky ve výši 1.619 tis. Kč určené na nákup mikrobusu pro 7 osob, elektroautomobilu byly vzhledem k dodacím podmínkám převedeny do rozpočtu roku 2019. Zbývající nevyčerpané prostředky představují úsporu na akci.</t>
  </si>
  <si>
    <t>Kapitálové výdaje – činnost zastupitelstva kraje</t>
  </si>
  <si>
    <t>Zastupitelstvo kraje rozhodlo o profinancování a kofinancování projektu usnesením č. 6/605 ze dne 14.12.2017. Realizace projektu bude pokračovat i v roce 2019. Z tohoto důvodu byly nevyčerpané finanční prostředky převedeny do rozpočtu roku 2019.</t>
  </si>
  <si>
    <t>Zastupitelstvo kraje rozhodlo o profinancování a kofinancování projektu usnesením č. 5/466 ze dne 14.9.2017.   Realizace projektu bude pokračovat i v roce 2019. Z tohoto důvodu byly nevyčerpané finanční prostředky převedeny do rozpočtu roku 2019.</t>
  </si>
  <si>
    <t>Zastupitelstvo kraje rozhodlo o profinancování a kofinancování projektu dne 21.4.2016 usnesením č. 19/1989.  Zálohově přijaté a nevyčerpané finanční prostředky  jsou určeny k financování aktivit projektu i v roce 2019, proto byly tyto prostředky převedeny do rozpočtu roku 2019.</t>
  </si>
  <si>
    <t>Zastupitelstvo kraje rozhodlo o profinancování a kofinancování projektu dne 22.9.2016 usnesením č. 21/2248. Moravskoslezský kraj přijal v roce 2018 zálohovou platbu určenou k financování projektu v roce 2018 i 2019. Z tohoto důvodu byly nevyčerpané finanční prostředky převedeny do rozpočtu roku 2019.</t>
  </si>
  <si>
    <t>Zastupitelstvo kraje rozhodlo o profinancování a kofinancování projektu dne 15.6.2017 usnesením č. 4/315. Nevyčerpané finanční prostředky  jsou určeny k financování aktivit projektu i v roce 2019. Z tohoto důvodu byly nevyčerpané finanční prostředky převedeny do rozpočtu roku 2019.</t>
  </si>
  <si>
    <t>Důvodem nedočerpání bylo především snížení bankovních poplatků u vybraných účtů kraje, snížení poplatků za využívání platebních karet apod.</t>
  </si>
  <si>
    <t>U většiny tranší obou úvěrů od EIB má kraj nasmlouvanou plovoucí sazbu. Vzhledem k očekávanému růstu byla do schváleného rozpočtu výdajů určených na platbu úroků zahrnuta bezpečná rezerva pro případ výraznějšího zvýšení sazeb. U úvěrového rámce od ČSOB, a. s. pak došlo oproti původnímu předpokladu k výrazné úspoře díky nízkému čerpání tohoto rámce určeného na předfinancování dotací u evropských projektů z důvodu pomalého schvalování jednotlivých projektů řídícími orgány a z důvodu využívání tzv. vnitroúvěru.</t>
  </si>
  <si>
    <t>Jedná se o úsporu provozních výdajů souvisejících s činností členů zastupitelstva kraje.</t>
  </si>
  <si>
    <t>Nevyčerpané finanční prostředky ve výši 823,5 tis. Kč představují úsporu vzniklou vysoutěžením veřejné zakázky na dodání hlásičů požáru a detektorů oxidu uhelnatého a vhodným výběrem dodavatelů pohoštění v souvislosti s pořádáním semináře k válečným hrobům a pietním místům a u příležitosti slavnostního předávání techniky zástupcům Hasičského záchranného sboru Moravskoslezského kraje a zástupcům obcí pro jednotky SDH.</t>
  </si>
  <si>
    <t>V důsledku neuskutečnění některých plánovaných návštěv zahraničních delegací a zahraničních pracovních cest do partnerských regionů došlo k úspoře prostředků na této akci. Další úspora vznikla vhodným výběrem dodavatele na zajištění akcí podporovaných krajem s účastí zahraničních delegací z partnerských regionů.</t>
  </si>
  <si>
    <t xml:space="preserve">V rámci této akce rozpočtu byla objednána výroba a distribuce 2 139 sad tašek na třídění odpadu ve výši 200 tis. Kč s termínem plnění 31.12.2018, proto byly tyto prostředky zapojeny do rozpočtu 2019. Zbývající finanční prostředky představují úsporu. </t>
  </si>
  <si>
    <t>Zastupitelstvo kraje rozhodlo o profinancování a kofinancování projektu usnesením č. 20/2088 ze dne 23.6.2016. Nevyčerpané finanční prostředky ve výši 2.360,58 tis. Kč jsou určeny k financování aktivit i v roce 2019, proto byly převedeny do rozpočtu roku 2019.</t>
  </si>
  <si>
    <t xml:space="preserve">Zastupitelstvo kraje rozhodlo o profinancování a kofinancování projektu dne 23. 6. 2016 usnesením č. 20/2088. Rozpočtované prostředky byly v průběhu roku 2018 sníženy z důvodu prodloužení procesu přípravy projektu do následujících let. </t>
  </si>
  <si>
    <t>Rozpočtované prostředky byly v průběhu roku 2018 sníženy z důvodu ukončení přípravy projektu usnesením zastupitelstva kraje č. 8/894 ze dne 14.6.2018.</t>
  </si>
  <si>
    <r>
      <t>2)</t>
    </r>
    <r>
      <rPr>
        <sz val="8"/>
        <rFont val="Tahoma"/>
        <family val="2"/>
        <charset val="238"/>
      </rPr>
      <t xml:space="preserve"> Ve sloupci Čerpáno jsou uvedeny poskytnuté příspěvky v roce 2018 snížené o případné vyúčtované vratky v závěru roku 2018 nebo počátkem roku 2019 vyjma vratek dle § 22 odst. 6 zák. č. 250/2000 Sb., o rozpočtových pravidlech územních rozpočtů, ve znění pozdějších předpisů.</t>
    </r>
  </si>
  <si>
    <r>
      <t>2)</t>
    </r>
    <r>
      <rPr>
        <sz val="8"/>
        <rFont val="Tahoma"/>
        <family val="2"/>
        <charset val="238"/>
      </rPr>
      <t xml:space="preserve"> Ve sloupci Čerpáno jsou uvedeny poskytnuté příspěvky v roce 2018 snížené o případné vyúčtované vratky v závěru roku 2018 nebo počátkem roku 2019 vyjma vratek dle § 22 odst. 6 zák. č. 250/2000 Sb.,
o rozpočtových pravidlech územních rozpočtů, ve znění pozdějších předpisů.</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</si>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</sst>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00"/>
    <numFmt numFmtId="167" formatCode="#,##0.00000"/>
    <numFmt numFmtId="168" formatCode="#,##0.0000"/>
    <numFmt numFmtId="169" formatCode="#,##0.00_ ;\-#,##0.00\ "/>
    <numFmt numFmtId="170" formatCode="0.0"/>
    <numFmt numFmtId="171" formatCode="#,##0.000000_ ;\-#,##0.000000\ "/>
    <numFmt numFmtId="172" formatCode="00000000"/>
    <numFmt numFmtId="173" formatCode="0.00000"/>
    <numFmt numFmtId="174" formatCode="#,##0.00;\-#,##0.00;#,##0.00;@"/>
    <numFmt numFmtId="175" formatCode="#,##0.00;\-#,##0.00;&quot;&quot;;@"/>
    <numFmt numFmtId="176" formatCode="0000"/>
  </numFmts>
  <fonts count="98"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0"/>
      <name val="Arial"/>
      <family val="2"/>
      <charset val="238"/>
    </font>
    <font>
      <sz val="10"/>
      <name val="Arial"/>
      <family val="2"/>
      <charset val="238"/>
    </font>
    <font>
      <sz val="10"/>
      <name val="Arial"/>
      <family val="2"/>
      <charset val="238"/>
    </font>
    <font>
      <sz val="12"/>
      <name val="Tahoma"/>
      <family val="2"/>
      <charset val="238"/>
    </font>
    <font>
      <sz val="10"/>
      <color theme="1"/>
      <name val="Tahoma"/>
      <family val="2"/>
      <charset val="238"/>
    </font>
    <font>
      <b/>
      <sz val="10"/>
      <color theme="1"/>
      <name val="Tahoma"/>
      <family val="2"/>
      <charset val="238"/>
    </font>
    <font>
      <b/>
      <sz val="8"/>
      <name val="Tahoma"/>
      <family val="2"/>
      <charset val="238"/>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sz val="14"/>
      <name val="Tahoma"/>
      <family val="2"/>
      <charset val="238"/>
    </font>
    <font>
      <sz val="7"/>
      <name val="Tahoma"/>
      <family val="2"/>
      <charset val="238"/>
    </font>
    <font>
      <sz val="8"/>
      <color rgb="FFFF0000"/>
      <name val="Tahoma"/>
      <family val="2"/>
      <charset val="238"/>
    </font>
    <font>
      <sz val="10"/>
      <name val="Arial"/>
      <family val="2"/>
      <charset val="238"/>
    </font>
    <font>
      <b/>
      <vertAlign val="superscript"/>
      <sz val="8"/>
      <name val="Tahoma"/>
      <family val="2"/>
      <charset val="238"/>
    </font>
    <font>
      <sz val="11"/>
      <color theme="1"/>
      <name val="Tahoma"/>
      <family val="2"/>
      <charset val="238"/>
    </font>
    <font>
      <b/>
      <sz val="8"/>
      <color theme="1"/>
      <name val="Tahoma"/>
      <family val="2"/>
      <charset val="238"/>
    </font>
    <font>
      <sz val="8"/>
      <color theme="1"/>
      <name val="Tahoma"/>
      <family val="2"/>
      <charset val="238"/>
    </font>
    <font>
      <sz val="11"/>
      <color rgb="FFFF0000"/>
      <name val="Calibri"/>
      <family val="2"/>
      <charset val="238"/>
      <scheme val="minor"/>
    </font>
    <font>
      <sz val="11"/>
      <name val="Calibri"/>
      <family val="2"/>
      <charset val="238"/>
      <scheme val="minor"/>
    </font>
    <font>
      <b/>
      <sz val="11"/>
      <name val="Calibri"/>
      <family val="2"/>
      <charset val="238"/>
      <scheme val="minor"/>
    </font>
    <font>
      <vertAlign val="superscript"/>
      <sz val="8"/>
      <name val="Tahoma"/>
      <family val="2"/>
      <charset val="238"/>
    </font>
    <font>
      <i/>
      <sz val="8"/>
      <name val="Tahoma"/>
      <family val="2"/>
      <charset val="238"/>
    </font>
    <font>
      <b/>
      <i/>
      <sz val="8"/>
      <name val="Tahoma"/>
      <family val="2"/>
      <charset val="238"/>
    </font>
    <font>
      <b/>
      <sz val="8"/>
      <color indexed="10"/>
      <name val="Tahoma"/>
      <family val="2"/>
      <charset val="238"/>
    </font>
    <font>
      <b/>
      <i/>
      <sz val="8"/>
      <color indexed="10"/>
      <name val="Tahoma"/>
      <family val="2"/>
      <charset val="238"/>
    </font>
    <font>
      <sz val="8"/>
      <color indexed="10"/>
      <name val="Tahoma"/>
      <family val="2"/>
      <charset val="238"/>
    </font>
    <font>
      <i/>
      <sz val="8"/>
      <color indexed="10"/>
      <name val="Tahoma"/>
      <family val="2"/>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47"/>
        <bgColor indexed="64"/>
      </patternFill>
    </fill>
    <fill>
      <patternFill patternType="solid">
        <fgColor theme="9" tint="0.59999389629810485"/>
        <bgColor indexed="64"/>
      </patternFill>
    </fill>
  </fills>
  <borders count="14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top/>
      <bottom/>
      <diagonal/>
    </border>
    <border>
      <left style="medium">
        <color indexed="8"/>
      </left>
      <right style="medium">
        <color indexed="8"/>
      </right>
      <top/>
      <bottom/>
      <diagonal/>
    </border>
    <border>
      <left/>
      <right/>
      <top/>
      <bottom style="thin">
        <color indexed="8"/>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medium">
        <color indexed="8"/>
      </left>
      <right style="medium">
        <color indexed="8"/>
      </right>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medium">
        <color indexed="64"/>
      </right>
      <top style="thin">
        <color indexed="64"/>
      </top>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medium">
        <color indexed="64"/>
      </right>
      <top style="thin">
        <color indexed="8"/>
      </top>
      <bottom style="thin">
        <color indexed="64"/>
      </bottom>
      <diagonal/>
    </border>
    <border>
      <left/>
      <right style="thin">
        <color indexed="8"/>
      </right>
      <top style="thin">
        <color indexed="64"/>
      </top>
      <bottom/>
      <diagonal/>
    </border>
    <border>
      <left style="thin">
        <color indexed="8"/>
      </left>
      <right/>
      <top style="thin">
        <color indexed="8"/>
      </top>
      <bottom style="thin">
        <color indexed="64"/>
      </bottom>
      <diagonal/>
    </border>
    <border>
      <left style="medium">
        <color indexed="8"/>
      </left>
      <right style="thin">
        <color indexed="8"/>
      </right>
      <top style="medium">
        <color indexed="64"/>
      </top>
      <bottom style="thin">
        <color indexed="64"/>
      </bottom>
      <diagonal/>
    </border>
    <border>
      <left style="thin">
        <color indexed="8"/>
      </left>
      <right style="medium">
        <color indexed="8"/>
      </right>
      <top style="medium">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thin">
        <color indexed="64"/>
      </right>
      <top style="thin">
        <color indexed="64"/>
      </top>
      <bottom/>
      <diagonal/>
    </border>
    <border>
      <left style="thin">
        <color indexed="64"/>
      </left>
      <right style="medium">
        <color indexed="8"/>
      </right>
      <top style="thin">
        <color indexed="64"/>
      </top>
      <bottom/>
      <diagonal/>
    </border>
    <border>
      <left style="medium">
        <color indexed="8"/>
      </left>
      <right style="thin">
        <color indexed="64"/>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8"/>
      </left>
      <right style="thin">
        <color indexed="64"/>
      </right>
      <top style="medium">
        <color indexed="64"/>
      </top>
      <bottom style="medium">
        <color indexed="64"/>
      </bottom>
      <diagonal/>
    </border>
    <border>
      <left style="medium">
        <color indexed="64"/>
      </left>
      <right style="medium">
        <color indexed="64"/>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64"/>
      </left>
      <right style="medium">
        <color indexed="64"/>
      </right>
      <top style="thin">
        <color indexed="8"/>
      </top>
      <bottom style="thin">
        <color indexed="64"/>
      </bottom>
      <diagonal/>
    </border>
    <border>
      <left style="medium">
        <color indexed="8"/>
      </left>
      <right style="thin">
        <color indexed="64"/>
      </right>
      <top/>
      <bottom style="thin">
        <color indexed="64"/>
      </bottom>
      <diagonal/>
    </border>
    <border>
      <left style="thin">
        <color indexed="64"/>
      </left>
      <right style="medium">
        <color indexed="8"/>
      </right>
      <top/>
      <bottom style="thin">
        <color indexed="64"/>
      </bottom>
      <diagonal/>
    </border>
    <border>
      <left/>
      <right style="thin">
        <color indexed="8"/>
      </right>
      <top/>
      <bottom style="thin">
        <color indexed="64"/>
      </bottom>
      <diagonal/>
    </border>
    <border>
      <left/>
      <right style="thin">
        <color indexed="8"/>
      </right>
      <top/>
      <bottom style="thin">
        <color indexed="8"/>
      </bottom>
      <diagonal/>
    </border>
    <border>
      <left style="medium">
        <color indexed="64"/>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s>
  <cellStyleXfs count="96">
    <xf numFmtId="0" fontId="0" fillId="0" borderId="0"/>
    <xf numFmtId="0" fontId="17" fillId="0" borderId="0"/>
    <xf numFmtId="0" fontId="21" fillId="0" borderId="0"/>
    <xf numFmtId="0" fontId="22" fillId="0" borderId="0"/>
    <xf numFmtId="0" fontId="24" fillId="0" borderId="0"/>
    <xf numFmtId="0" fontId="24"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4" applyNumberFormat="0" applyAlignment="0" applyProtection="0"/>
    <xf numFmtId="1" fontId="30" fillId="0" borderId="0" applyFont="0" applyFill="0" applyBorder="0" applyAlignment="0" applyProtection="0">
      <alignment vertical="center"/>
    </xf>
    <xf numFmtId="0" fontId="31" fillId="0" borderId="0" applyNumberFormat="0" applyFill="0" applyBorder="0" applyAlignment="0" applyProtection="0"/>
    <xf numFmtId="0" fontId="32" fillId="4" borderId="0" applyNumberFormat="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21" borderId="18" applyNumberFormat="0" applyAlignment="0" applyProtection="0"/>
    <xf numFmtId="0" fontId="37" fillId="7" borderId="14" applyNumberFormat="0" applyAlignment="0" applyProtection="0"/>
    <xf numFmtId="0" fontId="38" fillId="0" borderId="19" applyNumberFormat="0" applyFill="0" applyAlignment="0" applyProtection="0"/>
    <xf numFmtId="0" fontId="39" fillId="22" borderId="0" applyNumberFormat="0" applyBorder="0" applyAlignment="0" applyProtection="0"/>
    <xf numFmtId="0" fontId="17" fillId="23" borderId="20" applyNumberFormat="0" applyFont="0" applyAlignment="0" applyProtection="0"/>
    <xf numFmtId="0" fontId="40" fillId="20" borderId="21" applyNumberForma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0" borderId="0" applyNumberFormat="0" applyFill="0" applyBorder="0" applyAlignment="0" applyProtection="0"/>
    <xf numFmtId="0" fontId="44" fillId="0" borderId="0"/>
    <xf numFmtId="0" fontId="16" fillId="0" borderId="0"/>
    <xf numFmtId="0" fontId="17" fillId="0" borderId="0"/>
    <xf numFmtId="0" fontId="21" fillId="0" borderId="0"/>
    <xf numFmtId="0" fontId="15" fillId="0" borderId="0"/>
    <xf numFmtId="0" fontId="47" fillId="0" borderId="0"/>
    <xf numFmtId="0" fontId="17" fillId="23" borderId="20" applyNumberFormat="0" applyFont="0" applyAlignment="0" applyProtection="0"/>
    <xf numFmtId="0" fontId="17" fillId="0" borderId="0"/>
    <xf numFmtId="0" fontId="17" fillId="0" borderId="0"/>
    <xf numFmtId="0" fontId="21" fillId="0" borderId="0"/>
    <xf numFmtId="0" fontId="14" fillId="0" borderId="0"/>
    <xf numFmtId="0" fontId="13" fillId="0" borderId="0"/>
    <xf numFmtId="0" fontId="15" fillId="0" borderId="0"/>
    <xf numFmtId="0" fontId="17" fillId="0" borderId="0"/>
    <xf numFmtId="0" fontId="17" fillId="0" borderId="0"/>
    <xf numFmtId="0" fontId="17" fillId="23" borderId="20" applyNumberFormat="0" applyFont="0" applyAlignment="0" applyProtection="0"/>
    <xf numFmtId="0" fontId="12" fillId="0" borderId="0"/>
    <xf numFmtId="0" fontId="64" fillId="0" borderId="0"/>
    <xf numFmtId="0" fontId="11" fillId="0" borderId="0"/>
    <xf numFmtId="0" fontId="10" fillId="0" borderId="0"/>
    <xf numFmtId="0" fontId="17" fillId="0" borderId="0"/>
    <xf numFmtId="0" fontId="9" fillId="0" borderId="0"/>
    <xf numFmtId="0" fontId="9" fillId="0" borderId="0"/>
    <xf numFmtId="0" fontId="15" fillId="0" borderId="0"/>
    <xf numFmtId="0" fontId="8" fillId="0" borderId="0"/>
    <xf numFmtId="0" fontId="65" fillId="0" borderId="0"/>
    <xf numFmtId="0" fontId="21" fillId="0" borderId="0"/>
    <xf numFmtId="0" fontId="7" fillId="0" borderId="0"/>
    <xf numFmtId="0" fontId="7" fillId="0" borderId="0"/>
    <xf numFmtId="0" fontId="17" fillId="0" borderId="0"/>
    <xf numFmtId="0" fontId="6" fillId="0" borderId="0"/>
    <xf numFmtId="0" fontId="5" fillId="0" borderId="0"/>
    <xf numFmtId="0" fontId="5" fillId="0" borderId="0"/>
    <xf numFmtId="0" fontId="66" fillId="0" borderId="0"/>
    <xf numFmtId="0" fontId="4" fillId="0" borderId="0"/>
    <xf numFmtId="0" fontId="21" fillId="0" borderId="0"/>
    <xf numFmtId="0" fontId="21" fillId="0" borderId="0"/>
    <xf numFmtId="0" fontId="3" fillId="0" borderId="0"/>
    <xf numFmtId="0" fontId="19" fillId="0" borderId="0"/>
    <xf numFmtId="0" fontId="21" fillId="0" borderId="0"/>
    <xf numFmtId="0" fontId="17" fillId="0" borderId="0"/>
    <xf numFmtId="0" fontId="83" fillId="0" borderId="0"/>
    <xf numFmtId="0" fontId="17" fillId="0" borderId="0"/>
    <xf numFmtId="0" fontId="2" fillId="0" borderId="0"/>
    <xf numFmtId="0" fontId="21" fillId="0" borderId="0"/>
    <xf numFmtId="0" fontId="1" fillId="0" borderId="0"/>
    <xf numFmtId="0" fontId="1" fillId="0" borderId="0"/>
    <xf numFmtId="0" fontId="1" fillId="0" borderId="0"/>
  </cellStyleXfs>
  <cellXfs count="1232">
    <xf numFmtId="0" fontId="0" fillId="0" borderId="0" xfId="0"/>
    <xf numFmtId="0" fontId="25" fillId="0" borderId="0" xfId="53" applyFont="1" applyFill="1"/>
    <xf numFmtId="0" fontId="48" fillId="0" borderId="0" xfId="53" applyFont="1" applyBorder="1"/>
    <xf numFmtId="0" fontId="48" fillId="0" borderId="0" xfId="53" applyFont="1"/>
    <xf numFmtId="0" fontId="19" fillId="0" borderId="0" xfId="53" applyFont="1" applyBorder="1"/>
    <xf numFmtId="0" fontId="23" fillId="0" borderId="0" xfId="53" applyFont="1" applyBorder="1" applyAlignment="1">
      <alignment horizontal="right"/>
    </xf>
    <xf numFmtId="0" fontId="18" fillId="25" borderId="10" xfId="53" applyFont="1" applyFill="1" applyBorder="1"/>
    <xf numFmtId="0" fontId="18" fillId="25" borderId="11" xfId="53" applyFont="1" applyFill="1" applyBorder="1" applyAlignment="1">
      <alignment horizontal="center"/>
    </xf>
    <xf numFmtId="0" fontId="18" fillId="25" borderId="12" xfId="53" applyFont="1" applyFill="1" applyBorder="1" applyAlignment="1">
      <alignment horizontal="center"/>
    </xf>
    <xf numFmtId="0" fontId="19" fillId="25" borderId="5" xfId="53" applyFont="1" applyFill="1" applyBorder="1"/>
    <xf numFmtId="164" fontId="19" fillId="0" borderId="4" xfId="53" applyNumberFormat="1" applyFont="1" applyBorder="1"/>
    <xf numFmtId="164" fontId="19" fillId="0" borderId="13" xfId="53" applyNumberFormat="1" applyFont="1" applyBorder="1"/>
    <xf numFmtId="164" fontId="19" fillId="0" borderId="6" xfId="53" applyNumberFormat="1" applyFont="1" applyBorder="1"/>
    <xf numFmtId="0" fontId="18" fillId="25" borderId="7" xfId="53" applyFont="1" applyFill="1" applyBorder="1"/>
    <xf numFmtId="164" fontId="18" fillId="0" borderId="24" xfId="53" applyNumberFormat="1" applyFont="1" applyBorder="1"/>
    <xf numFmtId="164" fontId="18" fillId="0" borderId="8" xfId="53" applyNumberFormat="1" applyFont="1" applyBorder="1"/>
    <xf numFmtId="0" fontId="19" fillId="0" borderId="0" xfId="53" applyFont="1"/>
    <xf numFmtId="0" fontId="49" fillId="0" borderId="0" xfId="55" applyFont="1" applyFill="1"/>
    <xf numFmtId="0" fontId="49" fillId="0" borderId="0" xfId="53" applyFont="1"/>
    <xf numFmtId="0" fontId="49" fillId="0" borderId="0" xfId="53" applyFont="1" applyFill="1"/>
    <xf numFmtId="0" fontId="50" fillId="0" borderId="0" xfId="53" applyFont="1"/>
    <xf numFmtId="0" fontId="51" fillId="0" borderId="0" xfId="53" applyFont="1" applyFill="1"/>
    <xf numFmtId="0" fontId="51" fillId="0" borderId="0" xfId="53" applyFont="1"/>
    <xf numFmtId="0" fontId="19" fillId="0" borderId="0" xfId="53" applyFont="1" applyFill="1"/>
    <xf numFmtId="0" fontId="52" fillId="24" borderId="0" xfId="53" applyFont="1" applyFill="1" applyAlignment="1">
      <alignment vertical="center"/>
    </xf>
    <xf numFmtId="0" fontId="53" fillId="24" borderId="0" xfId="53" applyFont="1" applyFill="1" applyAlignment="1">
      <alignment vertical="center"/>
    </xf>
    <xf numFmtId="0" fontId="17" fillId="24" borderId="0" xfId="53" applyFont="1" applyFill="1" applyBorder="1" applyAlignment="1">
      <alignment vertical="center"/>
    </xf>
    <xf numFmtId="165" fontId="54" fillId="24" borderId="0" xfId="53" applyNumberFormat="1" applyFont="1" applyFill="1" applyBorder="1" applyAlignment="1">
      <alignment vertical="center"/>
    </xf>
    <xf numFmtId="165" fontId="55" fillId="24" borderId="0" xfId="53" applyNumberFormat="1" applyFont="1" applyFill="1" applyBorder="1" applyAlignment="1">
      <alignment vertical="center"/>
    </xf>
    <xf numFmtId="4" fontId="53" fillId="24" borderId="0" xfId="53" applyNumberFormat="1" applyFont="1" applyFill="1" applyAlignment="1">
      <alignment vertical="center"/>
    </xf>
    <xf numFmtId="166" fontId="46" fillId="24" borderId="0" xfId="53" applyNumberFormat="1" applyFont="1" applyFill="1" applyAlignment="1">
      <alignment vertical="center"/>
    </xf>
    <xf numFmtId="165" fontId="52" fillId="24" borderId="0" xfId="53" applyNumberFormat="1" applyFont="1" applyFill="1" applyAlignment="1">
      <alignment vertical="center"/>
    </xf>
    <xf numFmtId="0" fontId="56" fillId="24" borderId="0" xfId="53" applyFont="1" applyFill="1" applyBorder="1" applyAlignment="1">
      <alignment vertical="center" wrapText="1"/>
    </xf>
    <xf numFmtId="0" fontId="56" fillId="24" borderId="0" xfId="53" applyFont="1" applyFill="1" applyBorder="1" applyAlignment="1">
      <alignment vertical="center"/>
    </xf>
    <xf numFmtId="0" fontId="57" fillId="24" borderId="0" xfId="53" applyFont="1" applyFill="1" applyBorder="1" applyAlignment="1">
      <alignment vertical="center"/>
    </xf>
    <xf numFmtId="4" fontId="57" fillId="24" borderId="0" xfId="53" applyNumberFormat="1" applyFont="1" applyFill="1" applyBorder="1" applyAlignment="1">
      <alignment vertical="center"/>
    </xf>
    <xf numFmtId="166" fontId="58" fillId="24" borderId="0" xfId="53" applyNumberFormat="1" applyFont="1" applyFill="1" applyBorder="1" applyAlignment="1">
      <alignment vertical="center"/>
    </xf>
    <xf numFmtId="164" fontId="56" fillId="24" borderId="0" xfId="53" applyNumberFormat="1" applyFont="1" applyFill="1" applyBorder="1" applyAlignment="1">
      <alignment vertical="center"/>
    </xf>
    <xf numFmtId="0" fontId="53" fillId="24" borderId="0" xfId="53" applyFont="1" applyFill="1" applyBorder="1" applyAlignment="1">
      <alignment vertical="center"/>
    </xf>
    <xf numFmtId="166" fontId="58" fillId="24" borderId="0" xfId="53" applyNumberFormat="1" applyFont="1" applyFill="1" applyAlignment="1">
      <alignment vertical="center"/>
    </xf>
    <xf numFmtId="4" fontId="52" fillId="24" borderId="0" xfId="53" applyNumberFormat="1" applyFont="1" applyFill="1" applyAlignment="1">
      <alignment vertical="center"/>
    </xf>
    <xf numFmtId="0" fontId="45" fillId="0" borderId="0" xfId="53" applyFont="1" applyAlignment="1">
      <alignment vertical="center"/>
    </xf>
    <xf numFmtId="0" fontId="45" fillId="0" borderId="0" xfId="53" applyFont="1" applyBorder="1" applyAlignment="1">
      <alignment vertical="center"/>
    </xf>
    <xf numFmtId="0" fontId="47" fillId="0" borderId="0" xfId="53"/>
    <xf numFmtId="0" fontId="19" fillId="0" borderId="4" xfId="53" applyFont="1" applyBorder="1"/>
    <xf numFmtId="0" fontId="18" fillId="0" borderId="3" xfId="53" applyFont="1" applyFill="1" applyBorder="1" applyAlignment="1">
      <alignment horizontal="center"/>
    </xf>
    <xf numFmtId="0" fontId="25" fillId="0" borderId="0" xfId="55" applyFont="1" applyFill="1" applyAlignment="1"/>
    <xf numFmtId="0" fontId="25" fillId="0" borderId="0" xfId="55" applyFont="1" applyFill="1"/>
    <xf numFmtId="4" fontId="25" fillId="0" borderId="0" xfId="55" applyNumberFormat="1" applyFont="1" applyFill="1" applyAlignment="1">
      <alignment horizontal="right"/>
    </xf>
    <xf numFmtId="0" fontId="19" fillId="0" borderId="0" xfId="55" applyFont="1" applyFill="1" applyAlignment="1"/>
    <xf numFmtId="4" fontId="25" fillId="0" borderId="0" xfId="53" applyNumberFormat="1" applyFont="1" applyFill="1"/>
    <xf numFmtId="0" fontId="55" fillId="24" borderId="0" xfId="53" applyFont="1" applyFill="1" applyBorder="1" applyAlignment="1">
      <alignment horizontal="right" vertical="center" wrapText="1"/>
    </xf>
    <xf numFmtId="0" fontId="54" fillId="24" borderId="0" xfId="53" applyFont="1" applyFill="1" applyBorder="1" applyAlignment="1">
      <alignment vertical="center" wrapText="1"/>
    </xf>
    <xf numFmtId="4" fontId="59" fillId="24" borderId="3" xfId="53" applyNumberFormat="1" applyFont="1" applyFill="1" applyBorder="1" applyAlignment="1">
      <alignment vertical="center"/>
    </xf>
    <xf numFmtId="165" fontId="54" fillId="24" borderId="25" xfId="53" applyNumberFormat="1" applyFont="1" applyFill="1" applyBorder="1" applyAlignment="1">
      <alignment vertical="center"/>
    </xf>
    <xf numFmtId="4" fontId="59" fillId="24" borderId="0" xfId="53" applyNumberFormat="1" applyFont="1" applyFill="1" applyBorder="1" applyAlignment="1">
      <alignment vertical="center"/>
    </xf>
    <xf numFmtId="166" fontId="59" fillId="24" borderId="0" xfId="53" applyNumberFormat="1" applyFont="1" applyFill="1" applyAlignment="1">
      <alignment vertical="center"/>
    </xf>
    <xf numFmtId="0" fontId="55" fillId="24" borderId="0" xfId="53" applyFont="1" applyFill="1" applyBorder="1" applyAlignment="1">
      <alignment vertical="center" wrapText="1"/>
    </xf>
    <xf numFmtId="4" fontId="46" fillId="24" borderId="3" xfId="53" applyNumberFormat="1" applyFont="1" applyFill="1" applyBorder="1" applyAlignment="1">
      <alignment vertical="center"/>
    </xf>
    <xf numFmtId="165" fontId="55" fillId="24" borderId="25" xfId="53" applyNumberFormat="1" applyFont="1" applyFill="1" applyBorder="1" applyAlignment="1">
      <alignment vertical="center"/>
    </xf>
    <xf numFmtId="4" fontId="46" fillId="24" borderId="0" xfId="53" applyNumberFormat="1" applyFont="1" applyFill="1" applyBorder="1" applyAlignment="1">
      <alignment vertical="center"/>
    </xf>
    <xf numFmtId="0" fontId="60" fillId="24" borderId="0" xfId="53" applyFont="1" applyFill="1" applyBorder="1" applyAlignment="1">
      <alignment vertical="center" wrapText="1"/>
    </xf>
    <xf numFmtId="4" fontId="61" fillId="24" borderId="1" xfId="53" applyNumberFormat="1" applyFont="1" applyFill="1" applyBorder="1" applyAlignment="1">
      <alignment vertical="center"/>
    </xf>
    <xf numFmtId="165" fontId="55" fillId="24" borderId="26" xfId="53" applyNumberFormat="1" applyFont="1" applyFill="1" applyBorder="1" applyAlignment="1">
      <alignment vertical="center"/>
    </xf>
    <xf numFmtId="4" fontId="61" fillId="24" borderId="0" xfId="53" applyNumberFormat="1" applyFont="1" applyFill="1" applyBorder="1" applyAlignment="1">
      <alignment vertical="center"/>
    </xf>
    <xf numFmtId="166" fontId="62" fillId="24" borderId="0" xfId="53" applyNumberFormat="1" applyFont="1" applyFill="1" applyBorder="1" applyAlignment="1">
      <alignment vertical="center"/>
    </xf>
    <xf numFmtId="4" fontId="17" fillId="24" borderId="0" xfId="53" applyNumberFormat="1" applyFont="1" applyFill="1" applyBorder="1" applyAlignment="1">
      <alignment vertical="center"/>
    </xf>
    <xf numFmtId="166" fontId="46" fillId="24" borderId="0" xfId="53" applyNumberFormat="1" applyFont="1" applyFill="1" applyBorder="1" applyAlignment="1">
      <alignment vertical="center"/>
    </xf>
    <xf numFmtId="164" fontId="55" fillId="24" borderId="0" xfId="53" applyNumberFormat="1" applyFont="1" applyFill="1" applyBorder="1" applyAlignment="1">
      <alignment vertical="center"/>
    </xf>
    <xf numFmtId="0" fontId="52" fillId="24" borderId="0" xfId="53" applyFont="1" applyFill="1" applyBorder="1" applyAlignment="1">
      <alignment vertical="center"/>
    </xf>
    <xf numFmtId="0" fontId="25" fillId="0" borderId="0" xfId="53" applyFont="1" applyBorder="1" applyAlignment="1">
      <alignment vertical="center" wrapText="1"/>
    </xf>
    <xf numFmtId="0" fontId="19" fillId="0" borderId="0" xfId="53" applyFont="1" applyBorder="1" applyAlignment="1">
      <alignment horizontal="center" vertical="center"/>
    </xf>
    <xf numFmtId="0" fontId="18" fillId="0" borderId="0" xfId="53" applyFont="1" applyBorder="1" applyAlignment="1">
      <alignment horizontal="center" vertical="center" wrapText="1"/>
    </xf>
    <xf numFmtId="0" fontId="19" fillId="0" borderId="0" xfId="53" applyFont="1" applyBorder="1" applyAlignment="1">
      <alignment vertical="center"/>
    </xf>
    <xf numFmtId="0" fontId="19" fillId="0" borderId="0" xfId="53" applyFont="1" applyBorder="1" applyAlignment="1">
      <alignment vertical="center" wrapText="1"/>
    </xf>
    <xf numFmtId="4" fontId="19" fillId="0" borderId="0" xfId="53" applyNumberFormat="1" applyFont="1" applyBorder="1" applyAlignment="1">
      <alignment vertical="center"/>
    </xf>
    <xf numFmtId="0" fontId="18" fillId="0" borderId="0" xfId="53" applyFont="1" applyBorder="1" applyAlignment="1">
      <alignment vertical="center" wrapText="1"/>
    </xf>
    <xf numFmtId="4" fontId="18" fillId="0" borderId="2" xfId="53" applyNumberFormat="1" applyFont="1" applyBorder="1" applyAlignment="1">
      <alignment vertical="center"/>
    </xf>
    <xf numFmtId="4" fontId="18" fillId="0" borderId="0" xfId="53" applyNumberFormat="1" applyFont="1" applyBorder="1" applyAlignment="1">
      <alignment vertical="center"/>
    </xf>
    <xf numFmtId="0" fontId="20" fillId="0" borderId="0" xfId="53" applyFont="1"/>
    <xf numFmtId="0" fontId="63" fillId="0" borderId="0" xfId="53" applyFont="1"/>
    <xf numFmtId="0" fontId="48" fillId="0" borderId="0" xfId="53" applyFont="1" applyFill="1" applyBorder="1"/>
    <xf numFmtId="4" fontId="19" fillId="0" borderId="13" xfId="0" applyNumberFormat="1" applyFont="1" applyFill="1" applyBorder="1" applyAlignment="1">
      <alignment vertical="center"/>
    </xf>
    <xf numFmtId="0" fontId="47" fillId="0" borderId="0" xfId="53" applyBorder="1"/>
    <xf numFmtId="0" fontId="19" fillId="0" borderId="0" xfId="0" applyFont="1" applyBorder="1" applyAlignment="1">
      <alignment vertical="center" wrapText="1"/>
    </xf>
    <xf numFmtId="3" fontId="19" fillId="0" borderId="0" xfId="0" applyNumberFormat="1" applyFont="1" applyFill="1" applyBorder="1" applyAlignment="1">
      <alignment horizontal="right" vertical="center"/>
    </xf>
    <xf numFmtId="3" fontId="19" fillId="0" borderId="0" xfId="0" applyNumberFormat="1" applyFont="1" applyBorder="1" applyAlignment="1">
      <alignment horizontal="right" vertical="center"/>
    </xf>
    <xf numFmtId="167" fontId="19" fillId="0" borderId="0" xfId="0" applyNumberFormat="1" applyFont="1" applyBorder="1" applyAlignment="1">
      <alignment horizontal="right" vertical="center"/>
    </xf>
    <xf numFmtId="0" fontId="19" fillId="0" borderId="0" xfId="0" applyFont="1" applyFill="1" applyBorder="1" applyAlignment="1">
      <alignment vertical="center" wrapText="1"/>
    </xf>
    <xf numFmtId="167" fontId="19" fillId="0" borderId="0" xfId="0" applyNumberFormat="1" applyFont="1" applyFill="1" applyBorder="1" applyAlignment="1">
      <alignment horizontal="right" vertical="center"/>
    </xf>
    <xf numFmtId="2" fontId="46" fillId="24" borderId="0" xfId="53" applyNumberFormat="1" applyFont="1" applyFill="1" applyAlignment="1">
      <alignment vertical="center"/>
    </xf>
    <xf numFmtId="4" fontId="19" fillId="0" borderId="13" xfId="0" applyNumberFormat="1" applyFont="1" applyBorder="1" applyAlignment="1">
      <alignment horizontal="righ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3" fontId="18" fillId="0" borderId="0" xfId="0" applyNumberFormat="1" applyFont="1" applyFill="1" applyBorder="1" applyAlignment="1">
      <alignment horizontal="right" vertical="center"/>
    </xf>
    <xf numFmtId="4" fontId="19" fillId="0" borderId="0" xfId="57" applyNumberFormat="1" applyFont="1" applyFill="1" applyBorder="1" applyAlignment="1">
      <alignment vertical="center"/>
    </xf>
    <xf numFmtId="168" fontId="25" fillId="0" borderId="0" xfId="53" applyNumberFormat="1" applyFont="1" applyFill="1"/>
    <xf numFmtId="168" fontId="19" fillId="0" borderId="0" xfId="53" applyNumberFormat="1" applyFont="1" applyBorder="1" applyAlignment="1">
      <alignment vertical="center"/>
    </xf>
    <xf numFmtId="0" fontId="18" fillId="0" borderId="0" xfId="81" applyFont="1" applyAlignment="1">
      <alignment horizontal="right"/>
    </xf>
    <xf numFmtId="0" fontId="18" fillId="0" borderId="0" xfId="81" applyFont="1" applyAlignment="1">
      <alignment horizontal="left"/>
    </xf>
    <xf numFmtId="0" fontId="18" fillId="0" borderId="0" xfId="81" applyFont="1"/>
    <xf numFmtId="3" fontId="18" fillId="0" borderId="0" xfId="81" applyNumberFormat="1" applyFont="1"/>
    <xf numFmtId="3" fontId="19" fillId="0" borderId="0" xfId="81" applyNumberFormat="1" applyFont="1"/>
    <xf numFmtId="164" fontId="19" fillId="0" borderId="0" xfId="81" applyNumberFormat="1" applyFont="1" applyAlignment="1">
      <alignment horizontal="right"/>
    </xf>
    <xf numFmtId="0" fontId="19" fillId="0" borderId="0" xfId="81" applyFont="1" applyAlignment="1">
      <alignment horizontal="center"/>
    </xf>
    <xf numFmtId="169" fontId="19" fillId="0" borderId="0" xfId="81" applyNumberFormat="1" applyFont="1"/>
    <xf numFmtId="0" fontId="20" fillId="0" borderId="0" xfId="81" applyFont="1" applyAlignment="1">
      <alignment horizontal="center" vertical="center"/>
    </xf>
    <xf numFmtId="3" fontId="67" fillId="0" borderId="0" xfId="81" applyNumberFormat="1" applyFont="1" applyAlignment="1">
      <alignment horizontal="center" vertical="center"/>
    </xf>
    <xf numFmtId="164" fontId="25" fillId="0" borderId="0" xfId="81" applyNumberFormat="1" applyFont="1" applyAlignment="1">
      <alignment horizontal="right"/>
    </xf>
    <xf numFmtId="0" fontId="19" fillId="0" borderId="0" xfId="81" applyFont="1"/>
    <xf numFmtId="0" fontId="20" fillId="0" borderId="0" xfId="81" applyFont="1" applyAlignment="1">
      <alignment horizontal="center"/>
    </xf>
    <xf numFmtId="3" fontId="20" fillId="0" borderId="0" xfId="81" applyNumberFormat="1" applyFont="1" applyAlignment="1">
      <alignment horizontal="center"/>
    </xf>
    <xf numFmtId="164" fontId="20" fillId="0" borderId="0" xfId="81" applyNumberFormat="1" applyFont="1" applyAlignment="1">
      <alignment horizontal="center"/>
    </xf>
    <xf numFmtId="0" fontId="20" fillId="0" borderId="0" xfId="81" applyFont="1" applyAlignment="1">
      <alignment horizontal="left"/>
    </xf>
    <xf numFmtId="0" fontId="20" fillId="0" borderId="0" xfId="81" applyFont="1"/>
    <xf numFmtId="3" fontId="20" fillId="0" borderId="0" xfId="81" applyNumberFormat="1" applyFont="1"/>
    <xf numFmtId="0" fontId="18" fillId="0" borderId="27" xfId="81" applyFont="1" applyBorder="1" applyAlignment="1">
      <alignment horizontal="center" vertical="center" wrapText="1"/>
    </xf>
    <xf numFmtId="0" fontId="18" fillId="0" borderId="28" xfId="81" applyFont="1" applyBorder="1" applyAlignment="1">
      <alignment horizontal="center" vertical="center" wrapText="1"/>
    </xf>
    <xf numFmtId="3" fontId="18" fillId="0" borderId="28" xfId="81" applyNumberFormat="1" applyFont="1" applyBorder="1" applyAlignment="1">
      <alignment horizontal="center" vertical="center" wrapText="1"/>
    </xf>
    <xf numFmtId="164" fontId="18" fillId="0" borderId="29" xfId="81" applyNumberFormat="1" applyFont="1" applyBorder="1" applyAlignment="1">
      <alignment horizontal="center" vertical="center" wrapText="1"/>
    </xf>
    <xf numFmtId="0" fontId="19" fillId="0" borderId="0" xfId="81" applyFont="1" applyBorder="1"/>
    <xf numFmtId="0" fontId="19" fillId="0" borderId="30" xfId="81" applyFont="1" applyBorder="1" applyAlignment="1">
      <alignment horizontal="center"/>
    </xf>
    <xf numFmtId="0" fontId="19" fillId="0" borderId="3" xfId="81" applyNumberFormat="1" applyFont="1" applyBorder="1" applyAlignment="1">
      <alignment horizontal="center"/>
    </xf>
    <xf numFmtId="0" fontId="19" fillId="0" borderId="3" xfId="81" applyFont="1" applyBorder="1" applyAlignment="1">
      <alignment horizontal="left"/>
    </xf>
    <xf numFmtId="3" fontId="19" fillId="0" borderId="3" xfId="81" applyNumberFormat="1" applyFont="1" applyBorder="1" applyAlignment="1">
      <alignment horizontal="right"/>
    </xf>
    <xf numFmtId="164" fontId="19" fillId="0" borderId="31" xfId="81" applyNumberFormat="1" applyFont="1" applyBorder="1" applyAlignment="1">
      <alignment horizontal="right"/>
    </xf>
    <xf numFmtId="0" fontId="19" fillId="0" borderId="32" xfId="81" applyFont="1" applyBorder="1" applyAlignment="1">
      <alignment horizontal="center"/>
    </xf>
    <xf numFmtId="0" fontId="19" fillId="0" borderId="33" xfId="81" applyNumberFormat="1" applyFont="1" applyBorder="1" applyAlignment="1">
      <alignment horizontal="center"/>
    </xf>
    <xf numFmtId="0" fontId="19" fillId="0" borderId="33" xfId="81" applyFont="1" applyBorder="1" applyAlignment="1">
      <alignment horizontal="left"/>
    </xf>
    <xf numFmtId="3" fontId="19" fillId="0" borderId="33" xfId="81" applyNumberFormat="1" applyFont="1" applyBorder="1" applyAlignment="1">
      <alignment horizontal="right"/>
    </xf>
    <xf numFmtId="164" fontId="19" fillId="0" borderId="34" xfId="81" applyNumberFormat="1" applyFont="1" applyBorder="1" applyAlignment="1">
      <alignment horizontal="right"/>
    </xf>
    <xf numFmtId="0" fontId="19" fillId="0" borderId="0" xfId="81" applyFont="1" applyBorder="1" applyAlignment="1">
      <alignment horizontal="center"/>
    </xf>
    <xf numFmtId="0" fontId="19" fillId="0" borderId="0" xfId="81" applyFont="1" applyBorder="1" applyAlignment="1">
      <alignment horizontal="left"/>
    </xf>
    <xf numFmtId="3" fontId="18" fillId="0" borderId="0" xfId="81" applyNumberFormat="1" applyFont="1" applyBorder="1" applyAlignment="1">
      <alignment horizontal="right"/>
    </xf>
    <xf numFmtId="164" fontId="18" fillId="0" borderId="0" xfId="81" applyNumberFormat="1" applyFont="1" applyBorder="1" applyAlignment="1">
      <alignment horizontal="right"/>
    </xf>
    <xf numFmtId="0" fontId="19" fillId="0" borderId="35" xfId="81" applyFont="1" applyBorder="1" applyAlignment="1">
      <alignment horizontal="center"/>
    </xf>
    <xf numFmtId="0" fontId="19" fillId="0" borderId="1" xfId="81" applyFont="1" applyBorder="1" applyAlignment="1">
      <alignment horizontal="center"/>
    </xf>
    <xf numFmtId="0" fontId="19" fillId="0" borderId="1" xfId="81" applyFont="1" applyBorder="1" applyAlignment="1">
      <alignment horizontal="left"/>
    </xf>
    <xf numFmtId="3" fontId="18" fillId="0" borderId="1" xfId="81" applyNumberFormat="1" applyFont="1" applyBorder="1" applyAlignment="1">
      <alignment horizontal="right"/>
    </xf>
    <xf numFmtId="164" fontId="18" fillId="0" borderId="36" xfId="81" applyNumberFormat="1" applyFont="1" applyBorder="1" applyAlignment="1">
      <alignment horizontal="right"/>
    </xf>
    <xf numFmtId="0" fontId="19" fillId="0" borderId="37" xfId="81" applyFont="1" applyBorder="1"/>
    <xf numFmtId="0" fontId="19" fillId="0" borderId="38" xfId="81" applyFont="1" applyBorder="1"/>
    <xf numFmtId="3" fontId="19" fillId="0" borderId="38" xfId="81" applyNumberFormat="1" applyFont="1" applyBorder="1"/>
    <xf numFmtId="164" fontId="19" fillId="0" borderId="39" xfId="81" applyNumberFormat="1" applyFont="1" applyBorder="1"/>
    <xf numFmtId="0" fontId="19" fillId="0" borderId="3" xfId="81" applyFont="1" applyBorder="1" applyAlignment="1">
      <alignment horizontal="left" wrapText="1"/>
    </xf>
    <xf numFmtId="0" fontId="19" fillId="0" borderId="40" xfId="81" applyFont="1" applyBorder="1" applyAlignment="1">
      <alignment horizontal="center"/>
    </xf>
    <xf numFmtId="3" fontId="18" fillId="0" borderId="40" xfId="81" applyNumberFormat="1" applyFont="1" applyBorder="1" applyAlignment="1">
      <alignment horizontal="right"/>
    </xf>
    <xf numFmtId="3" fontId="18" fillId="0" borderId="33" xfId="81" applyNumberFormat="1" applyFont="1" applyBorder="1" applyAlignment="1">
      <alignment horizontal="right"/>
    </xf>
    <xf numFmtId="164" fontId="18" fillId="0" borderId="34" xfId="81" applyNumberFormat="1" applyFont="1" applyBorder="1" applyAlignment="1">
      <alignment horizontal="right"/>
    </xf>
    <xf numFmtId="0" fontId="19" fillId="0" borderId="30" xfId="81" applyFont="1" applyFill="1" applyBorder="1" applyAlignment="1">
      <alignment horizontal="center"/>
    </xf>
    <xf numFmtId="0" fontId="19" fillId="0" borderId="3" xfId="81" applyNumberFormat="1" applyFont="1" applyFill="1" applyBorder="1" applyAlignment="1">
      <alignment horizontal="center"/>
    </xf>
    <xf numFmtId="0" fontId="19" fillId="0" borderId="3" xfId="81" applyFont="1" applyFill="1" applyBorder="1" applyAlignment="1">
      <alignment horizontal="left"/>
    </xf>
    <xf numFmtId="3" fontId="19" fillId="0" borderId="3" xfId="81" applyNumberFormat="1" applyFont="1" applyFill="1" applyBorder="1" applyAlignment="1">
      <alignment horizontal="right"/>
    </xf>
    <xf numFmtId="164" fontId="19" fillId="0" borderId="31" xfId="81" applyNumberFormat="1" applyFont="1" applyFill="1" applyBorder="1" applyAlignment="1">
      <alignment horizontal="right"/>
    </xf>
    <xf numFmtId="0" fontId="19" fillId="0" borderId="0" xfId="81" applyFont="1" applyFill="1"/>
    <xf numFmtId="169" fontId="19" fillId="0" borderId="0" xfId="81" applyNumberFormat="1" applyFont="1" applyFill="1"/>
    <xf numFmtId="0" fontId="19" fillId="0" borderId="35" xfId="81" applyFont="1" applyFill="1" applyBorder="1" applyAlignment="1">
      <alignment horizontal="center"/>
    </xf>
    <xf numFmtId="0" fontId="19" fillId="0" borderId="1" xfId="81" applyFont="1" applyFill="1" applyBorder="1" applyAlignment="1">
      <alignment horizontal="center"/>
    </xf>
    <xf numFmtId="0" fontId="19" fillId="0" borderId="1" xfId="81" applyFont="1" applyFill="1" applyBorder="1" applyAlignment="1">
      <alignment horizontal="left"/>
    </xf>
    <xf numFmtId="3" fontId="18" fillId="0" borderId="1" xfId="81" applyNumberFormat="1" applyFont="1" applyFill="1" applyBorder="1" applyAlignment="1">
      <alignment horizontal="right"/>
    </xf>
    <xf numFmtId="164" fontId="18" fillId="0" borderId="36" xfId="81" applyNumberFormat="1" applyFont="1" applyFill="1" applyBorder="1" applyAlignment="1">
      <alignment horizontal="right"/>
    </xf>
    <xf numFmtId="0" fontId="19" fillId="0" borderId="37" xfId="81" applyFont="1" applyFill="1" applyBorder="1"/>
    <xf numFmtId="0" fontId="19" fillId="0" borderId="38" xfId="81" applyFont="1" applyFill="1" applyBorder="1"/>
    <xf numFmtId="3" fontId="19" fillId="0" borderId="38" xfId="81" applyNumberFormat="1" applyFont="1" applyFill="1" applyBorder="1"/>
    <xf numFmtId="164" fontId="19" fillId="0" borderId="39" xfId="81" applyNumberFormat="1" applyFont="1" applyFill="1" applyBorder="1"/>
    <xf numFmtId="0" fontId="19" fillId="0" borderId="32" xfId="81" applyFont="1" applyFill="1" applyBorder="1" applyAlignment="1">
      <alignment horizontal="center"/>
    </xf>
    <xf numFmtId="0" fontId="19" fillId="0" borderId="33" xfId="81" applyFont="1" applyFill="1" applyBorder="1" applyAlignment="1">
      <alignment horizontal="center"/>
    </xf>
    <xf numFmtId="0" fontId="19" fillId="0" borderId="33" xfId="81" applyFont="1" applyFill="1" applyBorder="1" applyAlignment="1">
      <alignment horizontal="left"/>
    </xf>
    <xf numFmtId="3" fontId="18" fillId="0" borderId="33" xfId="81" applyNumberFormat="1" applyFont="1" applyFill="1" applyBorder="1" applyAlignment="1">
      <alignment horizontal="right"/>
    </xf>
    <xf numFmtId="164" fontId="18" fillId="0" borderId="34" xfId="81" applyNumberFormat="1" applyFont="1" applyFill="1" applyBorder="1" applyAlignment="1">
      <alignment horizontal="right"/>
    </xf>
    <xf numFmtId="0" fontId="19" fillId="0" borderId="0" xfId="81" applyFont="1" applyFill="1" applyBorder="1" applyAlignment="1">
      <alignment horizontal="center"/>
    </xf>
    <xf numFmtId="0" fontId="19" fillId="0" borderId="0" xfId="81" applyFont="1" applyFill="1" applyBorder="1" applyAlignment="1">
      <alignment horizontal="left"/>
    </xf>
    <xf numFmtId="3" fontId="18" fillId="0" borderId="0" xfId="81" applyNumberFormat="1" applyFont="1" applyFill="1" applyBorder="1" applyAlignment="1">
      <alignment horizontal="right"/>
    </xf>
    <xf numFmtId="164" fontId="18" fillId="0" borderId="0" xfId="81" applyNumberFormat="1" applyFont="1" applyFill="1" applyBorder="1" applyAlignment="1">
      <alignment horizontal="right"/>
    </xf>
    <xf numFmtId="0" fontId="20" fillId="0" borderId="0" xfId="81" applyFont="1" applyFill="1" applyAlignment="1">
      <alignment horizontal="left"/>
    </xf>
    <xf numFmtId="0" fontId="20" fillId="0" borderId="0" xfId="81" applyFont="1" applyFill="1"/>
    <xf numFmtId="3" fontId="20" fillId="0" borderId="0" xfId="81" applyNumberFormat="1" applyFont="1" applyFill="1"/>
    <xf numFmtId="164" fontId="19" fillId="0" borderId="0" xfId="81" applyNumberFormat="1" applyFont="1" applyFill="1" applyAlignment="1">
      <alignment horizontal="right"/>
    </xf>
    <xf numFmtId="0" fontId="19" fillId="0" borderId="43" xfId="81" applyFont="1" applyBorder="1" applyAlignment="1">
      <alignment horizontal="center"/>
    </xf>
    <xf numFmtId="0" fontId="19" fillId="0" borderId="33" xfId="81" applyFont="1" applyBorder="1" applyAlignment="1">
      <alignment horizontal="center"/>
    </xf>
    <xf numFmtId="0" fontId="19" fillId="0" borderId="40" xfId="81" applyFont="1" applyBorder="1"/>
    <xf numFmtId="0" fontId="66" fillId="0" borderId="0" xfId="81"/>
    <xf numFmtId="169" fontId="66" fillId="0" borderId="0" xfId="81" applyNumberFormat="1"/>
    <xf numFmtId="0" fontId="19" fillId="0" borderId="44" xfId="81" applyFont="1" applyBorder="1"/>
    <xf numFmtId="3" fontId="19" fillId="0" borderId="44" xfId="81" applyNumberFormat="1" applyFont="1" applyBorder="1"/>
    <xf numFmtId="164" fontId="19" fillId="0" borderId="44" xfId="81" applyNumberFormat="1" applyFont="1" applyBorder="1"/>
    <xf numFmtId="0" fontId="19" fillId="0" borderId="2" xfId="81" applyFont="1" applyBorder="1"/>
    <xf numFmtId="3" fontId="19" fillId="0" borderId="2" xfId="81" applyNumberFormat="1" applyFont="1" applyBorder="1"/>
    <xf numFmtId="164" fontId="19" fillId="0" borderId="2" xfId="81" applyNumberFormat="1" applyFont="1" applyBorder="1"/>
    <xf numFmtId="0" fontId="18" fillId="0" borderId="45" xfId="81" applyFont="1" applyBorder="1" applyAlignment="1">
      <alignment horizontal="center"/>
    </xf>
    <xf numFmtId="0" fontId="18" fillId="0" borderId="46" xfId="74" applyFont="1" applyFill="1" applyBorder="1" applyAlignment="1">
      <alignment horizontal="left"/>
    </xf>
    <xf numFmtId="3" fontId="18" fillId="0" borderId="46" xfId="81" applyNumberFormat="1" applyFont="1" applyFill="1" applyBorder="1" applyAlignment="1">
      <alignment horizontal="right"/>
    </xf>
    <xf numFmtId="164" fontId="18" fillId="0" borderId="47" xfId="81" applyNumberFormat="1" applyFont="1" applyFill="1" applyBorder="1" applyAlignment="1">
      <alignment horizontal="right"/>
    </xf>
    <xf numFmtId="0" fontId="18" fillId="0" borderId="30" xfId="81" applyFont="1" applyBorder="1" applyAlignment="1">
      <alignment horizontal="center"/>
    </xf>
    <xf numFmtId="0" fontId="18" fillId="0" borderId="35" xfId="74" applyFont="1" applyFill="1" applyBorder="1" applyAlignment="1">
      <alignment horizontal="left"/>
    </xf>
    <xf numFmtId="3" fontId="18" fillId="0" borderId="35" xfId="81" applyNumberFormat="1" applyFont="1" applyFill="1" applyBorder="1" applyAlignment="1">
      <alignment horizontal="right"/>
    </xf>
    <xf numFmtId="164" fontId="18" fillId="0" borderId="48" xfId="81" applyNumberFormat="1" applyFont="1" applyFill="1" applyBorder="1" applyAlignment="1">
      <alignment horizontal="right"/>
    </xf>
    <xf numFmtId="0" fontId="18" fillId="0" borderId="37" xfId="74" applyFont="1" applyFill="1" applyBorder="1" applyAlignment="1">
      <alignment horizontal="left"/>
    </xf>
    <xf numFmtId="3" fontId="18" fillId="0" borderId="37" xfId="81" applyNumberFormat="1" applyFont="1" applyFill="1" applyBorder="1" applyAlignment="1">
      <alignment horizontal="right"/>
    </xf>
    <xf numFmtId="164" fontId="18" fillId="0" borderId="49" xfId="81" applyNumberFormat="1" applyFont="1" applyFill="1" applyBorder="1" applyAlignment="1">
      <alignment horizontal="right"/>
    </xf>
    <xf numFmtId="0" fontId="18" fillId="0" borderId="37" xfId="81" applyFont="1" applyBorder="1" applyAlignment="1">
      <alignment horizontal="left"/>
    </xf>
    <xf numFmtId="3" fontId="18" fillId="0" borderId="37" xfId="81" applyNumberFormat="1" applyFont="1" applyBorder="1" applyAlignment="1">
      <alignment horizontal="right"/>
    </xf>
    <xf numFmtId="164" fontId="18" fillId="0" borderId="49" xfId="81" applyNumberFormat="1" applyFont="1" applyBorder="1" applyAlignment="1">
      <alignment horizontal="right"/>
    </xf>
    <xf numFmtId="0" fontId="18" fillId="0" borderId="32" xfId="81" applyFont="1" applyBorder="1" applyAlignment="1">
      <alignment horizontal="center"/>
    </xf>
    <xf numFmtId="0" fontId="18" fillId="0" borderId="27" xfId="81" applyFont="1" applyBorder="1" applyAlignment="1">
      <alignment horizontal="left"/>
    </xf>
    <xf numFmtId="3" fontId="18" fillId="0" borderId="27" xfId="81" applyNumberFormat="1" applyFont="1" applyBorder="1" applyAlignment="1">
      <alignment horizontal="right"/>
    </xf>
    <xf numFmtId="164" fontId="18" fillId="0" borderId="50" xfId="81" applyNumberFormat="1" applyFont="1" applyBorder="1" applyAlignment="1">
      <alignment horizontal="right"/>
    </xf>
    <xf numFmtId="164" fontId="19" fillId="0" borderId="0" xfId="81" applyNumberFormat="1" applyFont="1"/>
    <xf numFmtId="0" fontId="18" fillId="0" borderId="0" xfId="50" applyFont="1" applyAlignment="1">
      <alignment horizontal="center"/>
    </xf>
    <xf numFmtId="0" fontId="18" fillId="0" borderId="0" xfId="50" applyFont="1" applyAlignment="1">
      <alignment wrapText="1"/>
    </xf>
    <xf numFmtId="3" fontId="18" fillId="0" borderId="0" xfId="50" applyNumberFormat="1" applyFont="1"/>
    <xf numFmtId="3" fontId="19" fillId="0" borderId="0" xfId="50" applyNumberFormat="1" applyFont="1" applyAlignment="1">
      <alignment horizontal="right"/>
    </xf>
    <xf numFmtId="164" fontId="19" fillId="0" borderId="0" xfId="50" applyNumberFormat="1" applyFont="1" applyAlignment="1">
      <alignment horizontal="left"/>
    </xf>
    <xf numFmtId="169" fontId="19" fillId="0" borderId="0" xfId="50" applyNumberFormat="1" applyFont="1"/>
    <xf numFmtId="0" fontId="19" fillId="0" borderId="0" xfId="50" applyFont="1" applyAlignment="1">
      <alignment horizontal="center"/>
    </xf>
    <xf numFmtId="0" fontId="19" fillId="0" borderId="0" xfId="50" applyFont="1" applyAlignment="1">
      <alignment wrapText="1"/>
    </xf>
    <xf numFmtId="3" fontId="19" fillId="0" borderId="0" xfId="50" applyNumberFormat="1" applyFont="1"/>
    <xf numFmtId="164" fontId="19" fillId="0" borderId="0" xfId="50" applyNumberFormat="1" applyFont="1" applyAlignment="1">
      <alignment horizontal="right"/>
    </xf>
    <xf numFmtId="0" fontId="20" fillId="0" borderId="0" xfId="50" applyFont="1" applyAlignment="1">
      <alignment horizontal="center"/>
    </xf>
    <xf numFmtId="0" fontId="20" fillId="0" borderId="0" xfId="50" applyFont="1" applyAlignment="1">
      <alignment horizontal="center" wrapText="1"/>
    </xf>
    <xf numFmtId="0" fontId="20" fillId="0" borderId="0" xfId="50" applyFont="1" applyAlignment="1">
      <alignment horizontal="left"/>
    </xf>
    <xf numFmtId="0" fontId="20" fillId="0" borderId="0" xfId="50" applyFont="1" applyAlignment="1">
      <alignment wrapText="1"/>
    </xf>
    <xf numFmtId="3" fontId="20" fillId="0" borderId="0" xfId="50" applyNumberFormat="1" applyFont="1"/>
    <xf numFmtId="0" fontId="18" fillId="0" borderId="27" xfId="50" applyFont="1" applyBorder="1" applyAlignment="1">
      <alignment horizontal="center" vertical="center" wrapText="1"/>
    </xf>
    <xf numFmtId="0" fontId="18" fillId="0" borderId="28" xfId="50" applyFont="1" applyBorder="1" applyAlignment="1">
      <alignment horizontal="center" vertical="center" wrapText="1"/>
    </xf>
    <xf numFmtId="3" fontId="18" fillId="0" borderId="28" xfId="50" applyNumberFormat="1" applyFont="1" applyBorder="1" applyAlignment="1">
      <alignment horizontal="center" vertical="center" wrapText="1"/>
    </xf>
    <xf numFmtId="164" fontId="18" fillId="0" borderId="29" xfId="50" applyNumberFormat="1" applyFont="1" applyBorder="1" applyAlignment="1">
      <alignment horizontal="center" vertical="center" wrapText="1"/>
    </xf>
    <xf numFmtId="169" fontId="17" fillId="0" borderId="0" xfId="50" applyNumberFormat="1"/>
    <xf numFmtId="0" fontId="68" fillId="0" borderId="30" xfId="81" applyFont="1" applyBorder="1" applyAlignment="1">
      <alignment horizontal="center"/>
    </xf>
    <xf numFmtId="0" fontId="19" fillId="0" borderId="41" xfId="81" applyNumberFormat="1" applyFont="1" applyBorder="1" applyAlignment="1">
      <alignment horizontal="center"/>
    </xf>
    <xf numFmtId="0" fontId="19" fillId="0" borderId="0" xfId="81" applyFont="1" applyBorder="1" applyAlignment="1">
      <alignment wrapText="1"/>
    </xf>
    <xf numFmtId="3" fontId="19" fillId="0" borderId="41" xfId="81" applyNumberFormat="1" applyFont="1" applyBorder="1"/>
    <xf numFmtId="3" fontId="19" fillId="0" borderId="0" xfId="81" applyNumberFormat="1" applyFont="1" applyBorder="1"/>
    <xf numFmtId="170" fontId="19" fillId="0" borderId="51" xfId="81" applyNumberFormat="1" applyFont="1" applyBorder="1"/>
    <xf numFmtId="0" fontId="68" fillId="0" borderId="35" xfId="81" applyFont="1" applyBorder="1" applyAlignment="1">
      <alignment horizontal="center"/>
    </xf>
    <xf numFmtId="0" fontId="69" fillId="0" borderId="42" xfId="81" applyFont="1" applyBorder="1" applyAlignment="1">
      <alignment horizontal="center"/>
    </xf>
    <xf numFmtId="3" fontId="18" fillId="0" borderId="42" xfId="81" applyNumberFormat="1" applyFont="1" applyBorder="1"/>
    <xf numFmtId="3" fontId="18" fillId="0" borderId="2" xfId="81" applyNumberFormat="1" applyFont="1" applyBorder="1"/>
    <xf numFmtId="170" fontId="18" fillId="0" borderId="52" xfId="81" applyNumberFormat="1" applyFont="1" applyBorder="1"/>
    <xf numFmtId="0" fontId="69" fillId="0" borderId="0" xfId="81" applyFont="1" applyBorder="1" applyAlignment="1">
      <alignment horizontal="center"/>
    </xf>
    <xf numFmtId="3" fontId="18" fillId="0" borderId="0" xfId="81" applyNumberFormat="1" applyFont="1" applyBorder="1"/>
    <xf numFmtId="0" fontId="68" fillId="0" borderId="53" xfId="81" applyFont="1" applyBorder="1" applyAlignment="1">
      <alignment horizontal="center"/>
    </xf>
    <xf numFmtId="0" fontId="19" fillId="0" borderId="54" xfId="81" applyNumberFormat="1" applyFont="1" applyBorder="1" applyAlignment="1">
      <alignment horizontal="center"/>
    </xf>
    <xf numFmtId="0" fontId="19" fillId="0" borderId="55" xfId="81" applyFont="1" applyBorder="1" applyAlignment="1">
      <alignment wrapText="1"/>
    </xf>
    <xf numFmtId="3" fontId="19" fillId="0" borderId="54" xfId="81" applyNumberFormat="1" applyFont="1" applyBorder="1"/>
    <xf numFmtId="3" fontId="19" fillId="0" borderId="55" xfId="81" applyNumberFormat="1" applyFont="1" applyBorder="1"/>
    <xf numFmtId="170" fontId="19" fillId="0" borderId="56" xfId="81" applyNumberFormat="1" applyFont="1" applyBorder="1"/>
    <xf numFmtId="3" fontId="69" fillId="0" borderId="0" xfId="81" applyNumberFormat="1" applyFont="1" applyBorder="1"/>
    <xf numFmtId="3" fontId="18" fillId="0" borderId="4" xfId="81" applyNumberFormat="1" applyFont="1" applyFill="1" applyBorder="1" applyAlignment="1">
      <alignment horizontal="right"/>
    </xf>
    <xf numFmtId="3" fontId="18" fillId="0" borderId="38" xfId="81" applyNumberFormat="1" applyFont="1" applyFill="1" applyBorder="1" applyAlignment="1">
      <alignment horizontal="right"/>
    </xf>
    <xf numFmtId="170" fontId="18" fillId="0" borderId="6" xfId="81" applyNumberFormat="1" applyFont="1" applyFill="1" applyBorder="1"/>
    <xf numFmtId="170" fontId="19" fillId="0" borderId="51" xfId="81" applyNumberFormat="1" applyFont="1" applyBorder="1" applyAlignment="1">
      <alignment horizontal="right"/>
    </xf>
    <xf numFmtId="170" fontId="19" fillId="0" borderId="56" xfId="81" applyNumberFormat="1" applyFont="1" applyBorder="1" applyAlignment="1">
      <alignment horizontal="right"/>
    </xf>
    <xf numFmtId="170" fontId="18" fillId="0" borderId="52" xfId="81" applyNumberFormat="1" applyFont="1" applyBorder="1" applyAlignment="1">
      <alignment horizontal="right"/>
    </xf>
    <xf numFmtId="0" fontId="19" fillId="0" borderId="51" xfId="81" applyFont="1" applyBorder="1"/>
    <xf numFmtId="170" fontId="18" fillId="0" borderId="51" xfId="81" applyNumberFormat="1" applyFont="1" applyBorder="1"/>
    <xf numFmtId="0" fontId="18" fillId="0" borderId="0" xfId="81" applyFont="1" applyBorder="1"/>
    <xf numFmtId="0" fontId="66" fillId="0" borderId="37" xfId="81" applyBorder="1"/>
    <xf numFmtId="0" fontId="66" fillId="0" borderId="38" xfId="81" applyBorder="1"/>
    <xf numFmtId="0" fontId="66" fillId="0" borderId="38" xfId="81" applyBorder="1" applyAlignment="1">
      <alignment wrapText="1"/>
    </xf>
    <xf numFmtId="3" fontId="66" fillId="0" borderId="38" xfId="81" applyNumberFormat="1" applyBorder="1"/>
    <xf numFmtId="164" fontId="66" fillId="0" borderId="39" xfId="81" applyNumberFormat="1" applyBorder="1"/>
    <xf numFmtId="0" fontId="68" fillId="0" borderId="53" xfId="81" applyNumberFormat="1" applyFont="1" applyFill="1" applyBorder="1" applyAlignment="1">
      <alignment horizontal="center"/>
    </xf>
    <xf numFmtId="0" fontId="19" fillId="0" borderId="54" xfId="81" applyNumberFormat="1" applyFont="1" applyFill="1" applyBorder="1" applyAlignment="1">
      <alignment horizontal="center"/>
    </xf>
    <xf numFmtId="0" fontId="19" fillId="0" borderId="55" xfId="81" applyFont="1" applyFill="1" applyBorder="1" applyAlignment="1">
      <alignment wrapText="1"/>
    </xf>
    <xf numFmtId="3" fontId="19" fillId="0" borderId="54" xfId="81" applyNumberFormat="1" applyFont="1" applyFill="1" applyBorder="1"/>
    <xf numFmtId="3" fontId="19" fillId="0" borderId="55" xfId="81" applyNumberFormat="1" applyFont="1" applyFill="1" applyBorder="1"/>
    <xf numFmtId="170" fontId="19" fillId="0" borderId="56" xfId="81" applyNumberFormat="1" applyFont="1" applyFill="1" applyBorder="1" applyAlignment="1">
      <alignment horizontal="right"/>
    </xf>
    <xf numFmtId="0" fontId="17" fillId="0" borderId="0" xfId="50"/>
    <xf numFmtId="0" fontId="68" fillId="0" borderId="30" xfId="81" applyNumberFormat="1" applyFont="1" applyFill="1" applyBorder="1" applyAlignment="1">
      <alignment horizontal="center"/>
    </xf>
    <xf numFmtId="0" fontId="19" fillId="0" borderId="41" xfId="81" applyNumberFormat="1" applyFont="1" applyFill="1" applyBorder="1" applyAlignment="1">
      <alignment horizontal="center"/>
    </xf>
    <xf numFmtId="0" fontId="19" fillId="0" borderId="0" xfId="81" applyFont="1" applyFill="1" applyBorder="1" applyAlignment="1">
      <alignment wrapText="1"/>
    </xf>
    <xf numFmtId="3" fontId="19" fillId="0" borderId="41" xfId="81" applyNumberFormat="1" applyFont="1" applyFill="1" applyBorder="1"/>
    <xf numFmtId="3" fontId="19" fillId="0" borderId="0" xfId="81" applyNumberFormat="1" applyFont="1" applyFill="1" applyBorder="1"/>
    <xf numFmtId="170" fontId="19" fillId="0" borderId="51" xfId="81" applyNumberFormat="1" applyFont="1" applyFill="1" applyBorder="1" applyAlignment="1">
      <alignment horizontal="right"/>
    </xf>
    <xf numFmtId="0" fontId="68" fillId="0" borderId="32" xfId="81" applyNumberFormat="1" applyFont="1" applyFill="1" applyBorder="1" applyAlignment="1">
      <alignment horizontal="center"/>
    </xf>
    <xf numFmtId="0" fontId="69" fillId="0" borderId="40" xfId="81" applyFont="1" applyFill="1" applyBorder="1" applyAlignment="1">
      <alignment horizontal="center"/>
    </xf>
    <xf numFmtId="0" fontId="19" fillId="0" borderId="57" xfId="81" applyFont="1" applyFill="1" applyBorder="1"/>
    <xf numFmtId="3" fontId="18" fillId="0" borderId="40" xfId="81" applyNumberFormat="1" applyFont="1" applyFill="1" applyBorder="1"/>
    <xf numFmtId="3" fontId="18" fillId="0" borderId="57" xfId="81" applyNumberFormat="1" applyFont="1" applyFill="1" applyBorder="1"/>
    <xf numFmtId="170" fontId="18" fillId="0" borderId="58" xfId="81" applyNumberFormat="1" applyFont="1" applyFill="1" applyBorder="1" applyAlignment="1">
      <alignment horizontal="right"/>
    </xf>
    <xf numFmtId="0" fontId="68" fillId="0" borderId="0" xfId="81" applyFont="1" applyBorder="1" applyAlignment="1">
      <alignment horizontal="center"/>
    </xf>
    <xf numFmtId="170" fontId="18" fillId="0" borderId="0" xfId="81" applyNumberFormat="1" applyFont="1" applyBorder="1"/>
    <xf numFmtId="0" fontId="68" fillId="0" borderId="30" xfId="81" applyFont="1" applyFill="1" applyBorder="1" applyAlignment="1">
      <alignment horizontal="center"/>
    </xf>
    <xf numFmtId="0" fontId="69" fillId="0" borderId="0" xfId="81" applyFont="1" applyFill="1" applyBorder="1" applyAlignment="1">
      <alignment horizontal="center"/>
    </xf>
    <xf numFmtId="3" fontId="18" fillId="0" borderId="0" xfId="81" applyNumberFormat="1" applyFont="1" applyFill="1" applyBorder="1"/>
    <xf numFmtId="170" fontId="18" fillId="0" borderId="51" xfId="81" applyNumberFormat="1" applyFont="1" applyFill="1" applyBorder="1"/>
    <xf numFmtId="3" fontId="18" fillId="0" borderId="61" xfId="81" applyNumberFormat="1" applyFont="1" applyFill="1" applyBorder="1" applyAlignment="1">
      <alignment horizontal="right"/>
    </xf>
    <xf numFmtId="3" fontId="18" fillId="0" borderId="60" xfId="81" applyNumberFormat="1" applyFont="1" applyFill="1" applyBorder="1" applyAlignment="1">
      <alignment horizontal="right"/>
    </xf>
    <xf numFmtId="170" fontId="18" fillId="0" borderId="8" xfId="81" applyNumberFormat="1" applyFont="1" applyFill="1" applyBorder="1"/>
    <xf numFmtId="0" fontId="19" fillId="0" borderId="0" xfId="81" applyFont="1" applyAlignment="1">
      <alignment wrapText="1"/>
    </xf>
    <xf numFmtId="0" fontId="18" fillId="0" borderId="45" xfId="50" applyFont="1" applyBorder="1" applyAlignment="1">
      <alignment horizontal="center"/>
    </xf>
    <xf numFmtId="0" fontId="18" fillId="0" borderId="46" xfId="50" applyFont="1" applyBorder="1" applyAlignment="1">
      <alignment horizontal="left"/>
    </xf>
    <xf numFmtId="3" fontId="18" fillId="0" borderId="47" xfId="81" applyNumberFormat="1" applyFont="1" applyFill="1" applyBorder="1" applyAlignment="1">
      <alignment horizontal="right"/>
    </xf>
    <xf numFmtId="170" fontId="18" fillId="0" borderId="47" xfId="81" applyNumberFormat="1" applyFont="1" applyBorder="1"/>
    <xf numFmtId="0" fontId="19" fillId="0" borderId="0" xfId="50" applyFont="1"/>
    <xf numFmtId="171" fontId="19" fillId="0" borderId="0" xfId="50" applyNumberFormat="1" applyFont="1"/>
    <xf numFmtId="0" fontId="18" fillId="0" borderId="30" xfId="50" applyFont="1" applyBorder="1" applyAlignment="1">
      <alignment horizontal="center"/>
    </xf>
    <xf numFmtId="0" fontId="18" fillId="0" borderId="37" xfId="50" applyFont="1" applyBorder="1" applyAlignment="1">
      <alignment horizontal="left"/>
    </xf>
    <xf numFmtId="3" fontId="18" fillId="0" borderId="49" xfId="81" applyNumberFormat="1" applyFont="1" applyFill="1" applyBorder="1" applyAlignment="1">
      <alignment horizontal="right"/>
    </xf>
    <xf numFmtId="170" fontId="18" fillId="0" borderId="49" xfId="81" applyNumberFormat="1" applyFont="1" applyBorder="1"/>
    <xf numFmtId="170" fontId="18" fillId="0" borderId="49" xfId="81" applyNumberFormat="1" applyFont="1" applyBorder="1" applyAlignment="1">
      <alignment horizontal="right"/>
    </xf>
    <xf numFmtId="3" fontId="18" fillId="0" borderId="62" xfId="81" applyNumberFormat="1" applyFont="1" applyFill="1" applyBorder="1" applyAlignment="1">
      <alignment horizontal="right"/>
    </xf>
    <xf numFmtId="170" fontId="18" fillId="0" borderId="62" xfId="81" applyNumberFormat="1" applyFont="1" applyBorder="1"/>
    <xf numFmtId="0" fontId="18" fillId="0" borderId="32" xfId="50" applyFont="1" applyBorder="1" applyAlignment="1">
      <alignment horizontal="center"/>
    </xf>
    <xf numFmtId="0" fontId="18" fillId="0" borderId="27" xfId="50" applyFont="1" applyBorder="1" applyAlignment="1">
      <alignment horizontal="left"/>
    </xf>
    <xf numFmtId="3" fontId="18" fillId="0" borderId="27" xfId="81" applyNumberFormat="1" applyFont="1" applyFill="1" applyBorder="1" applyAlignment="1">
      <alignment horizontal="right"/>
    </xf>
    <xf numFmtId="3" fontId="18" fillId="0" borderId="50" xfId="81" applyNumberFormat="1" applyFont="1" applyFill="1" applyBorder="1" applyAlignment="1">
      <alignment horizontal="right"/>
    </xf>
    <xf numFmtId="170" fontId="18" fillId="0" borderId="50" xfId="81" applyNumberFormat="1" applyFont="1" applyBorder="1"/>
    <xf numFmtId="0" fontId="17" fillId="0" borderId="0" xfId="56"/>
    <xf numFmtId="0" fontId="17" fillId="0" borderId="0" xfId="56" applyAlignment="1">
      <alignment horizontal="center"/>
    </xf>
    <xf numFmtId="0" fontId="17" fillId="0" borderId="0" xfId="56" applyFont="1"/>
    <xf numFmtId="164" fontId="18" fillId="0" borderId="8" xfId="57" applyNumberFormat="1" applyFont="1" applyFill="1" applyBorder="1" applyAlignment="1">
      <alignment vertical="center"/>
    </xf>
    <xf numFmtId="3" fontId="18" fillId="0" borderId="61" xfId="57" applyNumberFormat="1" applyFont="1" applyFill="1" applyBorder="1" applyAlignment="1">
      <alignment vertical="center"/>
    </xf>
    <xf numFmtId="0" fontId="18" fillId="0" borderId="61" xfId="57" applyFont="1" applyFill="1" applyBorder="1" applyAlignment="1">
      <alignment horizontal="center" vertical="center" wrapText="1"/>
    </xf>
    <xf numFmtId="0" fontId="18" fillId="0" borderId="7" xfId="57" applyFont="1" applyFill="1" applyBorder="1" applyAlignment="1">
      <alignment vertical="center" wrapText="1"/>
    </xf>
    <xf numFmtId="164" fontId="18" fillId="0" borderId="6" xfId="57" applyNumberFormat="1" applyFont="1" applyFill="1" applyBorder="1" applyAlignment="1">
      <alignment vertical="center"/>
    </xf>
    <xf numFmtId="3" fontId="18" fillId="0" borderId="4" xfId="57" applyNumberFormat="1" applyFont="1" applyFill="1" applyBorder="1" applyAlignment="1">
      <alignment vertical="center"/>
    </xf>
    <xf numFmtId="0" fontId="18" fillId="0" borderId="4" xfId="57" applyFont="1" applyFill="1" applyBorder="1" applyAlignment="1">
      <alignment horizontal="center" vertical="center" wrapText="1"/>
    </xf>
    <xf numFmtId="0" fontId="18" fillId="0" borderId="5" xfId="57" applyFont="1" applyFill="1" applyBorder="1" applyAlignment="1">
      <alignment vertical="center" wrapText="1"/>
    </xf>
    <xf numFmtId="164" fontId="19" fillId="0" borderId="6" xfId="57" applyNumberFormat="1" applyFont="1" applyFill="1" applyBorder="1" applyAlignment="1">
      <alignment vertical="center"/>
    </xf>
    <xf numFmtId="3" fontId="19" fillId="0" borderId="4" xfId="57" applyNumberFormat="1" applyFont="1" applyFill="1" applyBorder="1" applyAlignment="1">
      <alignment vertical="center"/>
    </xf>
    <xf numFmtId="0" fontId="19" fillId="0" borderId="4" xfId="57" applyFont="1" applyFill="1" applyBorder="1" applyAlignment="1">
      <alignment horizontal="center" vertical="center" wrapText="1"/>
    </xf>
    <xf numFmtId="0" fontId="19" fillId="0" borderId="5" xfId="57" applyFont="1" applyFill="1" applyBorder="1" applyAlignment="1">
      <alignment horizontal="left" vertical="center" wrapText="1"/>
    </xf>
    <xf numFmtId="0" fontId="19" fillId="0" borderId="5" xfId="57" applyFont="1" applyFill="1" applyBorder="1" applyAlignment="1">
      <alignment vertical="center" wrapText="1"/>
    </xf>
    <xf numFmtId="164" fontId="19" fillId="0" borderId="6" xfId="57" applyNumberFormat="1" applyFont="1" applyFill="1" applyBorder="1" applyAlignment="1">
      <alignment horizontal="right" vertical="center"/>
    </xf>
    <xf numFmtId="3" fontId="19" fillId="0" borderId="42" xfId="57" applyNumberFormat="1" applyFont="1" applyFill="1" applyBorder="1" applyAlignment="1">
      <alignment vertical="center"/>
    </xf>
    <xf numFmtId="0" fontId="19" fillId="0" borderId="42" xfId="57" applyFont="1" applyFill="1" applyBorder="1" applyAlignment="1">
      <alignment horizontal="center" vertical="center" wrapText="1"/>
    </xf>
    <xf numFmtId="0" fontId="19" fillId="0" borderId="63" xfId="57" applyFont="1" applyFill="1" applyBorder="1" applyAlignment="1">
      <alignment vertical="center" wrapText="1"/>
    </xf>
    <xf numFmtId="164" fontId="18" fillId="0" borderId="29" xfId="57" applyNumberFormat="1" applyFont="1" applyFill="1" applyBorder="1" applyAlignment="1">
      <alignment horizontal="center" vertical="center" wrapText="1"/>
    </xf>
    <xf numFmtId="3" fontId="18" fillId="0" borderId="64" xfId="57" applyNumberFormat="1" applyFont="1" applyFill="1" applyBorder="1" applyAlignment="1">
      <alignment horizontal="center" vertical="center" wrapText="1"/>
    </xf>
    <xf numFmtId="0" fontId="19" fillId="0" borderId="64" xfId="57" applyFont="1" applyFill="1" applyBorder="1" applyAlignment="1">
      <alignment horizontal="center" vertical="center" wrapText="1"/>
    </xf>
    <xf numFmtId="0" fontId="18" fillId="0" borderId="65" xfId="57" applyFont="1" applyFill="1" applyBorder="1" applyAlignment="1">
      <alignment horizontal="center" vertical="center" wrapText="1"/>
    </xf>
    <xf numFmtId="0" fontId="19" fillId="0" borderId="0" xfId="57" applyFont="1" applyFill="1" applyBorder="1" applyAlignment="1">
      <alignment horizontal="right" vertical="center" wrapText="1"/>
    </xf>
    <xf numFmtId="0" fontId="21" fillId="0" borderId="0" xfId="57" applyFill="1"/>
    <xf numFmtId="0" fontId="21" fillId="0" borderId="0" xfId="57" applyFill="1" applyAlignment="1">
      <alignment horizontal="center"/>
    </xf>
    <xf numFmtId="0" fontId="68" fillId="0" borderId="0" xfId="82" applyFont="1" applyAlignment="1">
      <alignment wrapText="1"/>
    </xf>
    <xf numFmtId="0" fontId="68" fillId="0" borderId="0" xfId="82" applyFont="1"/>
    <xf numFmtId="0" fontId="68" fillId="0" borderId="0" xfId="52" applyFont="1"/>
    <xf numFmtId="0" fontId="20" fillId="0" borderId="0" xfId="57" applyFont="1" applyFill="1" applyBorder="1" applyAlignment="1">
      <alignment horizontal="center" vertical="center" wrapText="1"/>
    </xf>
    <xf numFmtId="3" fontId="20" fillId="0" borderId="0" xfId="57" applyNumberFormat="1" applyFont="1" applyFill="1" applyBorder="1" applyAlignment="1">
      <alignment horizontal="center" vertical="center" wrapText="1"/>
    </xf>
    <xf numFmtId="0" fontId="19" fillId="0" borderId="0" xfId="57" applyFont="1" applyFill="1" applyBorder="1" applyAlignment="1">
      <alignment horizontal="left" vertical="center" wrapText="1"/>
    </xf>
    <xf numFmtId="3" fontId="19" fillId="0" borderId="0" xfId="57" applyNumberFormat="1" applyFont="1" applyFill="1" applyBorder="1" applyAlignment="1">
      <alignment horizontal="left" vertical="center" wrapText="1"/>
    </xf>
    <xf numFmtId="0" fontId="19" fillId="0" borderId="0" xfId="57" applyFont="1" applyFill="1" applyAlignment="1">
      <alignment wrapText="1"/>
    </xf>
    <xf numFmtId="3" fontId="19" fillId="0" borderId="0" xfId="57" applyNumberFormat="1" applyFont="1" applyFill="1"/>
    <xf numFmtId="0" fontId="18" fillId="0" borderId="64" xfId="57" applyFont="1" applyFill="1" applyBorder="1" applyAlignment="1">
      <alignment horizontal="center" vertical="center" wrapText="1"/>
    </xf>
    <xf numFmtId="0" fontId="68" fillId="0" borderId="4" xfId="82" applyFont="1" applyBorder="1" applyAlignment="1">
      <alignment vertical="center" wrapText="1"/>
    </xf>
    <xf numFmtId="3" fontId="68" fillId="0" borderId="4" xfId="82" applyNumberFormat="1" applyFont="1" applyBorder="1" applyAlignment="1">
      <alignment vertical="center"/>
    </xf>
    <xf numFmtId="170" fontId="68" fillId="0" borderId="6" xfId="82" applyNumberFormat="1" applyFont="1" applyFill="1" applyBorder="1" applyAlignment="1">
      <alignment vertical="center" wrapText="1"/>
    </xf>
    <xf numFmtId="0" fontId="4" fillId="0" borderId="0" xfId="82" applyAlignment="1">
      <alignment vertical="center"/>
    </xf>
    <xf numFmtId="3" fontId="69" fillId="0" borderId="4" xfId="82" applyNumberFormat="1" applyFont="1" applyBorder="1" applyAlignment="1">
      <alignment vertical="center"/>
    </xf>
    <xf numFmtId="170" fontId="69" fillId="0" borderId="6" xfId="82" applyNumberFormat="1" applyFont="1" applyFill="1" applyBorder="1" applyAlignment="1">
      <alignment vertical="center" wrapText="1"/>
    </xf>
    <xf numFmtId="0" fontId="68" fillId="0" borderId="0" xfId="82" applyFont="1" applyAlignment="1">
      <alignment vertical="center"/>
    </xf>
    <xf numFmtId="0" fontId="68" fillId="0" borderId="4" xfId="82" applyFont="1" applyFill="1" applyBorder="1" applyAlignment="1">
      <alignment vertical="center" wrapText="1"/>
    </xf>
    <xf numFmtId="3" fontId="68" fillId="0" borderId="4" xfId="82" applyNumberFormat="1" applyFont="1" applyFill="1" applyBorder="1" applyAlignment="1">
      <alignment vertical="center"/>
    </xf>
    <xf numFmtId="0" fontId="0" fillId="0" borderId="0" xfId="82" applyFont="1" applyAlignment="1">
      <alignment vertical="center"/>
    </xf>
    <xf numFmtId="0" fontId="4" fillId="0" borderId="0" xfId="82" applyFont="1" applyAlignment="1">
      <alignment wrapText="1"/>
    </xf>
    <xf numFmtId="0" fontId="4" fillId="0" borderId="0" xfId="82" applyAlignment="1">
      <alignment wrapText="1"/>
    </xf>
    <xf numFmtId="0" fontId="4" fillId="0" borderId="0" xfId="82"/>
    <xf numFmtId="0" fontId="68" fillId="0" borderId="5" xfId="82" applyFont="1" applyBorder="1" applyAlignment="1">
      <alignment vertical="center" wrapText="1"/>
    </xf>
    <xf numFmtId="0" fontId="68" fillId="0" borderId="5" xfId="82" applyFont="1" applyFill="1" applyBorder="1" applyAlignment="1">
      <alignment vertical="center" wrapText="1"/>
    </xf>
    <xf numFmtId="3" fontId="69" fillId="0" borderId="61" xfId="82" applyNumberFormat="1" applyFont="1" applyFill="1" applyBorder="1" applyAlignment="1">
      <alignment vertical="center"/>
    </xf>
    <xf numFmtId="170" fontId="69" fillId="0" borderId="8" xfId="82" applyNumberFormat="1" applyFont="1" applyFill="1" applyBorder="1" applyAlignment="1">
      <alignment vertical="center" wrapText="1"/>
    </xf>
    <xf numFmtId="0" fontId="67" fillId="0" borderId="0" xfId="83" applyFont="1" applyAlignment="1">
      <alignment vertical="center"/>
    </xf>
    <xf numFmtId="172" fontId="67" fillId="0" borderId="0" xfId="83" applyNumberFormat="1" applyFont="1" applyAlignment="1">
      <alignment vertical="center"/>
    </xf>
    <xf numFmtId="0" fontId="67" fillId="0" borderId="0" xfId="83" applyFont="1" applyAlignment="1">
      <alignment vertical="center" wrapText="1"/>
    </xf>
    <xf numFmtId="4" fontId="19" fillId="0" borderId="0" xfId="83" applyNumberFormat="1" applyFont="1" applyAlignment="1">
      <alignment horizontal="right"/>
    </xf>
    <xf numFmtId="172" fontId="18" fillId="0" borderId="65" xfId="83" applyNumberFormat="1" applyFont="1" applyBorder="1" applyAlignment="1">
      <alignment horizontal="center" vertical="center"/>
    </xf>
    <xf numFmtId="0" fontId="18" fillId="0" borderId="64" xfId="83" applyFont="1" applyBorder="1" applyAlignment="1">
      <alignment horizontal="center" vertical="center" wrapText="1"/>
    </xf>
    <xf numFmtId="4" fontId="18" fillId="0" borderId="29" xfId="83" applyNumberFormat="1" applyFont="1" applyBorder="1" applyAlignment="1">
      <alignment horizontal="center" vertical="center" wrapText="1"/>
    </xf>
    <xf numFmtId="172" fontId="19" fillId="0" borderId="63" xfId="83" applyNumberFormat="1" applyFont="1" applyBorder="1" applyAlignment="1">
      <alignment horizontal="center" vertical="center"/>
    </xf>
    <xf numFmtId="0" fontId="19" fillId="0" borderId="42" xfId="83" applyFont="1" applyBorder="1" applyAlignment="1">
      <alignment vertical="center" wrapText="1"/>
    </xf>
    <xf numFmtId="4" fontId="19" fillId="0" borderId="6" xfId="77" applyNumberFormat="1" applyFont="1" applyFill="1" applyBorder="1" applyAlignment="1">
      <alignment vertical="center"/>
    </xf>
    <xf numFmtId="4" fontId="19" fillId="0" borderId="0" xfId="83" applyNumberFormat="1" applyFont="1" applyAlignment="1">
      <alignment vertical="center"/>
    </xf>
    <xf numFmtId="4" fontId="18" fillId="0" borderId="29" xfId="83" applyNumberFormat="1" applyFont="1" applyBorder="1" applyAlignment="1">
      <alignment vertical="center"/>
    </xf>
    <xf numFmtId="4" fontId="18" fillId="0" borderId="0" xfId="83" applyNumberFormat="1" applyFont="1" applyAlignment="1">
      <alignment vertical="center"/>
    </xf>
    <xf numFmtId="4" fontId="67" fillId="0" borderId="0" xfId="83" applyNumberFormat="1" applyFont="1" applyAlignment="1">
      <alignment vertical="center"/>
    </xf>
    <xf numFmtId="172" fontId="67" fillId="0" borderId="0" xfId="83" applyNumberFormat="1" applyFont="1"/>
    <xf numFmtId="0" fontId="67" fillId="0" borderId="0" xfId="83" applyFont="1"/>
    <xf numFmtId="0" fontId="18" fillId="0" borderId="64" xfId="83" applyFont="1" applyBorder="1" applyAlignment="1">
      <alignment horizontal="center" vertical="center"/>
    </xf>
    <xf numFmtId="4" fontId="19" fillId="0" borderId="36" xfId="77" applyNumberFormat="1" applyFont="1" applyFill="1" applyBorder="1" applyAlignment="1">
      <alignment vertical="center"/>
    </xf>
    <xf numFmtId="172" fontId="19" fillId="0" borderId="5" xfId="83" applyNumberFormat="1" applyFont="1" applyBorder="1" applyAlignment="1">
      <alignment horizontal="center" vertical="center"/>
    </xf>
    <xf numFmtId="0" fontId="19" fillId="0" borderId="4" xfId="83" applyFont="1" applyBorder="1" applyAlignment="1">
      <alignment vertical="center" wrapText="1"/>
    </xf>
    <xf numFmtId="4" fontId="18" fillId="0" borderId="29" xfId="83" applyNumberFormat="1" applyFont="1" applyFill="1" applyBorder="1" applyAlignment="1">
      <alignment vertical="center"/>
    </xf>
    <xf numFmtId="4" fontId="67" fillId="0" borderId="0" xfId="83" applyNumberFormat="1" applyFont="1"/>
    <xf numFmtId="172" fontId="67" fillId="0" borderId="0" xfId="83" applyNumberFormat="1" applyFont="1" applyAlignment="1">
      <alignment horizontal="center" vertical="center"/>
    </xf>
    <xf numFmtId="0" fontId="19" fillId="0" borderId="0" xfId="83" applyFont="1" applyAlignment="1">
      <alignment horizontal="right"/>
    </xf>
    <xf numFmtId="0" fontId="19" fillId="0" borderId="0" xfId="83" applyFont="1" applyAlignment="1">
      <alignment vertical="center"/>
    </xf>
    <xf numFmtId="49" fontId="19" fillId="0" borderId="63" xfId="77" applyNumberFormat="1" applyFont="1" applyFill="1" applyBorder="1" applyAlignment="1" applyProtection="1">
      <alignment horizontal="center" vertical="center"/>
      <protection hidden="1"/>
    </xf>
    <xf numFmtId="0" fontId="19" fillId="0" borderId="1" xfId="77" applyFont="1" applyFill="1" applyBorder="1" applyAlignment="1">
      <alignment horizontal="left" vertical="center"/>
    </xf>
    <xf numFmtId="49" fontId="19" fillId="0" borderId="5" xfId="77" applyNumberFormat="1" applyFont="1" applyFill="1" applyBorder="1" applyAlignment="1" applyProtection="1">
      <alignment horizontal="center" vertical="center"/>
      <protection hidden="1"/>
    </xf>
    <xf numFmtId="0" fontId="19" fillId="0" borderId="13" xfId="77" applyFont="1" applyFill="1" applyBorder="1" applyAlignment="1">
      <alignment horizontal="left" vertical="center"/>
    </xf>
    <xf numFmtId="4" fontId="19" fillId="26" borderId="6" xfId="77" applyNumberFormat="1" applyFont="1" applyFill="1" applyBorder="1" applyAlignment="1">
      <alignment vertical="center"/>
    </xf>
    <xf numFmtId="0" fontId="19" fillId="0" borderId="13" xfId="77" applyFont="1" applyFill="1" applyBorder="1" applyAlignment="1">
      <alignment horizontal="left" vertical="center" wrapText="1"/>
    </xf>
    <xf numFmtId="49" fontId="19" fillId="0" borderId="67" xfId="77" applyNumberFormat="1" applyFont="1" applyFill="1" applyBorder="1" applyAlignment="1" applyProtection="1">
      <alignment horizontal="center" vertical="center"/>
      <protection hidden="1"/>
    </xf>
    <xf numFmtId="0" fontId="19" fillId="0" borderId="9" xfId="77" applyFont="1" applyFill="1" applyBorder="1" applyAlignment="1">
      <alignment horizontal="left" vertical="center"/>
    </xf>
    <xf numFmtId="0" fontId="45" fillId="0" borderId="0" xfId="83" applyFont="1" applyAlignment="1">
      <alignment vertical="center"/>
    </xf>
    <xf numFmtId="172" fontId="45" fillId="0" borderId="0" xfId="83" applyNumberFormat="1" applyFont="1" applyAlignment="1">
      <alignment horizontal="center" vertical="center"/>
    </xf>
    <xf numFmtId="0" fontId="45" fillId="0" borderId="0" xfId="83" applyFont="1" applyAlignment="1">
      <alignment vertical="center" wrapText="1"/>
    </xf>
    <xf numFmtId="49" fontId="23" fillId="0" borderId="10" xfId="77" applyNumberFormat="1" applyFont="1" applyBorder="1" applyAlignment="1">
      <alignment horizontal="center" vertical="center" wrapText="1"/>
    </xf>
    <xf numFmtId="0" fontId="23" fillId="0" borderId="11" xfId="77" applyFont="1" applyBorder="1" applyAlignment="1">
      <alignment horizontal="left" vertical="center" wrapText="1"/>
    </xf>
    <xf numFmtId="4" fontId="23" fillId="0" borderId="12" xfId="77" applyNumberFormat="1" applyFont="1" applyFill="1" applyBorder="1" applyAlignment="1">
      <alignment vertical="center"/>
    </xf>
    <xf numFmtId="0" fontId="67" fillId="0" borderId="0" xfId="83" applyFont="1" applyAlignment="1" applyProtection="1">
      <alignment horizontal="left" vertical="center"/>
      <protection locked="0"/>
    </xf>
    <xf numFmtId="49" fontId="23" fillId="0" borderId="5" xfId="77" applyNumberFormat="1" applyFont="1" applyBorder="1" applyAlignment="1">
      <alignment horizontal="center" vertical="center" wrapText="1"/>
    </xf>
    <xf numFmtId="0" fontId="23" fillId="0" borderId="13" xfId="77" applyFont="1" applyBorder="1" applyAlignment="1">
      <alignment horizontal="left" vertical="center" wrapText="1"/>
    </xf>
    <xf numFmtId="4" fontId="23" fillId="0" borderId="6" xfId="77" applyNumberFormat="1" applyFont="1" applyFill="1" applyBorder="1" applyAlignment="1">
      <alignment vertical="center"/>
    </xf>
    <xf numFmtId="0" fontId="67" fillId="0" borderId="0" xfId="83" applyFont="1" applyAlignment="1" applyProtection="1">
      <alignment vertical="center"/>
      <protection locked="0"/>
    </xf>
    <xf numFmtId="0" fontId="23" fillId="0" borderId="13" xfId="77" applyFont="1" applyBorder="1" applyAlignment="1">
      <alignment vertical="center" wrapText="1"/>
    </xf>
    <xf numFmtId="49" fontId="23" fillId="0" borderId="13" xfId="77" applyNumberFormat="1" applyFont="1" applyBorder="1" applyAlignment="1">
      <alignment vertical="center" wrapText="1"/>
    </xf>
    <xf numFmtId="49" fontId="23" fillId="26" borderId="5" xfId="77" applyNumberFormat="1" applyFont="1" applyFill="1" applyBorder="1" applyAlignment="1">
      <alignment horizontal="center" vertical="center" wrapText="1"/>
    </xf>
    <xf numFmtId="49" fontId="23" fillId="26" borderId="13" xfId="77" applyNumberFormat="1" applyFont="1" applyFill="1" applyBorder="1" applyAlignment="1">
      <alignment vertical="center" wrapText="1"/>
    </xf>
    <xf numFmtId="49" fontId="23" fillId="0" borderId="5" xfId="77" applyNumberFormat="1" applyFont="1" applyFill="1" applyBorder="1" applyAlignment="1">
      <alignment horizontal="center" vertical="center" wrapText="1"/>
    </xf>
    <xf numFmtId="0" fontId="23" fillId="0" borderId="13" xfId="77" applyFont="1" applyFill="1" applyBorder="1" applyAlignment="1">
      <alignment horizontal="left" vertical="center" wrapText="1"/>
    </xf>
    <xf numFmtId="49" fontId="23" fillId="0" borderId="67" xfId="77" applyNumberFormat="1" applyFont="1" applyBorder="1" applyAlignment="1">
      <alignment horizontal="center" vertical="center" wrapText="1"/>
    </xf>
    <xf numFmtId="0" fontId="23" fillId="0" borderId="9" xfId="77" applyFont="1" applyBorder="1" applyAlignment="1">
      <alignment horizontal="left" vertical="center" wrapText="1"/>
    </xf>
    <xf numFmtId="0" fontId="23" fillId="0" borderId="13" xfId="77" applyFont="1" applyFill="1" applyBorder="1" applyAlignment="1">
      <alignment vertical="center" wrapText="1"/>
    </xf>
    <xf numFmtId="0" fontId="23" fillId="26" borderId="13" xfId="77" applyFont="1" applyFill="1" applyBorder="1" applyAlignment="1">
      <alignment horizontal="left" vertical="center" wrapText="1"/>
    </xf>
    <xf numFmtId="4" fontId="23" fillId="26" borderId="6" xfId="77" applyNumberFormat="1" applyFont="1" applyFill="1" applyBorder="1" applyAlignment="1">
      <alignment vertical="center"/>
    </xf>
    <xf numFmtId="49" fontId="23" fillId="0" borderId="5" xfId="77" applyNumberFormat="1" applyFont="1" applyBorder="1" applyAlignment="1" applyProtection="1">
      <alignment horizontal="center" vertical="center" wrapText="1"/>
    </xf>
    <xf numFmtId="4" fontId="23" fillId="26" borderId="5" xfId="77" applyNumberFormat="1" applyFont="1" applyFill="1" applyBorder="1" applyAlignment="1">
      <alignment horizontal="center" vertical="center" wrapText="1"/>
    </xf>
    <xf numFmtId="4" fontId="23" fillId="26" borderId="13" xfId="77" applyNumberFormat="1" applyFont="1" applyFill="1" applyBorder="1" applyAlignment="1">
      <alignment horizontal="left" vertical="center" wrapText="1"/>
    </xf>
    <xf numFmtId="49" fontId="23" fillId="0" borderId="63" xfId="77" applyNumberFormat="1" applyFont="1" applyBorder="1" applyAlignment="1">
      <alignment horizontal="center" vertical="center" wrapText="1"/>
    </xf>
    <xf numFmtId="0" fontId="23" fillId="0" borderId="1" xfId="77" applyFont="1" applyBorder="1" applyAlignment="1">
      <alignment horizontal="left" vertical="center" wrapText="1"/>
    </xf>
    <xf numFmtId="4" fontId="23" fillId="0" borderId="13" xfId="77" applyNumberFormat="1" applyFont="1" applyBorder="1" applyAlignment="1">
      <alignment horizontal="left" vertical="center" wrapText="1"/>
    </xf>
    <xf numFmtId="1" fontId="67" fillId="0" borderId="0" xfId="83" applyNumberFormat="1" applyFont="1" applyBorder="1" applyAlignment="1">
      <alignment horizontal="center" vertical="center"/>
    </xf>
    <xf numFmtId="0" fontId="19" fillId="0" borderId="0" xfId="83" applyFont="1" applyBorder="1" applyAlignment="1">
      <alignment vertical="center"/>
    </xf>
    <xf numFmtId="4" fontId="45" fillId="0" borderId="0" xfId="83" applyNumberFormat="1" applyFont="1" applyAlignment="1">
      <alignment vertical="center"/>
    </xf>
    <xf numFmtId="172" fontId="45" fillId="0" borderId="0" xfId="83" applyNumberFormat="1" applyFont="1" applyBorder="1" applyAlignment="1">
      <alignment horizontal="center" vertical="center"/>
    </xf>
    <xf numFmtId="0" fontId="45" fillId="0" borderId="0" xfId="83" applyFont="1" applyBorder="1" applyAlignment="1">
      <alignment vertical="center" wrapText="1"/>
    </xf>
    <xf numFmtId="172" fontId="67" fillId="0" borderId="0" xfId="83" applyNumberFormat="1" applyFont="1" applyAlignment="1">
      <alignment horizontal="center"/>
    </xf>
    <xf numFmtId="0" fontId="67" fillId="0" borderId="0" xfId="83" applyFont="1" applyAlignment="1">
      <alignment wrapText="1"/>
    </xf>
    <xf numFmtId="0" fontId="19" fillId="0" borderId="0" xfId="83" applyFont="1"/>
    <xf numFmtId="172" fontId="19" fillId="0" borderId="63" xfId="77" applyNumberFormat="1" applyFont="1" applyBorder="1" applyAlignment="1">
      <alignment horizontal="center" vertical="center"/>
    </xf>
    <xf numFmtId="0" fontId="19" fillId="0" borderId="42" xfId="77" applyFont="1" applyBorder="1" applyAlignment="1">
      <alignment vertical="center" wrapText="1"/>
    </xf>
    <xf numFmtId="4" fontId="19" fillId="26" borderId="36" xfId="77" applyNumberFormat="1" applyFont="1" applyFill="1" applyBorder="1" applyAlignment="1">
      <alignment vertical="center"/>
    </xf>
    <xf numFmtId="172" fontId="19" fillId="0" borderId="5" xfId="77" applyNumberFormat="1" applyFont="1" applyBorder="1" applyAlignment="1">
      <alignment horizontal="center" vertical="center"/>
    </xf>
    <xf numFmtId="0" fontId="19" fillId="0" borderId="4" xfId="77" applyFont="1" applyBorder="1" applyAlignment="1">
      <alignment vertical="center" wrapText="1"/>
    </xf>
    <xf numFmtId="0" fontId="67" fillId="0" borderId="0" xfId="0" applyFont="1"/>
    <xf numFmtId="0" fontId="19" fillId="0" borderId="0" xfId="0" applyFont="1" applyFill="1" applyAlignment="1">
      <alignment vertical="center"/>
    </xf>
    <xf numFmtId="0" fontId="19" fillId="0" borderId="0" xfId="0" applyFont="1" applyFill="1" applyAlignment="1">
      <alignment horizontal="center" vertical="center"/>
    </xf>
    <xf numFmtId="4" fontId="19" fillId="26" borderId="0" xfId="0" applyNumberFormat="1" applyFont="1" applyFill="1" applyBorder="1" applyAlignment="1">
      <alignment vertical="center"/>
    </xf>
    <xf numFmtId="0" fontId="70" fillId="0" borderId="0" xfId="0" applyFont="1" applyAlignment="1">
      <alignment vertical="center"/>
    </xf>
    <xf numFmtId="0" fontId="70" fillId="0" borderId="0" xfId="0" applyFont="1" applyAlignment="1">
      <alignment horizontal="center" vertical="center"/>
    </xf>
    <xf numFmtId="49" fontId="70" fillId="27" borderId="4" xfId="0" applyNumberFormat="1" applyFont="1" applyFill="1" applyBorder="1" applyAlignment="1">
      <alignment horizontal="center" vertical="center"/>
    </xf>
    <xf numFmtId="0" fontId="19" fillId="0" borderId="0" xfId="0" applyFont="1" applyAlignment="1">
      <alignment vertical="center"/>
    </xf>
    <xf numFmtId="0" fontId="19" fillId="26" borderId="0" xfId="0" applyFont="1" applyFill="1" applyAlignment="1">
      <alignment vertical="center"/>
    </xf>
    <xf numFmtId="4" fontId="70" fillId="28" borderId="54" xfId="0" applyNumberFormat="1" applyFont="1" applyFill="1" applyBorder="1" applyAlignment="1">
      <alignment horizontal="center" vertical="center"/>
    </xf>
    <xf numFmtId="49" fontId="72" fillId="28" borderId="4" xfId="0" applyNumberFormat="1" applyFont="1" applyFill="1" applyBorder="1" applyAlignment="1">
      <alignment horizontal="left" vertical="center" wrapText="1"/>
    </xf>
    <xf numFmtId="49" fontId="72" fillId="28" borderId="13" xfId="0" applyNumberFormat="1" applyFont="1" applyFill="1" applyBorder="1" applyAlignment="1">
      <alignment horizontal="center" vertical="center" wrapText="1"/>
    </xf>
    <xf numFmtId="174" fontId="72" fillId="27" borderId="4" xfId="0" applyNumberFormat="1" applyFont="1" applyFill="1" applyBorder="1" applyAlignment="1">
      <alignment horizontal="right" vertical="center" wrapText="1"/>
    </xf>
    <xf numFmtId="49" fontId="73" fillId="0" borderId="41" xfId="0" applyNumberFormat="1" applyFont="1" applyFill="1" applyBorder="1" applyAlignment="1">
      <alignment horizontal="left" vertical="center" wrapText="1"/>
    </xf>
    <xf numFmtId="49" fontId="73" fillId="0" borderId="3" xfId="0" applyNumberFormat="1" applyFont="1" applyFill="1" applyBorder="1" applyAlignment="1">
      <alignment horizontal="center" vertical="center" wrapText="1"/>
    </xf>
    <xf numFmtId="174" fontId="73" fillId="26" borderId="41" xfId="0" applyNumberFormat="1" applyFont="1" applyFill="1" applyBorder="1" applyAlignment="1">
      <alignment horizontal="right" vertical="center" wrapText="1"/>
    </xf>
    <xf numFmtId="49" fontId="25" fillId="0" borderId="41" xfId="0" applyNumberFormat="1" applyFont="1" applyFill="1" applyBorder="1" applyAlignment="1">
      <alignment horizontal="left" vertical="center" wrapText="1"/>
    </xf>
    <xf numFmtId="49" fontId="70" fillId="28" borderId="4" xfId="0" applyNumberFormat="1" applyFont="1" applyFill="1" applyBorder="1" applyAlignment="1">
      <alignment horizontal="left" vertical="center" wrapText="1"/>
    </xf>
    <xf numFmtId="174" fontId="73" fillId="26" borderId="41" xfId="0" applyNumberFormat="1" applyFont="1" applyFill="1" applyBorder="1" applyAlignment="1">
      <alignment horizontal="center" vertical="center" wrapText="1"/>
    </xf>
    <xf numFmtId="49" fontId="73" fillId="26" borderId="41" xfId="0" applyNumberFormat="1" applyFont="1" applyFill="1" applyBorder="1" applyAlignment="1">
      <alignment horizontal="left" vertical="center" wrapText="1"/>
    </xf>
    <xf numFmtId="49" fontId="73" fillId="0" borderId="41" xfId="0" applyNumberFormat="1" applyFont="1" applyFill="1" applyBorder="1" applyAlignment="1">
      <alignment horizontal="center" vertical="center" wrapText="1"/>
    </xf>
    <xf numFmtId="49" fontId="73" fillId="0" borderId="42" xfId="0" applyNumberFormat="1" applyFont="1" applyFill="1" applyBorder="1" applyAlignment="1">
      <alignment horizontal="left" vertical="center" wrapText="1"/>
    </xf>
    <xf numFmtId="49" fontId="73" fillId="0" borderId="42" xfId="0" applyNumberFormat="1" applyFont="1" applyFill="1" applyBorder="1" applyAlignment="1">
      <alignment horizontal="center" vertical="center" wrapText="1"/>
    </xf>
    <xf numFmtId="49" fontId="73" fillId="0" borderId="54" xfId="0" applyNumberFormat="1" applyFont="1" applyFill="1" applyBorder="1" applyAlignment="1">
      <alignment horizontal="left" vertical="center" wrapText="1"/>
    </xf>
    <xf numFmtId="49" fontId="73" fillId="0" borderId="9" xfId="0" applyNumberFormat="1" applyFont="1" applyFill="1" applyBorder="1" applyAlignment="1">
      <alignment horizontal="center" vertical="center" wrapText="1"/>
    </xf>
    <xf numFmtId="174" fontId="73" fillId="26" borderId="54" xfId="0" applyNumberFormat="1" applyFont="1" applyFill="1" applyBorder="1" applyAlignment="1">
      <alignment horizontal="right" vertical="center" wrapText="1"/>
    </xf>
    <xf numFmtId="174" fontId="73" fillId="26" borderId="42" xfId="0" applyNumberFormat="1" applyFont="1" applyFill="1" applyBorder="1" applyAlignment="1">
      <alignment horizontal="right" vertical="center" wrapText="1"/>
    </xf>
    <xf numFmtId="0" fontId="74" fillId="0" borderId="0" xfId="0" applyFont="1" applyAlignment="1">
      <alignment vertical="center"/>
    </xf>
    <xf numFmtId="0" fontId="19" fillId="0" borderId="55" xfId="0" applyFont="1" applyBorder="1" applyAlignment="1">
      <alignment vertical="center"/>
    </xf>
    <xf numFmtId="175" fontId="73" fillId="26" borderId="55" xfId="0" applyNumberFormat="1" applyFont="1" applyFill="1" applyBorder="1" applyAlignment="1">
      <alignment horizontal="right" vertical="center" wrapText="1"/>
    </xf>
    <xf numFmtId="175" fontId="25" fillId="26" borderId="0" xfId="0" applyNumberFormat="1" applyFont="1" applyFill="1" applyBorder="1" applyAlignment="1">
      <alignment horizontal="right" vertical="center" wrapText="1"/>
    </xf>
    <xf numFmtId="0" fontId="19" fillId="0" borderId="0" xfId="0" applyFont="1" applyBorder="1" applyAlignment="1">
      <alignment vertical="center"/>
    </xf>
    <xf numFmtId="175" fontId="73" fillId="26" borderId="0" xfId="0" applyNumberFormat="1" applyFont="1" applyFill="1" applyBorder="1" applyAlignment="1">
      <alignment horizontal="right" vertical="center" wrapText="1"/>
    </xf>
    <xf numFmtId="0" fontId="75" fillId="0" borderId="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5" fillId="0" borderId="26" xfId="0" applyFont="1" applyFill="1" applyBorder="1" applyAlignment="1">
      <alignment horizontal="center" vertical="center" wrapText="1"/>
    </xf>
    <xf numFmtId="1" fontId="72" fillId="27" borderId="4" xfId="0" applyNumberFormat="1" applyFont="1" applyFill="1" applyBorder="1" applyAlignment="1">
      <alignment horizontal="center" vertical="center" wrapText="1"/>
    </xf>
    <xf numFmtId="174" fontId="72" fillId="26" borderId="3" xfId="0" applyNumberFormat="1" applyFont="1" applyFill="1" applyBorder="1" applyAlignment="1">
      <alignment horizontal="right" vertical="center" wrapText="1"/>
    </xf>
    <xf numFmtId="174" fontId="70" fillId="26" borderId="0" xfId="0" applyNumberFormat="1" applyFont="1" applyFill="1" applyBorder="1" applyAlignment="1">
      <alignment horizontal="right" vertical="center" wrapText="1"/>
    </xf>
    <xf numFmtId="174" fontId="73" fillId="26" borderId="3" xfId="0" applyNumberFormat="1" applyFont="1" applyFill="1" applyBorder="1" applyAlignment="1">
      <alignment horizontal="right" vertical="center" wrapText="1"/>
    </xf>
    <xf numFmtId="174" fontId="25" fillId="26" borderId="0" xfId="0" applyNumberFormat="1" applyFont="1" applyFill="1" applyBorder="1" applyAlignment="1">
      <alignment horizontal="right" vertical="center" wrapText="1"/>
    </xf>
    <xf numFmtId="174" fontId="72" fillId="27" borderId="4" xfId="0" applyNumberFormat="1" applyFont="1" applyFill="1" applyBorder="1" applyAlignment="1">
      <alignment horizontal="center" vertical="center" wrapText="1"/>
    </xf>
    <xf numFmtId="175" fontId="72" fillId="27" borderId="4" xfId="0" applyNumberFormat="1" applyFont="1" applyFill="1" applyBorder="1" applyAlignment="1">
      <alignment horizontal="center" vertical="center" wrapText="1"/>
    </xf>
    <xf numFmtId="175" fontId="73" fillId="26" borderId="3" xfId="0" applyNumberFormat="1" applyFont="1" applyFill="1" applyBorder="1" applyAlignment="1">
      <alignment horizontal="right" vertical="center" wrapText="1"/>
    </xf>
    <xf numFmtId="49" fontId="73" fillId="0" borderId="1" xfId="0" applyNumberFormat="1" applyFont="1" applyFill="1" applyBorder="1" applyAlignment="1">
      <alignment horizontal="center" vertical="center" wrapText="1"/>
    </xf>
    <xf numFmtId="49" fontId="25" fillId="0" borderId="42" xfId="0" applyNumberFormat="1" applyFont="1" applyFill="1" applyBorder="1" applyAlignment="1">
      <alignment horizontal="left" vertical="center" wrapText="1"/>
    </xf>
    <xf numFmtId="4" fontId="19" fillId="26" borderId="0" xfId="0" applyNumberFormat="1" applyFont="1" applyFill="1" applyBorder="1" applyAlignment="1"/>
    <xf numFmtId="0" fontId="19" fillId="0" borderId="0" xfId="0" applyFont="1"/>
    <xf numFmtId="4" fontId="77" fillId="0" borderId="0" xfId="0" applyNumberFormat="1" applyFont="1" applyFill="1" applyBorder="1" applyAlignment="1">
      <alignment vertical="center"/>
    </xf>
    <xf numFmtId="4" fontId="19" fillId="0" borderId="0" xfId="0" applyNumberFormat="1" applyFont="1" applyFill="1" applyBorder="1" applyAlignment="1">
      <alignment vertical="center"/>
    </xf>
    <xf numFmtId="49" fontId="70" fillId="28" borderId="4" xfId="0" applyNumberFormat="1" applyFont="1" applyFill="1" applyBorder="1" applyAlignment="1">
      <alignment horizontal="center" vertical="center"/>
    </xf>
    <xf numFmtId="4" fontId="70" fillId="27" borderId="4" xfId="0" applyNumberFormat="1" applyFont="1" applyFill="1" applyBorder="1" applyAlignment="1">
      <alignment horizontal="center" vertical="center"/>
    </xf>
    <xf numFmtId="49" fontId="72" fillId="27" borderId="4" xfId="0" applyNumberFormat="1" applyFont="1" applyFill="1" applyBorder="1" applyAlignment="1">
      <alignment horizontal="left" vertical="center" wrapText="1"/>
    </xf>
    <xf numFmtId="49" fontId="72" fillId="27" borderId="4" xfId="0" applyNumberFormat="1" applyFont="1" applyFill="1" applyBorder="1" applyAlignment="1">
      <alignment horizontal="center" vertical="center" wrapText="1"/>
    </xf>
    <xf numFmtId="174" fontId="73" fillId="0" borderId="41" xfId="0" applyNumberFormat="1" applyFont="1" applyFill="1" applyBorder="1" applyAlignment="1">
      <alignment horizontal="right" vertical="center" wrapText="1"/>
    </xf>
    <xf numFmtId="175" fontId="73" fillId="0" borderId="41" xfId="0" applyNumberFormat="1" applyFont="1" applyFill="1" applyBorder="1" applyAlignment="1">
      <alignment horizontal="right" vertical="center" wrapText="1"/>
    </xf>
    <xf numFmtId="49" fontId="70" fillId="27" borderId="4" xfId="0" applyNumberFormat="1" applyFont="1" applyFill="1" applyBorder="1" applyAlignment="1">
      <alignment horizontal="left" vertical="center" wrapText="1"/>
    </xf>
    <xf numFmtId="49" fontId="70" fillId="27" borderId="4" xfId="0" applyNumberFormat="1" applyFont="1" applyFill="1" applyBorder="1" applyAlignment="1">
      <alignment horizontal="center" vertical="center" wrapText="1"/>
    </xf>
    <xf numFmtId="175" fontId="72" fillId="27" borderId="4" xfId="0" applyNumberFormat="1" applyFont="1" applyFill="1" applyBorder="1" applyAlignment="1">
      <alignment horizontal="right" vertical="center" wrapText="1"/>
    </xf>
    <xf numFmtId="49" fontId="72" fillId="28" borderId="4" xfId="0" applyNumberFormat="1" applyFont="1" applyFill="1" applyBorder="1" applyAlignment="1">
      <alignment horizontal="center" vertical="center" wrapText="1"/>
    </xf>
    <xf numFmtId="49" fontId="73" fillId="26" borderId="41" xfId="0" applyNumberFormat="1" applyFont="1" applyFill="1" applyBorder="1" applyAlignment="1">
      <alignment horizontal="center" vertical="center" wrapText="1"/>
    </xf>
    <xf numFmtId="49" fontId="25" fillId="0" borderId="41" xfId="0" applyNumberFormat="1" applyFont="1" applyFill="1" applyBorder="1" applyAlignment="1">
      <alignment horizontal="center" vertical="center" wrapText="1"/>
    </xf>
    <xf numFmtId="49" fontId="25" fillId="26" borderId="41" xfId="0" applyNumberFormat="1" applyFont="1" applyFill="1" applyBorder="1" applyAlignment="1">
      <alignment horizontal="left" vertical="center" wrapText="1"/>
    </xf>
    <xf numFmtId="174" fontId="73" fillId="0" borderId="42" xfId="0" applyNumberFormat="1" applyFont="1" applyFill="1" applyBorder="1" applyAlignment="1">
      <alignment horizontal="right" vertical="center" wrapText="1"/>
    </xf>
    <xf numFmtId="175" fontId="73" fillId="0" borderId="42" xfId="0" applyNumberFormat="1" applyFont="1" applyFill="1" applyBorder="1" applyAlignment="1">
      <alignment horizontal="right" vertical="center" wrapText="1"/>
    </xf>
    <xf numFmtId="49" fontId="73" fillId="0" borderId="54" xfId="0" applyNumberFormat="1" applyFont="1" applyFill="1" applyBorder="1" applyAlignment="1">
      <alignment horizontal="center" vertical="center" wrapText="1"/>
    </xf>
    <xf numFmtId="175" fontId="73" fillId="0" borderId="54" xfId="0" applyNumberFormat="1" applyFont="1" applyFill="1" applyBorder="1" applyAlignment="1">
      <alignment horizontal="right" vertical="center" wrapText="1"/>
    </xf>
    <xf numFmtId="0" fontId="71" fillId="0" borderId="2"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26" xfId="0" applyFont="1" applyFill="1" applyBorder="1" applyAlignment="1">
      <alignment horizontal="center" vertical="center" wrapText="1"/>
    </xf>
    <xf numFmtId="1" fontId="72" fillId="28" borderId="4" xfId="0" applyNumberFormat="1" applyFont="1" applyFill="1" applyBorder="1" applyAlignment="1">
      <alignment horizontal="center" vertical="center" wrapText="1"/>
    </xf>
    <xf numFmtId="174" fontId="72" fillId="27" borderId="54" xfId="0" applyNumberFormat="1" applyFont="1" applyFill="1" applyBorder="1" applyAlignment="1">
      <alignment horizontal="center" vertical="center" wrapText="1"/>
    </xf>
    <xf numFmtId="0" fontId="19" fillId="26" borderId="0" xfId="0" applyFont="1" applyFill="1" applyAlignment="1">
      <alignment vertical="center" wrapText="1"/>
    </xf>
    <xf numFmtId="0" fontId="18" fillId="26" borderId="0" xfId="0" applyFont="1" applyFill="1" applyAlignment="1">
      <alignment vertical="center"/>
    </xf>
    <xf numFmtId="175" fontId="73" fillId="26" borderId="41" xfId="0" applyNumberFormat="1" applyFont="1" applyFill="1" applyBorder="1" applyAlignment="1">
      <alignment horizontal="right" vertical="center" wrapText="1"/>
    </xf>
    <xf numFmtId="49" fontId="73" fillId="26" borderId="42" xfId="0" applyNumberFormat="1" applyFont="1" applyFill="1" applyBorder="1" applyAlignment="1">
      <alignment horizontal="left" vertical="center" wrapText="1"/>
    </xf>
    <xf numFmtId="49" fontId="73" fillId="26" borderId="42" xfId="0" applyNumberFormat="1" applyFont="1" applyFill="1" applyBorder="1" applyAlignment="1">
      <alignment horizontal="center" vertical="center" wrapText="1"/>
    </xf>
    <xf numFmtId="175" fontId="73" fillId="26" borderId="42" xfId="0" applyNumberFormat="1" applyFont="1" applyFill="1" applyBorder="1" applyAlignment="1">
      <alignment horizontal="right" vertical="center" wrapText="1"/>
    </xf>
    <xf numFmtId="49" fontId="78" fillId="0" borderId="0" xfId="0" applyNumberFormat="1" applyFont="1" applyFill="1" applyBorder="1" applyAlignment="1">
      <alignment horizontal="left" vertical="center" wrapText="1"/>
    </xf>
    <xf numFmtId="174" fontId="78" fillId="26" borderId="0" xfId="0" applyNumberFormat="1" applyFont="1" applyFill="1" applyBorder="1" applyAlignment="1">
      <alignment horizontal="right" vertical="center" wrapText="1"/>
    </xf>
    <xf numFmtId="49" fontId="78" fillId="26" borderId="0" xfId="0" applyNumberFormat="1" applyFont="1" applyFill="1" applyBorder="1" applyAlignment="1">
      <alignment horizontal="right" vertical="center" wrapText="1"/>
    </xf>
    <xf numFmtId="0" fontId="19" fillId="0" borderId="0" xfId="0" applyFont="1" applyFill="1" applyBorder="1" applyAlignment="1">
      <alignment vertical="center"/>
    </xf>
    <xf numFmtId="0" fontId="19" fillId="0" borderId="0" xfId="0" applyFont="1" applyAlignment="1">
      <alignment horizontal="center" vertical="center"/>
    </xf>
    <xf numFmtId="0" fontId="19" fillId="0" borderId="0" xfId="0" applyFont="1" applyAlignment="1">
      <alignment vertical="top"/>
    </xf>
    <xf numFmtId="0" fontId="67" fillId="0" borderId="0" xfId="0" applyFont="1" applyBorder="1" applyAlignment="1">
      <alignment vertical="center"/>
    </xf>
    <xf numFmtId="0" fontId="67" fillId="0" borderId="0" xfId="0" applyFont="1" applyBorder="1"/>
    <xf numFmtId="49" fontId="79" fillId="0" borderId="2" xfId="0" applyNumberFormat="1" applyFont="1" applyFill="1" applyBorder="1" applyAlignment="1">
      <alignment horizontal="center" vertical="center" wrapText="1"/>
    </xf>
    <xf numFmtId="49" fontId="72" fillId="0" borderId="2" xfId="0" applyNumberFormat="1" applyFont="1" applyFill="1" applyBorder="1" applyAlignment="1">
      <alignment horizontal="center" vertical="center" wrapText="1"/>
    </xf>
    <xf numFmtId="49" fontId="79" fillId="0" borderId="26" xfId="0" applyNumberFormat="1" applyFont="1" applyFill="1" applyBorder="1" applyAlignment="1">
      <alignment horizontal="center" vertical="center" wrapText="1"/>
    </xf>
    <xf numFmtId="0" fontId="18" fillId="28" borderId="4" xfId="0" applyFont="1" applyFill="1" applyBorder="1" applyAlignment="1">
      <alignment horizontal="center" vertical="center"/>
    </xf>
    <xf numFmtId="0" fontId="19" fillId="26" borderId="0" xfId="0" applyFont="1" applyFill="1"/>
    <xf numFmtId="49" fontId="72" fillId="27" borderId="54" xfId="0" applyNumberFormat="1" applyFont="1" applyFill="1" applyBorder="1" applyAlignment="1">
      <alignment horizontal="center" vertical="center" wrapText="1"/>
    </xf>
    <xf numFmtId="49" fontId="70" fillId="27" borderId="54" xfId="0" applyNumberFormat="1" applyFont="1" applyFill="1" applyBorder="1" applyAlignment="1">
      <alignment horizontal="center" vertical="center" wrapText="1"/>
    </xf>
    <xf numFmtId="4" fontId="70" fillId="27" borderId="4" xfId="0" applyNumberFormat="1" applyFont="1" applyFill="1" applyBorder="1" applyAlignment="1">
      <alignment horizontal="right" vertical="center" wrapText="1"/>
    </xf>
    <xf numFmtId="4" fontId="70" fillId="27" borderId="4" xfId="0" quotePrefix="1" applyNumberFormat="1" applyFont="1" applyFill="1" applyBorder="1" applyAlignment="1">
      <alignment horizontal="right" vertical="center" wrapText="1"/>
    </xf>
    <xf numFmtId="0" fontId="19" fillId="0" borderId="0" xfId="0" applyFont="1" applyAlignment="1">
      <alignment horizontal="center"/>
    </xf>
    <xf numFmtId="0" fontId="20" fillId="0" borderId="0" xfId="0" applyFont="1" applyAlignment="1">
      <alignment vertical="center"/>
    </xf>
    <xf numFmtId="0" fontId="20" fillId="0" borderId="0" xfId="0" applyFont="1" applyBorder="1" applyAlignment="1">
      <alignment vertical="center"/>
    </xf>
    <xf numFmtId="0" fontId="23" fillId="0" borderId="0" xfId="83" applyFont="1" applyAlignment="1" applyProtection="1">
      <alignment vertical="center"/>
      <protection locked="0"/>
    </xf>
    <xf numFmtId="0" fontId="23" fillId="0" borderId="0" xfId="68" applyFont="1" applyAlignment="1">
      <alignment horizontal="center" vertical="center"/>
    </xf>
    <xf numFmtId="0" fontId="23" fillId="0" borderId="0" xfId="68" applyFont="1" applyAlignment="1">
      <alignment horizontal="right" vertical="center"/>
    </xf>
    <xf numFmtId="0" fontId="23" fillId="0" borderId="0" xfId="68" applyFont="1" applyFill="1" applyAlignment="1">
      <alignment vertical="center"/>
    </xf>
    <xf numFmtId="0" fontId="23" fillId="0" borderId="0" xfId="68" applyFont="1" applyAlignment="1">
      <alignment vertical="center"/>
    </xf>
    <xf numFmtId="0" fontId="23" fillId="0" borderId="0" xfId="68" applyFont="1" applyFill="1" applyAlignment="1">
      <alignment horizontal="center" vertical="center"/>
    </xf>
    <xf numFmtId="0" fontId="70" fillId="0" borderId="0" xfId="68" applyFont="1" applyFill="1" applyAlignment="1">
      <alignment horizontal="right" vertical="justify"/>
    </xf>
    <xf numFmtId="49" fontId="70" fillId="0" borderId="76" xfId="68" applyNumberFormat="1" applyFont="1" applyFill="1" applyBorder="1" applyAlignment="1">
      <alignment horizontal="center" vertical="center"/>
    </xf>
    <xf numFmtId="49" fontId="70" fillId="0" borderId="77" xfId="68" applyNumberFormat="1" applyFont="1" applyFill="1" applyBorder="1" applyAlignment="1">
      <alignment horizontal="center" vertical="center"/>
    </xf>
    <xf numFmtId="3" fontId="70" fillId="0" borderId="80" xfId="68" applyNumberFormat="1" applyFont="1" applyFill="1" applyBorder="1" applyAlignment="1">
      <alignment horizontal="center" vertical="center" wrapText="1"/>
    </xf>
    <xf numFmtId="49" fontId="70" fillId="0" borderId="84" xfId="68" applyNumberFormat="1" applyFont="1" applyFill="1" applyBorder="1" applyAlignment="1">
      <alignment horizontal="center" vertical="center" wrapText="1"/>
    </xf>
    <xf numFmtId="49" fontId="70" fillId="0" borderId="85" xfId="68" applyNumberFormat="1" applyFont="1" applyFill="1" applyBorder="1" applyAlignment="1">
      <alignment horizontal="center" vertical="center" wrapText="1"/>
    </xf>
    <xf numFmtId="49" fontId="70" fillId="0" borderId="87" xfId="86" applyNumberFormat="1" applyFont="1" applyFill="1" applyBorder="1" applyAlignment="1">
      <alignment horizontal="center" vertical="center"/>
    </xf>
    <xf numFmtId="49" fontId="70" fillId="0" borderId="61" xfId="86" applyNumberFormat="1" applyFont="1" applyFill="1" applyBorder="1" applyAlignment="1">
      <alignment horizontal="center" vertical="center"/>
    </xf>
    <xf numFmtId="49" fontId="70" fillId="0" borderId="88" xfId="86" applyNumberFormat="1" applyFont="1" applyFill="1" applyBorder="1" applyAlignment="1">
      <alignment horizontal="center" vertical="center"/>
    </xf>
    <xf numFmtId="3" fontId="70" fillId="0" borderId="7" xfId="86" applyNumberFormat="1" applyFont="1" applyFill="1" applyBorder="1" applyAlignment="1">
      <alignment horizontal="center" vertical="center"/>
    </xf>
    <xf numFmtId="3" fontId="70" fillId="0" borderId="61" xfId="86" applyNumberFormat="1" applyFont="1" applyFill="1" applyBorder="1" applyAlignment="1">
      <alignment horizontal="center" vertical="center"/>
    </xf>
    <xf numFmtId="3" fontId="70" fillId="0" borderId="8" xfId="86" applyNumberFormat="1" applyFont="1" applyFill="1" applyBorder="1" applyAlignment="1">
      <alignment horizontal="center" vertical="center"/>
    </xf>
    <xf numFmtId="3" fontId="25" fillId="0" borderId="92" xfId="68" applyNumberFormat="1" applyFont="1" applyFill="1" applyBorder="1" applyAlignment="1">
      <alignment vertical="center"/>
    </xf>
    <xf numFmtId="3" fontId="25" fillId="0" borderId="26" xfId="68" applyNumberFormat="1" applyFont="1" applyFill="1" applyBorder="1" applyAlignment="1">
      <alignment horizontal="right" vertical="center"/>
    </xf>
    <xf numFmtId="3" fontId="25" fillId="0" borderId="1" xfId="68" applyNumberFormat="1" applyFont="1" applyFill="1" applyBorder="1" applyAlignment="1">
      <alignment horizontal="right" vertical="center"/>
    </xf>
    <xf numFmtId="3" fontId="25" fillId="0" borderId="93" xfId="87" applyNumberFormat="1" applyFont="1" applyFill="1" applyBorder="1" applyAlignment="1">
      <alignment vertical="center"/>
    </xf>
    <xf numFmtId="3" fontId="25" fillId="0" borderId="94" xfId="87" applyNumberFormat="1" applyFont="1" applyFill="1" applyBorder="1" applyAlignment="1">
      <alignment vertical="center"/>
    </xf>
    <xf numFmtId="3" fontId="25" fillId="0" borderId="12" xfId="68" applyNumberFormat="1" applyFont="1" applyFill="1" applyBorder="1" applyAlignment="1">
      <alignment vertical="center"/>
    </xf>
    <xf numFmtId="3" fontId="25" fillId="0" borderId="26" xfId="87" applyNumberFormat="1" applyFont="1" applyFill="1" applyBorder="1" applyAlignment="1">
      <alignment vertical="center"/>
    </xf>
    <xf numFmtId="3" fontId="25" fillId="0" borderId="42" xfId="68" applyNumberFormat="1" applyFont="1" applyFill="1" applyBorder="1" applyAlignment="1">
      <alignment vertical="center"/>
    </xf>
    <xf numFmtId="3" fontId="25" fillId="0" borderId="42" xfId="68" applyNumberFormat="1" applyFont="1" applyFill="1" applyBorder="1" applyAlignment="1">
      <alignment horizontal="right" vertical="center"/>
    </xf>
    <xf numFmtId="3" fontId="25" fillId="0" borderId="94" xfId="68" applyNumberFormat="1" applyFont="1" applyFill="1" applyBorder="1" applyAlignment="1">
      <alignment horizontal="right" vertical="center"/>
    </xf>
    <xf numFmtId="3" fontId="25" fillId="0" borderId="12" xfId="68" applyNumberFormat="1" applyFont="1" applyFill="1" applyBorder="1" applyAlignment="1">
      <alignment horizontal="right" vertical="center"/>
    </xf>
    <xf numFmtId="0" fontId="25" fillId="0" borderId="52" xfId="87" applyFont="1" applyFill="1" applyBorder="1" applyAlignment="1">
      <alignment horizontal="justify" vertical="center" wrapText="1"/>
    </xf>
    <xf numFmtId="3" fontId="25" fillId="0" borderId="95" xfId="68" applyNumberFormat="1" applyFont="1" applyFill="1" applyBorder="1" applyAlignment="1">
      <alignment vertical="center"/>
    </xf>
    <xf numFmtId="3" fontId="25" fillId="0" borderId="66" xfId="68" applyNumberFormat="1" applyFont="1" applyFill="1" applyBorder="1" applyAlignment="1">
      <alignment horizontal="right" vertical="center"/>
    </xf>
    <xf numFmtId="3" fontId="25" fillId="0" borderId="13" xfId="68" applyNumberFormat="1" applyFont="1" applyFill="1" applyBorder="1" applyAlignment="1">
      <alignment horizontal="right" vertical="center"/>
    </xf>
    <xf numFmtId="3" fontId="25" fillId="0" borderId="66" xfId="87" applyNumberFormat="1" applyFont="1" applyFill="1" applyBorder="1" applyAlignment="1">
      <alignment vertical="center"/>
    </xf>
    <xf numFmtId="3" fontId="25" fillId="0" borderId="4" xfId="87" applyNumberFormat="1" applyFont="1" applyFill="1" applyBorder="1" applyAlignment="1">
      <alignment vertical="center"/>
    </xf>
    <xf numFmtId="3" fontId="25" fillId="0" borderId="6" xfId="68" applyNumberFormat="1" applyFont="1" applyFill="1" applyBorder="1" applyAlignment="1">
      <alignment vertical="center"/>
    </xf>
    <xf numFmtId="3" fontId="25" fillId="0" borderId="4" xfId="68" applyNumberFormat="1" applyFont="1" applyFill="1" applyBorder="1" applyAlignment="1">
      <alignment vertical="center"/>
    </xf>
    <xf numFmtId="3" fontId="25" fillId="0" borderId="4" xfId="68" applyNumberFormat="1" applyFont="1" applyFill="1" applyBorder="1" applyAlignment="1">
      <alignment horizontal="right" vertical="center"/>
    </xf>
    <xf numFmtId="3" fontId="25" fillId="0" borderId="6" xfId="68" applyNumberFormat="1" applyFont="1" applyFill="1" applyBorder="1" applyAlignment="1">
      <alignment horizontal="right" vertical="center"/>
    </xf>
    <xf numFmtId="0" fontId="25" fillId="0" borderId="39" xfId="87" applyFont="1" applyFill="1" applyBorder="1" applyAlignment="1">
      <alignment horizontal="justify" vertical="center" wrapText="1"/>
    </xf>
    <xf numFmtId="0" fontId="25" fillId="0" borderId="38" xfId="68" applyFont="1" applyFill="1" applyBorder="1" applyAlignment="1">
      <alignment horizontal="left" vertical="center" wrapText="1"/>
    </xf>
    <xf numFmtId="0" fontId="81" fillId="0" borderId="43" xfId="86" applyFont="1" applyFill="1" applyBorder="1" applyAlignment="1">
      <alignment horizontal="center" vertical="center" textRotation="90" wrapText="1"/>
    </xf>
    <xf numFmtId="0" fontId="25" fillId="0" borderId="55" xfId="68" applyFont="1" applyFill="1" applyBorder="1" applyAlignment="1">
      <alignment horizontal="left" vertical="center" wrapText="1"/>
    </xf>
    <xf numFmtId="3" fontId="25" fillId="0" borderId="96" xfId="68" applyNumberFormat="1" applyFont="1" applyFill="1" applyBorder="1" applyAlignment="1">
      <alignment vertical="center"/>
    </xf>
    <xf numFmtId="3" fontId="25" fillId="0" borderId="23" xfId="68" applyNumberFormat="1" applyFont="1" applyFill="1" applyBorder="1" applyAlignment="1">
      <alignment horizontal="right" vertical="center"/>
    </xf>
    <xf numFmtId="3" fontId="25" fillId="0" borderId="9" xfId="68" applyNumberFormat="1" applyFont="1" applyFill="1" applyBorder="1" applyAlignment="1">
      <alignment horizontal="right" vertical="center"/>
    </xf>
    <xf numFmtId="3" fontId="25" fillId="0" borderId="54" xfId="87" applyNumberFormat="1" applyFont="1" applyFill="1" applyBorder="1" applyAlignment="1">
      <alignment vertical="center"/>
    </xf>
    <xf numFmtId="3" fontId="25" fillId="0" borderId="97" xfId="68" applyNumberFormat="1" applyFont="1" applyFill="1" applyBorder="1" applyAlignment="1">
      <alignment vertical="center"/>
    </xf>
    <xf numFmtId="3" fontId="25" fillId="0" borderId="54" xfId="68" applyNumberFormat="1" applyFont="1" applyFill="1" applyBorder="1" applyAlignment="1">
      <alignment vertical="center"/>
    </xf>
    <xf numFmtId="3" fontId="25" fillId="0" borderId="54" xfId="68" applyNumberFormat="1" applyFont="1" applyFill="1" applyBorder="1" applyAlignment="1">
      <alignment horizontal="right" vertical="center"/>
    </xf>
    <xf numFmtId="3" fontId="25" fillId="0" borderId="97" xfId="68" applyNumberFormat="1" applyFont="1" applyFill="1" applyBorder="1" applyAlignment="1">
      <alignment horizontal="right" vertical="center"/>
    </xf>
    <xf numFmtId="0" fontId="25" fillId="0" borderId="56" xfId="87" applyFont="1" applyFill="1" applyBorder="1" applyAlignment="1">
      <alignment horizontal="justify" vertical="center" wrapText="1"/>
    </xf>
    <xf numFmtId="0" fontId="25" fillId="0" borderId="65" xfId="68" applyFont="1" applyFill="1" applyBorder="1" applyAlignment="1">
      <alignment horizontal="center" vertical="center"/>
    </xf>
    <xf numFmtId="0" fontId="25" fillId="0" borderId="38" xfId="87" applyFont="1" applyFill="1" applyBorder="1" applyAlignment="1" applyProtection="1">
      <alignment horizontal="left" vertical="center" wrapText="1"/>
    </xf>
    <xf numFmtId="3" fontId="25" fillId="0" borderId="103" xfId="68" applyNumberFormat="1" applyFont="1" applyFill="1" applyBorder="1" applyAlignment="1">
      <alignment horizontal="right" vertical="center"/>
    </xf>
    <xf numFmtId="3" fontId="25" fillId="0" borderId="104" xfId="68" applyNumberFormat="1" applyFont="1" applyFill="1" applyBorder="1" applyAlignment="1">
      <alignment vertical="center"/>
    </xf>
    <xf numFmtId="3" fontId="25" fillId="0" borderId="105" xfId="68" applyNumberFormat="1" applyFont="1" applyFill="1" applyBorder="1" applyAlignment="1">
      <alignment vertical="center"/>
    </xf>
    <xf numFmtId="3" fontId="25" fillId="0" borderId="106" xfId="68" applyNumberFormat="1" applyFont="1" applyFill="1" applyBorder="1" applyAlignment="1">
      <alignment horizontal="right" vertical="center"/>
    </xf>
    <xf numFmtId="3" fontId="25" fillId="0" borderId="39" xfId="68" applyNumberFormat="1" applyFont="1" applyFill="1" applyBorder="1" applyAlignment="1">
      <alignment horizontal="justify" vertical="center" wrapText="1"/>
    </xf>
    <xf numFmtId="3" fontId="25" fillId="26" borderId="107" xfId="68" applyNumberFormat="1" applyFont="1" applyFill="1" applyBorder="1" applyAlignment="1">
      <alignment vertical="center"/>
    </xf>
    <xf numFmtId="3" fontId="25" fillId="0" borderId="106" xfId="68" applyNumberFormat="1" applyFont="1" applyFill="1" applyBorder="1" applyAlignment="1">
      <alignment vertical="center"/>
    </xf>
    <xf numFmtId="3" fontId="25" fillId="0" borderId="107" xfId="68" applyNumberFormat="1" applyFont="1" applyFill="1" applyBorder="1" applyAlignment="1">
      <alignment vertical="center"/>
    </xf>
    <xf numFmtId="3" fontId="25" fillId="0" borderId="108" xfId="68" applyNumberFormat="1" applyFont="1" applyFill="1" applyBorder="1" applyAlignment="1">
      <alignment vertical="center"/>
    </xf>
    <xf numFmtId="3" fontId="25" fillId="0" borderId="109" xfId="68" applyNumberFormat="1" applyFont="1" applyFill="1" applyBorder="1" applyAlignment="1">
      <alignment vertical="center"/>
    </xf>
    <xf numFmtId="3" fontId="25" fillId="0" borderId="110" xfId="68" applyNumberFormat="1" applyFont="1" applyFill="1" applyBorder="1" applyAlignment="1">
      <alignment vertical="center"/>
    </xf>
    <xf numFmtId="3" fontId="25" fillId="0" borderId="111" xfId="68" applyNumberFormat="1" applyFont="1" applyFill="1" applyBorder="1" applyAlignment="1">
      <alignment horizontal="justify" vertical="center"/>
    </xf>
    <xf numFmtId="0" fontId="25" fillId="0" borderId="55" xfId="87" applyFont="1" applyFill="1" applyBorder="1" applyAlignment="1" applyProtection="1">
      <alignment horizontal="left" vertical="center" wrapText="1"/>
    </xf>
    <xf numFmtId="3" fontId="25" fillId="0" borderId="112" xfId="68" applyNumberFormat="1" applyFont="1" applyFill="1" applyBorder="1" applyAlignment="1">
      <alignment horizontal="right" vertical="center"/>
    </xf>
    <xf numFmtId="3" fontId="25" fillId="0" borderId="113" xfId="68" applyNumberFormat="1" applyFont="1" applyFill="1" applyBorder="1" applyAlignment="1">
      <alignment vertical="center"/>
    </xf>
    <xf numFmtId="3" fontId="25" fillId="0" borderId="56" xfId="68" applyNumberFormat="1" applyFont="1" applyFill="1" applyBorder="1" applyAlignment="1">
      <alignment horizontal="justify" vertical="center" wrapText="1"/>
    </xf>
    <xf numFmtId="3" fontId="25" fillId="0" borderId="114" xfId="68" applyNumberFormat="1" applyFont="1" applyFill="1" applyBorder="1" applyAlignment="1">
      <alignment horizontal="right" vertical="center"/>
    </xf>
    <xf numFmtId="3" fontId="25" fillId="0" borderId="105" xfId="68" applyNumberFormat="1" applyFont="1" applyFill="1" applyBorder="1" applyAlignment="1">
      <alignment horizontal="right" vertical="center"/>
    </xf>
    <xf numFmtId="3" fontId="25" fillId="0" borderId="115" xfId="68" applyNumberFormat="1" applyFont="1" applyFill="1" applyBorder="1" applyAlignment="1">
      <alignment horizontal="right" vertical="center"/>
    </xf>
    <xf numFmtId="3" fontId="25" fillId="0" borderId="116" xfId="68" applyNumberFormat="1" applyFont="1" applyFill="1" applyBorder="1" applyAlignment="1">
      <alignment horizontal="right" vertical="center"/>
    </xf>
    <xf numFmtId="3" fontId="25" fillId="0" borderId="117" xfId="68" applyNumberFormat="1" applyFont="1" applyFill="1" applyBorder="1" applyAlignment="1">
      <alignment horizontal="right" vertical="center"/>
    </xf>
    <xf numFmtId="3" fontId="25" fillId="0" borderId="118" xfId="68" applyNumberFormat="1" applyFont="1" applyFill="1" applyBorder="1" applyAlignment="1">
      <alignment horizontal="right" vertical="center"/>
    </xf>
    <xf numFmtId="3" fontId="25" fillId="0" borderId="119" xfId="68" applyNumberFormat="1" applyFont="1" applyFill="1" applyBorder="1" applyAlignment="1">
      <alignment horizontal="right" vertical="center"/>
    </xf>
    <xf numFmtId="3" fontId="25" fillId="0" borderId="120" xfId="68" applyNumberFormat="1" applyFont="1" applyFill="1" applyBorder="1" applyAlignment="1">
      <alignment horizontal="right" vertical="center"/>
    </xf>
    <xf numFmtId="3" fontId="25" fillId="0" borderId="52" xfId="68" applyNumberFormat="1" applyFont="1" applyFill="1" applyBorder="1" applyAlignment="1">
      <alignment horizontal="justify" vertical="center" wrapText="1"/>
    </xf>
    <xf numFmtId="3" fontId="25" fillId="0" borderId="121" xfId="68" applyNumberFormat="1" applyFont="1" applyFill="1" applyBorder="1" applyAlignment="1">
      <alignment horizontal="right" vertical="center"/>
    </xf>
    <xf numFmtId="3" fontId="25" fillId="0" borderId="122" xfId="68" applyNumberFormat="1" applyFont="1" applyFill="1" applyBorder="1" applyAlignment="1">
      <alignment horizontal="right" vertical="center"/>
    </xf>
    <xf numFmtId="3" fontId="25" fillId="0" borderId="123" xfId="68" applyNumberFormat="1" applyFont="1" applyFill="1" applyBorder="1" applyAlignment="1">
      <alignment horizontal="right" vertical="center"/>
    </xf>
    <xf numFmtId="3" fontId="25" fillId="0" borderId="124" xfId="68" applyNumberFormat="1" applyFont="1" applyFill="1" applyBorder="1" applyAlignment="1">
      <alignment horizontal="right" vertical="center"/>
    </xf>
    <xf numFmtId="0" fontId="25" fillId="0" borderId="39" xfId="68" applyFont="1" applyFill="1" applyBorder="1" applyAlignment="1">
      <alignment horizontal="justify" vertical="center" wrapText="1"/>
    </xf>
    <xf numFmtId="0" fontId="25" fillId="0" borderId="56" xfId="68" applyFont="1" applyFill="1" applyBorder="1" applyAlignment="1">
      <alignment horizontal="justify" vertical="center" wrapText="1"/>
    </xf>
    <xf numFmtId="3" fontId="25" fillId="0" borderId="125" xfId="68" applyNumberFormat="1" applyFont="1" applyFill="1" applyBorder="1" applyAlignment="1">
      <alignment horizontal="right" vertical="center"/>
    </xf>
    <xf numFmtId="3" fontId="25" fillId="0" borderId="126" xfId="68" applyNumberFormat="1" applyFont="1" applyFill="1" applyBorder="1" applyAlignment="1">
      <alignment horizontal="right" vertical="center"/>
    </xf>
    <xf numFmtId="0" fontId="25" fillId="0" borderId="52" xfId="68" applyFont="1" applyFill="1" applyBorder="1" applyAlignment="1">
      <alignment horizontal="justify" vertical="center" wrapText="1"/>
    </xf>
    <xf numFmtId="0" fontId="23" fillId="0" borderId="0" xfId="68" applyFont="1" applyAlignment="1">
      <alignment horizontal="justify" vertical="justify"/>
    </xf>
    <xf numFmtId="0" fontId="20" fillId="0" borderId="0" xfId="88" applyFont="1" applyAlignment="1" applyProtection="1">
      <alignment vertical="center" wrapText="1"/>
      <protection locked="0"/>
    </xf>
    <xf numFmtId="0" fontId="17" fillId="0" borderId="0" xfId="71" applyFont="1"/>
    <xf numFmtId="0" fontId="70" fillId="0" borderId="0" xfId="88" applyFont="1" applyFill="1" applyBorder="1" applyAlignment="1" applyProtection="1">
      <alignment horizontal="center" vertical="center" wrapText="1"/>
      <protection locked="0"/>
    </xf>
    <xf numFmtId="0" fontId="70" fillId="0" borderId="0" xfId="88" applyFont="1" applyBorder="1" applyAlignment="1" applyProtection="1">
      <alignment horizontal="center" vertical="center" wrapText="1"/>
      <protection locked="0"/>
    </xf>
    <xf numFmtId="0" fontId="70" fillId="0" borderId="0" xfId="88" applyFont="1" applyBorder="1" applyAlignment="1" applyProtection="1">
      <alignment horizontal="right" vertical="center" wrapText="1"/>
      <protection locked="0"/>
    </xf>
    <xf numFmtId="0" fontId="70" fillId="0" borderId="128" xfId="88" applyFont="1" applyFill="1" applyBorder="1" applyAlignment="1" applyProtection="1">
      <alignment horizontal="center" vertical="center" wrapText="1"/>
      <protection locked="0"/>
    </xf>
    <xf numFmtId="0" fontId="70" fillId="0" borderId="131" xfId="88" applyFont="1" applyFill="1" applyBorder="1" applyAlignment="1" applyProtection="1">
      <alignment horizontal="center" vertical="center" wrapText="1"/>
      <protection locked="0"/>
    </xf>
    <xf numFmtId="1" fontId="70" fillId="0" borderId="24" xfId="88" applyNumberFormat="1" applyFont="1" applyFill="1" applyBorder="1" applyAlignment="1" applyProtection="1">
      <alignment horizontal="center" vertical="center" wrapText="1"/>
      <protection locked="0"/>
    </xf>
    <xf numFmtId="4" fontId="70" fillId="29" borderId="66" xfId="88" applyNumberFormat="1" applyFont="1" applyFill="1" applyBorder="1" applyAlignment="1" applyProtection="1">
      <alignment horizontal="left" vertical="center" wrapText="1"/>
      <protection locked="0"/>
    </xf>
    <xf numFmtId="0" fontId="17" fillId="0" borderId="0" xfId="71" applyFont="1" applyAlignment="1">
      <alignment vertical="center"/>
    </xf>
    <xf numFmtId="0" fontId="25" fillId="0" borderId="66" xfId="88" applyFont="1" applyFill="1" applyBorder="1" applyAlignment="1" applyProtection="1">
      <alignment horizontal="left" vertical="center" wrapText="1"/>
      <protection locked="0"/>
    </xf>
    <xf numFmtId="0" fontId="25" fillId="0" borderId="5" xfId="88" applyFont="1" applyFill="1" applyBorder="1" applyAlignment="1" applyProtection="1">
      <alignment horizontal="left" vertical="center" wrapText="1"/>
      <protection locked="0"/>
    </xf>
    <xf numFmtId="3" fontId="25" fillId="0" borderId="4" xfId="88" applyNumberFormat="1" applyFont="1" applyFill="1" applyBorder="1" applyAlignment="1" applyProtection="1">
      <alignment horizontal="right" vertical="center"/>
      <protection locked="0"/>
    </xf>
    <xf numFmtId="3" fontId="25" fillId="0" borderId="66" xfId="88" applyNumberFormat="1" applyFont="1" applyFill="1" applyBorder="1" applyAlignment="1" applyProtection="1">
      <alignment horizontal="right" vertical="center"/>
      <protection locked="0"/>
    </xf>
    <xf numFmtId="9" fontId="25" fillId="0" borderId="39" xfId="88" applyNumberFormat="1" applyFont="1" applyFill="1" applyBorder="1" applyAlignment="1" applyProtection="1">
      <alignment horizontal="center" vertical="center"/>
      <protection locked="0"/>
    </xf>
    <xf numFmtId="4" fontId="70" fillId="29" borderId="66" xfId="88" applyNumberFormat="1" applyFont="1" applyFill="1" applyBorder="1" applyAlignment="1" applyProtection="1">
      <alignment horizontal="left" vertical="center"/>
      <protection locked="0"/>
    </xf>
    <xf numFmtId="0" fontId="25" fillId="0" borderId="0" xfId="88" applyFont="1" applyAlignment="1" applyProtection="1">
      <alignment vertical="center"/>
      <protection locked="0"/>
    </xf>
    <xf numFmtId="4" fontId="25" fillId="0" borderId="0" xfId="88" applyNumberFormat="1" applyFont="1" applyAlignment="1" applyProtection="1">
      <alignment vertical="center"/>
      <protection locked="0"/>
    </xf>
    <xf numFmtId="0" fontId="25" fillId="0" borderId="0" xfId="88" applyFont="1" applyFill="1" applyAlignment="1" applyProtection="1">
      <alignment vertical="center"/>
      <protection locked="0"/>
    </xf>
    <xf numFmtId="3" fontId="70" fillId="0" borderId="0" xfId="88" applyNumberFormat="1" applyFont="1" applyFill="1" applyBorder="1" applyAlignment="1" applyProtection="1">
      <alignment horizontal="right" vertical="center"/>
      <protection locked="0"/>
    </xf>
    <xf numFmtId="4" fontId="25" fillId="0" borderId="0" xfId="88" applyNumberFormat="1" applyFont="1" applyFill="1" applyAlignment="1" applyProtection="1">
      <alignment vertical="center"/>
      <protection locked="0"/>
    </xf>
    <xf numFmtId="4" fontId="70" fillId="0" borderId="0" xfId="88" applyNumberFormat="1" applyFont="1" applyFill="1" applyBorder="1" applyAlignment="1" applyProtection="1">
      <alignment horizontal="right" vertical="center"/>
      <protection locked="0"/>
    </xf>
    <xf numFmtId="0" fontId="19" fillId="0" borderId="0" xfId="88" applyFont="1" applyAlignment="1" applyProtection="1">
      <alignment vertical="center"/>
      <protection locked="0"/>
    </xf>
    <xf numFmtId="0" fontId="19" fillId="0" borderId="0" xfId="89" applyFont="1"/>
    <xf numFmtId="0" fontId="20" fillId="0" borderId="0" xfId="89" applyFont="1" applyBorder="1" applyAlignment="1">
      <alignment horizontal="center"/>
    </xf>
    <xf numFmtId="0" fontId="20" fillId="0" borderId="0" xfId="89" applyFont="1" applyBorder="1" applyAlignment="1">
      <alignment horizontal="center" vertical="center"/>
    </xf>
    <xf numFmtId="0" fontId="70" fillId="0" borderId="0" xfId="90" applyFont="1" applyAlignment="1">
      <alignment horizontal="right" vertical="center"/>
    </xf>
    <xf numFmtId="0" fontId="70" fillId="0" borderId="27" xfId="89" applyFont="1" applyFill="1" applyBorder="1" applyAlignment="1">
      <alignment horizontal="center" vertical="center" wrapText="1"/>
    </xf>
    <xf numFmtId="0" fontId="70" fillId="0" borderId="64" xfId="89" applyFont="1" applyFill="1" applyBorder="1" applyAlignment="1">
      <alignment horizontal="center" vertical="center" wrapText="1"/>
    </xf>
    <xf numFmtId="0" fontId="70" fillId="0" borderId="98" xfId="89" applyFont="1" applyFill="1" applyBorder="1" applyAlignment="1">
      <alignment horizontal="center" vertical="center" wrapText="1"/>
    </xf>
    <xf numFmtId="0" fontId="70" fillId="0" borderId="132" xfId="77" applyFont="1" applyFill="1" applyBorder="1" applyAlignment="1">
      <alignment horizontal="center" vertical="center" wrapText="1"/>
    </xf>
    <xf numFmtId="0" fontId="70" fillId="0" borderId="100" xfId="89" applyFont="1" applyFill="1" applyBorder="1" applyAlignment="1">
      <alignment horizontal="center" vertical="center" wrapText="1"/>
    </xf>
    <xf numFmtId="0" fontId="70" fillId="0" borderId="101" xfId="89" applyFont="1" applyFill="1" applyBorder="1" applyAlignment="1">
      <alignment horizontal="center" vertical="center" wrapText="1"/>
    </xf>
    <xf numFmtId="0" fontId="25" fillId="0" borderId="0" xfId="89" applyFont="1" applyFill="1" applyAlignment="1">
      <alignment horizontal="center" vertical="center" wrapText="1"/>
    </xf>
    <xf numFmtId="0" fontId="70" fillId="0" borderId="94" xfId="89" applyFont="1" applyFill="1" applyBorder="1" applyAlignment="1">
      <alignment horizontal="center" vertical="center"/>
    </xf>
    <xf numFmtId="0" fontId="25" fillId="0" borderId="94" xfId="89" applyFont="1" applyFill="1" applyBorder="1" applyAlignment="1">
      <alignment horizontal="left" vertical="center" wrapText="1"/>
    </xf>
    <xf numFmtId="4" fontId="25" fillId="0" borderId="94" xfId="89" applyNumberFormat="1" applyFont="1" applyBorder="1" applyAlignment="1">
      <alignment vertical="center"/>
    </xf>
    <xf numFmtId="4" fontId="70" fillId="0" borderId="94" xfId="89" applyNumberFormat="1" applyFont="1" applyFill="1" applyBorder="1" applyAlignment="1">
      <alignment vertical="center"/>
    </xf>
    <xf numFmtId="4" fontId="25" fillId="0" borderId="94" xfId="89" applyNumberFormat="1" applyFont="1" applyFill="1" applyBorder="1" applyAlignment="1">
      <alignment horizontal="right" vertical="center"/>
    </xf>
    <xf numFmtId="4" fontId="25" fillId="0" borderId="12" xfId="89" applyNumberFormat="1" applyFont="1" applyFill="1" applyBorder="1" applyAlignment="1">
      <alignment horizontal="right" vertical="center"/>
    </xf>
    <xf numFmtId="0" fontId="25" fillId="0" borderId="0" xfId="89" applyFont="1"/>
    <xf numFmtId="0" fontId="70" fillId="0" borderId="4" xfId="89" applyFont="1" applyFill="1" applyBorder="1" applyAlignment="1">
      <alignment horizontal="center" vertical="center"/>
    </xf>
    <xf numFmtId="0" fontId="25" fillId="0" borderId="4" xfId="89" applyFont="1" applyFill="1" applyBorder="1" applyAlignment="1">
      <alignment horizontal="left" vertical="center" wrapText="1"/>
    </xf>
    <xf numFmtId="4" fontId="25" fillId="0" borderId="4" xfId="89" applyNumberFormat="1" applyFont="1" applyBorder="1" applyAlignment="1">
      <alignment vertical="center"/>
    </xf>
    <xf numFmtId="4" fontId="70" fillId="0" borderId="4" xfId="89" applyNumberFormat="1" applyFont="1" applyFill="1" applyBorder="1" applyAlignment="1">
      <alignment vertical="center"/>
    </xf>
    <xf numFmtId="4" fontId="25" fillId="0" borderId="4" xfId="89" applyNumberFormat="1" applyFont="1" applyFill="1" applyBorder="1" applyAlignment="1">
      <alignment horizontal="right" vertical="center"/>
    </xf>
    <xf numFmtId="4" fontId="25" fillId="0" borderId="6" xfId="89" applyNumberFormat="1" applyFont="1" applyFill="1" applyBorder="1" applyAlignment="1">
      <alignment horizontal="right" vertical="center"/>
    </xf>
    <xf numFmtId="0" fontId="25" fillId="0" borderId="4" xfId="89" applyFont="1" applyFill="1" applyBorder="1" applyAlignment="1">
      <alignment vertical="center" wrapText="1"/>
    </xf>
    <xf numFmtId="0" fontId="25" fillId="0" borderId="0" xfId="89" applyFont="1" applyFill="1"/>
    <xf numFmtId="4" fontId="70" fillId="0" borderId="0" xfId="89" applyNumberFormat="1" applyFont="1" applyFill="1" applyBorder="1" applyAlignment="1">
      <alignment horizontal="right" vertical="center"/>
    </xf>
    <xf numFmtId="0" fontId="70" fillId="0" borderId="0" xfId="89" applyFont="1" applyFill="1" applyAlignment="1">
      <alignment vertical="center"/>
    </xf>
    <xf numFmtId="0" fontId="70" fillId="0" borderId="0" xfId="89" applyFont="1" applyAlignment="1">
      <alignment vertical="center"/>
    </xf>
    <xf numFmtId="4" fontId="25" fillId="24" borderId="4" xfId="89" applyNumberFormat="1" applyFont="1" applyFill="1" applyBorder="1" applyAlignment="1">
      <alignment horizontal="right" vertical="center"/>
    </xf>
    <xf numFmtId="4" fontId="25" fillId="0" borderId="4" xfId="89" applyNumberFormat="1" applyFont="1" applyBorder="1" applyAlignment="1">
      <alignment horizontal="right" vertical="center"/>
    </xf>
    <xf numFmtId="4" fontId="25" fillId="24" borderId="6" xfId="89" applyNumberFormat="1" applyFont="1" applyFill="1" applyBorder="1" applyAlignment="1">
      <alignment horizontal="right" vertical="center"/>
    </xf>
    <xf numFmtId="0" fontId="70" fillId="0" borderId="0" xfId="89" applyFont="1" applyFill="1"/>
    <xf numFmtId="0" fontId="70" fillId="24" borderId="0" xfId="89" applyFont="1" applyFill="1"/>
    <xf numFmtId="4" fontId="70" fillId="0" borderId="4" xfId="89" applyNumberFormat="1" applyFont="1" applyFill="1" applyBorder="1" applyAlignment="1">
      <alignment horizontal="right" vertical="center"/>
    </xf>
    <xf numFmtId="0" fontId="25" fillId="0" borderId="0" xfId="89" applyFont="1" applyBorder="1" applyAlignment="1">
      <alignment horizontal="left"/>
    </xf>
    <xf numFmtId="0" fontId="25" fillId="0" borderId="0" xfId="89" applyFont="1" applyBorder="1" applyAlignment="1">
      <alignment horizontal="center" vertical="center"/>
    </xf>
    <xf numFmtId="0" fontId="25" fillId="0" borderId="0" xfId="89" applyFont="1" applyBorder="1" applyAlignment="1">
      <alignment horizontal="left" vertical="center" wrapText="1"/>
    </xf>
    <xf numFmtId="0" fontId="25" fillId="0" borderId="0" xfId="89" applyFont="1" applyBorder="1"/>
    <xf numFmtId="0" fontId="70" fillId="0" borderId="0" xfId="89" applyFont="1" applyBorder="1"/>
    <xf numFmtId="0" fontId="70" fillId="0" borderId="0" xfId="89" applyFont="1" applyFill="1" applyBorder="1"/>
    <xf numFmtId="0" fontId="25" fillId="0" borderId="0" xfId="89" applyFont="1" applyFill="1" applyBorder="1"/>
    <xf numFmtId="0" fontId="19" fillId="0" borderId="0" xfId="89" applyFont="1" applyAlignment="1">
      <alignment horizontal="left"/>
    </xf>
    <xf numFmtId="0" fontId="19" fillId="0" borderId="0" xfId="89" applyFont="1" applyAlignment="1">
      <alignment horizontal="center" vertical="center"/>
    </xf>
    <xf numFmtId="0" fontId="19" fillId="0" borderId="0" xfId="89" applyFont="1" applyAlignment="1">
      <alignment vertical="center"/>
    </xf>
    <xf numFmtId="4" fontId="19" fillId="0" borderId="0" xfId="89" applyNumberFormat="1" applyFont="1"/>
    <xf numFmtId="0" fontId="18" fillId="0" borderId="0" xfId="89" applyFont="1" applyBorder="1"/>
    <xf numFmtId="0" fontId="18" fillId="0" borderId="0" xfId="89" applyFont="1" applyFill="1" applyBorder="1"/>
    <xf numFmtId="0" fontId="19" fillId="0" borderId="0" xfId="89" applyFont="1" applyFill="1"/>
    <xf numFmtId="0" fontId="18" fillId="0" borderId="0" xfId="89" applyFont="1" applyFill="1"/>
    <xf numFmtId="0" fontId="18" fillId="0" borderId="0" xfId="89" applyFont="1"/>
    <xf numFmtId="0" fontId="18" fillId="24" borderId="0" xfId="89" applyFont="1" applyFill="1"/>
    <xf numFmtId="0" fontId="25" fillId="0" borderId="2" xfId="68" applyFont="1" applyFill="1" applyBorder="1" applyAlignment="1">
      <alignment horizontal="left" vertical="center" wrapText="1"/>
    </xf>
    <xf numFmtId="0" fontId="25" fillId="0" borderId="0" xfId="68" applyFont="1" applyAlignment="1">
      <alignment vertical="center"/>
    </xf>
    <xf numFmtId="0" fontId="25" fillId="0" borderId="0" xfId="68" applyFont="1" applyFill="1" applyAlignment="1">
      <alignment vertical="center"/>
    </xf>
    <xf numFmtId="0" fontId="70" fillId="0" borderId="0" xfId="68" applyFont="1" applyAlignment="1">
      <alignment vertical="center"/>
    </xf>
    <xf numFmtId="176" fontId="25" fillId="0" borderId="65" xfId="84" applyNumberFormat="1" applyFont="1" applyFill="1" applyBorder="1" applyAlignment="1">
      <alignment horizontal="center" vertical="center" wrapText="1"/>
    </xf>
    <xf numFmtId="0" fontId="25" fillId="0" borderId="30" xfId="68" applyFont="1" applyFill="1" applyBorder="1" applyAlignment="1">
      <alignment horizontal="center" vertical="center"/>
    </xf>
    <xf numFmtId="0" fontId="87" fillId="0" borderId="44" xfId="85" applyFont="1" applyBorder="1" applyAlignment="1">
      <alignment vertical="center"/>
    </xf>
    <xf numFmtId="0" fontId="25" fillId="0" borderId="0" xfId="68" applyFont="1" applyFill="1" applyBorder="1" applyAlignment="1">
      <alignment vertical="center"/>
    </xf>
    <xf numFmtId="0" fontId="25" fillId="0" borderId="51" xfId="68" applyFont="1" applyFill="1" applyBorder="1" applyAlignment="1">
      <alignment horizontal="justify" vertical="justify"/>
    </xf>
    <xf numFmtId="0" fontId="25" fillId="0" borderId="38" xfId="85" applyFont="1" applyBorder="1" applyAlignment="1">
      <alignment vertical="center" wrapText="1"/>
    </xf>
    <xf numFmtId="0" fontId="25" fillId="0" borderId="2" xfId="85" applyFont="1" applyBorder="1" applyAlignment="1">
      <alignment vertical="center" wrapText="1"/>
    </xf>
    <xf numFmtId="0" fontId="70" fillId="30" borderId="132" xfId="77" applyFont="1" applyFill="1" applyBorder="1" applyAlignment="1">
      <alignment horizontal="center" vertical="center" wrapText="1"/>
    </xf>
    <xf numFmtId="4" fontId="25" fillId="30" borderId="94" xfId="89" applyNumberFormat="1" applyFont="1" applyFill="1" applyBorder="1" applyAlignment="1">
      <alignment vertical="center"/>
    </xf>
    <xf numFmtId="4" fontId="25" fillId="30" borderId="4" xfId="89" applyNumberFormat="1" applyFont="1" applyFill="1" applyBorder="1" applyAlignment="1">
      <alignment vertical="center"/>
    </xf>
    <xf numFmtId="4" fontId="70" fillId="30" borderId="4" xfId="89" applyNumberFormat="1" applyFont="1" applyFill="1" applyBorder="1" applyAlignment="1">
      <alignment horizontal="right" vertical="center"/>
    </xf>
    <xf numFmtId="4" fontId="25" fillId="30" borderId="4" xfId="89" applyNumberFormat="1" applyFont="1" applyFill="1" applyBorder="1" applyAlignment="1">
      <alignment horizontal="right" vertical="center"/>
    </xf>
    <xf numFmtId="4" fontId="70" fillId="30" borderId="100" xfId="89" applyNumberFormat="1" applyFont="1" applyFill="1" applyBorder="1" applyAlignment="1">
      <alignment horizontal="right" vertical="center"/>
    </xf>
    <xf numFmtId="0" fontId="70" fillId="30" borderId="5" xfId="89" applyFont="1" applyFill="1" applyBorder="1" applyAlignment="1">
      <alignment horizontal="left" vertical="center"/>
    </xf>
    <xf numFmtId="0" fontId="25" fillId="30" borderId="4" xfId="89" applyFont="1" applyFill="1" applyBorder="1" applyAlignment="1">
      <alignment horizontal="center" vertical="center"/>
    </xf>
    <xf numFmtId="0" fontId="70" fillId="30" borderId="4" xfId="89" applyFont="1" applyFill="1" applyBorder="1" applyAlignment="1">
      <alignment horizontal="left" vertical="center" wrapText="1"/>
    </xf>
    <xf numFmtId="0" fontId="25" fillId="0" borderId="5" xfId="89" applyFont="1" applyFill="1" applyBorder="1" applyAlignment="1">
      <alignment horizontal="center" vertical="center" wrapText="1"/>
    </xf>
    <xf numFmtId="4" fontId="70" fillId="30" borderId="6" xfId="89" applyNumberFormat="1" applyFont="1" applyFill="1" applyBorder="1" applyAlignment="1">
      <alignment horizontal="right" vertical="center"/>
    </xf>
    <xf numFmtId="4" fontId="70" fillId="30" borderId="101" xfId="89" applyNumberFormat="1" applyFont="1" applyFill="1" applyBorder="1" applyAlignment="1">
      <alignment horizontal="right" vertical="center"/>
    </xf>
    <xf numFmtId="0" fontId="25" fillId="0" borderId="0" xfId="89" applyFont="1" applyAlignment="1">
      <alignment horizontal="left"/>
    </xf>
    <xf numFmtId="3" fontId="70" fillId="30" borderId="86" xfId="86" applyNumberFormat="1" applyFont="1" applyFill="1" applyBorder="1" applyAlignment="1">
      <alignment horizontal="center" vertical="center"/>
    </xf>
    <xf numFmtId="3" fontId="25" fillId="30" borderId="47" xfId="87" applyNumberFormat="1" applyFont="1" applyFill="1" applyBorder="1" applyAlignment="1">
      <alignment vertical="center"/>
    </xf>
    <xf numFmtId="3" fontId="25" fillId="30" borderId="49" xfId="87" applyNumberFormat="1" applyFont="1" applyFill="1" applyBorder="1" applyAlignment="1">
      <alignment vertical="center"/>
    </xf>
    <xf numFmtId="3" fontId="25" fillId="30" borderId="62" xfId="87" applyNumberFormat="1" applyFont="1" applyFill="1" applyBorder="1" applyAlignment="1">
      <alignment vertical="center"/>
    </xf>
    <xf numFmtId="3" fontId="70" fillId="30" borderId="50" xfId="68" applyNumberFormat="1" applyFont="1" applyFill="1" applyBorder="1" applyAlignment="1">
      <alignment vertical="center"/>
    </xf>
    <xf numFmtId="3" fontId="70" fillId="30" borderId="98" xfId="68" applyNumberFormat="1" applyFont="1" applyFill="1" applyBorder="1" applyAlignment="1">
      <alignment vertical="center"/>
    </xf>
    <xf numFmtId="3" fontId="70" fillId="30" borderId="99" xfId="68" applyNumberFormat="1" applyFont="1" applyFill="1" applyBorder="1" applyAlignment="1">
      <alignment vertical="center"/>
    </xf>
    <xf numFmtId="3" fontId="70" fillId="30" borderId="102" xfId="68" applyNumberFormat="1" applyFont="1" applyFill="1" applyBorder="1" applyAlignment="1">
      <alignment vertical="center"/>
    </xf>
    <xf numFmtId="3" fontId="70" fillId="30" borderId="90" xfId="68" applyNumberFormat="1" applyFont="1" applyFill="1" applyBorder="1" applyAlignment="1">
      <alignment horizontal="justify" vertical="justify"/>
    </xf>
    <xf numFmtId="3" fontId="70" fillId="30" borderId="127" xfId="68" applyNumberFormat="1" applyFont="1" applyFill="1" applyBorder="1" applyAlignment="1">
      <alignment vertical="center"/>
    </xf>
    <xf numFmtId="0" fontId="70" fillId="30" borderId="61" xfId="88" applyFont="1" applyFill="1" applyBorder="1" applyAlignment="1" applyProtection="1">
      <alignment horizontal="center" vertical="center"/>
      <protection locked="0"/>
    </xf>
    <xf numFmtId="3" fontId="70" fillId="30" borderId="4" xfId="88" applyNumberFormat="1" applyFont="1" applyFill="1" applyBorder="1" applyAlignment="1" applyProtection="1">
      <alignment horizontal="right" vertical="center"/>
      <protection locked="0"/>
    </xf>
    <xf numFmtId="3" fontId="25" fillId="30" borderId="4" xfId="88" applyNumberFormat="1" applyFont="1" applyFill="1" applyBorder="1" applyAlignment="1" applyProtection="1">
      <alignment horizontal="right" vertical="center"/>
      <protection locked="0"/>
    </xf>
    <xf numFmtId="3" fontId="70" fillId="30" borderId="61" xfId="88" applyNumberFormat="1" applyFont="1" applyFill="1" applyBorder="1" applyAlignment="1" applyProtection="1">
      <alignment horizontal="right" vertical="center"/>
      <protection locked="0"/>
    </xf>
    <xf numFmtId="4" fontId="70" fillId="30" borderId="5" xfId="88" applyNumberFormat="1" applyFont="1" applyFill="1" applyBorder="1" applyAlignment="1" applyProtection="1">
      <alignment horizontal="left" vertical="center" wrapText="1"/>
      <protection locked="0"/>
    </xf>
    <xf numFmtId="9" fontId="70" fillId="30" borderId="6" xfId="88" applyNumberFormat="1" applyFont="1" applyFill="1" applyBorder="1" applyAlignment="1" applyProtection="1">
      <alignment horizontal="center" vertical="center"/>
      <protection locked="0"/>
    </xf>
    <xf numFmtId="4" fontId="70" fillId="30" borderId="5" xfId="88" applyNumberFormat="1" applyFont="1" applyFill="1" applyBorder="1" applyAlignment="1" applyProtection="1">
      <alignment horizontal="left" vertical="center"/>
      <protection locked="0"/>
    </xf>
    <xf numFmtId="4" fontId="70" fillId="30" borderId="6" xfId="88" applyNumberFormat="1" applyFont="1" applyFill="1" applyBorder="1" applyAlignment="1" applyProtection="1">
      <alignment horizontal="center" vertical="center"/>
      <protection locked="0"/>
    </xf>
    <xf numFmtId="4" fontId="70" fillId="30" borderId="7" xfId="88" applyNumberFormat="1" applyFont="1" applyFill="1" applyBorder="1" applyAlignment="1" applyProtection="1">
      <alignment horizontal="left" vertical="center" wrapText="1"/>
      <protection locked="0"/>
    </xf>
    <xf numFmtId="9" fontId="70" fillId="30" borderId="8" xfId="88" applyNumberFormat="1" applyFont="1" applyFill="1" applyBorder="1" applyAlignment="1" applyProtection="1">
      <alignment horizontal="center" vertical="center"/>
      <protection locked="0"/>
    </xf>
    <xf numFmtId="3" fontId="25" fillId="0" borderId="133" xfId="68" applyNumberFormat="1" applyFont="1" applyFill="1" applyBorder="1" applyAlignment="1">
      <alignment vertical="center"/>
    </xf>
    <xf numFmtId="3" fontId="25" fillId="0" borderId="25" xfId="68" applyNumberFormat="1" applyFont="1" applyFill="1" applyBorder="1" applyAlignment="1">
      <alignment horizontal="right" vertical="center"/>
    </xf>
    <xf numFmtId="3" fontId="25" fillId="30" borderId="48" xfId="87" applyNumberFormat="1" applyFont="1" applyFill="1" applyBorder="1" applyAlignment="1">
      <alignment vertical="center"/>
    </xf>
    <xf numFmtId="3" fontId="25" fillId="0" borderId="42" xfId="87" applyNumberFormat="1" applyFont="1" applyFill="1" applyBorder="1" applyAlignment="1">
      <alignment vertical="center"/>
    </xf>
    <xf numFmtId="3" fontId="25" fillId="0" borderId="36" xfId="68" applyNumberFormat="1" applyFont="1" applyFill="1" applyBorder="1" applyAlignment="1">
      <alignment vertical="center"/>
    </xf>
    <xf numFmtId="3" fontId="25" fillId="0" borderId="134" xfId="68" applyNumberFormat="1" applyFont="1" applyFill="1" applyBorder="1" applyAlignment="1">
      <alignment vertical="center"/>
    </xf>
    <xf numFmtId="3" fontId="25" fillId="0" borderId="135" xfId="68" applyNumberFormat="1" applyFont="1" applyFill="1" applyBorder="1" applyAlignment="1">
      <alignment vertical="center"/>
    </xf>
    <xf numFmtId="3" fontId="25" fillId="0" borderId="136" xfId="68" applyNumberFormat="1" applyFont="1" applyFill="1" applyBorder="1" applyAlignment="1">
      <alignment horizontal="right" vertical="center"/>
    </xf>
    <xf numFmtId="3" fontId="25" fillId="0" borderId="134" xfId="68" applyNumberFormat="1" applyFont="1" applyFill="1" applyBorder="1" applyAlignment="1">
      <alignment horizontal="right" vertical="center"/>
    </xf>
    <xf numFmtId="3" fontId="25" fillId="0" borderId="137" xfId="68" applyNumberFormat="1" applyFont="1" applyFill="1" applyBorder="1" applyAlignment="1">
      <alignment horizontal="right" vertical="center"/>
    </xf>
    <xf numFmtId="0" fontId="25" fillId="0" borderId="13" xfId="68" applyFont="1" applyFill="1" applyBorder="1" applyAlignment="1">
      <alignment horizontal="left" vertical="center" wrapText="1"/>
    </xf>
    <xf numFmtId="3" fontId="25" fillId="0" borderId="138" xfId="68" applyNumberFormat="1" applyFont="1" applyFill="1" applyBorder="1" applyAlignment="1">
      <alignment vertical="center"/>
    </xf>
    <xf numFmtId="3" fontId="25" fillId="0" borderId="139" xfId="68" applyNumberFormat="1" applyFont="1" applyFill="1" applyBorder="1" applyAlignment="1">
      <alignment horizontal="right" vertical="center"/>
    </xf>
    <xf numFmtId="3" fontId="25" fillId="0" borderId="140" xfId="68" applyNumberFormat="1" applyFont="1" applyFill="1" applyBorder="1" applyAlignment="1">
      <alignment horizontal="right" vertical="center"/>
    </xf>
    <xf numFmtId="0" fontId="25" fillId="0" borderId="1" xfId="85" applyFont="1" applyBorder="1" applyAlignment="1">
      <alignment vertical="center" wrapText="1"/>
    </xf>
    <xf numFmtId="0" fontId="25" fillId="0" borderId="0" xfId="68" applyFont="1" applyFill="1" applyBorder="1" applyAlignment="1">
      <alignment horizontal="left" vertical="center" wrapText="1"/>
    </xf>
    <xf numFmtId="3" fontId="25" fillId="0" borderId="141" xfId="68" applyNumberFormat="1" applyFont="1" applyFill="1" applyBorder="1" applyAlignment="1">
      <alignment horizontal="right" vertical="center"/>
    </xf>
    <xf numFmtId="3" fontId="25" fillId="0" borderId="142" xfId="68" applyNumberFormat="1" applyFont="1" applyFill="1" applyBorder="1" applyAlignment="1">
      <alignment horizontal="right" vertical="center"/>
    </xf>
    <xf numFmtId="3" fontId="25" fillId="0" borderId="141" xfId="68" applyNumberFormat="1" applyFont="1" applyFill="1" applyBorder="1" applyAlignment="1">
      <alignment vertical="center"/>
    </xf>
    <xf numFmtId="3" fontId="25" fillId="0" borderId="143" xfId="68" applyNumberFormat="1" applyFont="1" applyFill="1" applyBorder="1" applyAlignment="1">
      <alignment vertical="center"/>
    </xf>
    <xf numFmtId="3" fontId="25" fillId="0" borderId="144" xfId="68" applyNumberFormat="1" applyFont="1" applyFill="1" applyBorder="1" applyAlignment="1">
      <alignment vertical="center"/>
    </xf>
    <xf numFmtId="3" fontId="25" fillId="0" borderId="52" xfId="68" applyNumberFormat="1" applyFont="1" applyFill="1" applyBorder="1" applyAlignment="1">
      <alignment horizontal="justify" vertical="center"/>
    </xf>
    <xf numFmtId="0" fontId="87" fillId="0" borderId="0" xfId="91" applyFont="1"/>
    <xf numFmtId="4" fontId="87" fillId="0" borderId="0" xfId="91" applyNumberFormat="1" applyFont="1"/>
    <xf numFmtId="0" fontId="87" fillId="0" borderId="0" xfId="91" applyFont="1" applyAlignment="1">
      <alignment wrapText="1"/>
    </xf>
    <xf numFmtId="0" fontId="87" fillId="0" borderId="23" xfId="91" applyFont="1" applyFill="1" applyBorder="1" applyAlignment="1">
      <alignment vertical="center" wrapText="1"/>
    </xf>
    <xf numFmtId="0" fontId="87" fillId="0" borderId="0" xfId="91" applyFont="1" applyAlignment="1">
      <alignment vertical="center"/>
    </xf>
    <xf numFmtId="0" fontId="87" fillId="0" borderId="25" xfId="91" applyFont="1" applyFill="1" applyBorder="1" applyAlignment="1">
      <alignment vertical="center" wrapText="1"/>
    </xf>
    <xf numFmtId="0" fontId="87" fillId="0" borderId="26" xfId="91" applyFont="1" applyFill="1" applyBorder="1" applyAlignment="1">
      <alignment vertical="center" wrapText="1"/>
    </xf>
    <xf numFmtId="0" fontId="87" fillId="0" borderId="0" xfId="91" applyFont="1" applyAlignment="1">
      <alignment horizontal="left" wrapText="1"/>
    </xf>
    <xf numFmtId="4" fontId="87" fillId="0" borderId="0" xfId="91" applyNumberFormat="1" applyFont="1" applyAlignment="1">
      <alignment vertical="center"/>
    </xf>
    <xf numFmtId="0" fontId="2" fillId="0" borderId="0" xfId="91"/>
    <xf numFmtId="0" fontId="2" fillId="0" borderId="0" xfId="91" applyFill="1"/>
    <xf numFmtId="0" fontId="70" fillId="0" borderId="54" xfId="92" applyFont="1" applyFill="1" applyBorder="1" applyAlignment="1">
      <alignment horizontal="center" vertical="center" wrapText="1"/>
    </xf>
    <xf numFmtId="0" fontId="25" fillId="0" borderId="4" xfId="91" applyFont="1" applyFill="1" applyBorder="1" applyAlignment="1">
      <alignment vertical="center" wrapText="1"/>
    </xf>
    <xf numFmtId="4" fontId="25" fillId="0" borderId="4" xfId="91" applyNumberFormat="1" applyFont="1" applyFill="1" applyBorder="1" applyAlignment="1">
      <alignment vertical="center"/>
    </xf>
    <xf numFmtId="0" fontId="2" fillId="0" borderId="0" xfId="91" applyAlignment="1">
      <alignment vertical="center"/>
    </xf>
    <xf numFmtId="0" fontId="86" fillId="0" borderId="4" xfId="91" applyFont="1" applyFill="1" applyBorder="1" applyAlignment="1">
      <alignment vertical="center" wrapText="1"/>
    </xf>
    <xf numFmtId="4" fontId="70" fillId="0" borderId="4" xfId="91" applyNumberFormat="1" applyFont="1" applyFill="1" applyBorder="1" applyAlignment="1">
      <alignment vertical="center"/>
    </xf>
    <xf numFmtId="4" fontId="88" fillId="0" borderId="0" xfId="91" applyNumberFormat="1" applyFont="1"/>
    <xf numFmtId="0" fontId="70" fillId="0" borderId="4" xfId="92" applyFont="1" applyFill="1" applyBorder="1" applyAlignment="1">
      <alignment horizontal="center" vertical="center" wrapText="1"/>
    </xf>
    <xf numFmtId="3" fontId="25" fillId="0" borderId="10" xfId="87" applyNumberFormat="1" applyFont="1" applyFill="1" applyBorder="1" applyAlignment="1">
      <alignment vertical="center"/>
    </xf>
    <xf numFmtId="3" fontId="25" fillId="0" borderId="5" xfId="87" applyNumberFormat="1" applyFont="1" applyFill="1" applyBorder="1" applyAlignment="1">
      <alignment vertical="center"/>
    </xf>
    <xf numFmtId="3" fontId="25" fillId="0" borderId="67" xfId="87" applyNumberFormat="1" applyFont="1" applyFill="1" applyBorder="1" applyAlignment="1">
      <alignment vertical="center"/>
    </xf>
    <xf numFmtId="3" fontId="70" fillId="30" borderId="90" xfId="68" applyNumberFormat="1" applyFont="1" applyFill="1" applyBorder="1" applyAlignment="1">
      <alignment vertical="center"/>
    </xf>
    <xf numFmtId="3" fontId="25" fillId="0" borderId="93" xfId="68" applyNumberFormat="1" applyFont="1" applyFill="1" applyBorder="1" applyAlignment="1">
      <alignment horizontal="right" vertical="center"/>
    </xf>
    <xf numFmtId="3" fontId="25" fillId="0" borderId="94" xfId="68" applyNumberFormat="1" applyFont="1" applyFill="1" applyBorder="1" applyAlignment="1">
      <alignment vertical="center"/>
    </xf>
    <xf numFmtId="3" fontId="25" fillId="0" borderId="63" xfId="87" applyNumberFormat="1" applyFont="1" applyFill="1" applyBorder="1" applyAlignment="1">
      <alignment vertical="center"/>
    </xf>
    <xf numFmtId="3" fontId="25" fillId="0" borderId="104" xfId="68" applyNumberFormat="1" applyFont="1" applyFill="1" applyBorder="1" applyAlignment="1">
      <alignment horizontal="right" vertical="center"/>
    </xf>
    <xf numFmtId="3" fontId="25" fillId="0" borderId="145" xfId="68" applyNumberFormat="1" applyFont="1" applyFill="1" applyBorder="1" applyAlignment="1">
      <alignment horizontal="right" vertical="center"/>
    </xf>
    <xf numFmtId="3" fontId="25" fillId="0" borderId="146" xfId="68" applyNumberFormat="1" applyFont="1" applyFill="1" applyBorder="1" applyAlignment="1">
      <alignment horizontal="right" vertical="center"/>
    </xf>
    <xf numFmtId="3" fontId="25" fillId="0" borderId="143" xfId="68" applyNumberFormat="1" applyFont="1" applyFill="1" applyBorder="1" applyAlignment="1">
      <alignment horizontal="right" vertical="center"/>
    </xf>
    <xf numFmtId="3" fontId="25" fillId="0" borderId="144" xfId="68" applyNumberFormat="1" applyFont="1" applyFill="1" applyBorder="1" applyAlignment="1">
      <alignment horizontal="right" vertical="center"/>
    </xf>
    <xf numFmtId="3" fontId="70" fillId="30" borderId="148" xfId="68" applyNumberFormat="1" applyFont="1" applyFill="1" applyBorder="1" applyAlignment="1">
      <alignment vertical="center"/>
    </xf>
    <xf numFmtId="3" fontId="70" fillId="30" borderId="147" xfId="68" applyNumberFormat="1" applyFont="1" applyFill="1" applyBorder="1" applyAlignment="1">
      <alignment vertical="center"/>
    </xf>
    <xf numFmtId="3" fontId="70" fillId="30" borderId="64" xfId="68" applyNumberFormat="1" applyFont="1" applyFill="1" applyBorder="1" applyAlignment="1">
      <alignment vertical="center"/>
    </xf>
    <xf numFmtId="0" fontId="25" fillId="0" borderId="0" xfId="60" applyFont="1" applyFill="1"/>
    <xf numFmtId="0" fontId="70" fillId="0" borderId="0" xfId="92" applyFont="1" applyFill="1" applyAlignment="1">
      <alignment horizontal="center" wrapText="1"/>
    </xf>
    <xf numFmtId="0" fontId="25" fillId="0" borderId="0" xfId="92" applyFont="1" applyFill="1" applyAlignment="1">
      <alignment horizontal="right" wrapText="1"/>
    </xf>
    <xf numFmtId="0" fontId="25" fillId="0" borderId="0" xfId="60" applyFont="1" applyFill="1" applyAlignment="1"/>
    <xf numFmtId="0" fontId="25" fillId="0" borderId="0" xfId="60" applyFont="1" applyFill="1" applyAlignment="1">
      <alignment vertical="center"/>
    </xf>
    <xf numFmtId="0" fontId="70" fillId="0" borderId="13" xfId="60" applyFont="1" applyFill="1" applyBorder="1" applyAlignment="1"/>
    <xf numFmtId="4" fontId="25" fillId="0" borderId="38" xfId="60" applyNumberFormat="1" applyFont="1" applyFill="1" applyBorder="1" applyAlignment="1"/>
    <xf numFmtId="0" fontId="25" fillId="0" borderId="66" xfId="60" applyFont="1" applyFill="1" applyBorder="1" applyAlignment="1">
      <alignment wrapText="1"/>
    </xf>
    <xf numFmtId="0" fontId="70" fillId="0" borderId="13" xfId="60" applyFont="1" applyFill="1" applyBorder="1" applyAlignment="1">
      <alignment vertical="center" wrapText="1"/>
    </xf>
    <xf numFmtId="4" fontId="70" fillId="0" borderId="4" xfId="66" applyNumberFormat="1" applyFont="1" applyFill="1" applyBorder="1" applyAlignment="1">
      <alignment vertical="center"/>
    </xf>
    <xf numFmtId="0" fontId="25" fillId="0" borderId="66" xfId="66" applyFont="1" applyFill="1" applyBorder="1" applyAlignment="1">
      <alignment vertical="center" wrapText="1"/>
    </xf>
    <xf numFmtId="0" fontId="89" fillId="0" borderId="0" xfId="66" applyFont="1" applyFill="1"/>
    <xf numFmtId="4" fontId="25" fillId="0" borderId="38" xfId="60" applyNumberFormat="1" applyFont="1" applyFill="1" applyBorder="1"/>
    <xf numFmtId="0" fontId="70" fillId="0" borderId="4" xfId="60" applyFont="1" applyFill="1" applyBorder="1" applyAlignment="1">
      <alignment vertical="center" wrapText="1"/>
    </xf>
    <xf numFmtId="0" fontId="25" fillId="0" borderId="4" xfId="66" applyFont="1" applyFill="1" applyBorder="1" applyAlignment="1">
      <alignment vertical="center" wrapText="1"/>
    </xf>
    <xf numFmtId="0" fontId="89" fillId="0" borderId="0" xfId="66" applyFont="1" applyAlignment="1">
      <alignment vertical="center"/>
    </xf>
    <xf numFmtId="4" fontId="25" fillId="0" borderId="0" xfId="60" applyNumberFormat="1" applyFont="1" applyFill="1" applyBorder="1" applyAlignment="1">
      <alignment vertical="center"/>
    </xf>
    <xf numFmtId="0" fontId="25" fillId="0" borderId="25" xfId="60" applyFont="1" applyFill="1" applyBorder="1" applyAlignment="1">
      <alignment vertical="center" wrapText="1"/>
    </xf>
    <xf numFmtId="0" fontId="70" fillId="0" borderId="4" xfId="66" applyFont="1" applyFill="1" applyBorder="1" applyAlignment="1">
      <alignment vertical="center" wrapText="1"/>
    </xf>
    <xf numFmtId="0" fontId="90" fillId="0" borderId="0" xfId="66" applyFont="1" applyAlignment="1">
      <alignment vertical="center"/>
    </xf>
    <xf numFmtId="0" fontId="70" fillId="0" borderId="1" xfId="60" applyFont="1" applyFill="1" applyBorder="1" applyAlignment="1"/>
    <xf numFmtId="0" fontId="70" fillId="0" borderId="66" xfId="66" applyFont="1" applyFill="1" applyBorder="1" applyAlignment="1">
      <alignment vertical="center" wrapText="1"/>
    </xf>
    <xf numFmtId="0" fontId="25" fillId="0" borderId="13" xfId="60" applyFont="1" applyFill="1" applyBorder="1"/>
    <xf numFmtId="0" fontId="70" fillId="0" borderId="13" xfId="60" applyFont="1" applyFill="1" applyBorder="1" applyAlignment="1">
      <alignment vertical="center"/>
    </xf>
    <xf numFmtId="4" fontId="70" fillId="0" borderId="4" xfId="60" applyNumberFormat="1" applyFont="1" applyFill="1" applyBorder="1" applyAlignment="1">
      <alignment vertical="center"/>
    </xf>
    <xf numFmtId="0" fontId="70" fillId="0" borderId="66" xfId="60" applyFont="1" applyFill="1" applyBorder="1" applyAlignment="1">
      <alignment vertical="center" wrapText="1"/>
    </xf>
    <xf numFmtId="0" fontId="70" fillId="0" borderId="0" xfId="60" applyFont="1" applyFill="1"/>
    <xf numFmtId="4" fontId="25" fillId="0" borderId="0" xfId="60" applyNumberFormat="1" applyFont="1" applyFill="1" applyAlignment="1">
      <alignment vertical="center"/>
    </xf>
    <xf numFmtId="0" fontId="25" fillId="0" borderId="0" xfId="60" applyFont="1" applyFill="1" applyAlignment="1">
      <alignment vertical="center" wrapText="1"/>
    </xf>
    <xf numFmtId="4" fontId="25" fillId="0" borderId="54" xfId="91" applyNumberFormat="1" applyFont="1" applyFill="1" applyBorder="1" applyAlignment="1">
      <alignment vertical="center"/>
    </xf>
    <xf numFmtId="4" fontId="25" fillId="0" borderId="41" xfId="91" applyNumberFormat="1" applyFont="1" applyFill="1" applyBorder="1" applyAlignment="1">
      <alignment vertical="center"/>
    </xf>
    <xf numFmtId="4" fontId="25" fillId="0" borderId="42" xfId="91" applyNumberFormat="1" applyFont="1" applyFill="1" applyBorder="1" applyAlignment="1">
      <alignment vertical="center"/>
    </xf>
    <xf numFmtId="0" fontId="17" fillId="0" borderId="0" xfId="60" applyFont="1"/>
    <xf numFmtId="0" fontId="46" fillId="0" borderId="0" xfId="60" applyFont="1" applyFill="1" applyAlignment="1">
      <alignment wrapText="1"/>
    </xf>
    <xf numFmtId="0" fontId="25" fillId="0" borderId="0" xfId="60" applyFont="1" applyFill="1" applyAlignment="1">
      <alignment horizontal="right" wrapText="1"/>
    </xf>
    <xf numFmtId="0" fontId="70" fillId="0" borderId="4" xfId="60" applyFont="1" applyFill="1" applyBorder="1" applyAlignment="1">
      <alignment horizontal="center" vertical="center" wrapText="1"/>
    </xf>
    <xf numFmtId="0" fontId="18" fillId="0" borderId="0" xfId="60" applyFont="1" applyAlignment="1">
      <alignment vertical="center"/>
    </xf>
    <xf numFmtId="0" fontId="70" fillId="0" borderId="1" xfId="60" applyFont="1" applyFill="1" applyBorder="1" applyAlignment="1">
      <alignment wrapText="1"/>
    </xf>
    <xf numFmtId="0" fontId="70" fillId="0" borderId="2" xfId="60" applyFont="1" applyFill="1" applyBorder="1" applyAlignment="1">
      <alignment wrapText="1"/>
    </xf>
    <xf numFmtId="0" fontId="70" fillId="0" borderId="26" xfId="60" applyFont="1" applyFill="1" applyBorder="1" applyAlignment="1">
      <alignment wrapText="1"/>
    </xf>
    <xf numFmtId="0" fontId="18" fillId="0" borderId="0" xfId="60" applyFont="1"/>
    <xf numFmtId="0" fontId="70" fillId="0" borderId="13" xfId="60" applyFont="1" applyBorder="1" applyAlignment="1">
      <alignment vertical="center"/>
    </xf>
    <xf numFmtId="0" fontId="70" fillId="0" borderId="13" xfId="60" applyFont="1" applyBorder="1"/>
    <xf numFmtId="4" fontId="17" fillId="0" borderId="0" xfId="60" applyNumberFormat="1" applyFont="1" applyBorder="1" applyAlignment="1">
      <alignment vertical="center"/>
    </xf>
    <xf numFmtId="0" fontId="17" fillId="0" borderId="25" xfId="60" applyFont="1" applyFill="1" applyBorder="1" applyAlignment="1">
      <alignment vertical="center" wrapText="1"/>
    </xf>
    <xf numFmtId="0" fontId="70" fillId="0" borderId="13" xfId="60" applyFont="1" applyBorder="1" applyAlignment="1">
      <alignment vertical="center" wrapText="1"/>
    </xf>
    <xf numFmtId="4" fontId="25" fillId="0" borderId="0" xfId="60" applyNumberFormat="1" applyFont="1" applyBorder="1" applyAlignment="1">
      <alignment vertical="center"/>
    </xf>
    <xf numFmtId="0" fontId="70" fillId="0" borderId="4" xfId="60" applyFont="1" applyBorder="1" applyAlignment="1">
      <alignment vertical="center"/>
    </xf>
    <xf numFmtId="0" fontId="19" fillId="0" borderId="3" xfId="60" applyFont="1" applyFill="1" applyBorder="1"/>
    <xf numFmtId="0" fontId="18" fillId="0" borderId="4" xfId="60" applyFont="1" applyBorder="1" applyAlignment="1">
      <alignment vertical="center"/>
    </xf>
    <xf numFmtId="4" fontId="70" fillId="0" borderId="4" xfId="60" applyNumberFormat="1" applyFont="1" applyBorder="1" applyAlignment="1">
      <alignment vertical="center"/>
    </xf>
    <xf numFmtId="4" fontId="17" fillId="0" borderId="0" xfId="60" applyNumberFormat="1" applyFont="1" applyAlignment="1">
      <alignment vertical="center"/>
    </xf>
    <xf numFmtId="0" fontId="17" fillId="0" borderId="0" xfId="60" applyFont="1" applyAlignment="1">
      <alignment vertical="center" wrapText="1"/>
    </xf>
    <xf numFmtId="4" fontId="25" fillId="0" borderId="54" xfId="91" applyNumberFormat="1" applyFont="1" applyBorder="1" applyAlignment="1">
      <alignment vertical="center"/>
    </xf>
    <xf numFmtId="4" fontId="25" fillId="0" borderId="41" xfId="91" applyNumberFormat="1" applyFont="1" applyBorder="1" applyAlignment="1">
      <alignment vertical="center"/>
    </xf>
    <xf numFmtId="4" fontId="25" fillId="0" borderId="42" xfId="91" applyNumberFormat="1" applyFont="1" applyBorder="1" applyAlignment="1">
      <alignment vertical="center"/>
    </xf>
    <xf numFmtId="4" fontId="25" fillId="0" borderId="1" xfId="91" applyNumberFormat="1" applyFont="1" applyBorder="1" applyAlignment="1">
      <alignment vertical="center"/>
    </xf>
    <xf numFmtId="4" fontId="25" fillId="0" borderId="3" xfId="91" applyNumberFormat="1" applyFont="1" applyBorder="1" applyAlignment="1">
      <alignment vertical="center"/>
    </xf>
    <xf numFmtId="4" fontId="25" fillId="0" borderId="9" xfId="91" applyNumberFormat="1" applyFont="1" applyBorder="1" applyAlignment="1">
      <alignment vertical="center"/>
    </xf>
    <xf numFmtId="4" fontId="25" fillId="0" borderId="3" xfId="91" applyNumberFormat="1" applyFont="1" applyFill="1" applyBorder="1" applyAlignment="1">
      <alignment vertical="center"/>
    </xf>
    <xf numFmtId="4" fontId="25" fillId="0" borderId="1" xfId="91" applyNumberFormat="1" applyFont="1" applyFill="1" applyBorder="1" applyAlignment="1">
      <alignment vertical="center"/>
    </xf>
    <xf numFmtId="0" fontId="17" fillId="0" borderId="4" xfId="60" applyFont="1" applyFill="1" applyBorder="1" applyAlignment="1">
      <alignment vertical="center" wrapText="1"/>
    </xf>
    <xf numFmtId="0" fontId="25" fillId="0" borderId="0" xfId="92" applyFont="1" applyFill="1" applyAlignment="1">
      <alignment vertical="center"/>
    </xf>
    <xf numFmtId="0" fontId="25" fillId="0" borderId="0" xfId="92" applyFont="1" applyFill="1" applyBorder="1" applyAlignment="1">
      <alignment horizontal="left" vertical="center" wrapText="1"/>
    </xf>
    <xf numFmtId="0" fontId="25" fillId="0" borderId="0" xfId="92" applyFont="1" applyFill="1" applyAlignment="1">
      <alignment vertical="center" wrapText="1"/>
    </xf>
    <xf numFmtId="0" fontId="25" fillId="0" borderId="0" xfId="92" applyFont="1" applyFill="1" applyAlignment="1">
      <alignment horizontal="right" vertical="center" wrapText="1"/>
    </xf>
    <xf numFmtId="0" fontId="70" fillId="0" borderId="4" xfId="60" applyFont="1" applyFill="1" applyBorder="1" applyAlignment="1">
      <alignment vertical="center"/>
    </xf>
    <xf numFmtId="4" fontId="70" fillId="0" borderId="4" xfId="67" applyNumberFormat="1" applyFont="1" applyFill="1" applyBorder="1" applyAlignment="1">
      <alignment vertical="center" wrapText="1"/>
    </xf>
    <xf numFmtId="0" fontId="70" fillId="0" borderId="66" xfId="67" applyFont="1" applyFill="1" applyBorder="1" applyAlignment="1">
      <alignment vertical="center" wrapText="1"/>
    </xf>
    <xf numFmtId="0" fontId="90" fillId="0" borderId="0" xfId="67" applyFont="1" applyFill="1" applyAlignment="1">
      <alignment vertical="center" wrapText="1"/>
    </xf>
    <xf numFmtId="0" fontId="15" fillId="0" borderId="0" xfId="60" applyFill="1"/>
    <xf numFmtId="4" fontId="17" fillId="0" borderId="0" xfId="60" applyNumberFormat="1" applyFont="1" applyFill="1" applyAlignment="1">
      <alignment vertical="center"/>
    </xf>
    <xf numFmtId="0" fontId="15" fillId="0" borderId="0" xfId="60" applyFill="1" applyAlignment="1">
      <alignment vertical="center" wrapText="1"/>
    </xf>
    <xf numFmtId="0" fontId="15" fillId="0" borderId="0" xfId="60"/>
    <xf numFmtId="4" fontId="70" fillId="0" borderId="0" xfId="2" applyNumberFormat="1" applyFont="1" applyFill="1" applyBorder="1" applyAlignment="1">
      <alignment vertical="center"/>
    </xf>
    <xf numFmtId="0" fontId="19" fillId="0" borderId="0" xfId="60" applyFont="1"/>
    <xf numFmtId="0" fontId="25" fillId="0" borderId="0" xfId="60" applyFont="1" applyAlignment="1">
      <alignment wrapText="1"/>
    </xf>
    <xf numFmtId="4" fontId="25" fillId="0" borderId="0" xfId="60" applyNumberFormat="1" applyFont="1" applyAlignment="1"/>
    <xf numFmtId="0" fontId="25" fillId="0" borderId="0" xfId="60" applyFont="1"/>
    <xf numFmtId="0" fontId="25" fillId="0" borderId="0" xfId="60" applyFont="1" applyFill="1" applyAlignment="1">
      <alignment horizontal="right"/>
    </xf>
    <xf numFmtId="4" fontId="70" fillId="0" borderId="0" xfId="92" applyNumberFormat="1" applyFont="1" applyFill="1" applyBorder="1"/>
    <xf numFmtId="0" fontId="25" fillId="0" borderId="0" xfId="78" applyFont="1" applyBorder="1"/>
    <xf numFmtId="0" fontId="25" fillId="0" borderId="0" xfId="1" applyFont="1"/>
    <xf numFmtId="0" fontId="25" fillId="0" borderId="0" xfId="1" applyFont="1" applyAlignment="1">
      <alignment vertical="center"/>
    </xf>
    <xf numFmtId="0" fontId="25" fillId="0" borderId="0" xfId="1" applyFont="1" applyAlignment="1">
      <alignment vertical="center" wrapText="1"/>
    </xf>
    <xf numFmtId="4" fontId="25" fillId="0" borderId="0" xfId="1" applyNumberFormat="1" applyFont="1" applyAlignment="1">
      <alignment vertical="center"/>
    </xf>
    <xf numFmtId="0" fontId="92" fillId="0" borderId="0" xfId="1" applyFont="1" applyAlignment="1">
      <alignment vertical="center"/>
    </xf>
    <xf numFmtId="0" fontId="25" fillId="0" borderId="0" xfId="1" applyFont="1" applyAlignment="1">
      <alignment horizontal="center" vertical="center"/>
    </xf>
    <xf numFmtId="0" fontId="25" fillId="0" borderId="0" xfId="1" applyFont="1" applyAlignment="1">
      <alignment horizontal="left" vertical="center"/>
    </xf>
    <xf numFmtId="0" fontId="70" fillId="0" borderId="0" xfId="1" applyFont="1" applyAlignment="1">
      <alignment vertical="center"/>
    </xf>
    <xf numFmtId="0" fontId="70" fillId="0" borderId="0" xfId="1" applyFont="1" applyAlignment="1">
      <alignment horizontal="right"/>
    </xf>
    <xf numFmtId="4" fontId="70" fillId="0" borderId="94" xfId="1" applyNumberFormat="1" applyFont="1" applyBorder="1" applyAlignment="1">
      <alignment horizontal="center" vertical="center" wrapText="1"/>
    </xf>
    <xf numFmtId="4" fontId="70" fillId="0" borderId="12" xfId="1" applyNumberFormat="1" applyFont="1" applyBorder="1" applyAlignment="1">
      <alignment horizontal="center" vertical="center" wrapText="1"/>
    </xf>
    <xf numFmtId="4" fontId="25" fillId="0" borderId="0" xfId="1" applyNumberFormat="1" applyFont="1" applyBorder="1" applyAlignment="1">
      <alignment horizontal="center" vertical="center" wrapText="1"/>
    </xf>
    <xf numFmtId="4" fontId="25" fillId="0" borderId="0" xfId="1" applyNumberFormat="1" applyFont="1" applyBorder="1" applyAlignment="1">
      <alignment horizontal="left" vertical="center" wrapText="1"/>
    </xf>
    <xf numFmtId="4" fontId="25" fillId="24" borderId="4" xfId="1" applyNumberFormat="1" applyFont="1" applyFill="1" applyBorder="1" applyAlignment="1">
      <alignment horizontal="right" vertical="center"/>
    </xf>
    <xf numFmtId="4" fontId="92" fillId="0" borderId="6" xfId="1" applyNumberFormat="1" applyFont="1" applyBorder="1" applyAlignment="1">
      <alignment horizontal="right" vertical="center"/>
    </xf>
    <xf numFmtId="4" fontId="25" fillId="0" borderId="0" xfId="1" applyNumberFormat="1" applyFont="1" applyBorder="1" applyAlignment="1">
      <alignment horizontal="center" vertical="center"/>
    </xf>
    <xf numFmtId="4" fontId="25" fillId="0" borderId="0" xfId="1" applyNumberFormat="1" applyFont="1" applyBorder="1" applyAlignment="1">
      <alignment horizontal="left" vertical="center"/>
    </xf>
    <xf numFmtId="4" fontId="25" fillId="0" borderId="4" xfId="1" applyNumberFormat="1" applyFont="1" applyBorder="1" applyAlignment="1">
      <alignment horizontal="right" vertical="center"/>
    </xf>
    <xf numFmtId="4" fontId="70" fillId="0" borderId="61" xfId="1" applyNumberFormat="1" applyFont="1" applyBorder="1" applyAlignment="1">
      <alignment vertical="center"/>
    </xf>
    <xf numFmtId="4" fontId="70" fillId="0" borderId="61" xfId="1" applyNumberFormat="1" applyFont="1" applyFill="1" applyBorder="1" applyAlignment="1">
      <alignment vertical="center"/>
    </xf>
    <xf numFmtId="4" fontId="93" fillId="0" borderId="8" xfId="1" applyNumberFormat="1" applyFont="1" applyBorder="1" applyAlignment="1">
      <alignment horizontal="right" vertical="center"/>
    </xf>
    <xf numFmtId="0" fontId="70" fillId="0" borderId="0" xfId="1" applyFont="1" applyAlignment="1">
      <alignment vertical="center" wrapText="1"/>
    </xf>
    <xf numFmtId="4" fontId="70" fillId="0" borderId="0" xfId="1" applyNumberFormat="1" applyFont="1" applyAlignment="1">
      <alignment vertical="center"/>
    </xf>
    <xf numFmtId="0" fontId="93" fillId="0" borderId="0" xfId="1" applyFont="1" applyAlignment="1">
      <alignment vertical="center"/>
    </xf>
    <xf numFmtId="0" fontId="70" fillId="0" borderId="65" xfId="1" applyFont="1" applyBorder="1" applyAlignment="1">
      <alignment horizontal="center" vertical="center" wrapText="1"/>
    </xf>
    <xf numFmtId="0" fontId="70" fillId="0" borderId="64" xfId="1" applyFont="1" applyBorder="1" applyAlignment="1">
      <alignment horizontal="center" vertical="center" wrapText="1"/>
    </xf>
    <xf numFmtId="4" fontId="70" fillId="0" borderId="64" xfId="1" applyNumberFormat="1" applyFont="1" applyBorder="1" applyAlignment="1">
      <alignment horizontal="center" vertical="center" wrapText="1"/>
    </xf>
    <xf numFmtId="4" fontId="70" fillId="0" borderId="29" xfId="1" applyNumberFormat="1" applyFont="1" applyBorder="1" applyAlignment="1">
      <alignment horizontal="center" vertical="center" wrapText="1"/>
    </xf>
    <xf numFmtId="0" fontId="70" fillId="0" borderId="27" xfId="1" applyFont="1" applyBorder="1" applyAlignment="1"/>
    <xf numFmtId="0" fontId="25" fillId="0" borderId="89" xfId="1" applyFont="1" applyBorder="1" applyAlignment="1">
      <alignment vertical="center" wrapText="1"/>
    </xf>
    <xf numFmtId="4" fontId="25" fillId="0" borderId="89" xfId="1" applyNumberFormat="1" applyFont="1" applyBorder="1" applyAlignment="1">
      <alignment vertical="center"/>
    </xf>
    <xf numFmtId="0" fontId="25" fillId="0" borderId="89" xfId="1" applyFont="1" applyBorder="1" applyAlignment="1">
      <alignment vertical="center"/>
    </xf>
    <xf numFmtId="0" fontId="92" fillId="0" borderId="89" xfId="1" applyFont="1" applyBorder="1" applyAlignment="1">
      <alignment horizontal="right" vertical="center"/>
    </xf>
    <xf numFmtId="0" fontId="25" fillId="0" borderId="89" xfId="1" applyFont="1" applyBorder="1" applyAlignment="1">
      <alignment horizontal="center" vertical="center"/>
    </xf>
    <xf numFmtId="0" fontId="25" fillId="0" borderId="90" xfId="1" applyFont="1" applyBorder="1" applyAlignment="1">
      <alignment horizontal="left"/>
    </xf>
    <xf numFmtId="0" fontId="25" fillId="0" borderId="0" xfId="1" applyFont="1" applyFill="1" applyAlignment="1">
      <alignment vertical="center" wrapText="1"/>
    </xf>
    <xf numFmtId="0" fontId="92" fillId="0" borderId="5" xfId="1" applyFont="1" applyFill="1" applyBorder="1" applyAlignment="1">
      <alignment horizontal="center" vertical="center" wrapText="1"/>
    </xf>
    <xf numFmtId="0" fontId="25" fillId="0" borderId="4" xfId="94" applyFont="1" applyBorder="1" applyAlignment="1">
      <alignment vertical="center" wrapText="1"/>
    </xf>
    <xf numFmtId="4" fontId="25" fillId="0" borderId="4" xfId="94" applyNumberFormat="1" applyFont="1" applyBorder="1" applyAlignment="1">
      <alignment vertical="center"/>
    </xf>
    <xf numFmtId="4" fontId="92" fillId="0" borderId="42" xfId="1" applyNumberFormat="1" applyFont="1" applyBorder="1" applyAlignment="1">
      <alignment horizontal="right" vertical="center"/>
    </xf>
    <xf numFmtId="4" fontId="25" fillId="0" borderId="26" xfId="1" applyNumberFormat="1" applyFont="1" applyBorder="1" applyAlignment="1">
      <alignment horizontal="center" vertical="center" wrapText="1"/>
    </xf>
    <xf numFmtId="0" fontId="25" fillId="0" borderId="6" xfId="1" applyFont="1" applyFill="1" applyBorder="1" applyAlignment="1">
      <alignment horizontal="justify" vertical="center" wrapText="1"/>
    </xf>
    <xf numFmtId="4" fontId="25" fillId="0" borderId="26" xfId="1" applyNumberFormat="1" applyFont="1" applyFill="1" applyBorder="1" applyAlignment="1">
      <alignment horizontal="center" vertical="center" wrapText="1"/>
    </xf>
    <xf numFmtId="0" fontId="25" fillId="0" borderId="36" xfId="1" applyFont="1" applyFill="1" applyBorder="1" applyAlignment="1">
      <alignment horizontal="justify" vertical="center" wrapText="1"/>
    </xf>
    <xf numFmtId="0" fontId="25" fillId="0" borderId="97" xfId="1" applyFont="1" applyFill="1" applyBorder="1" applyAlignment="1">
      <alignment horizontal="justify" vertical="center" wrapText="1"/>
    </xf>
    <xf numFmtId="0" fontId="19" fillId="0" borderId="0" xfId="1" applyFont="1" applyAlignment="1">
      <alignment vertical="center"/>
    </xf>
    <xf numFmtId="4" fontId="25" fillId="0" borderId="66" xfId="1" applyNumberFormat="1" applyFont="1" applyFill="1" applyBorder="1" applyAlignment="1">
      <alignment horizontal="center" vertical="center" wrapText="1"/>
    </xf>
    <xf numFmtId="4" fontId="92" fillId="0" borderId="4" xfId="1" applyNumberFormat="1" applyFont="1" applyBorder="1" applyAlignment="1">
      <alignment horizontal="right" vertical="center"/>
    </xf>
    <xf numFmtId="4" fontId="92" fillId="0" borderId="41" xfId="1" applyNumberFormat="1" applyFont="1" applyBorder="1" applyAlignment="1">
      <alignment horizontal="right" vertical="center"/>
    </xf>
    <xf numFmtId="0" fontId="25" fillId="0" borderId="4" xfId="1" applyFont="1" applyFill="1" applyBorder="1" applyAlignment="1">
      <alignment vertical="center" wrapText="1"/>
    </xf>
    <xf numFmtId="0" fontId="25" fillId="0" borderId="13" xfId="1" applyFont="1" applyFill="1" applyBorder="1" applyAlignment="1">
      <alignment vertical="center" wrapText="1"/>
    </xf>
    <xf numFmtId="0" fontId="25" fillId="26" borderId="13" xfId="94" applyFont="1" applyFill="1" applyBorder="1" applyAlignment="1">
      <alignment vertical="center" wrapText="1"/>
    </xf>
    <xf numFmtId="4" fontId="25" fillId="0" borderId="4" xfId="1" applyNumberFormat="1" applyFont="1" applyBorder="1" applyAlignment="1">
      <alignment vertical="center" wrapText="1"/>
    </xf>
    <xf numFmtId="4" fontId="70" fillId="0" borderId="61" xfId="1" applyNumberFormat="1" applyFont="1" applyBorder="1" applyAlignment="1">
      <alignment horizontal="right" vertical="center" wrapText="1"/>
    </xf>
    <xf numFmtId="4" fontId="93" fillId="0" borderId="24" xfId="1" applyNumberFormat="1" applyFont="1" applyBorder="1" applyAlignment="1">
      <alignment horizontal="right" vertical="center" wrapText="1"/>
    </xf>
    <xf numFmtId="4" fontId="25" fillId="0" borderId="61" xfId="1" applyNumberFormat="1" applyFont="1" applyBorder="1" applyAlignment="1">
      <alignment horizontal="center" vertical="center" wrapText="1"/>
    </xf>
    <xf numFmtId="0" fontId="25" fillId="0" borderId="8" xfId="1" applyFont="1" applyFill="1" applyBorder="1" applyAlignment="1">
      <alignment horizontal="justify" vertical="center" wrapText="1"/>
    </xf>
    <xf numFmtId="0" fontId="70" fillId="0" borderId="89" xfId="1" applyFont="1" applyBorder="1" applyAlignment="1">
      <alignment vertical="center" wrapText="1"/>
    </xf>
    <xf numFmtId="4" fontId="70" fillId="0" borderId="89" xfId="1" applyNumberFormat="1" applyFont="1" applyBorder="1" applyAlignment="1">
      <alignment vertical="center"/>
    </xf>
    <xf numFmtId="0" fontId="70" fillId="0" borderId="89" xfId="1" applyFont="1" applyBorder="1" applyAlignment="1">
      <alignment vertical="center"/>
    </xf>
    <xf numFmtId="0" fontId="25" fillId="0" borderId="29" xfId="1" applyFont="1" applyFill="1" applyBorder="1" applyAlignment="1">
      <alignment horizontal="justify" vertical="center" wrapText="1"/>
    </xf>
    <xf numFmtId="0" fontId="92" fillId="0" borderId="63" xfId="1" applyFont="1" applyFill="1" applyBorder="1" applyAlignment="1">
      <alignment horizontal="center" vertical="center" wrapText="1"/>
    </xf>
    <xf numFmtId="0" fontId="25" fillId="0" borderId="42" xfId="94" applyFont="1" applyBorder="1" applyAlignment="1">
      <alignment vertical="center" wrapText="1"/>
    </xf>
    <xf numFmtId="4" fontId="25" fillId="0" borderId="42" xfId="94" applyNumberFormat="1" applyFont="1" applyBorder="1" applyAlignment="1">
      <alignment vertical="center"/>
    </xf>
    <xf numFmtId="4" fontId="25" fillId="0" borderId="42" xfId="1" applyNumberFormat="1" applyFont="1" applyFill="1" applyBorder="1" applyAlignment="1">
      <alignment horizontal="center" vertical="center" wrapText="1"/>
    </xf>
    <xf numFmtId="0" fontId="25" fillId="0" borderId="4" xfId="94" applyFont="1" applyFill="1" applyBorder="1" applyAlignment="1">
      <alignment vertical="center" wrapText="1"/>
    </xf>
    <xf numFmtId="4" fontId="25" fillId="0" borderId="61" xfId="1" applyNumberFormat="1" applyFont="1" applyFill="1" applyBorder="1" applyAlignment="1">
      <alignment horizontal="center" vertical="center" wrapText="1"/>
    </xf>
    <xf numFmtId="0" fontId="70" fillId="0" borderId="32" xfId="1" applyFont="1" applyBorder="1" applyAlignment="1"/>
    <xf numFmtId="0" fontId="70" fillId="24" borderId="57" xfId="1" applyFont="1" applyFill="1" applyBorder="1" applyAlignment="1">
      <alignment vertical="center" wrapText="1"/>
    </xf>
    <xf numFmtId="4" fontId="70" fillId="0" borderId="57" xfId="1" applyNumberFormat="1" applyFont="1" applyBorder="1" applyAlignment="1">
      <alignment vertical="center"/>
    </xf>
    <xf numFmtId="0" fontId="70" fillId="0" borderId="57" xfId="1" applyFont="1" applyBorder="1" applyAlignment="1">
      <alignment vertical="center"/>
    </xf>
    <xf numFmtId="0" fontId="92" fillId="0" borderId="57" xfId="1" applyFont="1" applyBorder="1" applyAlignment="1">
      <alignment horizontal="right" vertical="center"/>
    </xf>
    <xf numFmtId="0" fontId="25" fillId="0" borderId="57" xfId="1" applyFont="1" applyFill="1" applyBorder="1" applyAlignment="1">
      <alignment horizontal="center" vertical="center"/>
    </xf>
    <xf numFmtId="0" fontId="25" fillId="0" borderId="58" xfId="1" applyFont="1" applyFill="1" applyBorder="1" applyAlignment="1">
      <alignment horizontal="justify" vertical="center"/>
    </xf>
    <xf numFmtId="0" fontId="25" fillId="0" borderId="12" xfId="1" applyFont="1" applyFill="1" applyBorder="1" applyAlignment="1">
      <alignment horizontal="justify" vertical="center" wrapText="1"/>
    </xf>
    <xf numFmtId="4" fontId="25" fillId="0" borderId="4" xfId="1" applyNumberFormat="1" applyFont="1" applyFill="1" applyBorder="1" applyAlignment="1">
      <alignment horizontal="center" vertical="center" wrapText="1"/>
    </xf>
    <xf numFmtId="4" fontId="25" fillId="0" borderId="4" xfId="1" applyNumberFormat="1" applyFont="1" applyBorder="1" applyAlignment="1">
      <alignment horizontal="center" vertical="center" wrapText="1"/>
    </xf>
    <xf numFmtId="0" fontId="25" fillId="0" borderId="0" xfId="1" applyFont="1" applyFill="1" applyAlignment="1">
      <alignment vertical="center"/>
    </xf>
    <xf numFmtId="4" fontId="25" fillId="24" borderId="4" xfId="1" applyNumberFormat="1" applyFont="1" applyFill="1" applyBorder="1" applyAlignment="1">
      <alignment horizontal="center" vertical="center" wrapText="1"/>
    </xf>
    <xf numFmtId="4" fontId="70" fillId="24" borderId="61" xfId="1" applyNumberFormat="1" applyFont="1" applyFill="1" applyBorder="1" applyAlignment="1">
      <alignment horizontal="right" vertical="center" wrapText="1"/>
    </xf>
    <xf numFmtId="4" fontId="93" fillId="0" borderId="61" xfId="1" applyNumberFormat="1" applyFont="1" applyBorder="1" applyAlignment="1">
      <alignment horizontal="right" vertical="center" wrapText="1"/>
    </xf>
    <xf numFmtId="4" fontId="25" fillId="0" borderId="8" xfId="1" applyNumberFormat="1" applyFont="1" applyFill="1" applyBorder="1" applyAlignment="1">
      <alignment horizontal="justify" vertical="center" wrapText="1"/>
    </xf>
    <xf numFmtId="0" fontId="25" fillId="0" borderId="90" xfId="1" applyFont="1" applyFill="1" applyBorder="1" applyAlignment="1">
      <alignment horizontal="justify" vertical="center"/>
    </xf>
    <xf numFmtId="4" fontId="25" fillId="0" borderId="8" xfId="1" applyNumberFormat="1" applyFont="1" applyBorder="1" applyAlignment="1">
      <alignment horizontal="left" vertical="center" wrapText="1"/>
    </xf>
    <xf numFmtId="4" fontId="25" fillId="0" borderId="0" xfId="1" applyNumberFormat="1" applyFont="1" applyAlignment="1">
      <alignment vertical="center" wrapText="1"/>
    </xf>
    <xf numFmtId="4" fontId="92" fillId="0" borderId="0" xfId="1" applyNumberFormat="1" applyFont="1" applyAlignment="1">
      <alignment vertical="center"/>
    </xf>
    <xf numFmtId="4" fontId="25" fillId="0" borderId="0" xfId="1" applyNumberFormat="1" applyFont="1" applyAlignment="1">
      <alignment horizontal="center" vertical="center"/>
    </xf>
    <xf numFmtId="4" fontId="25" fillId="0" borderId="0" xfId="1" applyNumberFormat="1" applyFont="1" applyAlignment="1">
      <alignment horizontal="left" vertical="center"/>
    </xf>
    <xf numFmtId="0" fontId="94" fillId="0" borderId="0" xfId="1" applyFont="1" applyAlignment="1">
      <alignment vertical="center"/>
    </xf>
    <xf numFmtId="0" fontId="94" fillId="0" borderId="0" xfId="1" applyFont="1" applyAlignment="1">
      <alignment vertical="center" wrapText="1"/>
    </xf>
    <xf numFmtId="4" fontId="94" fillId="0" borderId="0" xfId="1" applyNumberFormat="1" applyFont="1" applyAlignment="1">
      <alignment vertical="center"/>
    </xf>
    <xf numFmtId="0" fontId="95" fillId="0" borderId="0" xfId="1" applyFont="1" applyAlignment="1">
      <alignment vertical="center"/>
    </xf>
    <xf numFmtId="0" fontId="96" fillId="0" borderId="0" xfId="1" applyFont="1" applyAlignment="1">
      <alignment horizontal="center" vertical="center"/>
    </xf>
    <xf numFmtId="0" fontId="96" fillId="0" borderId="0" xfId="1" applyFont="1" applyAlignment="1">
      <alignment horizontal="left" vertical="center"/>
    </xf>
    <xf numFmtId="0" fontId="87" fillId="0" borderId="4" xfId="94" applyFont="1" applyBorder="1" applyAlignment="1">
      <alignment vertical="center" wrapText="1"/>
    </xf>
    <xf numFmtId="4" fontId="87" fillId="0" borderId="4" xfId="94" applyNumberFormat="1" applyFont="1" applyBorder="1" applyAlignment="1">
      <alignment vertical="center"/>
    </xf>
    <xf numFmtId="4" fontId="92" fillId="0" borderId="129" xfId="1" applyNumberFormat="1" applyFont="1" applyBorder="1" applyAlignment="1">
      <alignment horizontal="right" vertical="center"/>
    </xf>
    <xf numFmtId="4" fontId="25" fillId="0" borderId="93" xfId="1" applyNumberFormat="1" applyFont="1" applyBorder="1" applyAlignment="1">
      <alignment horizontal="center" vertical="center" wrapText="1"/>
    </xf>
    <xf numFmtId="0" fontId="96" fillId="0" borderId="0" xfId="1" applyFont="1" applyFill="1" applyAlignment="1">
      <alignment vertical="center" wrapText="1"/>
    </xf>
    <xf numFmtId="0" fontId="87" fillId="0" borderId="13" xfId="1" applyFont="1" applyFill="1" applyBorder="1" applyAlignment="1">
      <alignment vertical="center" wrapText="1"/>
    </xf>
    <xf numFmtId="0" fontId="87" fillId="0" borderId="42" xfId="94" applyFont="1" applyBorder="1" applyAlignment="1">
      <alignment vertical="center" wrapText="1"/>
    </xf>
    <xf numFmtId="4" fontId="87" fillId="0" borderId="42" xfId="94" applyNumberFormat="1" applyFont="1" applyBorder="1" applyAlignment="1">
      <alignment vertical="center"/>
    </xf>
    <xf numFmtId="0" fontId="87" fillId="0" borderId="6" xfId="1" applyFont="1" applyFill="1" applyBorder="1" applyAlignment="1">
      <alignment horizontal="justify" vertical="center" wrapText="1"/>
    </xf>
    <xf numFmtId="4" fontId="96" fillId="0" borderId="0" xfId="1" applyNumberFormat="1" applyFont="1" applyAlignment="1">
      <alignment vertical="center"/>
    </xf>
    <xf numFmtId="4" fontId="96" fillId="0" borderId="0" xfId="1" applyNumberFormat="1" applyFont="1" applyAlignment="1">
      <alignment vertical="center" wrapText="1"/>
    </xf>
    <xf numFmtId="4" fontId="97" fillId="0" borderId="0" xfId="1" applyNumberFormat="1" applyFont="1" applyAlignment="1">
      <alignment vertical="center"/>
    </xf>
    <xf numFmtId="4" fontId="96" fillId="0" borderId="0" xfId="1" applyNumberFormat="1" applyFont="1" applyAlignment="1">
      <alignment horizontal="center" vertical="center"/>
    </xf>
    <xf numFmtId="4" fontId="96" fillId="0" borderId="0" xfId="1" applyNumberFormat="1" applyFont="1" applyAlignment="1">
      <alignment horizontal="left" vertical="center"/>
    </xf>
    <xf numFmtId="0" fontId="25" fillId="0" borderId="5" xfId="1" applyFont="1" applyBorder="1" applyAlignment="1">
      <alignment horizontal="left" vertical="center"/>
    </xf>
    <xf numFmtId="0" fontId="25" fillId="0" borderId="4" xfId="1" applyFont="1" applyBorder="1" applyAlignment="1">
      <alignment horizontal="left" vertical="center" wrapText="1"/>
    </xf>
    <xf numFmtId="4" fontId="25" fillId="0" borderId="42" xfId="1" applyNumberFormat="1" applyFont="1" applyBorder="1" applyAlignment="1">
      <alignment horizontal="center" vertical="center" wrapText="1"/>
    </xf>
    <xf numFmtId="4" fontId="87" fillId="0" borderId="4" xfId="1" applyNumberFormat="1" applyFont="1" applyBorder="1" applyAlignment="1">
      <alignment horizontal="center" vertical="center" wrapText="1"/>
    </xf>
    <xf numFmtId="4" fontId="87" fillId="0" borderId="4" xfId="94" applyNumberFormat="1" applyFont="1" applyFill="1" applyBorder="1" applyAlignment="1">
      <alignment vertical="center"/>
    </xf>
    <xf numFmtId="4" fontId="92" fillId="0" borderId="4" xfId="1" applyNumberFormat="1" applyFont="1" applyFill="1" applyBorder="1" applyAlignment="1">
      <alignment horizontal="right" vertical="center"/>
    </xf>
    <xf numFmtId="4" fontId="25" fillId="0" borderId="4" xfId="1" applyNumberFormat="1" applyFont="1" applyFill="1" applyBorder="1" applyAlignment="1">
      <alignment vertical="center" wrapText="1"/>
    </xf>
    <xf numFmtId="0" fontId="87" fillId="0" borderId="4" xfId="1" applyFont="1" applyFill="1" applyBorder="1" applyAlignment="1">
      <alignment vertical="center" wrapText="1"/>
    </xf>
    <xf numFmtId="0" fontId="70" fillId="0" borderId="57" xfId="1" applyFont="1" applyBorder="1" applyAlignment="1">
      <alignment vertical="center" wrapText="1"/>
    </xf>
    <xf numFmtId="0" fontId="25" fillId="0" borderId="57" xfId="1" applyFont="1" applyBorder="1" applyAlignment="1">
      <alignment horizontal="center" vertical="center"/>
    </xf>
    <xf numFmtId="0" fontId="25" fillId="0" borderId="34" xfId="1" applyFont="1" applyFill="1" applyBorder="1" applyAlignment="1">
      <alignment horizontal="justify" vertical="center" wrapText="1"/>
    </xf>
    <xf numFmtId="0" fontId="87" fillId="0" borderId="4" xfId="94" applyFont="1" applyFill="1" applyBorder="1" applyAlignment="1">
      <alignment vertical="center" wrapText="1"/>
    </xf>
    <xf numFmtId="0" fontId="25" fillId="0" borderId="89" xfId="1" applyFont="1" applyFill="1" applyBorder="1" applyAlignment="1">
      <alignment horizontal="center" vertical="center"/>
    </xf>
    <xf numFmtId="0" fontId="25" fillId="0" borderId="1" xfId="1" applyFont="1" applyFill="1" applyBorder="1" applyAlignment="1">
      <alignment vertical="center" wrapText="1"/>
    </xf>
    <xf numFmtId="4" fontId="25" fillId="0" borderId="42" xfId="1" applyNumberFormat="1" applyFont="1" applyFill="1" applyBorder="1" applyAlignment="1">
      <alignment vertical="center" wrapText="1"/>
    </xf>
    <xf numFmtId="4" fontId="92" fillId="0" borderId="42" xfId="1" applyNumberFormat="1" applyFont="1" applyFill="1" applyBorder="1" applyAlignment="1">
      <alignment horizontal="right" vertical="center"/>
    </xf>
    <xf numFmtId="4" fontId="70" fillId="0" borderId="61" xfId="1" applyNumberFormat="1" applyFont="1" applyFill="1" applyBorder="1" applyAlignment="1">
      <alignment horizontal="right" vertical="center" wrapText="1"/>
    </xf>
    <xf numFmtId="4" fontId="93" fillId="0" borderId="61" xfId="1" applyNumberFormat="1" applyFont="1" applyFill="1" applyBorder="1" applyAlignment="1">
      <alignment horizontal="right" vertical="center" wrapText="1"/>
    </xf>
    <xf numFmtId="0" fontId="25" fillId="0" borderId="8" xfId="1" applyFont="1" applyFill="1" applyBorder="1" applyAlignment="1">
      <alignment vertical="center" wrapText="1"/>
    </xf>
    <xf numFmtId="4" fontId="25" fillId="0" borderId="4" xfId="94" applyNumberFormat="1" applyFont="1" applyFill="1" applyBorder="1" applyAlignment="1">
      <alignment vertical="center"/>
    </xf>
    <xf numFmtId="4" fontId="87" fillId="0" borderId="26" xfId="1" applyNumberFormat="1" applyFont="1" applyBorder="1" applyAlignment="1">
      <alignment horizontal="center" vertical="center" wrapText="1"/>
    </xf>
    <xf numFmtId="4" fontId="25" fillId="0" borderId="0" xfId="1" applyNumberFormat="1" applyFont="1" applyFill="1" applyAlignment="1">
      <alignment vertical="center" wrapText="1"/>
    </xf>
    <xf numFmtId="0" fontId="19" fillId="0" borderId="0" xfId="1" applyFont="1" applyFill="1" applyAlignment="1">
      <alignment vertical="center"/>
    </xf>
    <xf numFmtId="4" fontId="96" fillId="0" borderId="0" xfId="1" applyNumberFormat="1" applyFont="1" applyFill="1" applyAlignment="1">
      <alignment vertical="center" wrapText="1"/>
    </xf>
    <xf numFmtId="0" fontId="87" fillId="26" borderId="13" xfId="94" applyFont="1" applyFill="1" applyBorder="1" applyAlignment="1">
      <alignment vertical="center" wrapText="1"/>
    </xf>
    <xf numFmtId="0" fontId="92" fillId="0" borderId="10" xfId="1" applyFont="1" applyFill="1" applyBorder="1" applyAlignment="1">
      <alignment horizontal="center" vertical="center" wrapText="1"/>
    </xf>
    <xf numFmtId="4" fontId="19" fillId="0" borderId="0" xfId="1" applyNumberFormat="1" applyFont="1" applyAlignment="1">
      <alignment vertical="center"/>
    </xf>
    <xf numFmtId="0" fontId="25" fillId="0" borderId="6" xfId="94" applyFont="1" applyFill="1" applyBorder="1" applyAlignment="1">
      <alignment horizontal="justify" vertical="center" wrapText="1"/>
    </xf>
    <xf numFmtId="0" fontId="87" fillId="0" borderId="6" xfId="94" applyFont="1" applyFill="1" applyBorder="1" applyAlignment="1">
      <alignment horizontal="justify" vertical="center" wrapText="1"/>
    </xf>
    <xf numFmtId="0" fontId="87" fillId="0" borderId="13" xfId="94" applyFont="1" applyFill="1" applyBorder="1" applyAlignment="1">
      <alignment vertical="center" wrapText="1"/>
    </xf>
    <xf numFmtId="0" fontId="25" fillId="0" borderId="97" xfId="94" applyFont="1" applyFill="1" applyBorder="1" applyAlignment="1">
      <alignment horizontal="justify" vertical="center" wrapText="1"/>
    </xf>
    <xf numFmtId="0" fontId="25" fillId="0" borderId="42" xfId="1" applyFont="1" applyFill="1" applyBorder="1" applyAlignment="1">
      <alignment horizontal="justify" vertical="center" wrapText="1"/>
    </xf>
    <xf numFmtId="0" fontId="87" fillId="0" borderId="6" xfId="95" applyFont="1" applyFill="1" applyBorder="1" applyAlignment="1">
      <alignment horizontal="justify" vertical="center" wrapText="1"/>
    </xf>
    <xf numFmtId="0" fontId="70" fillId="0" borderId="45" xfId="1" applyFont="1" applyBorder="1" applyAlignment="1"/>
    <xf numFmtId="0" fontId="70" fillId="0" borderId="44" xfId="1" applyFont="1" applyBorder="1" applyAlignment="1">
      <alignment vertical="center" wrapText="1"/>
    </xf>
    <xf numFmtId="0" fontId="70" fillId="0" borderId="44" xfId="1" applyFont="1" applyBorder="1" applyAlignment="1">
      <alignment vertical="center"/>
    </xf>
    <xf numFmtId="0" fontId="92" fillId="0" borderId="44" xfId="1" applyFont="1" applyBorder="1" applyAlignment="1">
      <alignment horizontal="right" vertical="center"/>
    </xf>
    <xf numFmtId="0" fontId="25" fillId="0" borderId="44" xfId="1" applyFont="1" applyFill="1" applyBorder="1" applyAlignment="1">
      <alignment horizontal="center" vertical="center"/>
    </xf>
    <xf numFmtId="0" fontId="25" fillId="0" borderId="130" xfId="1" applyFont="1" applyFill="1" applyBorder="1" applyAlignment="1">
      <alignment horizontal="justify" vertical="center" wrapText="1"/>
    </xf>
    <xf numFmtId="0" fontId="25" fillId="0" borderId="11" xfId="1" applyFont="1" applyFill="1" applyBorder="1" applyAlignment="1">
      <alignment vertical="center" wrapText="1"/>
    </xf>
    <xf numFmtId="4" fontId="25" fillId="0" borderId="94" xfId="1" applyNumberFormat="1" applyFont="1" applyBorder="1" applyAlignment="1">
      <alignment vertical="center" wrapText="1"/>
    </xf>
    <xf numFmtId="4" fontId="92" fillId="0" borderId="94" xfId="1" applyNumberFormat="1" applyFont="1" applyBorder="1" applyAlignment="1">
      <alignment horizontal="right" vertical="center"/>
    </xf>
    <xf numFmtId="4" fontId="25" fillId="0" borderId="94" xfId="1" applyNumberFormat="1" applyFont="1" applyFill="1" applyBorder="1" applyAlignment="1">
      <alignment horizontal="center" vertical="center" wrapText="1"/>
    </xf>
    <xf numFmtId="0" fontId="25" fillId="0" borderId="12" xfId="1" applyFont="1" applyFill="1" applyBorder="1" applyAlignment="1">
      <alignment vertical="center" wrapText="1"/>
    </xf>
    <xf numFmtId="0" fontId="25" fillId="26" borderId="6" xfId="94" applyFont="1" applyFill="1" applyBorder="1" applyAlignment="1">
      <alignment horizontal="justify" vertical="center" wrapText="1"/>
    </xf>
    <xf numFmtId="0" fontId="25" fillId="0" borderId="6" xfId="94" applyFont="1" applyBorder="1" applyAlignment="1">
      <alignment horizontal="justify" vertical="center" wrapText="1"/>
    </xf>
    <xf numFmtId="0" fontId="87" fillId="0" borderId="4" xfId="95" applyFont="1" applyBorder="1" applyAlignment="1">
      <alignment vertical="center" wrapText="1"/>
    </xf>
    <xf numFmtId="4" fontId="87" fillId="0" borderId="4" xfId="95" applyNumberFormat="1" applyFont="1" applyBorder="1" applyAlignment="1">
      <alignment vertical="center"/>
    </xf>
    <xf numFmtId="0" fontId="25" fillId="0" borderId="6" xfId="95" applyFont="1" applyBorder="1" applyAlignment="1">
      <alignment horizontal="justify" vertical="center" wrapText="1"/>
    </xf>
    <xf numFmtId="2" fontId="25" fillId="0" borderId="6" xfId="95" applyNumberFormat="1" applyFont="1" applyBorder="1" applyAlignment="1">
      <alignment horizontal="justify" vertical="center" wrapText="1"/>
    </xf>
    <xf numFmtId="4" fontId="87" fillId="0" borderId="4" xfId="95" applyNumberFormat="1" applyFont="1" applyFill="1" applyBorder="1" applyAlignment="1">
      <alignment vertical="center"/>
    </xf>
    <xf numFmtId="0" fontId="87" fillId="26" borderId="13" xfId="95" applyFont="1" applyFill="1" applyBorder="1" applyAlignment="1">
      <alignment vertical="center" wrapText="1"/>
    </xf>
    <xf numFmtId="0" fontId="87" fillId="0" borderId="4" xfId="95" applyFont="1" applyFill="1" applyBorder="1" applyAlignment="1">
      <alignment vertical="center" wrapText="1"/>
    </xf>
    <xf numFmtId="0" fontId="87" fillId="0" borderId="42" xfId="95" applyFont="1" applyBorder="1" applyAlignment="1">
      <alignment vertical="center" wrapText="1"/>
    </xf>
    <xf numFmtId="4" fontId="87" fillId="0" borderId="42" xfId="95" applyNumberFormat="1" applyFont="1" applyBorder="1" applyAlignment="1">
      <alignment vertical="center"/>
    </xf>
    <xf numFmtId="0" fontId="70" fillId="0" borderId="89" xfId="1" applyFont="1" applyFill="1" applyBorder="1" applyAlignment="1">
      <alignment vertical="center"/>
    </xf>
    <xf numFmtId="4" fontId="25" fillId="0" borderId="42" xfId="1" applyNumberFormat="1" applyFont="1" applyBorder="1" applyAlignment="1">
      <alignment vertical="center" wrapText="1"/>
    </xf>
    <xf numFmtId="0" fontId="25" fillId="0" borderId="31" xfId="95" applyFont="1" applyBorder="1" applyAlignment="1">
      <alignment vertical="center" wrapText="1"/>
    </xf>
    <xf numFmtId="1" fontId="87" fillId="0" borderId="6" xfId="1" applyNumberFormat="1" applyFont="1" applyFill="1" applyBorder="1" applyAlignment="1">
      <alignment horizontal="justify" vertical="center" wrapText="1"/>
    </xf>
    <xf numFmtId="4" fontId="25" fillId="0" borderId="89" xfId="1" applyNumberFormat="1" applyFont="1" applyFill="1" applyBorder="1" applyAlignment="1">
      <alignment vertical="center"/>
    </xf>
    <xf numFmtId="0" fontId="25" fillId="0" borderId="6" xfId="95" applyFont="1" applyFill="1" applyBorder="1" applyAlignment="1">
      <alignment horizontal="justify" vertical="center" wrapText="1"/>
    </xf>
    <xf numFmtId="0" fontId="87" fillId="0" borderId="9" xfId="1" applyFont="1" applyFill="1" applyBorder="1" applyAlignment="1">
      <alignment vertical="center" wrapText="1"/>
    </xf>
    <xf numFmtId="4" fontId="25" fillId="0" borderId="54" xfId="1" applyNumberFormat="1" applyFont="1" applyBorder="1" applyAlignment="1">
      <alignment vertical="center" wrapText="1"/>
    </xf>
    <xf numFmtId="0" fontId="25" fillId="0" borderId="4" xfId="1" applyFont="1" applyBorder="1" applyAlignment="1">
      <alignment vertical="center" wrapText="1"/>
    </xf>
    <xf numFmtId="0" fontId="25" fillId="0" borderId="36" xfId="95" applyFont="1" applyBorder="1" applyAlignment="1">
      <alignment horizontal="justify" vertical="center" wrapText="1"/>
    </xf>
    <xf numFmtId="0" fontId="87" fillId="0" borderId="94" xfId="95" applyFont="1" applyBorder="1" applyAlignment="1">
      <alignment vertical="center" wrapText="1"/>
    </xf>
    <xf numFmtId="4" fontId="87" fillId="0" borderId="94" xfId="95" applyNumberFormat="1" applyFont="1" applyBorder="1" applyAlignment="1">
      <alignment vertical="center"/>
    </xf>
    <xf numFmtId="4" fontId="87" fillId="0" borderId="93" xfId="1" applyNumberFormat="1" applyFont="1" applyBorder="1" applyAlignment="1">
      <alignment horizontal="center" vertical="center" wrapText="1"/>
    </xf>
    <xf numFmtId="4" fontId="25" fillId="0" borderId="66" xfId="1" applyNumberFormat="1" applyFont="1" applyBorder="1" applyAlignment="1">
      <alignment horizontal="center" vertical="center" wrapText="1"/>
    </xf>
    <xf numFmtId="49" fontId="23" fillId="0" borderId="5" xfId="0" applyNumberFormat="1" applyFont="1" applyFill="1" applyBorder="1" applyAlignment="1" applyProtection="1">
      <alignment horizontal="center" vertical="center" wrapText="1"/>
    </xf>
    <xf numFmtId="0" fontId="23" fillId="0" borderId="13" xfId="0" applyFont="1" applyFill="1" applyBorder="1" applyAlignment="1">
      <alignment horizontal="left" vertical="center" wrapText="1"/>
    </xf>
    <xf numFmtId="4" fontId="23" fillId="0" borderId="6" xfId="0" applyNumberFormat="1" applyFont="1" applyFill="1" applyBorder="1" applyAlignment="1">
      <alignment vertical="center"/>
    </xf>
    <xf numFmtId="0" fontId="17" fillId="24" borderId="0" xfId="53" applyFont="1" applyFill="1" applyBorder="1" applyAlignment="1">
      <alignment horizontal="center" vertical="center"/>
    </xf>
    <xf numFmtId="0" fontId="17" fillId="24" borderId="9" xfId="53" applyFont="1" applyFill="1" applyBorder="1" applyAlignment="1">
      <alignment horizontal="center" vertical="center"/>
    </xf>
    <xf numFmtId="0" fontId="17" fillId="24" borderId="23" xfId="53" applyFont="1" applyFill="1" applyBorder="1" applyAlignment="1">
      <alignment horizontal="center" vertical="center"/>
    </xf>
    <xf numFmtId="0" fontId="19" fillId="0" borderId="0" xfId="53" applyFont="1" applyAlignment="1">
      <alignment horizontal="justify" wrapText="1"/>
    </xf>
    <xf numFmtId="0" fontId="20" fillId="0" borderId="0" xfId="81" applyFont="1" applyAlignment="1">
      <alignment horizontal="center" vertical="center"/>
    </xf>
    <xf numFmtId="0" fontId="20" fillId="0" borderId="0" xfId="81" applyFont="1" applyAlignment="1">
      <alignment horizontal="center"/>
    </xf>
    <xf numFmtId="0" fontId="18" fillId="0" borderId="59" xfId="81" applyFont="1" applyFill="1" applyBorder="1" applyAlignment="1">
      <alignment horizontal="left"/>
    </xf>
    <xf numFmtId="0" fontId="18" fillId="0" borderId="60" xfId="81" applyFont="1" applyFill="1" applyBorder="1" applyAlignment="1">
      <alignment horizontal="left"/>
    </xf>
    <xf numFmtId="0" fontId="18" fillId="0" borderId="37" xfId="81" applyFont="1" applyFill="1" applyBorder="1" applyAlignment="1">
      <alignment horizontal="left"/>
    </xf>
    <xf numFmtId="0" fontId="18" fillId="0" borderId="38" xfId="81" applyFont="1" applyFill="1" applyBorder="1" applyAlignment="1">
      <alignment horizontal="left"/>
    </xf>
    <xf numFmtId="0" fontId="20" fillId="0" borderId="0" xfId="50" applyFont="1" applyAlignment="1">
      <alignment horizontal="center" vertical="center"/>
    </xf>
    <xf numFmtId="0" fontId="20" fillId="0" borderId="0" xfId="50" applyFont="1" applyAlignment="1">
      <alignment horizontal="center"/>
    </xf>
    <xf numFmtId="0" fontId="70" fillId="30" borderId="27" xfId="68" applyFont="1" applyFill="1" applyBorder="1" applyAlignment="1">
      <alignment vertical="center" wrapText="1"/>
    </xf>
    <xf numFmtId="0" fontId="87" fillId="30" borderId="89" xfId="85" applyFont="1" applyFill="1" applyBorder="1" applyAlignment="1">
      <alignment vertical="center" wrapText="1"/>
    </xf>
    <xf numFmtId="0" fontId="86" fillId="0" borderId="27" xfId="85" applyFont="1" applyBorder="1" applyAlignment="1">
      <alignment horizontal="left"/>
    </xf>
    <xf numFmtId="0" fontId="86" fillId="0" borderId="89" xfId="85" applyFont="1" applyBorder="1" applyAlignment="1">
      <alignment horizontal="left"/>
    </xf>
    <xf numFmtId="0" fontId="86" fillId="0" borderId="90" xfId="85" applyFont="1" applyBorder="1" applyAlignment="1">
      <alignment horizontal="left"/>
    </xf>
    <xf numFmtId="176" fontId="25" fillId="0" borderId="91" xfId="84" applyNumberFormat="1" applyFont="1" applyFill="1" applyBorder="1" applyAlignment="1">
      <alignment horizontal="center" vertical="center" wrapText="1"/>
    </xf>
    <xf numFmtId="0" fontId="87" fillId="0" borderId="68" xfId="85" applyFont="1" applyBorder="1" applyAlignment="1">
      <alignment horizontal="center" vertical="center" wrapText="1"/>
    </xf>
    <xf numFmtId="0" fontId="87" fillId="0" borderId="43" xfId="85" applyFont="1" applyBorder="1" applyAlignment="1">
      <alignment horizontal="center" vertical="center" wrapText="1"/>
    </xf>
    <xf numFmtId="0" fontId="25" fillId="0" borderId="10" xfId="68" applyFont="1" applyFill="1" applyBorder="1" applyAlignment="1">
      <alignment horizontal="center" vertical="center" wrapText="1"/>
    </xf>
    <xf numFmtId="0" fontId="87" fillId="0" borderId="5" xfId="85" applyFont="1" applyBorder="1" applyAlignment="1">
      <alignment horizontal="center" vertical="center" wrapText="1"/>
    </xf>
    <xf numFmtId="0" fontId="87" fillId="0" borderId="7" xfId="85" applyFont="1" applyBorder="1" applyAlignment="1">
      <alignment horizontal="center" vertical="center" wrapText="1"/>
    </xf>
    <xf numFmtId="0" fontId="25" fillId="0" borderId="91" xfId="68" applyFont="1" applyFill="1" applyBorder="1" applyAlignment="1">
      <alignment horizontal="center" vertical="center" wrapText="1"/>
    </xf>
    <xf numFmtId="0" fontId="87" fillId="0" borderId="68" xfId="85" applyFont="1" applyFill="1" applyBorder="1" applyAlignment="1">
      <alignment horizontal="center" vertical="center" wrapText="1"/>
    </xf>
    <xf numFmtId="0" fontId="87" fillId="0" borderId="43" xfId="85" applyFont="1" applyFill="1" applyBorder="1" applyAlignment="1">
      <alignment horizontal="center" vertical="center" wrapText="1"/>
    </xf>
    <xf numFmtId="0" fontId="25" fillId="0" borderId="91" xfId="68" applyFont="1" applyFill="1" applyBorder="1" applyAlignment="1">
      <alignment horizontal="center" vertical="center"/>
    </xf>
    <xf numFmtId="0" fontId="87" fillId="0" borderId="68" xfId="85" applyFont="1" applyBorder="1" applyAlignment="1">
      <alignment horizontal="center" vertical="center"/>
    </xf>
    <xf numFmtId="0" fontId="87" fillId="0" borderId="43" xfId="85" applyFont="1" applyBorder="1" applyAlignment="1">
      <alignment horizontal="center" vertical="center"/>
    </xf>
    <xf numFmtId="0" fontId="82" fillId="0" borderId="91" xfId="68" applyFont="1" applyFill="1" applyBorder="1" applyAlignment="1">
      <alignment horizontal="center" vertical="center" wrapText="1"/>
    </xf>
    <xf numFmtId="176" fontId="80" fillId="0" borderId="0" xfId="84" applyNumberFormat="1" applyFont="1" applyFill="1" applyBorder="1" applyAlignment="1">
      <alignment horizontal="center" vertical="center" wrapText="1"/>
    </xf>
    <xf numFmtId="0" fontId="85" fillId="0" borderId="0" xfId="85" applyFont="1" applyAlignment="1">
      <alignment horizontal="center" vertical="center" wrapText="1"/>
    </xf>
    <xf numFmtId="0" fontId="70" fillId="0" borderId="70" xfId="68" applyFont="1" applyFill="1" applyBorder="1" applyAlignment="1">
      <alignment horizontal="center" vertical="center"/>
    </xf>
    <xf numFmtId="0" fontId="70" fillId="0" borderId="76" xfId="68" applyFont="1" applyFill="1" applyBorder="1" applyAlignment="1">
      <alignment horizontal="center" vertical="center"/>
    </xf>
    <xf numFmtId="0" fontId="70" fillId="0" borderId="81" xfId="68" applyFont="1" applyFill="1" applyBorder="1" applyAlignment="1">
      <alignment horizontal="center" vertical="center"/>
    </xf>
    <xf numFmtId="0" fontId="70" fillId="0" borderId="71" xfId="68" applyFont="1" applyFill="1" applyBorder="1" applyAlignment="1">
      <alignment horizontal="center" vertical="center"/>
    </xf>
    <xf numFmtId="0" fontId="70" fillId="0" borderId="77" xfId="68" applyFont="1" applyFill="1" applyBorder="1" applyAlignment="1">
      <alignment horizontal="center" vertical="center"/>
    </xf>
    <xf numFmtId="0" fontId="70" fillId="0" borderId="82" xfId="68" applyFont="1" applyFill="1" applyBorder="1" applyAlignment="1">
      <alignment horizontal="center" vertical="center"/>
    </xf>
    <xf numFmtId="3" fontId="70" fillId="0" borderId="72" xfId="68" applyNumberFormat="1" applyFont="1" applyFill="1" applyBorder="1" applyAlignment="1">
      <alignment horizontal="center" vertical="center" wrapText="1"/>
    </xf>
    <xf numFmtId="3" fontId="70" fillId="0" borderId="78" xfId="68" applyNumberFormat="1" applyFont="1" applyFill="1" applyBorder="1" applyAlignment="1">
      <alignment horizontal="center" vertical="center" wrapText="1"/>
    </xf>
    <xf numFmtId="3" fontId="70" fillId="0" borderId="83" xfId="68" applyNumberFormat="1" applyFont="1" applyFill="1" applyBorder="1" applyAlignment="1">
      <alignment horizontal="center" vertical="center" wrapText="1"/>
    </xf>
    <xf numFmtId="49" fontId="70" fillId="0" borderId="44" xfId="68" applyNumberFormat="1" applyFont="1" applyFill="1" applyBorder="1" applyAlignment="1">
      <alignment horizontal="center" vertical="center" wrapText="1"/>
    </xf>
    <xf numFmtId="0" fontId="85" fillId="0" borderId="44" xfId="85" applyFont="1" applyFill="1" applyBorder="1" applyAlignment="1">
      <alignment horizontal="center" vertical="center" wrapText="1"/>
    </xf>
    <xf numFmtId="0" fontId="85" fillId="0" borderId="79" xfId="85" applyFont="1" applyFill="1" applyBorder="1" applyAlignment="1">
      <alignment horizontal="center" vertical="center" wrapText="1"/>
    </xf>
    <xf numFmtId="49" fontId="70" fillId="0" borderId="45" xfId="68" applyNumberFormat="1" applyFont="1" applyFill="1" applyBorder="1" applyAlignment="1">
      <alignment horizontal="center" vertical="center"/>
    </xf>
    <xf numFmtId="0" fontId="85" fillId="0" borderId="44" xfId="85" applyFont="1" applyBorder="1" applyAlignment="1">
      <alignment horizontal="center" vertical="center"/>
    </xf>
    <xf numFmtId="0" fontId="85" fillId="0" borderId="73" xfId="85" applyFont="1" applyBorder="1" applyAlignment="1">
      <alignment horizontal="center" vertical="center"/>
    </xf>
    <xf numFmtId="0" fontId="85" fillId="0" borderId="35" xfId="85" applyFont="1" applyBorder="1" applyAlignment="1">
      <alignment horizontal="center" vertical="center"/>
    </xf>
    <xf numFmtId="0" fontId="85" fillId="0" borderId="2" xfId="85" applyFont="1" applyBorder="1" applyAlignment="1">
      <alignment horizontal="center" vertical="center"/>
    </xf>
    <xf numFmtId="0" fontId="85" fillId="0" borderId="52" xfId="85" applyFont="1" applyBorder="1" applyAlignment="1">
      <alignment horizontal="center" vertical="center"/>
    </xf>
    <xf numFmtId="3" fontId="70" fillId="0" borderId="46" xfId="68" applyNumberFormat="1" applyFont="1" applyFill="1" applyBorder="1" applyAlignment="1">
      <alignment horizontal="center" vertical="center" wrapText="1"/>
    </xf>
    <xf numFmtId="0" fontId="85" fillId="0" borderId="74" xfId="85" applyFont="1" applyFill="1" applyBorder="1" applyAlignment="1">
      <alignment horizontal="center" vertical="center" wrapText="1"/>
    </xf>
    <xf numFmtId="0" fontId="85" fillId="0" borderId="75" xfId="85" applyFont="1" applyFill="1" applyBorder="1" applyAlignment="1">
      <alignment horizontal="center" vertical="center" wrapText="1"/>
    </xf>
    <xf numFmtId="0" fontId="70" fillId="0" borderId="73" xfId="68" applyFont="1" applyFill="1" applyBorder="1" applyAlignment="1">
      <alignment horizontal="center" vertical="center"/>
    </xf>
    <xf numFmtId="0" fontId="70" fillId="0" borderId="51" xfId="68" applyFont="1" applyFill="1" applyBorder="1" applyAlignment="1">
      <alignment horizontal="center" vertical="center"/>
    </xf>
    <xf numFmtId="0" fontId="70" fillId="0" borderId="58" xfId="68" applyFont="1" applyFill="1" applyBorder="1" applyAlignment="1">
      <alignment horizontal="center" vertical="center"/>
    </xf>
    <xf numFmtId="0" fontId="81" fillId="0" borderId="91" xfId="86" applyFont="1" applyFill="1" applyBorder="1" applyAlignment="1">
      <alignment horizontal="center" vertical="center" textRotation="90"/>
    </xf>
    <xf numFmtId="0" fontId="81" fillId="0" borderId="68" xfId="86" applyFont="1" applyFill="1" applyBorder="1" applyAlignment="1">
      <alignment horizontal="center" vertical="center" textRotation="90"/>
    </xf>
    <xf numFmtId="0" fontId="81" fillId="0" borderId="63" xfId="86" applyFont="1" applyFill="1" applyBorder="1" applyAlignment="1">
      <alignment horizontal="center" vertical="center" textRotation="90"/>
    </xf>
    <xf numFmtId="0" fontId="20" fillId="0" borderId="0" xfId="57" applyFont="1" applyFill="1" applyBorder="1" applyAlignment="1">
      <alignment horizontal="center" vertical="center" wrapText="1"/>
    </xf>
    <xf numFmtId="0" fontId="69" fillId="0" borderId="5" xfId="82" applyFont="1" applyFill="1" applyBorder="1" applyAlignment="1">
      <alignment horizontal="left" vertical="center" wrapText="1"/>
    </xf>
    <xf numFmtId="0" fontId="69" fillId="0" borderId="4" xfId="82" applyFont="1" applyFill="1" applyBorder="1" applyAlignment="1">
      <alignment horizontal="left" vertical="center" wrapText="1"/>
    </xf>
    <xf numFmtId="0" fontId="18" fillId="0" borderId="7" xfId="57" applyFont="1" applyFill="1" applyBorder="1" applyAlignment="1">
      <alignment horizontal="left" vertical="center" wrapText="1"/>
    </xf>
    <xf numFmtId="0" fontId="18" fillId="0" borderId="61" xfId="57" applyFont="1" applyFill="1" applyBorder="1" applyAlignment="1">
      <alignment horizontal="left" vertical="center" wrapText="1"/>
    </xf>
    <xf numFmtId="0" fontId="68" fillId="0" borderId="67" xfId="82" applyFont="1" applyBorder="1" applyAlignment="1">
      <alignment horizontal="left" vertical="center" wrapText="1"/>
    </xf>
    <xf numFmtId="0" fontId="68" fillId="0" borderId="63" xfId="82" applyFont="1" applyBorder="1" applyAlignment="1">
      <alignment horizontal="left" vertical="center" wrapText="1"/>
    </xf>
    <xf numFmtId="0" fontId="68" fillId="0" borderId="68" xfId="82" applyFont="1" applyBorder="1" applyAlignment="1">
      <alignment horizontal="left" vertical="center" wrapText="1"/>
    </xf>
    <xf numFmtId="0" fontId="69" fillId="0" borderId="37" xfId="82" applyFont="1" applyFill="1" applyBorder="1" applyAlignment="1">
      <alignment horizontal="left" vertical="center" wrapText="1"/>
    </xf>
    <xf numFmtId="0" fontId="69" fillId="0" borderId="66" xfId="82" applyFont="1" applyFill="1" applyBorder="1" applyAlignment="1">
      <alignment horizontal="left" vertical="center" wrapText="1"/>
    </xf>
    <xf numFmtId="0" fontId="18" fillId="0" borderId="5" xfId="57" applyFont="1" applyFill="1" applyBorder="1" applyAlignment="1">
      <alignment horizontal="left" vertical="center" wrapText="1"/>
    </xf>
    <xf numFmtId="0" fontId="18" fillId="0" borderId="4" xfId="57" applyFont="1" applyFill="1" applyBorder="1" applyAlignment="1">
      <alignment horizontal="left" vertical="center" wrapText="1"/>
    </xf>
    <xf numFmtId="0" fontId="18" fillId="0" borderId="6" xfId="57" applyFont="1" applyFill="1" applyBorder="1" applyAlignment="1">
      <alignment horizontal="left" vertical="center" wrapText="1"/>
    </xf>
    <xf numFmtId="0" fontId="23" fillId="0" borderId="0" xfId="57" applyFont="1" applyFill="1" applyBorder="1" applyAlignment="1">
      <alignment horizontal="center" vertical="center" wrapText="1"/>
    </xf>
    <xf numFmtId="0" fontId="18" fillId="0" borderId="63" xfId="57" applyFont="1" applyFill="1" applyBorder="1" applyAlignment="1">
      <alignment horizontal="left" wrapText="1"/>
    </xf>
    <xf numFmtId="0" fontId="18" fillId="0" borderId="42" xfId="57" applyFont="1" applyFill="1" applyBorder="1" applyAlignment="1">
      <alignment horizontal="left" wrapText="1"/>
    </xf>
    <xf numFmtId="0" fontId="18" fillId="0" borderId="36" xfId="57" applyFont="1" applyFill="1" applyBorder="1" applyAlignment="1">
      <alignment horizontal="left" wrapText="1"/>
    </xf>
    <xf numFmtId="0" fontId="68" fillId="0" borderId="5" xfId="82" applyFont="1" applyBorder="1" applyAlignment="1">
      <alignment horizontal="left" vertical="center" wrapText="1"/>
    </xf>
    <xf numFmtId="0" fontId="20" fillId="0" borderId="0" xfId="88" applyFont="1" applyAlignment="1" applyProtection="1">
      <alignment horizontal="center" vertical="center" wrapText="1"/>
      <protection locked="0"/>
    </xf>
    <xf numFmtId="0" fontId="70" fillId="0" borderId="91" xfId="88" applyFont="1" applyFill="1" applyBorder="1" applyAlignment="1" applyProtection="1">
      <alignment horizontal="center" vertical="center" wrapText="1"/>
      <protection locked="0"/>
    </xf>
    <xf numFmtId="0" fontId="70" fillId="0" borderId="43" xfId="88" applyFont="1" applyFill="1" applyBorder="1" applyAlignment="1" applyProtection="1">
      <alignment horizontal="center" vertical="center" wrapText="1"/>
      <protection locked="0"/>
    </xf>
    <xf numFmtId="4" fontId="70" fillId="0" borderId="129" xfId="88" applyNumberFormat="1" applyFont="1" applyFill="1" applyBorder="1" applyAlignment="1" applyProtection="1">
      <alignment horizontal="center" vertical="center" wrapText="1"/>
      <protection locked="0"/>
    </xf>
    <xf numFmtId="4" fontId="70" fillId="0" borderId="40" xfId="88" applyNumberFormat="1" applyFont="1" applyFill="1" applyBorder="1" applyAlignment="1" applyProtection="1">
      <alignment horizontal="center" vertical="center" wrapText="1"/>
      <protection locked="0"/>
    </xf>
    <xf numFmtId="0" fontId="70" fillId="0" borderId="74" xfId="48" applyFont="1" applyBorder="1" applyAlignment="1">
      <alignment horizontal="center" vertical="center"/>
    </xf>
    <xf numFmtId="0" fontId="25" fillId="0" borderId="74" xfId="48" applyFont="1" applyBorder="1" applyAlignment="1">
      <alignment horizontal="center" vertical="center"/>
    </xf>
    <xf numFmtId="4" fontId="70" fillId="0" borderId="130" xfId="88" applyNumberFormat="1" applyFont="1" applyFill="1" applyBorder="1" applyAlignment="1" applyProtection="1">
      <alignment horizontal="center" wrapText="1"/>
      <protection locked="0"/>
    </xf>
    <xf numFmtId="4" fontId="70" fillId="0" borderId="34" xfId="88" applyNumberFormat="1" applyFont="1" applyFill="1" applyBorder="1" applyAlignment="1" applyProtection="1">
      <alignment horizontal="center" wrapText="1"/>
      <protection locked="0"/>
    </xf>
    <xf numFmtId="0" fontId="25" fillId="0" borderId="5" xfId="89" applyFont="1" applyFill="1" applyBorder="1" applyAlignment="1">
      <alignment horizontal="center" vertical="center" wrapText="1"/>
    </xf>
    <xf numFmtId="0" fontId="25" fillId="0" borderId="5" xfId="89" applyFont="1" applyFill="1" applyBorder="1" applyAlignment="1">
      <alignment horizontal="center" vertical="center"/>
    </xf>
    <xf numFmtId="0" fontId="70" fillId="0" borderId="4" xfId="89" applyFont="1" applyFill="1" applyBorder="1" applyAlignment="1">
      <alignment horizontal="center" vertical="center"/>
    </xf>
    <xf numFmtId="0" fontId="25" fillId="0" borderId="4" xfId="89" applyFont="1" applyFill="1" applyBorder="1" applyAlignment="1">
      <alignment horizontal="left" vertical="center" wrapText="1"/>
    </xf>
    <xf numFmtId="0" fontId="70" fillId="30" borderId="27" xfId="89" applyFont="1" applyFill="1" applyBorder="1" applyAlignment="1">
      <alignment vertical="center"/>
    </xf>
    <xf numFmtId="0" fontId="25" fillId="30" borderId="89" xfId="89" applyFont="1" applyFill="1" applyBorder="1" applyAlignment="1">
      <alignment vertical="center"/>
    </xf>
    <xf numFmtId="0" fontId="25" fillId="30" borderId="98" xfId="89" applyFont="1" applyFill="1" applyBorder="1" applyAlignment="1">
      <alignment vertical="center"/>
    </xf>
    <xf numFmtId="0" fontId="20" fillId="0" borderId="0" xfId="0" applyFont="1" applyBorder="1" applyAlignment="1">
      <alignment horizontal="center" vertical="center"/>
    </xf>
    <xf numFmtId="0" fontId="25" fillId="0" borderId="10" xfId="89" applyFont="1" applyFill="1" applyBorder="1" applyAlignment="1">
      <alignment horizontal="center" vertical="center" wrapText="1"/>
    </xf>
    <xf numFmtId="0" fontId="25" fillId="0" borderId="37" xfId="1" applyFont="1" applyBorder="1" applyAlignment="1">
      <alignment horizontal="left" vertical="center"/>
    </xf>
    <xf numFmtId="0" fontId="25" fillId="0" borderId="66" xfId="1" applyFont="1" applyBorder="1" applyAlignment="1">
      <alignment horizontal="left" vertical="center"/>
    </xf>
    <xf numFmtId="0" fontId="20" fillId="0" borderId="0" xfId="1" applyFont="1" applyAlignment="1">
      <alignment horizontal="center"/>
    </xf>
    <xf numFmtId="0" fontId="70" fillId="0" borderId="46" xfId="1" applyFont="1" applyBorder="1" applyAlignment="1">
      <alignment horizontal="left" vertical="center"/>
    </xf>
    <xf numFmtId="0" fontId="70" fillId="0" borderId="93" xfId="1" applyFont="1" applyBorder="1" applyAlignment="1">
      <alignment horizontal="left" vertical="center"/>
    </xf>
    <xf numFmtId="0" fontId="70" fillId="0" borderId="59" xfId="1" applyFont="1" applyBorder="1" applyAlignment="1">
      <alignment horizontal="left" vertical="center"/>
    </xf>
    <xf numFmtId="0" fontId="70" fillId="0" borderId="87" xfId="1" applyFont="1" applyBorder="1" applyAlignment="1">
      <alignment horizontal="left" vertical="center"/>
    </xf>
    <xf numFmtId="0" fontId="70" fillId="0" borderId="7" xfId="1" applyFont="1" applyBorder="1" applyAlignment="1">
      <alignment vertical="center" wrapText="1"/>
    </xf>
    <xf numFmtId="0" fontId="70" fillId="0" borderId="61" xfId="1" applyFont="1" applyBorder="1" applyAlignment="1">
      <alignment vertical="center" wrapText="1"/>
    </xf>
    <xf numFmtId="0" fontId="70" fillId="0" borderId="7" xfId="1" applyFont="1" applyFill="1" applyBorder="1" applyAlignment="1">
      <alignment vertical="center" wrapText="1"/>
    </xf>
    <xf numFmtId="0" fontId="70" fillId="0" borderId="61" xfId="1" applyFont="1" applyFill="1" applyBorder="1" applyAlignment="1">
      <alignment vertical="center" wrapText="1"/>
    </xf>
    <xf numFmtId="172" fontId="20" fillId="0" borderId="0" xfId="83" applyNumberFormat="1" applyFont="1" applyFill="1" applyAlignment="1">
      <alignment horizontal="center" vertical="center" wrapText="1"/>
    </xf>
    <xf numFmtId="172" fontId="18" fillId="0" borderId="65" xfId="83" applyNumberFormat="1" applyFont="1" applyBorder="1" applyAlignment="1">
      <alignment horizontal="left" vertical="center"/>
    </xf>
    <xf numFmtId="172" fontId="18" fillId="0" borderId="64" xfId="83" applyNumberFormat="1" applyFont="1" applyBorder="1" applyAlignment="1">
      <alignment horizontal="left" vertical="center"/>
    </xf>
    <xf numFmtId="172" fontId="18" fillId="0" borderId="27" xfId="83" applyNumberFormat="1" applyFont="1" applyFill="1" applyBorder="1" applyAlignment="1">
      <alignment horizontal="left" vertical="center"/>
    </xf>
    <xf numFmtId="172" fontId="18" fillId="0" borderId="69" xfId="83" applyNumberFormat="1" applyFont="1" applyFill="1" applyBorder="1" applyAlignment="1">
      <alignment horizontal="left" vertical="center"/>
    </xf>
    <xf numFmtId="173" fontId="67" fillId="0" borderId="0" xfId="83" applyNumberFormat="1" applyFont="1" applyBorder="1" applyAlignment="1">
      <alignment horizontal="center" vertical="center"/>
    </xf>
    <xf numFmtId="173" fontId="67" fillId="0" borderId="0" xfId="83" applyNumberFormat="1" applyFont="1" applyBorder="1" applyAlignment="1">
      <alignment vertical="center" wrapText="1"/>
    </xf>
    <xf numFmtId="173" fontId="67" fillId="0" borderId="0" xfId="83" applyNumberFormat="1" applyFont="1" applyBorder="1" applyAlignment="1">
      <alignment vertical="center"/>
    </xf>
    <xf numFmtId="1" fontId="67" fillId="0" borderId="0" xfId="83" applyNumberFormat="1" applyFont="1" applyAlignment="1">
      <alignment horizontal="center" vertical="center"/>
    </xf>
    <xf numFmtId="172" fontId="18" fillId="0" borderId="65" xfId="83" applyNumberFormat="1" applyFont="1" applyFill="1" applyBorder="1" applyAlignment="1">
      <alignment horizontal="left" vertical="center"/>
    </xf>
    <xf numFmtId="0" fontId="18" fillId="0" borderId="64" xfId="83" applyFont="1" applyFill="1" applyBorder="1" applyAlignment="1">
      <alignment horizontal="left" vertical="center"/>
    </xf>
    <xf numFmtId="1" fontId="67" fillId="0" borderId="0" xfId="83" applyNumberFormat="1" applyFont="1" applyAlignment="1">
      <alignment horizontal="center"/>
    </xf>
    <xf numFmtId="0" fontId="87" fillId="0" borderId="9" xfId="91" applyFont="1" applyFill="1" applyBorder="1" applyAlignment="1">
      <alignment horizontal="left" vertical="center" wrapText="1"/>
    </xf>
    <xf numFmtId="0" fontId="87" fillId="0" borderId="3" xfId="91" applyFont="1" applyFill="1" applyBorder="1" applyAlignment="1">
      <alignment horizontal="left" vertical="center" wrapText="1"/>
    </xf>
    <xf numFmtId="0" fontId="87" fillId="0" borderId="1" xfId="91" applyFont="1" applyFill="1" applyBorder="1" applyAlignment="1">
      <alignment horizontal="left" vertical="center" wrapText="1"/>
    </xf>
    <xf numFmtId="0" fontId="18" fillId="0" borderId="0" xfId="92" applyFont="1" applyFill="1" applyAlignment="1">
      <alignment horizontal="center" vertical="center" wrapText="1"/>
    </xf>
    <xf numFmtId="0" fontId="91" fillId="0" borderId="0" xfId="92" applyFont="1" applyFill="1" applyAlignment="1">
      <alignment horizontal="left"/>
    </xf>
    <xf numFmtId="0" fontId="91" fillId="0" borderId="0" xfId="92" applyFont="1" applyFill="1" applyAlignment="1">
      <alignment horizontal="left" wrapText="1"/>
    </xf>
    <xf numFmtId="0" fontId="87" fillId="0" borderId="9" xfId="91" applyFont="1" applyBorder="1" applyAlignment="1">
      <alignment horizontal="left" vertical="center" wrapText="1"/>
    </xf>
    <xf numFmtId="0" fontId="87" fillId="0" borderId="3" xfId="91" applyFont="1" applyBorder="1" applyAlignment="1">
      <alignment horizontal="left" vertical="center" wrapText="1"/>
    </xf>
    <xf numFmtId="0" fontId="87" fillId="0" borderId="1" xfId="91" applyFont="1" applyBorder="1" applyAlignment="1">
      <alignment horizontal="left" vertical="center" wrapText="1"/>
    </xf>
    <xf numFmtId="0" fontId="18" fillId="0" borderId="0" xfId="60" applyFont="1" applyFill="1" applyAlignment="1">
      <alignment horizontal="center" vertical="center" wrapText="1"/>
    </xf>
    <xf numFmtId="0" fontId="25" fillId="0" borderId="3" xfId="91" applyFont="1" applyFill="1" applyBorder="1" applyAlignment="1">
      <alignment horizontal="left" vertical="center" wrapText="1"/>
    </xf>
    <xf numFmtId="0" fontId="18" fillId="0" borderId="0" xfId="92" applyFont="1" applyFill="1" applyAlignment="1">
      <alignment horizontal="center" vertical="center"/>
    </xf>
    <xf numFmtId="0" fontId="70" fillId="0" borderId="4" xfId="91" applyFont="1" applyFill="1" applyBorder="1" applyAlignment="1">
      <alignment horizontal="center" vertical="center" wrapText="1"/>
    </xf>
    <xf numFmtId="0" fontId="70" fillId="0" borderId="54" xfId="91" applyFont="1" applyFill="1" applyBorder="1" applyAlignment="1">
      <alignment horizontal="center" vertical="center" wrapText="1"/>
    </xf>
    <xf numFmtId="0" fontId="70" fillId="0" borderId="4" xfId="92" applyFont="1" applyFill="1" applyBorder="1" applyAlignment="1">
      <alignment horizontal="center" vertical="center" wrapText="1"/>
    </xf>
    <xf numFmtId="0" fontId="70" fillId="28" borderId="9" xfId="0" applyFont="1" applyFill="1" applyBorder="1" applyAlignment="1">
      <alignment horizontal="center" vertical="center" wrapText="1"/>
    </xf>
    <xf numFmtId="0" fontId="70" fillId="28" borderId="23" xfId="0" applyFont="1" applyFill="1" applyBorder="1" applyAlignment="1">
      <alignment horizontal="center" vertical="center" wrapText="1"/>
    </xf>
    <xf numFmtId="0" fontId="70" fillId="28" borderId="1" xfId="0" applyFont="1" applyFill="1" applyBorder="1" applyAlignment="1">
      <alignment horizontal="center" vertical="center" wrapText="1"/>
    </xf>
    <xf numFmtId="0" fontId="70" fillId="28" borderId="26" xfId="0" applyFont="1" applyFill="1" applyBorder="1" applyAlignment="1">
      <alignment horizontal="center" vertical="center" wrapText="1"/>
    </xf>
    <xf numFmtId="0" fontId="71" fillId="28" borderId="54" xfId="0" applyFont="1" applyFill="1" applyBorder="1" applyAlignment="1">
      <alignment horizontal="center" vertical="center" wrapText="1"/>
    </xf>
    <xf numFmtId="0" fontId="71" fillId="28" borderId="42" xfId="0" applyFont="1" applyFill="1" applyBorder="1" applyAlignment="1">
      <alignment horizontal="center" vertical="center" wrapText="1"/>
    </xf>
    <xf numFmtId="174" fontId="72" fillId="27" borderId="13" xfId="0" applyNumberFormat="1" applyFont="1" applyFill="1" applyBorder="1" applyAlignment="1">
      <alignment horizontal="center" vertical="center" wrapText="1"/>
    </xf>
    <xf numFmtId="174" fontId="72" fillId="27" borderId="66" xfId="0" applyNumberFormat="1" applyFont="1" applyFill="1" applyBorder="1" applyAlignment="1">
      <alignment horizontal="center" vertical="center" wrapText="1"/>
    </xf>
    <xf numFmtId="0" fontId="20" fillId="0" borderId="0" xfId="0" applyFont="1" applyBorder="1" applyAlignment="1">
      <alignment horizontal="center"/>
    </xf>
    <xf numFmtId="0" fontId="70" fillId="27" borderId="9" xfId="0" applyFont="1" applyFill="1" applyBorder="1" applyAlignment="1">
      <alignment horizontal="center" vertical="center" wrapText="1"/>
    </xf>
    <xf numFmtId="0" fontId="70" fillId="27" borderId="23" xfId="0" applyFont="1" applyFill="1" applyBorder="1" applyAlignment="1">
      <alignment horizontal="center" vertical="center" wrapText="1"/>
    </xf>
    <xf numFmtId="0" fontId="70" fillId="27" borderId="3" xfId="0" applyFont="1" applyFill="1" applyBorder="1" applyAlignment="1">
      <alignment horizontal="center" vertical="center" wrapText="1"/>
    </xf>
    <xf numFmtId="0" fontId="70" fillId="27" borderId="25" xfId="0" applyFont="1" applyFill="1" applyBorder="1" applyAlignment="1">
      <alignment horizontal="center" vertical="center" wrapText="1"/>
    </xf>
    <xf numFmtId="0" fontId="70" fillId="27" borderId="1" xfId="0" applyFont="1" applyFill="1" applyBorder="1" applyAlignment="1">
      <alignment horizontal="center" vertical="center" wrapText="1"/>
    </xf>
    <xf numFmtId="0" fontId="70" fillId="27" borderId="26" xfId="0" applyFont="1" applyFill="1" applyBorder="1" applyAlignment="1">
      <alignment horizontal="center" vertical="center" wrapText="1"/>
    </xf>
    <xf numFmtId="0" fontId="71" fillId="27" borderId="54" xfId="0" applyFont="1" applyFill="1" applyBorder="1" applyAlignment="1">
      <alignment horizontal="center" vertical="center" wrapText="1"/>
    </xf>
    <xf numFmtId="0" fontId="71" fillId="27" borderId="41" xfId="0" applyFont="1" applyFill="1" applyBorder="1" applyAlignment="1">
      <alignment horizontal="center" vertical="center" wrapText="1"/>
    </xf>
    <xf numFmtId="4" fontId="70" fillId="28" borderId="4" xfId="0" applyNumberFormat="1" applyFont="1" applyFill="1" applyBorder="1" applyAlignment="1">
      <alignment horizontal="center" vertical="center" wrapText="1"/>
    </xf>
    <xf numFmtId="4" fontId="70" fillId="28" borderId="4" xfId="0" applyNumberFormat="1" applyFont="1" applyFill="1" applyBorder="1" applyAlignment="1">
      <alignment horizontal="center" vertical="center"/>
    </xf>
    <xf numFmtId="4" fontId="70" fillId="28" borderId="54" xfId="0" applyNumberFormat="1" applyFont="1" applyFill="1" applyBorder="1" applyAlignment="1">
      <alignment horizontal="center" vertical="center"/>
    </xf>
    <xf numFmtId="0" fontId="71" fillId="27" borderId="42" xfId="0" applyFont="1" applyFill="1" applyBorder="1" applyAlignment="1">
      <alignment horizontal="center" vertical="center" wrapText="1"/>
    </xf>
    <xf numFmtId="4" fontId="70" fillId="27" borderId="13" xfId="0" applyNumberFormat="1" applyFont="1" applyFill="1" applyBorder="1" applyAlignment="1">
      <alignment horizontal="center" vertical="center" wrapText="1"/>
    </xf>
    <xf numFmtId="4" fontId="70" fillId="27" borderId="38" xfId="0" applyNumberFormat="1" applyFont="1" applyFill="1" applyBorder="1" applyAlignment="1">
      <alignment horizontal="center" vertical="center" wrapText="1"/>
    </xf>
    <xf numFmtId="4" fontId="70" fillId="27" borderId="66" xfId="0" applyNumberFormat="1" applyFont="1" applyFill="1" applyBorder="1" applyAlignment="1">
      <alignment horizontal="center" vertical="center" wrapText="1"/>
    </xf>
    <xf numFmtId="4" fontId="70" fillId="27" borderId="13" xfId="0" applyNumberFormat="1" applyFont="1" applyFill="1" applyBorder="1" applyAlignment="1">
      <alignment horizontal="center" vertical="center"/>
    </xf>
    <xf numFmtId="4" fontId="70" fillId="27" borderId="38" xfId="0" applyNumberFormat="1" applyFont="1" applyFill="1" applyBorder="1" applyAlignment="1">
      <alignment horizontal="center" vertical="center"/>
    </xf>
    <xf numFmtId="4" fontId="70" fillId="27" borderId="66" xfId="0" applyNumberFormat="1" applyFont="1" applyFill="1" applyBorder="1" applyAlignment="1">
      <alignment horizontal="center" vertical="center"/>
    </xf>
    <xf numFmtId="4" fontId="70" fillId="27" borderId="54" xfId="0" applyNumberFormat="1" applyFont="1" applyFill="1" applyBorder="1" applyAlignment="1">
      <alignment horizontal="center" vertical="center"/>
    </xf>
    <xf numFmtId="4" fontId="70" fillId="27" borderId="42" xfId="0" applyNumberFormat="1" applyFont="1" applyFill="1" applyBorder="1" applyAlignment="1">
      <alignment horizontal="center" vertical="center"/>
    </xf>
    <xf numFmtId="174" fontId="72" fillId="27" borderId="4" xfId="0" applyNumberFormat="1" applyFont="1" applyFill="1" applyBorder="1" applyAlignment="1">
      <alignment horizontal="center" vertical="center" wrapText="1"/>
    </xf>
    <xf numFmtId="49" fontId="72" fillId="27" borderId="9" xfId="0" applyNumberFormat="1" applyFont="1" applyFill="1" applyBorder="1" applyAlignment="1">
      <alignment horizontal="center" vertical="center" wrapText="1"/>
    </xf>
    <xf numFmtId="49" fontId="72" fillId="27" borderId="23" xfId="0" applyNumberFormat="1" applyFont="1" applyFill="1" applyBorder="1" applyAlignment="1">
      <alignment horizontal="center" vertical="center" wrapText="1"/>
    </xf>
    <xf numFmtId="49" fontId="72" fillId="27" borderId="1" xfId="0" applyNumberFormat="1" applyFont="1" applyFill="1" applyBorder="1" applyAlignment="1">
      <alignment horizontal="center" vertical="center" wrapText="1"/>
    </xf>
    <xf numFmtId="49" fontId="72" fillId="27" borderId="26" xfId="0" applyNumberFormat="1" applyFont="1" applyFill="1" applyBorder="1" applyAlignment="1">
      <alignment horizontal="center" vertical="center" wrapText="1"/>
    </xf>
    <xf numFmtId="49" fontId="79" fillId="27" borderId="54" xfId="0" applyNumberFormat="1" applyFont="1" applyFill="1" applyBorder="1" applyAlignment="1">
      <alignment horizontal="center" vertical="center" wrapText="1"/>
    </xf>
    <xf numFmtId="49" fontId="79" fillId="27" borderId="42" xfId="0" applyNumberFormat="1" applyFont="1" applyFill="1" applyBorder="1" applyAlignment="1">
      <alignment horizontal="center" vertical="center" wrapText="1"/>
    </xf>
    <xf numFmtId="0" fontId="18" fillId="27" borderId="4" xfId="0" applyFont="1" applyFill="1" applyBorder="1" applyAlignment="1">
      <alignment horizontal="center" vertical="center"/>
    </xf>
  </cellXfs>
  <cellStyles count="96">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číslo" xfId="32"/>
    <cellStyle name="Explanatory Text" xfId="33"/>
    <cellStyle name="Good" xfId="34"/>
    <cellStyle name="Heading 1" xfId="35"/>
    <cellStyle name="Heading 2" xfId="36"/>
    <cellStyle name="Heading 3" xfId="37"/>
    <cellStyle name="Heading 4" xfId="38"/>
    <cellStyle name="Check Cell" xfId="39"/>
    <cellStyle name="Input" xfId="40"/>
    <cellStyle name="Linked Cell" xfId="41"/>
    <cellStyle name="Neutral" xfId="42"/>
    <cellStyle name="Normal" xfId="4"/>
    <cellStyle name="Normální" xfId="0" builtinId="0"/>
    <cellStyle name="Normální 10" xfId="59"/>
    <cellStyle name="Normální 10 2" xfId="70"/>
    <cellStyle name="Normální 10 2 2" xfId="80"/>
    <cellStyle name="Normální 10 2 2 2" xfId="95"/>
    <cellStyle name="Normální 10 2 3" xfId="94"/>
    <cellStyle name="Normální 11" xfId="64"/>
    <cellStyle name="Normální 11 2" xfId="76"/>
    <cellStyle name="Normální 11 2 2" xfId="82"/>
    <cellStyle name="Normální 12" xfId="65"/>
    <cellStyle name="Normální 12 2" xfId="77"/>
    <cellStyle name="Normální 13" xfId="66"/>
    <cellStyle name="Normální 14" xfId="67"/>
    <cellStyle name="Normální 15" xfId="69"/>
    <cellStyle name="Normální 16" xfId="72"/>
    <cellStyle name="Normální 17" xfId="73"/>
    <cellStyle name="Normální 18" xfId="75"/>
    <cellStyle name="Normální 19" xfId="78"/>
    <cellStyle name="Normální 2" xfId="1"/>
    <cellStyle name="Normální 2 2" xfId="50"/>
    <cellStyle name="Normální 2 3" xfId="74"/>
    <cellStyle name="Normální 2 4" xfId="89"/>
    <cellStyle name="Normální 20" xfId="79"/>
    <cellStyle name="Normální 21" xfId="81"/>
    <cellStyle name="Normální 22" xfId="85"/>
    <cellStyle name="Normální 23" xfId="91"/>
    <cellStyle name="Normální 24" xfId="93"/>
    <cellStyle name="Normální 3" xfId="2"/>
    <cellStyle name="Normální 3 2" xfId="68"/>
    <cellStyle name="Normální 4" xfId="3"/>
    <cellStyle name="Normální 4 2" xfId="56"/>
    <cellStyle name="Normální 4 3" xfId="71"/>
    <cellStyle name="Normální 5" xfId="5"/>
    <cellStyle name="Normální 5 2" xfId="49"/>
    <cellStyle name="Normální 5 2 2" xfId="60"/>
    <cellStyle name="Normální 6" xfId="48"/>
    <cellStyle name="Normální 6 2" xfId="51"/>
    <cellStyle name="Normální 7" xfId="52"/>
    <cellStyle name="Normální 8" xfId="53"/>
    <cellStyle name="Normální 8 2" xfId="62"/>
    <cellStyle name="Normální 9" xfId="58"/>
    <cellStyle name="Normální 9 2" xfId="61"/>
    <cellStyle name="normální_Anička-TAB 3-RMK 2" xfId="86"/>
    <cellStyle name="normální_číselníky MSK" xfId="84"/>
    <cellStyle name="normální_Galina-Dotace Příloha č.7-nová" xfId="90"/>
    <cellStyle name="normální_graf3" xfId="55"/>
    <cellStyle name="normální_List1" xfId="87"/>
    <cellStyle name="normální_Tab.- DP - ZÚ 2009" xfId="57"/>
    <cellStyle name="normální_Tabulky - výsledky hospodaření PO - z VYK" xfId="83"/>
    <cellStyle name="normální_Z005_002_01_str_123-351" xfId="92"/>
    <cellStyle name="normální_Z024_004_05" xfId="88"/>
    <cellStyle name="Note" xfId="43"/>
    <cellStyle name="Note 2" xfId="54"/>
    <cellStyle name="Note 2 2" xfId="63"/>
    <cellStyle name="Output" xfId="44"/>
    <cellStyle name="Title" xfId="45"/>
    <cellStyle name="Total" xfId="46"/>
    <cellStyle name="Warning Text" xfId="47"/>
  </cellStyles>
  <dxfs count="0"/>
  <tableStyles count="0" defaultTableStyle="TableStyleMedium2" defaultPivotStyle="PivotStyleLight16"/>
  <colors>
    <mruColors>
      <color rgb="FF0066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2013 - 2018</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3.489502768868653E-3"/>
                  <c:y val="-2.5105649672578808E-3"/>
                </c:manualLayout>
              </c:layout>
              <c:tx>
                <c:rich>
                  <a:bodyPr/>
                  <a:lstStyle/>
                  <a:p>
                    <a:r>
                      <a:rPr lang="en-US"/>
                      <a:t>68,9 %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Mode val="edge"/>
                  <c:yMode val="edge"/>
                  <c:x val="0.64927893122167379"/>
                  <c:y val="0.64848612785299842"/>
                </c:manualLayout>
              </c:layout>
              <c:tx>
                <c:rich>
                  <a:bodyPr/>
                  <a:lstStyle/>
                  <a:p>
                    <a:r>
                      <a:t>71,7 %</a:t>
                    </a:r>
                  </a:p>
                </c:rich>
              </c:tx>
              <c:showLegendKey val="0"/>
              <c:showVal val="0"/>
              <c:showCatName val="0"/>
              <c:showSerName val="0"/>
              <c:showPercent val="0"/>
              <c:showBubbleSize val="0"/>
              <c:extLst>
                <c:ext xmlns:c15="http://schemas.microsoft.com/office/drawing/2012/chart" uri="{CE6537A1-D6FC-4f65-9D91-7224C49458BB}"/>
              </c:extLst>
            </c:dLbl>
            <c:dLbl>
              <c:idx val="7"/>
              <c:layout>
                <c:manualLayout>
                  <c:xMode val="edge"/>
                  <c:yMode val="edge"/>
                  <c:x val="0.71587164211620447"/>
                  <c:y val="0.67070839391649684"/>
                </c:manualLayout>
              </c:layout>
              <c:tx>
                <c:rich>
                  <a:bodyPr/>
                  <a:lstStyle/>
                  <a:p>
                    <a:r>
                      <a:t>69,7 %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70,2 %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'Data-grafy'!$B$3:$I$3</c15:sqref>
                  </c15:fullRef>
                </c:ext>
              </c:extLst>
              <c:f>'Data-grafy'!$D$3:$I$3</c:f>
              <c:numCache>
                <c:formatCode>General</c:formatCode>
                <c:ptCount val="6"/>
                <c:pt idx="0">
                  <c:v>2013</c:v>
                </c:pt>
                <c:pt idx="1">
                  <c:v>2014</c:v>
                </c:pt>
                <c:pt idx="2">
                  <c:v>2015</c:v>
                </c:pt>
                <c:pt idx="3">
                  <c:v>2016</c:v>
                </c:pt>
                <c:pt idx="4">
                  <c:v>2017</c:v>
                </c:pt>
                <c:pt idx="5">
                  <c:v>2018</c:v>
                </c:pt>
              </c:numCache>
            </c:numRef>
          </c:cat>
          <c:val>
            <c:numRef>
              <c:extLst>
                <c:ext xmlns:c15="http://schemas.microsoft.com/office/drawing/2012/chart" uri="{02D57815-91ED-43cb-92C2-25804820EDAC}">
                  <c15:fullRef>
                    <c15:sqref>'Data-grafy'!$B$4:$I$4</c15:sqref>
                  </c15:fullRef>
                </c:ext>
              </c:extLst>
              <c:f>'Data-grafy'!$D$4:$I$4</c:f>
              <c:numCache>
                <c:formatCode>#\ ##0.0</c:formatCode>
                <c:ptCount val="6"/>
                <c:pt idx="0">
                  <c:v>11415.745999999999</c:v>
                </c:pt>
                <c:pt idx="1">
                  <c:v>12137.583000000001</c:v>
                </c:pt>
                <c:pt idx="2">
                  <c:v>13726.48</c:v>
                </c:pt>
                <c:pt idx="3">
                  <c:v>14534.133</c:v>
                </c:pt>
                <c:pt idx="4">
                  <c:v>14651.603999999999</c:v>
                </c:pt>
                <c:pt idx="5">
                  <c:v>16584.9666</c:v>
                </c:pt>
              </c:numCache>
            </c:numRef>
          </c:val>
          <c:extLst>
            <c:ext xmlns:c15="http://schemas.microsoft.com/office/drawing/2012/chart" uri="{02D57815-91ED-43cb-92C2-25804820EDAC}">
              <c15:categoryFilterExceptions>
                <c15:categoryFilterException>
                  <c15:sqref>'Data-grafy'!$B$4</c15:sqref>
                  <c15:dLbl>
                    <c:idx val="-1"/>
                    <c:tx>
                      <c:rich>
                        <a:bodyPr/>
                        <a:lstStyle/>
                        <a:p>
                          <a:r>
                            <a:rPr lang="en-US"/>
                            <a:t>70,2 %</a:t>
                          </a:r>
                        </a:p>
                      </c:rich>
                    </c:tx>
                    <c:showLegendKey val="0"/>
                    <c:showVal val="0"/>
                    <c:showCatName val="0"/>
                    <c:showSerName val="0"/>
                    <c:showPercent val="0"/>
                    <c:showBubbleSize val="0"/>
                    <c:extLst>
                      <c:ext uri="{CE6537A1-D6FC-4f65-9D91-7224C49458BB}"/>
                    </c:extLst>
                  </c15:dLbl>
                </c15:categoryFilterException>
                <c15:categoryFilterException>
                  <c15:sqref>'Data-grafy'!$C$4</c15:sqref>
                  <c15: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uri="{CE6537A1-D6FC-4f65-9D91-7224C49458BB}"/>
                    </c:extLst>
                  </c15:dLbl>
                </c15:categoryFilterException>
              </c15:categoryFilterExceptions>
            </c:ext>
          </c:extLst>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layout/>
              <c:tx>
                <c:rich>
                  <a:bodyPr/>
                  <a:lstStyle/>
                  <a:p>
                    <a:r>
                      <a:rPr lang="en-US"/>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30,2 %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28,1 %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29,6 %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31,1 %</a:t>
                    </a:r>
                  </a:p>
                </c:rich>
              </c:tx>
              <c:showLegendKey val="0"/>
              <c:showVal val="0"/>
              <c:showCatName val="0"/>
              <c:showSerName val="0"/>
              <c:showPercent val="0"/>
              <c:showBubbleSize val="0"/>
              <c:extLst>
                <c:ext xmlns:c15="http://schemas.microsoft.com/office/drawing/2012/chart" uri="{CE6537A1-D6FC-4f65-9D91-7224C49458BB}">
                  <c15:layout/>
                </c:ext>
              </c:extLst>
            </c:dLbl>
            <c:dLbl>
              <c:idx val="6"/>
              <c:tx>
                <c:rich>
                  <a:bodyPr/>
                  <a:lstStyle/>
                  <a:p>
                    <a:r>
                      <a:t>28,3 %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30,3 %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29,8 %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'Data-grafy'!$B$3:$I$3</c15:sqref>
                  </c15:fullRef>
                </c:ext>
              </c:extLst>
              <c:f>'Data-grafy'!$D$3:$I$3</c:f>
              <c:numCache>
                <c:formatCode>General</c:formatCode>
                <c:ptCount val="6"/>
                <c:pt idx="0">
                  <c:v>2013</c:v>
                </c:pt>
                <c:pt idx="1">
                  <c:v>2014</c:v>
                </c:pt>
                <c:pt idx="2">
                  <c:v>2015</c:v>
                </c:pt>
                <c:pt idx="3">
                  <c:v>2016</c:v>
                </c:pt>
                <c:pt idx="4">
                  <c:v>2017</c:v>
                </c:pt>
                <c:pt idx="5">
                  <c:v>2018</c:v>
                </c:pt>
              </c:numCache>
            </c:numRef>
          </c:cat>
          <c:val>
            <c:numRef>
              <c:extLst>
                <c:ext xmlns:c15="http://schemas.microsoft.com/office/drawing/2012/chart" uri="{02D57815-91ED-43cb-92C2-25804820EDAC}">
                  <c15:fullRef>
                    <c15:sqref>'Data-grafy'!$B$5:$I$5</c15:sqref>
                  </c15:fullRef>
                </c:ext>
              </c:extLst>
              <c:f>'Data-grafy'!$D$5:$I$5</c:f>
              <c:numCache>
                <c:formatCode>#\ ##0.0</c:formatCode>
                <c:ptCount val="6"/>
                <c:pt idx="0">
                  <c:v>4951.1000000000004</c:v>
                </c:pt>
                <c:pt idx="1">
                  <c:v>5259.0230000000001</c:v>
                </c:pt>
                <c:pt idx="2">
                  <c:v>5360.3950000000004</c:v>
                </c:pt>
                <c:pt idx="3">
                  <c:v>6116.0690000000004</c:v>
                </c:pt>
                <c:pt idx="4">
                  <c:v>6723.5209999999997</c:v>
                </c:pt>
                <c:pt idx="5">
                  <c:v>7499.8827000000001</c:v>
                </c:pt>
              </c:numCache>
            </c:numRef>
          </c:val>
          <c:extLst>
            <c:ext xmlns:c15="http://schemas.microsoft.com/office/drawing/2012/chart" uri="{02D57815-91ED-43cb-92C2-25804820EDAC}">
              <c15:categoryFilterExceptions>
                <c15:categoryFilterException>
                  <c15:sqref>'Data-grafy'!$B$5</c15:sqref>
                  <c15:dLbl>
                    <c:idx val="-1"/>
                    <c:tx>
                      <c:rich>
                        <a:bodyPr/>
                        <a:lstStyle/>
                        <a:p>
                          <a:r>
                            <a:rPr lang="en-US"/>
                            <a:t>29,8 %</a:t>
                          </a:r>
                        </a:p>
                      </c:rich>
                    </c:tx>
                    <c:showLegendKey val="0"/>
                    <c:showVal val="0"/>
                    <c:showCatName val="0"/>
                    <c:showSerName val="0"/>
                    <c:showPercent val="0"/>
                    <c:showBubbleSize val="0"/>
                    <c:extLst>
                      <c:ext uri="{CE6537A1-D6FC-4f65-9D91-7224C49458BB}"/>
                    </c:extLst>
                  </c15:dLbl>
                </c15:categoryFilterException>
                <c15:categoryFilterException>
                  <c15:sqref>'Data-grafy'!$C$5</c15:sqref>
                  <c15:dLbl>
                    <c:idx val="-1"/>
                    <c:tx>
                      <c:rich>
                        <a:bodyPr/>
                        <a:lstStyle/>
                        <a:p>
                          <a:r>
                            <a:rPr lang="en-US"/>
                            <a:t>29,4 %</a:t>
                          </a:r>
                        </a:p>
                      </c:rich>
                    </c:tx>
                    <c:showLegendKey val="0"/>
                    <c:showVal val="0"/>
                    <c:showCatName val="0"/>
                    <c:showSerName val="0"/>
                    <c:showPercent val="0"/>
                    <c:showBubbleSize val="0"/>
                    <c:extLst>
                      <c:ext uri="{CE6537A1-D6FC-4f65-9D91-7224C49458BB}"/>
                    </c:extLst>
                  </c15:dLbl>
                </c15:categoryFilterException>
              </c15:categoryFilterExceptions>
            </c:ext>
          </c:extLst>
        </c:ser>
        <c:dLbls>
          <c:showLegendKey val="0"/>
          <c:showVal val="0"/>
          <c:showCatName val="1"/>
          <c:showSerName val="0"/>
          <c:showPercent val="0"/>
          <c:showBubbleSize val="0"/>
        </c:dLbls>
        <c:gapWidth val="50"/>
        <c:gapDepth val="60"/>
        <c:shape val="box"/>
        <c:axId val="438252096"/>
        <c:axId val="441662752"/>
        <c:axId val="0"/>
      </c:bar3DChart>
      <c:catAx>
        <c:axId val="438252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1662752"/>
        <c:crosses val="autoZero"/>
        <c:auto val="1"/>
        <c:lblAlgn val="ctr"/>
        <c:lblOffset val="100"/>
        <c:tickLblSkip val="1"/>
        <c:tickMarkSkip val="1"/>
        <c:noMultiLvlLbl val="0"/>
      </c:catAx>
      <c:valAx>
        <c:axId val="441662752"/>
        <c:scaling>
          <c:orientation val="minMax"/>
          <c:max val="25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38252096"/>
        <c:crosses val="autoZero"/>
        <c:crossBetween val="between"/>
        <c:majorUnit val="5000"/>
        <c:minorUnit val="1000"/>
      </c:valAx>
      <c:spPr>
        <a:noFill/>
        <a:ln w="25400">
          <a:noFill/>
        </a:ln>
      </c:spPr>
    </c:plotArea>
    <c:legend>
      <c:legendPos val="r"/>
      <c:layout>
        <c:manualLayout>
          <c:xMode val="edge"/>
          <c:yMode val="edge"/>
          <c:x val="0.32482450237560484"/>
          <c:y val="0.95472390275539887"/>
          <c:w val="0.36785677040092518"/>
          <c:h val="4.361686014544625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2013 - 2018</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layout/>
              <c:tx>
                <c:rich>
                  <a:bodyPr/>
                  <a:lstStyle/>
                  <a:p>
                    <a:r>
                      <a:rPr lang="en-US"/>
                      <a:t>88,1 %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93,4 %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15:layout/>
                </c:ext>
              </c:extLst>
            </c:dLbl>
            <c:dLbl>
              <c:idx val="6"/>
              <c:tx>
                <c:rich>
                  <a:bodyPr/>
                  <a:lstStyle/>
                  <a:p>
                    <a:r>
                      <a:t>87,3 %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87,5 %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87,7 %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'Data-grafy'!$B$12:$I$12</c15:sqref>
                  </c15:fullRef>
                </c:ext>
              </c:extLst>
              <c:f>'Data-grafy'!$D$12:$I$12</c:f>
              <c:numCache>
                <c:formatCode>General</c:formatCode>
                <c:ptCount val="6"/>
                <c:pt idx="0">
                  <c:v>2013</c:v>
                </c:pt>
                <c:pt idx="1">
                  <c:v>2014</c:v>
                </c:pt>
                <c:pt idx="2">
                  <c:v>2015</c:v>
                </c:pt>
                <c:pt idx="3">
                  <c:v>2016</c:v>
                </c:pt>
                <c:pt idx="4">
                  <c:v>2017</c:v>
                </c:pt>
                <c:pt idx="5">
                  <c:v>2018</c:v>
                </c:pt>
              </c:numCache>
            </c:numRef>
          </c:cat>
          <c:val>
            <c:numRef>
              <c:extLst>
                <c:ext xmlns:c15="http://schemas.microsoft.com/office/drawing/2012/chart" uri="{02D57815-91ED-43cb-92C2-25804820EDAC}">
                  <c15:fullRef>
                    <c15:sqref>'Data-grafy'!$B$13:$I$13</c15:sqref>
                  </c15:fullRef>
                </c:ext>
              </c:extLst>
              <c:f>'Data-grafy'!$D$13:$I$13</c:f>
              <c:numCache>
                <c:formatCode>#\ ##0.0</c:formatCode>
                <c:ptCount val="6"/>
                <c:pt idx="0">
                  <c:v>14904.712</c:v>
                </c:pt>
                <c:pt idx="1">
                  <c:v>15138.14</c:v>
                </c:pt>
                <c:pt idx="2">
                  <c:v>16356.737999999999</c:v>
                </c:pt>
                <c:pt idx="3">
                  <c:v>16889.752</c:v>
                </c:pt>
                <c:pt idx="4">
                  <c:v>18636.111000000001</c:v>
                </c:pt>
                <c:pt idx="5">
                  <c:v>21071.899700000002</c:v>
                </c:pt>
              </c:numCache>
            </c:numRef>
          </c:val>
          <c:extLst>
            <c:ext xmlns:c15="http://schemas.microsoft.com/office/drawing/2012/chart" uri="{02D57815-91ED-43cb-92C2-25804820EDAC}">
              <c15:categoryFilterExceptions>
                <c15:categoryFilterException>
                  <c15:sqref>'Data-grafy'!$B$13</c15:sqref>
                  <c15:dLbl>
                    <c:idx val="-1"/>
                    <c:tx>
                      <c:rich>
                        <a:bodyPr/>
                        <a:lstStyle/>
                        <a:p>
                          <a:r>
                            <a:rPr lang="en-US"/>
                            <a:t>87,7 %</a:t>
                          </a:r>
                        </a:p>
                      </c:rich>
                    </c:tx>
                    <c:showLegendKey val="0"/>
                    <c:showVal val="0"/>
                    <c:showCatName val="0"/>
                    <c:showSerName val="0"/>
                    <c:showPercent val="0"/>
                    <c:showBubbleSize val="0"/>
                    <c:extLst>
                      <c:ext uri="{CE6537A1-D6FC-4f65-9D91-7224C49458BB}"/>
                    </c:extLst>
                  </c15:dLbl>
                </c15:categoryFilterException>
                <c15:categoryFilterException>
                  <c15:sqref>'Data-grafy'!$C$13</c15:sqref>
                  <c15:dLbl>
                    <c:idx val="-1"/>
                    <c:tx>
                      <c:rich>
                        <a:bodyPr/>
                        <a:lstStyle/>
                        <a:p>
                          <a:r>
                            <a:rPr lang="en-US"/>
                            <a:t>88,6 %</a:t>
                          </a:r>
                        </a:p>
                      </c:rich>
                    </c:tx>
                    <c:showLegendKey val="0"/>
                    <c:showVal val="0"/>
                    <c:showCatName val="0"/>
                    <c:showSerName val="0"/>
                    <c:showPercent val="0"/>
                    <c:showBubbleSize val="0"/>
                    <c:extLst>
                      <c:ext uri="{CE6537A1-D6FC-4f65-9D91-7224C49458BB}"/>
                    </c:extLst>
                  </c15:dLbl>
                </c15:categoryFilterException>
              </c15:categoryFilterExceptions>
            </c:ext>
          </c:extLst>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layout/>
              <c:tx>
                <c:rich>
                  <a:bodyPr/>
                  <a:lstStyle/>
                  <a:p>
                    <a:r>
                      <a:rPr lang="en-US"/>
                      <a:t>11,9 %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13,2 %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21,2 %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6,6 %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15:layout/>
                </c:ext>
              </c:extLst>
            </c:dLbl>
            <c:dLbl>
              <c:idx val="6"/>
              <c:tx>
                <c:rich>
                  <a:bodyPr/>
                  <a:lstStyle/>
                  <a:p>
                    <a:r>
                      <a:t>12,7 %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12,5 %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12,3 %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'Data-grafy'!$B$12:$I$12</c15:sqref>
                  </c15:fullRef>
                </c:ext>
              </c:extLst>
              <c:f>'Data-grafy'!$D$12:$I$12</c:f>
              <c:numCache>
                <c:formatCode>General</c:formatCode>
                <c:ptCount val="6"/>
                <c:pt idx="0">
                  <c:v>2013</c:v>
                </c:pt>
                <c:pt idx="1">
                  <c:v>2014</c:v>
                </c:pt>
                <c:pt idx="2">
                  <c:v>2015</c:v>
                </c:pt>
                <c:pt idx="3">
                  <c:v>2016</c:v>
                </c:pt>
                <c:pt idx="4">
                  <c:v>2017</c:v>
                </c:pt>
                <c:pt idx="5">
                  <c:v>2018</c:v>
                </c:pt>
              </c:numCache>
            </c:numRef>
          </c:cat>
          <c:val>
            <c:numRef>
              <c:extLst>
                <c:ext xmlns:c15="http://schemas.microsoft.com/office/drawing/2012/chart" uri="{02D57815-91ED-43cb-92C2-25804820EDAC}">
                  <c15:fullRef>
                    <c15:sqref>'Data-grafy'!$B$14:$I$14</c15:sqref>
                  </c15:fullRef>
                </c:ext>
              </c:extLst>
              <c:f>'Data-grafy'!$D$14:$I$14</c:f>
              <c:numCache>
                <c:formatCode>#\ ##0.0</c:formatCode>
                <c:ptCount val="6"/>
                <c:pt idx="0">
                  <c:v>2009.296</c:v>
                </c:pt>
                <c:pt idx="1">
                  <c:v>2299.4070000000002</c:v>
                </c:pt>
                <c:pt idx="2">
                  <c:v>4409.991</c:v>
                </c:pt>
                <c:pt idx="3">
                  <c:v>1192.5619999999999</c:v>
                </c:pt>
                <c:pt idx="4">
                  <c:v>1361.5730000000001</c:v>
                </c:pt>
                <c:pt idx="5">
                  <c:v>3075.1028999999999</c:v>
                </c:pt>
              </c:numCache>
            </c:numRef>
          </c:val>
          <c:extLst>
            <c:ext xmlns:c15="http://schemas.microsoft.com/office/drawing/2012/chart" uri="{02D57815-91ED-43cb-92C2-25804820EDAC}">
              <c15:categoryFilterExceptions>
                <c15:categoryFilterException>
                  <c15:sqref>'Data-grafy'!$B$14</c15:sqref>
                  <c15:dLbl>
                    <c:idx val="-1"/>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uri="{CE6537A1-D6FC-4f65-9D91-7224C49458BB}"/>
                    </c:extLst>
                  </c15:dLbl>
                </c15:categoryFilterException>
                <c15:categoryFilterException>
                  <c15:sqref>'Data-grafy'!$C$14</c15:sqref>
                  <c15: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uri="{CE6537A1-D6FC-4f65-9D91-7224C49458BB}"/>
                    </c:extLst>
                  </c15:dLbl>
                </c15:categoryFilterException>
              </c15:categoryFilterExceptions>
            </c:ext>
          </c:extLst>
        </c:ser>
        <c:dLbls>
          <c:showLegendKey val="0"/>
          <c:showVal val="0"/>
          <c:showCatName val="1"/>
          <c:showSerName val="0"/>
          <c:showPercent val="0"/>
          <c:showBubbleSize val="0"/>
        </c:dLbls>
        <c:gapWidth val="50"/>
        <c:gapDepth val="80"/>
        <c:shape val="box"/>
        <c:axId val="441662360"/>
        <c:axId val="441663144"/>
        <c:axId val="0"/>
      </c:bar3DChart>
      <c:catAx>
        <c:axId val="441662360"/>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1663144"/>
        <c:crosses val="autoZero"/>
        <c:auto val="1"/>
        <c:lblAlgn val="ctr"/>
        <c:lblOffset val="100"/>
        <c:tickLblSkip val="1"/>
        <c:tickMarkSkip val="1"/>
        <c:noMultiLvlLbl val="0"/>
      </c:catAx>
      <c:valAx>
        <c:axId val="441663144"/>
        <c:scaling>
          <c:orientation val="minMax"/>
          <c:max val="25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1662360"/>
        <c:crosses val="autoZero"/>
        <c:crossBetween val="between"/>
        <c:majorUnit val="5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2018</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28,4 %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en-US"/>
                      <a:t>Investiční dotace
4,2 %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64,7 %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2,3 %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86808.153999999995</c:v>
                </c:pt>
                <c:pt idx="1">
                  <c:v>6849224.4119999995</c:v>
                </c:pt>
                <c:pt idx="2">
                  <c:v>1015098.897</c:v>
                </c:pt>
                <c:pt idx="3">
                  <c:v>15569867.778999999</c:v>
                </c:pt>
                <c:pt idx="4">
                  <c:v>563850.13699999999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2018</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1324543734358801E-2"/>
                  <c:y val="6.7988402132131967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 a chytrý region</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13,4 %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60,9 %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5,8 %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9,7 %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2,4 %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0,8 %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 a chytrý region</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'Data-grafy'!$R$44:$R$54</c:f>
              <c:numCache>
                <c:formatCode>#,##0.00</c:formatCode>
                <c:ptCount val="11"/>
                <c:pt idx="0">
                  <c:v>185849.80342000004</c:v>
                </c:pt>
                <c:pt idx="1">
                  <c:v>3246553.3547900007</c:v>
                </c:pt>
                <c:pt idx="2">
                  <c:v>14697233.332829975</c:v>
                </c:pt>
                <c:pt idx="3">
                  <c:v>421572.51356999989</c:v>
                </c:pt>
                <c:pt idx="4">
                  <c:v>1409885.7809699995</c:v>
                </c:pt>
                <c:pt idx="5">
                  <c:v>690805.45177000004</c:v>
                </c:pt>
                <c:pt idx="6">
                  <c:v>2342195.1815199992</c:v>
                </c:pt>
                <c:pt idx="7">
                  <c:v>268164.53679000016</c:v>
                </c:pt>
                <c:pt idx="8">
                  <c:v>98110.852129999912</c:v>
                </c:pt>
                <c:pt idx="9">
                  <c:v>589166.3865299992</c:v>
                </c:pt>
                <c:pt idx="10">
                  <c:v>197465.39379999999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2018</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0066CC"/>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0.13832947690749189"/>
                  <c:y val="0.16974748305715517"/>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Krizové řízení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4090643274853798"/>
                      <c:h val="8.1870646766169161E-2"/>
                    </c:manualLayout>
                  </c15:layout>
                </c:ext>
              </c:extLst>
            </c:dLbl>
            <c:dLbl>
              <c:idx val="1"/>
              <c:layout>
                <c:manualLayout>
                  <c:x val="-0.13880024865312887"/>
                  <c:y val="0.10865013515101657"/>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1,2 %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183478380991849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4,3 %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0,6 %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0.23561000598609386"/>
                  <c:y val="0.45530567634269598"/>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6542478242851222"/>
                  <c:y val="3.6847259764171271E-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2,9 %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0.14890753787355535"/>
                  <c:y val="-0.4479102127159478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89,9 %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2.3391697748307776E-2"/>
                  <c:y val="0.12928209346965944"/>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0,8 %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Krizové řízení</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3929.1810000000005</c:v>
                </c:pt>
                <c:pt idx="1">
                  <c:v>23770.614249999991</c:v>
                </c:pt>
                <c:pt idx="2">
                  <c:v>87744.278710000013</c:v>
                </c:pt>
                <c:pt idx="3">
                  <c:v>13278.123329999999</c:v>
                </c:pt>
                <c:pt idx="4">
                  <c:v>1853321.5932099998</c:v>
                </c:pt>
                <c:pt idx="5">
                  <c:v>59577.766600000003</c:v>
                </c:pt>
                <c:pt idx="6">
                  <c:v>5000</c:v>
                </c:pt>
                <c:pt idx="7">
                  <c:v>15831.64659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10</xdr:col>
      <xdr:colOff>428625</xdr:colOff>
      <xdr:row>31</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ku\_rozpocet\_N\evropsk&#233;%20projekty\TABULE\ORJ14_P&#345;ehled%20projekt&#367;%202014-2020_n&#225;vrh%202019_v3_20181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refreshError="1"/>
      <sheetData sheetId="4">
        <row r="26">
          <cell r="L26">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tabSelected="1" zoomScaleNormal="100" zoomScaleSheetLayoutView="100" workbookViewId="0">
      <selection sqref="A1:G1"/>
    </sheetView>
  </sheetViews>
  <sheetFormatPr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5"/>
      <c r="F23" s="5"/>
      <c r="G23" s="5"/>
      <c r="H23" s="5"/>
      <c r="I23" s="5" t="s">
        <v>12</v>
      </c>
    </row>
    <row r="24" spans="2:11" x14ac:dyDescent="0.25">
      <c r="C24" s="6"/>
      <c r="D24" s="7" t="s">
        <v>13</v>
      </c>
      <c r="E24" s="7" t="s">
        <v>14</v>
      </c>
      <c r="F24" s="7" t="s">
        <v>57</v>
      </c>
      <c r="G24" s="7" t="s">
        <v>58</v>
      </c>
      <c r="H24" s="7" t="s">
        <v>59</v>
      </c>
      <c r="I24" s="8" t="s">
        <v>61</v>
      </c>
    </row>
    <row r="25" spans="2:11" x14ac:dyDescent="0.25">
      <c r="C25" s="9" t="s">
        <v>15</v>
      </c>
      <c r="D25" s="11">
        <v>11415.745999999999</v>
      </c>
      <c r="E25" s="11">
        <v>12137.583000000001</v>
      </c>
      <c r="F25" s="11">
        <v>13726.48</v>
      </c>
      <c r="G25" s="11">
        <v>14534.133</v>
      </c>
      <c r="H25" s="11">
        <v>14651.603999999999</v>
      </c>
      <c r="I25" s="12">
        <v>16584.9666</v>
      </c>
    </row>
    <row r="26" spans="2:11" x14ac:dyDescent="0.25">
      <c r="C26" s="9" t="s">
        <v>16</v>
      </c>
      <c r="D26" s="11">
        <v>4951.1000000000004</v>
      </c>
      <c r="E26" s="11">
        <v>5259.0230000000001</v>
      </c>
      <c r="F26" s="11">
        <v>5360.3950000000004</v>
      </c>
      <c r="G26" s="11">
        <v>6116.0690000000004</v>
      </c>
      <c r="H26" s="11">
        <v>6723.5209999999997</v>
      </c>
      <c r="I26" s="12">
        <v>7499.8827000000001</v>
      </c>
    </row>
    <row r="27" spans="2:11" ht="16.5" thickBot="1" x14ac:dyDescent="0.3">
      <c r="C27" s="13" t="s">
        <v>11</v>
      </c>
      <c r="D27" s="14">
        <f t="shared" ref="D27:H27" si="0">SUM(D25:D26)</f>
        <v>16366.846</v>
      </c>
      <c r="E27" s="14">
        <f t="shared" si="0"/>
        <v>17396.606</v>
      </c>
      <c r="F27" s="14">
        <f t="shared" si="0"/>
        <v>19086.875</v>
      </c>
      <c r="G27" s="14">
        <f t="shared" si="0"/>
        <v>20650.202000000001</v>
      </c>
      <c r="H27" s="14">
        <f t="shared" si="0"/>
        <v>21375.125</v>
      </c>
      <c r="I27" s="15">
        <f>SUM(I25:I26)</f>
        <v>24084.849300000002</v>
      </c>
    </row>
    <row r="28" spans="2:11" x14ac:dyDescent="0.25">
      <c r="B28" s="2"/>
      <c r="C28" s="2"/>
      <c r="D28" s="2"/>
      <c r="E28" s="2"/>
      <c r="F28" s="2"/>
      <c r="G28" s="2"/>
      <c r="H28" s="2"/>
      <c r="K28" s="81"/>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4" orientation="landscape" useFirstPageNumber="1" r:id="rId2"/>
  <headerFooter scaleWithDoc="0" alignWithMargins="0">
    <oddHeader>&amp;L&amp;"Tahoma,Kurzíva"&amp;9Závěrečný účet za rok 2018&amp;R&amp;"Tahoma,Kurzíva"&amp;9Graf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85"/>
  <sheetViews>
    <sheetView zoomScaleNormal="100" zoomScaleSheetLayoutView="100" workbookViewId="0">
      <selection activeCell="R2" sqref="R2"/>
    </sheetView>
  </sheetViews>
  <sheetFormatPr defaultRowHeight="11.25" x14ac:dyDescent="0.2"/>
  <cols>
    <col min="1" max="1" width="4" style="537" customWidth="1"/>
    <col min="2" max="2" width="37.85546875" style="540" customWidth="1"/>
    <col min="3" max="3" width="9.5703125" style="540" customWidth="1"/>
    <col min="4" max="4" width="10.7109375" style="540" customWidth="1"/>
    <col min="5" max="5" width="8.85546875" style="540" customWidth="1"/>
    <col min="6" max="6" width="10.140625" style="540" customWidth="1"/>
    <col min="7" max="7" width="9.85546875" style="539" customWidth="1"/>
    <col min="8" max="8" width="8.140625" style="539" customWidth="1"/>
    <col min="9" max="9" width="8.140625" style="540" customWidth="1"/>
    <col min="10" max="10" width="11.5703125" style="540" customWidth="1"/>
    <col min="11" max="11" width="8.85546875" style="540" customWidth="1"/>
    <col min="12" max="13" width="7.85546875" style="540" customWidth="1"/>
    <col min="14" max="14" width="9.5703125" style="540" customWidth="1"/>
    <col min="15" max="15" width="8.85546875" style="540" customWidth="1"/>
    <col min="16" max="16" width="8.7109375" style="540" customWidth="1"/>
    <col min="17" max="17" width="32" style="624" customWidth="1"/>
    <col min="18" max="16384" width="9.140625" style="540"/>
  </cols>
  <sheetData>
    <row r="1" spans="1:35" x14ac:dyDescent="0.2">
      <c r="B1" s="538"/>
      <c r="C1" s="539"/>
      <c r="D1" s="539"/>
      <c r="E1" s="539"/>
      <c r="F1" s="539"/>
      <c r="I1" s="539"/>
      <c r="J1" s="539"/>
      <c r="K1" s="539"/>
      <c r="L1" s="539"/>
      <c r="M1" s="539"/>
      <c r="N1" s="539"/>
      <c r="O1" s="539"/>
      <c r="P1" s="539"/>
      <c r="Q1" s="538"/>
    </row>
    <row r="2" spans="1:35" ht="27.75" customHeight="1" x14ac:dyDescent="0.2">
      <c r="A2" s="1092" t="s">
        <v>2030</v>
      </c>
      <c r="B2" s="1093"/>
      <c r="C2" s="1093"/>
      <c r="D2" s="1093"/>
      <c r="E2" s="1093"/>
      <c r="F2" s="1093"/>
      <c r="G2" s="1093"/>
      <c r="H2" s="1093"/>
      <c r="I2" s="1093"/>
      <c r="J2" s="1093"/>
      <c r="K2" s="1093"/>
      <c r="L2" s="1093"/>
      <c r="M2" s="1093"/>
      <c r="N2" s="1093"/>
      <c r="O2" s="1093"/>
      <c r="P2" s="1093"/>
      <c r="Q2" s="1093"/>
      <c r="R2" s="539"/>
      <c r="S2" s="539"/>
      <c r="T2" s="539"/>
      <c r="U2" s="539"/>
      <c r="V2" s="539"/>
      <c r="W2" s="539"/>
      <c r="X2" s="539"/>
      <c r="Y2" s="539"/>
      <c r="Z2" s="539"/>
      <c r="AA2" s="539"/>
      <c r="AB2" s="539"/>
      <c r="AC2" s="539"/>
      <c r="AD2" s="539"/>
      <c r="AE2" s="539"/>
      <c r="AF2" s="539"/>
      <c r="AG2" s="539"/>
      <c r="AH2" s="539"/>
      <c r="AI2" s="539"/>
    </row>
    <row r="3" spans="1:35" ht="12" customHeight="1" thickBot="1" x14ac:dyDescent="0.25">
      <c r="A3" s="541"/>
      <c r="B3" s="539"/>
      <c r="C3" s="539"/>
      <c r="D3" s="539"/>
      <c r="E3" s="539"/>
      <c r="F3" s="539"/>
      <c r="I3" s="539"/>
      <c r="J3" s="539"/>
      <c r="K3" s="539"/>
      <c r="L3" s="539"/>
      <c r="M3" s="539"/>
      <c r="N3" s="539"/>
      <c r="O3" s="539"/>
      <c r="P3" s="539"/>
      <c r="Q3" s="542" t="s">
        <v>2031</v>
      </c>
    </row>
    <row r="4" spans="1:35" ht="15" customHeight="1" x14ac:dyDescent="0.2">
      <c r="A4" s="1094"/>
      <c r="B4" s="1097" t="s">
        <v>2032</v>
      </c>
      <c r="C4" s="1100" t="s">
        <v>2033</v>
      </c>
      <c r="D4" s="1103" t="s">
        <v>2034</v>
      </c>
      <c r="E4" s="1104"/>
      <c r="F4" s="1106" t="s">
        <v>2035</v>
      </c>
      <c r="G4" s="1107"/>
      <c r="H4" s="1107"/>
      <c r="I4" s="1108"/>
      <c r="J4" s="1106" t="s">
        <v>2036</v>
      </c>
      <c r="K4" s="1107"/>
      <c r="L4" s="1107"/>
      <c r="M4" s="1108"/>
      <c r="N4" s="1112" t="s">
        <v>2037</v>
      </c>
      <c r="O4" s="1113"/>
      <c r="P4" s="1114"/>
      <c r="Q4" s="1115" t="s">
        <v>2038</v>
      </c>
    </row>
    <row r="5" spans="1:35" ht="24" customHeight="1" x14ac:dyDescent="0.2">
      <c r="A5" s="1095"/>
      <c r="B5" s="1098"/>
      <c r="C5" s="1101"/>
      <c r="D5" s="1105"/>
      <c r="E5" s="1105"/>
      <c r="F5" s="1109"/>
      <c r="G5" s="1110"/>
      <c r="H5" s="1110"/>
      <c r="I5" s="1111"/>
      <c r="J5" s="1109"/>
      <c r="K5" s="1110"/>
      <c r="L5" s="1110"/>
      <c r="M5" s="1111"/>
      <c r="N5" s="543">
        <v>2020</v>
      </c>
      <c r="O5" s="544">
        <v>2021</v>
      </c>
      <c r="P5" s="545" t="s">
        <v>2039</v>
      </c>
      <c r="Q5" s="1116"/>
    </row>
    <row r="6" spans="1:35" ht="15" customHeight="1" thickBot="1" x14ac:dyDescent="0.25">
      <c r="A6" s="1096"/>
      <c r="B6" s="1099"/>
      <c r="C6" s="1102"/>
      <c r="D6" s="546" t="s">
        <v>2441</v>
      </c>
      <c r="E6" s="547" t="s">
        <v>2040</v>
      </c>
      <c r="F6" s="724" t="s">
        <v>402</v>
      </c>
      <c r="G6" s="548" t="s">
        <v>2041</v>
      </c>
      <c r="H6" s="549" t="s">
        <v>2042</v>
      </c>
      <c r="I6" s="550" t="s">
        <v>8</v>
      </c>
      <c r="J6" s="551" t="s">
        <v>402</v>
      </c>
      <c r="K6" s="549" t="s">
        <v>2041</v>
      </c>
      <c r="L6" s="549" t="s">
        <v>2042</v>
      </c>
      <c r="M6" s="550" t="s">
        <v>8</v>
      </c>
      <c r="N6" s="551" t="s">
        <v>402</v>
      </c>
      <c r="O6" s="552" t="s">
        <v>402</v>
      </c>
      <c r="P6" s="553" t="s">
        <v>402</v>
      </c>
      <c r="Q6" s="1117"/>
    </row>
    <row r="7" spans="1:35" ht="15.75" customHeight="1" thickBot="1" x14ac:dyDescent="0.2">
      <c r="A7" s="1076" t="s">
        <v>2043</v>
      </c>
      <c r="B7" s="1077"/>
      <c r="C7" s="1077"/>
      <c r="D7" s="1077"/>
      <c r="E7" s="1077"/>
      <c r="F7" s="1077"/>
      <c r="G7" s="1077"/>
      <c r="H7" s="1077"/>
      <c r="I7" s="1077"/>
      <c r="J7" s="1077"/>
      <c r="K7" s="1077"/>
      <c r="L7" s="1077"/>
      <c r="M7" s="1077"/>
      <c r="N7" s="1077"/>
      <c r="O7" s="1077"/>
      <c r="P7" s="1077"/>
      <c r="Q7" s="1078"/>
    </row>
    <row r="8" spans="1:35" ht="12.75" customHeight="1" x14ac:dyDescent="0.2">
      <c r="A8" s="1118" t="s">
        <v>2044</v>
      </c>
      <c r="B8" s="700" t="s">
        <v>2045</v>
      </c>
      <c r="C8" s="554">
        <v>213799.37273999999</v>
      </c>
      <c r="D8" s="555">
        <v>190518.05054999999</v>
      </c>
      <c r="E8" s="556">
        <v>8499.6067899999998</v>
      </c>
      <c r="F8" s="725">
        <v>5194.5254000000014</v>
      </c>
      <c r="G8" s="785">
        <v>5194.5254000000014</v>
      </c>
      <c r="H8" s="558">
        <v>0</v>
      </c>
      <c r="I8" s="559">
        <v>0</v>
      </c>
      <c r="J8" s="785">
        <v>9587.19</v>
      </c>
      <c r="K8" s="790">
        <v>9587.19</v>
      </c>
      <c r="L8" s="563">
        <v>0</v>
      </c>
      <c r="M8" s="564">
        <v>0</v>
      </c>
      <c r="N8" s="789">
        <v>0</v>
      </c>
      <c r="O8" s="563">
        <v>0</v>
      </c>
      <c r="P8" s="564">
        <v>0</v>
      </c>
      <c r="Q8" s="565" t="s">
        <v>70</v>
      </c>
    </row>
    <row r="9" spans="1:35" ht="78" customHeight="1" x14ac:dyDescent="0.2">
      <c r="A9" s="1119"/>
      <c r="B9" s="576" t="s">
        <v>2046</v>
      </c>
      <c r="C9" s="566">
        <v>40668.734790000002</v>
      </c>
      <c r="D9" s="567">
        <v>10269</v>
      </c>
      <c r="E9" s="568">
        <v>4127.0105999999996</v>
      </c>
      <c r="F9" s="726">
        <v>3193.2841900000003</v>
      </c>
      <c r="G9" s="786">
        <v>3193.2841900000003</v>
      </c>
      <c r="H9" s="570">
        <v>0</v>
      </c>
      <c r="I9" s="571">
        <v>0</v>
      </c>
      <c r="J9" s="786">
        <v>23079.439999999999</v>
      </c>
      <c r="K9" s="572">
        <v>23079.439999999999</v>
      </c>
      <c r="L9" s="573">
        <v>0</v>
      </c>
      <c r="M9" s="574">
        <v>0</v>
      </c>
      <c r="N9" s="567">
        <v>0</v>
      </c>
      <c r="O9" s="573">
        <v>0</v>
      </c>
      <c r="P9" s="574">
        <v>0</v>
      </c>
      <c r="Q9" s="575" t="s">
        <v>2047</v>
      </c>
    </row>
    <row r="10" spans="1:35" ht="105" x14ac:dyDescent="0.2">
      <c r="A10" s="1119"/>
      <c r="B10" s="576" t="s">
        <v>2048</v>
      </c>
      <c r="C10" s="566">
        <v>27982.178070000002</v>
      </c>
      <c r="D10" s="567">
        <v>12872</v>
      </c>
      <c r="E10" s="568">
        <v>5113.8325800000002</v>
      </c>
      <c r="F10" s="726">
        <v>2127.04549</v>
      </c>
      <c r="G10" s="786">
        <v>2127.04549</v>
      </c>
      <c r="H10" s="570">
        <v>0</v>
      </c>
      <c r="I10" s="571">
        <v>0</v>
      </c>
      <c r="J10" s="786">
        <v>7869.3</v>
      </c>
      <c r="K10" s="572">
        <v>7869.3</v>
      </c>
      <c r="L10" s="573">
        <v>0</v>
      </c>
      <c r="M10" s="574">
        <v>0</v>
      </c>
      <c r="N10" s="567">
        <v>0</v>
      </c>
      <c r="O10" s="573">
        <v>0</v>
      </c>
      <c r="P10" s="574">
        <v>0</v>
      </c>
      <c r="Q10" s="575" t="s">
        <v>2049</v>
      </c>
    </row>
    <row r="11" spans="1:35" ht="24" customHeight="1" x14ac:dyDescent="0.2">
      <c r="A11" s="1120"/>
      <c r="B11" s="576" t="s">
        <v>2050</v>
      </c>
      <c r="C11" s="566">
        <v>6511.1466499999997</v>
      </c>
      <c r="D11" s="567">
        <v>5612</v>
      </c>
      <c r="E11" s="568">
        <v>630.66727000000003</v>
      </c>
      <c r="F11" s="726">
        <v>268.47937999999999</v>
      </c>
      <c r="G11" s="786">
        <v>268.47937999999999</v>
      </c>
      <c r="H11" s="570">
        <v>0</v>
      </c>
      <c r="I11" s="571">
        <v>0</v>
      </c>
      <c r="J11" s="786">
        <v>0</v>
      </c>
      <c r="K11" s="572">
        <v>0</v>
      </c>
      <c r="L11" s="572">
        <v>0</v>
      </c>
      <c r="M11" s="571">
        <v>0</v>
      </c>
      <c r="N11" s="567">
        <v>0</v>
      </c>
      <c r="O11" s="573">
        <v>0</v>
      </c>
      <c r="P11" s="574">
        <v>0</v>
      </c>
      <c r="Q11" s="575" t="s">
        <v>70</v>
      </c>
    </row>
    <row r="12" spans="1:35" ht="50.25" customHeight="1" thickBot="1" x14ac:dyDescent="0.25">
      <c r="A12" s="577" t="s">
        <v>2051</v>
      </c>
      <c r="B12" s="578" t="s">
        <v>2052</v>
      </c>
      <c r="C12" s="579">
        <v>6974.2022100000004</v>
      </c>
      <c r="D12" s="580">
        <v>2207</v>
      </c>
      <c r="E12" s="581">
        <v>1336.0541700000001</v>
      </c>
      <c r="F12" s="727">
        <v>1681.14804</v>
      </c>
      <c r="G12" s="787">
        <v>1681.14804</v>
      </c>
      <c r="H12" s="582">
        <v>0</v>
      </c>
      <c r="I12" s="583">
        <v>0</v>
      </c>
      <c r="J12" s="787">
        <v>1750</v>
      </c>
      <c r="K12" s="584">
        <v>1750</v>
      </c>
      <c r="L12" s="584">
        <v>0</v>
      </c>
      <c r="M12" s="583">
        <v>0</v>
      </c>
      <c r="N12" s="580">
        <v>0</v>
      </c>
      <c r="O12" s="585">
        <v>0</v>
      </c>
      <c r="P12" s="586">
        <v>0</v>
      </c>
      <c r="Q12" s="587" t="s">
        <v>2053</v>
      </c>
    </row>
    <row r="13" spans="1:35" s="701" customFormat="1" ht="27" customHeight="1" thickBot="1" x14ac:dyDescent="0.25">
      <c r="A13" s="1074" t="s">
        <v>2054</v>
      </c>
      <c r="B13" s="1075"/>
      <c r="C13" s="728">
        <f>SUM(C8:C12)</f>
        <v>295935.63446000003</v>
      </c>
      <c r="D13" s="729">
        <f>SUM(D8:D12)</f>
        <v>221478.05054999999</v>
      </c>
      <c r="E13" s="730">
        <f>SUM(E8:E12)</f>
        <v>19707.171410000003</v>
      </c>
      <c r="F13" s="728">
        <f>SUM(F8:F12)</f>
        <v>12464.482500000002</v>
      </c>
      <c r="G13" s="731">
        <f>SUM(G8:G12)</f>
        <v>12464.482500000002</v>
      </c>
      <c r="H13" s="729">
        <f t="shared" ref="H13:P13" si="0">SUM(H8:H12)</f>
        <v>0</v>
      </c>
      <c r="I13" s="788">
        <f t="shared" si="0"/>
        <v>0</v>
      </c>
      <c r="J13" s="731">
        <f t="shared" si="0"/>
        <v>42285.93</v>
      </c>
      <c r="K13" s="729">
        <f t="shared" si="0"/>
        <v>42285.93</v>
      </c>
      <c r="L13" s="729">
        <f t="shared" si="0"/>
        <v>0</v>
      </c>
      <c r="M13" s="788">
        <f t="shared" si="0"/>
        <v>0</v>
      </c>
      <c r="N13" s="729">
        <f t="shared" si="0"/>
        <v>0</v>
      </c>
      <c r="O13" s="729">
        <f t="shared" si="0"/>
        <v>0</v>
      </c>
      <c r="P13" s="729">
        <f t="shared" si="0"/>
        <v>0</v>
      </c>
      <c r="Q13" s="732"/>
    </row>
    <row r="14" spans="1:35" s="702" customFormat="1" ht="18" customHeight="1" thickBot="1" x14ac:dyDescent="0.2">
      <c r="A14" s="1076" t="s">
        <v>2442</v>
      </c>
      <c r="B14" s="1077" t="s">
        <v>2055</v>
      </c>
      <c r="C14" s="1077"/>
      <c r="D14" s="1077"/>
      <c r="E14" s="1077"/>
      <c r="F14" s="1077"/>
      <c r="G14" s="1077"/>
      <c r="H14" s="1077"/>
      <c r="I14" s="1077"/>
      <c r="J14" s="1077"/>
      <c r="K14" s="1077"/>
      <c r="L14" s="1077"/>
      <c r="M14" s="1077"/>
      <c r="N14" s="1077"/>
      <c r="O14" s="1077"/>
      <c r="P14" s="1077"/>
      <c r="Q14" s="1078"/>
    </row>
    <row r="15" spans="1:35" s="701" customFormat="1" ht="34.5" customHeight="1" thickBot="1" x14ac:dyDescent="0.25">
      <c r="A15" s="588"/>
      <c r="B15" s="589" t="s">
        <v>2056</v>
      </c>
      <c r="C15" s="554">
        <v>202072.628</v>
      </c>
      <c r="D15" s="590">
        <v>78311.31</v>
      </c>
      <c r="E15" s="568">
        <v>19240</v>
      </c>
      <c r="F15" s="725">
        <v>19240.368000000002</v>
      </c>
      <c r="G15" s="785">
        <v>19240.368000000002</v>
      </c>
      <c r="H15" s="558">
        <v>0</v>
      </c>
      <c r="I15" s="559">
        <v>0</v>
      </c>
      <c r="J15" s="785">
        <v>25872.95</v>
      </c>
      <c r="K15" s="790">
        <v>25872.95</v>
      </c>
      <c r="L15" s="790">
        <v>0</v>
      </c>
      <c r="M15" s="559">
        <v>0</v>
      </c>
      <c r="N15" s="591">
        <v>19507</v>
      </c>
      <c r="O15" s="592">
        <v>19507</v>
      </c>
      <c r="P15" s="593">
        <v>20394</v>
      </c>
      <c r="Q15" s="594" t="s">
        <v>2057</v>
      </c>
    </row>
    <row r="16" spans="1:35" s="702" customFormat="1" ht="15.75" customHeight="1" thickBot="1" x14ac:dyDescent="0.25">
      <c r="A16" s="1074" t="s">
        <v>2058</v>
      </c>
      <c r="B16" s="1075" t="s">
        <v>2058</v>
      </c>
      <c r="C16" s="728">
        <f>SUM(C15)</f>
        <v>202072.628</v>
      </c>
      <c r="D16" s="729">
        <f>SUM(D15)</f>
        <v>78311.31</v>
      </c>
      <c r="E16" s="730">
        <f>SUM(E15)</f>
        <v>19240</v>
      </c>
      <c r="F16" s="728">
        <f>SUM(F15)</f>
        <v>19240.368000000002</v>
      </c>
      <c r="G16" s="731">
        <f>SUM(G15)</f>
        <v>19240.368000000002</v>
      </c>
      <c r="H16" s="729">
        <f t="shared" ref="H16:P16" si="1">SUM(H15)</f>
        <v>0</v>
      </c>
      <c r="I16" s="788">
        <f t="shared" si="1"/>
        <v>0</v>
      </c>
      <c r="J16" s="731">
        <f t="shared" si="1"/>
        <v>25872.95</v>
      </c>
      <c r="K16" s="729">
        <f t="shared" si="1"/>
        <v>25872.95</v>
      </c>
      <c r="L16" s="729">
        <f t="shared" si="1"/>
        <v>0</v>
      </c>
      <c r="M16" s="788">
        <f t="shared" si="1"/>
        <v>0</v>
      </c>
      <c r="N16" s="731">
        <f t="shared" si="1"/>
        <v>19507</v>
      </c>
      <c r="O16" s="729">
        <f t="shared" si="1"/>
        <v>19507</v>
      </c>
      <c r="P16" s="788">
        <f t="shared" si="1"/>
        <v>20394</v>
      </c>
      <c r="Q16" s="732"/>
    </row>
    <row r="17" spans="1:17" s="702" customFormat="1" ht="18" customHeight="1" thickBot="1" x14ac:dyDescent="0.2">
      <c r="A17" s="1076" t="s">
        <v>461</v>
      </c>
      <c r="B17" s="1077" t="s">
        <v>2059</v>
      </c>
      <c r="C17" s="1077"/>
      <c r="D17" s="1077"/>
      <c r="E17" s="1077"/>
      <c r="F17" s="1077"/>
      <c r="G17" s="1077"/>
      <c r="H17" s="1077"/>
      <c r="I17" s="1077"/>
      <c r="J17" s="1077"/>
      <c r="K17" s="1077"/>
      <c r="L17" s="1077"/>
      <c r="M17" s="1077"/>
      <c r="N17" s="1077"/>
      <c r="O17" s="1077"/>
      <c r="P17" s="1077"/>
      <c r="Q17" s="1078"/>
    </row>
    <row r="18" spans="1:17" s="701" customFormat="1" ht="45" customHeight="1" x14ac:dyDescent="0.2">
      <c r="A18" s="1085"/>
      <c r="B18" s="576" t="s">
        <v>2060</v>
      </c>
      <c r="C18" s="554">
        <v>373487</v>
      </c>
      <c r="D18" s="595">
        <v>167700</v>
      </c>
      <c r="E18" s="568">
        <v>51500</v>
      </c>
      <c r="F18" s="725">
        <v>104287</v>
      </c>
      <c r="G18" s="785">
        <v>104287</v>
      </c>
      <c r="H18" s="558">
        <v>0</v>
      </c>
      <c r="I18" s="559">
        <v>0</v>
      </c>
      <c r="J18" s="785">
        <v>50000</v>
      </c>
      <c r="K18" s="790">
        <v>50000</v>
      </c>
      <c r="L18" s="790">
        <v>0</v>
      </c>
      <c r="M18" s="559">
        <v>0</v>
      </c>
      <c r="N18" s="591">
        <v>0</v>
      </c>
      <c r="O18" s="592">
        <v>0</v>
      </c>
      <c r="P18" s="596">
        <v>0</v>
      </c>
      <c r="Q18" s="575" t="s">
        <v>2061</v>
      </c>
    </row>
    <row r="19" spans="1:17" s="701" customFormat="1" ht="21" x14ac:dyDescent="0.2">
      <c r="A19" s="1086"/>
      <c r="B19" s="576" t="s">
        <v>2062</v>
      </c>
      <c r="C19" s="566">
        <v>75360.837499999994</v>
      </c>
      <c r="D19" s="597">
        <v>49034.095000000001</v>
      </c>
      <c r="E19" s="568">
        <v>3576.1275000000001</v>
      </c>
      <c r="F19" s="726">
        <v>2750.6149999999998</v>
      </c>
      <c r="G19" s="786">
        <v>2750.6149999999998</v>
      </c>
      <c r="H19" s="570">
        <v>0</v>
      </c>
      <c r="I19" s="571">
        <v>0</v>
      </c>
      <c r="J19" s="786">
        <v>5000</v>
      </c>
      <c r="K19" s="572">
        <v>5000</v>
      </c>
      <c r="L19" s="572">
        <v>0</v>
      </c>
      <c r="M19" s="571">
        <v>0</v>
      </c>
      <c r="N19" s="598">
        <v>5000</v>
      </c>
      <c r="O19" s="599">
        <v>5000</v>
      </c>
      <c r="P19" s="600">
        <v>5000</v>
      </c>
      <c r="Q19" s="601" t="s">
        <v>2063</v>
      </c>
    </row>
    <row r="20" spans="1:17" s="701" customFormat="1" ht="24" customHeight="1" x14ac:dyDescent="0.2">
      <c r="A20" s="1086"/>
      <c r="B20" s="576" t="s">
        <v>2064</v>
      </c>
      <c r="C20" s="566">
        <v>1162.8287700000001</v>
      </c>
      <c r="D20" s="597">
        <v>321.83132999999998</v>
      </c>
      <c r="E20" s="568">
        <v>44.632300000000001</v>
      </c>
      <c r="F20" s="726">
        <v>796.36514</v>
      </c>
      <c r="G20" s="786">
        <v>796.36514</v>
      </c>
      <c r="H20" s="570">
        <v>0</v>
      </c>
      <c r="I20" s="571">
        <v>0</v>
      </c>
      <c r="J20" s="786">
        <v>0</v>
      </c>
      <c r="K20" s="572">
        <v>0</v>
      </c>
      <c r="L20" s="572">
        <v>0</v>
      </c>
      <c r="M20" s="571">
        <v>0</v>
      </c>
      <c r="N20" s="598">
        <v>0</v>
      </c>
      <c r="O20" s="599">
        <v>0</v>
      </c>
      <c r="P20" s="600">
        <v>0</v>
      </c>
      <c r="Q20" s="575" t="s">
        <v>70</v>
      </c>
    </row>
    <row r="21" spans="1:17" s="701" customFormat="1" ht="24" customHeight="1" x14ac:dyDescent="0.2">
      <c r="A21" s="1086"/>
      <c r="B21" s="576" t="s">
        <v>2065</v>
      </c>
      <c r="C21" s="566">
        <v>950</v>
      </c>
      <c r="D21" s="597">
        <v>450</v>
      </c>
      <c r="E21" s="568">
        <v>0</v>
      </c>
      <c r="F21" s="726">
        <v>500</v>
      </c>
      <c r="G21" s="786">
        <v>500</v>
      </c>
      <c r="H21" s="570">
        <v>0</v>
      </c>
      <c r="I21" s="571">
        <v>0</v>
      </c>
      <c r="J21" s="786">
        <v>0</v>
      </c>
      <c r="K21" s="572">
        <v>0</v>
      </c>
      <c r="L21" s="572">
        <v>0</v>
      </c>
      <c r="M21" s="571">
        <v>0</v>
      </c>
      <c r="N21" s="598">
        <v>0</v>
      </c>
      <c r="O21" s="599">
        <v>0</v>
      </c>
      <c r="P21" s="600">
        <v>0</v>
      </c>
      <c r="Q21" s="565" t="s">
        <v>70</v>
      </c>
    </row>
    <row r="22" spans="1:17" s="701" customFormat="1" ht="34.5" customHeight="1" x14ac:dyDescent="0.2">
      <c r="A22" s="1086"/>
      <c r="B22" s="576" t="s">
        <v>2066</v>
      </c>
      <c r="C22" s="566">
        <v>13786.990400000001</v>
      </c>
      <c r="D22" s="597">
        <v>0</v>
      </c>
      <c r="E22" s="568">
        <v>3000</v>
      </c>
      <c r="F22" s="726">
        <v>4819.9904000000006</v>
      </c>
      <c r="G22" s="786">
        <v>4819.9904000000006</v>
      </c>
      <c r="H22" s="570">
        <v>0</v>
      </c>
      <c r="I22" s="571">
        <v>0</v>
      </c>
      <c r="J22" s="786">
        <v>0</v>
      </c>
      <c r="K22" s="572">
        <v>0</v>
      </c>
      <c r="L22" s="572">
        <v>0</v>
      </c>
      <c r="M22" s="571">
        <v>0</v>
      </c>
      <c r="N22" s="598">
        <v>0</v>
      </c>
      <c r="O22" s="599">
        <v>0</v>
      </c>
      <c r="P22" s="600">
        <v>0</v>
      </c>
      <c r="Q22" s="594" t="s">
        <v>2067</v>
      </c>
    </row>
    <row r="23" spans="1:17" s="701" customFormat="1" ht="34.5" customHeight="1" x14ac:dyDescent="0.2">
      <c r="A23" s="1086"/>
      <c r="B23" s="576" t="s">
        <v>2068</v>
      </c>
      <c r="C23" s="566">
        <v>2651.1530000000002</v>
      </c>
      <c r="D23" s="597">
        <v>0</v>
      </c>
      <c r="E23" s="568">
        <v>0</v>
      </c>
      <c r="F23" s="726">
        <v>2000</v>
      </c>
      <c r="G23" s="786">
        <v>2000</v>
      </c>
      <c r="H23" s="570">
        <v>0</v>
      </c>
      <c r="I23" s="571">
        <v>0</v>
      </c>
      <c r="J23" s="786">
        <v>0</v>
      </c>
      <c r="K23" s="572">
        <v>0</v>
      </c>
      <c r="L23" s="572">
        <v>0</v>
      </c>
      <c r="M23" s="571">
        <v>0</v>
      </c>
      <c r="N23" s="598">
        <v>0</v>
      </c>
      <c r="O23" s="599">
        <v>0</v>
      </c>
      <c r="P23" s="600">
        <v>0</v>
      </c>
      <c r="Q23" s="594" t="s">
        <v>2069</v>
      </c>
    </row>
    <row r="24" spans="1:17" s="701" customFormat="1" ht="24" customHeight="1" x14ac:dyDescent="0.2">
      <c r="A24" s="1086"/>
      <c r="B24" s="576" t="s">
        <v>2070</v>
      </c>
      <c r="C24" s="566">
        <v>1882.9439499999999</v>
      </c>
      <c r="D24" s="597">
        <v>0</v>
      </c>
      <c r="E24" s="568">
        <v>0</v>
      </c>
      <c r="F24" s="726">
        <v>246.83395000000002</v>
      </c>
      <c r="G24" s="786">
        <v>246.83395000000002</v>
      </c>
      <c r="H24" s="570">
        <v>0</v>
      </c>
      <c r="I24" s="571">
        <v>0</v>
      </c>
      <c r="J24" s="786">
        <v>1636.11</v>
      </c>
      <c r="K24" s="572">
        <v>1636.11</v>
      </c>
      <c r="L24" s="572">
        <v>0</v>
      </c>
      <c r="M24" s="571">
        <v>0</v>
      </c>
      <c r="N24" s="598">
        <v>0</v>
      </c>
      <c r="O24" s="599">
        <v>0</v>
      </c>
      <c r="P24" s="600">
        <v>0</v>
      </c>
      <c r="Q24" s="601" t="s">
        <v>70</v>
      </c>
    </row>
    <row r="25" spans="1:17" s="701" customFormat="1" ht="12.75" customHeight="1" x14ac:dyDescent="0.2">
      <c r="A25" s="1086"/>
      <c r="B25" s="754" t="s">
        <v>2071</v>
      </c>
      <c r="C25" s="755">
        <v>10000.120000000001</v>
      </c>
      <c r="D25" s="597">
        <v>0</v>
      </c>
      <c r="E25" s="568">
        <v>0</v>
      </c>
      <c r="F25" s="726">
        <v>571.12</v>
      </c>
      <c r="G25" s="786">
        <v>571.12</v>
      </c>
      <c r="H25" s="570">
        <v>0</v>
      </c>
      <c r="I25" s="571">
        <v>0</v>
      </c>
      <c r="J25" s="786">
        <v>9429</v>
      </c>
      <c r="K25" s="572">
        <v>9429</v>
      </c>
      <c r="L25" s="572">
        <v>0</v>
      </c>
      <c r="M25" s="571">
        <v>0</v>
      </c>
      <c r="N25" s="598">
        <v>0</v>
      </c>
      <c r="O25" s="599">
        <v>0</v>
      </c>
      <c r="P25" s="600">
        <v>0</v>
      </c>
      <c r="Q25" s="594" t="s">
        <v>70</v>
      </c>
    </row>
    <row r="26" spans="1:17" s="701" customFormat="1" ht="45" customHeight="1" x14ac:dyDescent="0.2">
      <c r="A26" s="1086"/>
      <c r="B26" s="700" t="s">
        <v>2443</v>
      </c>
      <c r="C26" s="744">
        <v>8018.9942300000002</v>
      </c>
      <c r="D26" s="762">
        <v>0</v>
      </c>
      <c r="E26" s="556">
        <v>0</v>
      </c>
      <c r="F26" s="746">
        <v>4319.9942300000002</v>
      </c>
      <c r="G26" s="791">
        <v>4319.9942300000002</v>
      </c>
      <c r="H26" s="747">
        <v>0</v>
      </c>
      <c r="I26" s="748">
        <v>0</v>
      </c>
      <c r="J26" s="791">
        <v>0</v>
      </c>
      <c r="K26" s="561">
        <v>0</v>
      </c>
      <c r="L26" s="561">
        <v>0</v>
      </c>
      <c r="M26" s="748">
        <v>0</v>
      </c>
      <c r="N26" s="763">
        <v>0</v>
      </c>
      <c r="O26" s="749">
        <v>0</v>
      </c>
      <c r="P26" s="764">
        <v>0</v>
      </c>
      <c r="Q26" s="765" t="s">
        <v>2072</v>
      </c>
    </row>
    <row r="27" spans="1:17" s="701" customFormat="1" ht="24" customHeight="1" x14ac:dyDescent="0.2">
      <c r="A27" s="1086"/>
      <c r="B27" s="576" t="s">
        <v>2073</v>
      </c>
      <c r="C27" s="566">
        <v>24200.7</v>
      </c>
      <c r="D27" s="597">
        <v>0</v>
      </c>
      <c r="E27" s="568">
        <v>0</v>
      </c>
      <c r="F27" s="726">
        <v>84.7</v>
      </c>
      <c r="G27" s="786">
        <v>84.7</v>
      </c>
      <c r="H27" s="570">
        <v>0</v>
      </c>
      <c r="I27" s="571">
        <v>0</v>
      </c>
      <c r="J27" s="786">
        <v>24116</v>
      </c>
      <c r="K27" s="572">
        <v>24116</v>
      </c>
      <c r="L27" s="572">
        <v>0</v>
      </c>
      <c r="M27" s="571">
        <v>0</v>
      </c>
      <c r="N27" s="598">
        <v>0</v>
      </c>
      <c r="O27" s="599">
        <v>0</v>
      </c>
      <c r="P27" s="600">
        <v>0</v>
      </c>
      <c r="Q27" s="601" t="s">
        <v>70</v>
      </c>
    </row>
    <row r="28" spans="1:17" s="701" customFormat="1" ht="24" customHeight="1" x14ac:dyDescent="0.2">
      <c r="A28" s="1086"/>
      <c r="B28" s="576" t="s">
        <v>2074</v>
      </c>
      <c r="C28" s="566">
        <v>563.13400000000001</v>
      </c>
      <c r="D28" s="597">
        <v>0</v>
      </c>
      <c r="E28" s="568">
        <v>0</v>
      </c>
      <c r="F28" s="726">
        <v>563.13400000000001</v>
      </c>
      <c r="G28" s="786">
        <v>563.13400000000001</v>
      </c>
      <c r="H28" s="570">
        <v>0</v>
      </c>
      <c r="I28" s="571">
        <v>0</v>
      </c>
      <c r="J28" s="786">
        <v>0</v>
      </c>
      <c r="K28" s="572">
        <v>0</v>
      </c>
      <c r="L28" s="572">
        <v>0</v>
      </c>
      <c r="M28" s="571">
        <v>0</v>
      </c>
      <c r="N28" s="598">
        <v>0</v>
      </c>
      <c r="O28" s="599">
        <v>0</v>
      </c>
      <c r="P28" s="600">
        <v>0</v>
      </c>
      <c r="Q28" s="601" t="s">
        <v>70</v>
      </c>
    </row>
    <row r="29" spans="1:17" s="701" customFormat="1" ht="24" customHeight="1" x14ac:dyDescent="0.2">
      <c r="A29" s="1086"/>
      <c r="B29" s="576" t="s">
        <v>2075</v>
      </c>
      <c r="C29" s="566">
        <v>57679.957219999997</v>
      </c>
      <c r="D29" s="597">
        <v>0</v>
      </c>
      <c r="E29" s="568">
        <v>828.12037999999995</v>
      </c>
      <c r="F29" s="726">
        <v>56851.836839999996</v>
      </c>
      <c r="G29" s="786">
        <v>56851.836839999996</v>
      </c>
      <c r="H29" s="570">
        <v>0</v>
      </c>
      <c r="I29" s="571">
        <v>0</v>
      </c>
      <c r="J29" s="786">
        <v>0</v>
      </c>
      <c r="K29" s="570">
        <v>0</v>
      </c>
      <c r="L29" s="572">
        <v>0</v>
      </c>
      <c r="M29" s="571">
        <v>0</v>
      </c>
      <c r="N29" s="598">
        <v>0</v>
      </c>
      <c r="O29" s="599">
        <v>0</v>
      </c>
      <c r="P29" s="600">
        <v>0</v>
      </c>
      <c r="Q29" s="601" t="s">
        <v>70</v>
      </c>
    </row>
    <row r="30" spans="1:17" s="701" customFormat="1" ht="24" customHeight="1" thickBot="1" x14ac:dyDescent="0.25">
      <c r="A30" s="1087"/>
      <c r="B30" s="576" t="s">
        <v>2076</v>
      </c>
      <c r="C30" s="566">
        <v>48234.755439999994</v>
      </c>
      <c r="D30" s="597">
        <v>0</v>
      </c>
      <c r="E30" s="568">
        <v>266.2</v>
      </c>
      <c r="F30" s="726">
        <v>47968.555439999996</v>
      </c>
      <c r="G30" s="786">
        <v>47968.555439999996</v>
      </c>
      <c r="H30" s="570">
        <v>0</v>
      </c>
      <c r="I30" s="571">
        <v>0</v>
      </c>
      <c r="J30" s="786">
        <v>0</v>
      </c>
      <c r="K30" s="570">
        <v>0</v>
      </c>
      <c r="L30" s="572">
        <v>0</v>
      </c>
      <c r="M30" s="571">
        <v>0</v>
      </c>
      <c r="N30" s="598">
        <v>0</v>
      </c>
      <c r="O30" s="599">
        <v>0</v>
      </c>
      <c r="P30" s="600">
        <v>0</v>
      </c>
      <c r="Q30" s="601" t="s">
        <v>70</v>
      </c>
    </row>
    <row r="31" spans="1:17" s="703" customFormat="1" ht="15.75" customHeight="1" thickBot="1" x14ac:dyDescent="0.25">
      <c r="A31" s="1074" t="s">
        <v>2077</v>
      </c>
      <c r="B31" s="1075" t="s">
        <v>2077</v>
      </c>
      <c r="C31" s="728">
        <f>SUM(C18:C30)</f>
        <v>617979.41451000003</v>
      </c>
      <c r="D31" s="729">
        <f>SUM(D18:D30)</f>
        <v>217505.92632999999</v>
      </c>
      <c r="E31" s="730">
        <f>SUM(E18:E30)</f>
        <v>59215.080179999997</v>
      </c>
      <c r="F31" s="728">
        <f>SUM(F18:F30)</f>
        <v>225760.14499999999</v>
      </c>
      <c r="G31" s="731">
        <f>SUM(G18:G30)</f>
        <v>225760.14499999999</v>
      </c>
      <c r="H31" s="729">
        <f t="shared" ref="H31:P31" si="2">SUM(H18:H30)</f>
        <v>0</v>
      </c>
      <c r="I31" s="788">
        <f t="shared" si="2"/>
        <v>0</v>
      </c>
      <c r="J31" s="731">
        <f t="shared" si="2"/>
        <v>90181.11</v>
      </c>
      <c r="K31" s="729">
        <f t="shared" si="2"/>
        <v>90181.11</v>
      </c>
      <c r="L31" s="729">
        <f t="shared" si="2"/>
        <v>0</v>
      </c>
      <c r="M31" s="788">
        <f t="shared" si="2"/>
        <v>0</v>
      </c>
      <c r="N31" s="731">
        <f t="shared" si="2"/>
        <v>5000</v>
      </c>
      <c r="O31" s="729">
        <f t="shared" si="2"/>
        <v>5000</v>
      </c>
      <c r="P31" s="788">
        <f t="shared" si="2"/>
        <v>5000</v>
      </c>
      <c r="Q31" s="732"/>
    </row>
    <row r="32" spans="1:17" s="702" customFormat="1" ht="18" customHeight="1" thickBot="1" x14ac:dyDescent="0.2">
      <c r="A32" s="1076" t="s">
        <v>481</v>
      </c>
      <c r="B32" s="1077" t="s">
        <v>2078</v>
      </c>
      <c r="C32" s="1077"/>
      <c r="D32" s="1077"/>
      <c r="E32" s="1077"/>
      <c r="F32" s="1077"/>
      <c r="G32" s="1077"/>
      <c r="H32" s="1077"/>
      <c r="I32" s="1077"/>
      <c r="J32" s="1077"/>
      <c r="K32" s="1077"/>
      <c r="L32" s="1077"/>
      <c r="M32" s="1077"/>
      <c r="N32" s="1077"/>
      <c r="O32" s="1077"/>
      <c r="P32" s="1077"/>
      <c r="Q32" s="1078"/>
    </row>
    <row r="33" spans="1:17" s="702" customFormat="1" ht="24" customHeight="1" x14ac:dyDescent="0.2">
      <c r="A33" s="1088"/>
      <c r="B33" s="602" t="s">
        <v>2079</v>
      </c>
      <c r="C33" s="554">
        <v>48432.881979999998</v>
      </c>
      <c r="D33" s="603">
        <v>9107.7890000000007</v>
      </c>
      <c r="E33" s="568">
        <v>14460.00648</v>
      </c>
      <c r="F33" s="725">
        <v>22732.5965</v>
      </c>
      <c r="G33" s="785">
        <v>22732.5965</v>
      </c>
      <c r="H33" s="558">
        <v>0</v>
      </c>
      <c r="I33" s="559">
        <v>0</v>
      </c>
      <c r="J33" s="785">
        <v>2132.4899999999998</v>
      </c>
      <c r="K33" s="790">
        <v>2132.4899999999998</v>
      </c>
      <c r="L33" s="592">
        <v>0</v>
      </c>
      <c r="M33" s="596">
        <v>0</v>
      </c>
      <c r="N33" s="591">
        <v>0</v>
      </c>
      <c r="O33" s="592">
        <v>0</v>
      </c>
      <c r="P33" s="596">
        <v>0</v>
      </c>
      <c r="Q33" s="605" t="s">
        <v>70</v>
      </c>
    </row>
    <row r="34" spans="1:17" s="702" customFormat="1" ht="24" customHeight="1" x14ac:dyDescent="0.2">
      <c r="A34" s="1089"/>
      <c r="B34" s="589" t="s">
        <v>2080</v>
      </c>
      <c r="C34" s="566">
        <v>4978.5715499999997</v>
      </c>
      <c r="D34" s="603">
        <v>798.495</v>
      </c>
      <c r="E34" s="568">
        <v>2885.0066400000001</v>
      </c>
      <c r="F34" s="726">
        <v>984.86991</v>
      </c>
      <c r="G34" s="786">
        <v>984.86991</v>
      </c>
      <c r="H34" s="570">
        <v>0</v>
      </c>
      <c r="I34" s="571">
        <v>0</v>
      </c>
      <c r="J34" s="786">
        <v>310.2</v>
      </c>
      <c r="K34" s="572">
        <v>310.2</v>
      </c>
      <c r="L34" s="599">
        <v>0</v>
      </c>
      <c r="M34" s="600">
        <v>0</v>
      </c>
      <c r="N34" s="598">
        <v>0</v>
      </c>
      <c r="O34" s="599">
        <v>0</v>
      </c>
      <c r="P34" s="600">
        <v>0</v>
      </c>
      <c r="Q34" s="605" t="s">
        <v>70</v>
      </c>
    </row>
    <row r="35" spans="1:17" s="701" customFormat="1" ht="67.5" customHeight="1" x14ac:dyDescent="0.2">
      <c r="A35" s="1089"/>
      <c r="B35" s="602" t="s">
        <v>2081</v>
      </c>
      <c r="C35" s="566">
        <v>181639.98496</v>
      </c>
      <c r="D35" s="603">
        <v>278.51857000000001</v>
      </c>
      <c r="E35" s="568">
        <v>53562.41289</v>
      </c>
      <c r="F35" s="726">
        <v>102174.45349999999</v>
      </c>
      <c r="G35" s="786">
        <v>82174.453499999989</v>
      </c>
      <c r="H35" s="570">
        <v>10000</v>
      </c>
      <c r="I35" s="571">
        <v>10000</v>
      </c>
      <c r="J35" s="786">
        <v>25624.6</v>
      </c>
      <c r="K35" s="572">
        <v>25624.6</v>
      </c>
      <c r="L35" s="599">
        <v>0</v>
      </c>
      <c r="M35" s="600">
        <v>0</v>
      </c>
      <c r="N35" s="598">
        <v>0</v>
      </c>
      <c r="O35" s="599">
        <v>0</v>
      </c>
      <c r="P35" s="600">
        <v>0</v>
      </c>
      <c r="Q35" s="605" t="s">
        <v>2460</v>
      </c>
    </row>
    <row r="36" spans="1:17" s="701" customFormat="1" ht="24" customHeight="1" x14ac:dyDescent="0.2">
      <c r="A36" s="1089"/>
      <c r="B36" s="602" t="s">
        <v>2082</v>
      </c>
      <c r="C36" s="566">
        <v>184.09476000000001</v>
      </c>
      <c r="D36" s="603">
        <v>0</v>
      </c>
      <c r="E36" s="568">
        <v>19.06476</v>
      </c>
      <c r="F36" s="726">
        <v>165.03</v>
      </c>
      <c r="G36" s="786">
        <v>165.03</v>
      </c>
      <c r="H36" s="570">
        <v>0</v>
      </c>
      <c r="I36" s="571">
        <v>0</v>
      </c>
      <c r="J36" s="786">
        <v>0</v>
      </c>
      <c r="K36" s="572">
        <v>0</v>
      </c>
      <c r="L36" s="599">
        <v>0</v>
      </c>
      <c r="M36" s="600">
        <v>0</v>
      </c>
      <c r="N36" s="598">
        <v>0</v>
      </c>
      <c r="O36" s="599">
        <v>0</v>
      </c>
      <c r="P36" s="600">
        <v>0</v>
      </c>
      <c r="Q36" s="605" t="s">
        <v>70</v>
      </c>
    </row>
    <row r="37" spans="1:17" s="701" customFormat="1" ht="12.75" customHeight="1" x14ac:dyDescent="0.2">
      <c r="A37" s="1089"/>
      <c r="B37" s="589" t="s">
        <v>2083</v>
      </c>
      <c r="C37" s="566">
        <v>1950</v>
      </c>
      <c r="D37" s="603">
        <v>0</v>
      </c>
      <c r="E37" s="568">
        <v>0</v>
      </c>
      <c r="F37" s="726">
        <v>100</v>
      </c>
      <c r="G37" s="786">
        <v>100</v>
      </c>
      <c r="H37" s="570">
        <v>0</v>
      </c>
      <c r="I37" s="571">
        <v>0</v>
      </c>
      <c r="J37" s="786">
        <v>1850</v>
      </c>
      <c r="K37" s="572">
        <v>1850</v>
      </c>
      <c r="L37" s="599">
        <v>0</v>
      </c>
      <c r="M37" s="600">
        <v>0</v>
      </c>
      <c r="N37" s="598">
        <v>0</v>
      </c>
      <c r="O37" s="599">
        <v>0</v>
      </c>
      <c r="P37" s="600">
        <v>0</v>
      </c>
      <c r="Q37" s="605" t="s">
        <v>70</v>
      </c>
    </row>
    <row r="38" spans="1:17" s="701" customFormat="1" ht="24.75" customHeight="1" thickBot="1" x14ac:dyDescent="0.25">
      <c r="A38" s="1090"/>
      <c r="B38" s="589" t="s">
        <v>2084</v>
      </c>
      <c r="C38" s="566">
        <v>14850.397499999999</v>
      </c>
      <c r="D38" s="603">
        <v>0</v>
      </c>
      <c r="E38" s="568">
        <v>0</v>
      </c>
      <c r="F38" s="726">
        <v>326.39749999999998</v>
      </c>
      <c r="G38" s="786">
        <v>326.39749999999998</v>
      </c>
      <c r="H38" s="570">
        <v>0</v>
      </c>
      <c r="I38" s="571">
        <v>0</v>
      </c>
      <c r="J38" s="786">
        <v>14524</v>
      </c>
      <c r="K38" s="572">
        <v>14524</v>
      </c>
      <c r="L38" s="599">
        <v>0</v>
      </c>
      <c r="M38" s="600">
        <v>0</v>
      </c>
      <c r="N38" s="598">
        <v>0</v>
      </c>
      <c r="O38" s="599">
        <v>0</v>
      </c>
      <c r="P38" s="600">
        <v>0</v>
      </c>
      <c r="Q38" s="605" t="s">
        <v>70</v>
      </c>
    </row>
    <row r="39" spans="1:17" s="702" customFormat="1" ht="15.75" customHeight="1" thickBot="1" x14ac:dyDescent="0.25">
      <c r="A39" s="1074" t="s">
        <v>2085</v>
      </c>
      <c r="B39" s="1075" t="s">
        <v>2085</v>
      </c>
      <c r="C39" s="728">
        <f>SUM(C33:C38)</f>
        <v>252035.93075</v>
      </c>
      <c r="D39" s="729">
        <f>SUM(D33:D38)</f>
        <v>10184.802570000002</v>
      </c>
      <c r="E39" s="730">
        <f>SUM(E33:E38)</f>
        <v>70926.490769999989</v>
      </c>
      <c r="F39" s="728">
        <f>SUM(F33:F38)</f>
        <v>126483.34741</v>
      </c>
      <c r="G39" s="731">
        <f>SUM(G33:G38)</f>
        <v>106483.34741</v>
      </c>
      <c r="H39" s="729">
        <f t="shared" ref="H39:P39" si="3">SUM(H33:H38)</f>
        <v>10000</v>
      </c>
      <c r="I39" s="788">
        <f t="shared" si="3"/>
        <v>10000</v>
      </c>
      <c r="J39" s="731">
        <f t="shared" si="3"/>
        <v>44441.289999999994</v>
      </c>
      <c r="K39" s="729">
        <f t="shared" si="3"/>
        <v>44441.289999999994</v>
      </c>
      <c r="L39" s="729">
        <f t="shared" si="3"/>
        <v>0</v>
      </c>
      <c r="M39" s="788">
        <f t="shared" si="3"/>
        <v>0</v>
      </c>
      <c r="N39" s="731">
        <f t="shared" si="3"/>
        <v>0</v>
      </c>
      <c r="O39" s="729">
        <f t="shared" si="3"/>
        <v>0</v>
      </c>
      <c r="P39" s="788">
        <f t="shared" si="3"/>
        <v>0</v>
      </c>
      <c r="Q39" s="732"/>
    </row>
    <row r="40" spans="1:17" s="702" customFormat="1" ht="18" customHeight="1" thickBot="1" x14ac:dyDescent="0.2">
      <c r="A40" s="1076" t="s">
        <v>558</v>
      </c>
      <c r="B40" s="1077" t="s">
        <v>2086</v>
      </c>
      <c r="C40" s="1077"/>
      <c r="D40" s="1077"/>
      <c r="E40" s="1077"/>
      <c r="F40" s="1077"/>
      <c r="G40" s="1077"/>
      <c r="H40" s="1077"/>
      <c r="I40" s="1077"/>
      <c r="J40" s="1077"/>
      <c r="K40" s="1077"/>
      <c r="L40" s="1077"/>
      <c r="M40" s="1077"/>
      <c r="N40" s="1077"/>
      <c r="O40" s="1077"/>
      <c r="P40" s="1077"/>
      <c r="Q40" s="1078"/>
    </row>
    <row r="41" spans="1:17" s="702" customFormat="1" ht="45" customHeight="1" x14ac:dyDescent="0.2">
      <c r="A41" s="1091"/>
      <c r="B41" s="576" t="s">
        <v>2087</v>
      </c>
      <c r="C41" s="554">
        <v>150000.2015</v>
      </c>
      <c r="D41" s="590">
        <v>6158</v>
      </c>
      <c r="E41" s="568">
        <v>0</v>
      </c>
      <c r="F41" s="725">
        <v>251.76150000000001</v>
      </c>
      <c r="G41" s="785">
        <v>12</v>
      </c>
      <c r="H41" s="558">
        <v>0</v>
      </c>
      <c r="I41" s="559">
        <v>239.76</v>
      </c>
      <c r="J41" s="785">
        <v>10400.44</v>
      </c>
      <c r="K41" s="790">
        <v>10400.44</v>
      </c>
      <c r="L41" s="592">
        <v>0</v>
      </c>
      <c r="M41" s="596">
        <v>0</v>
      </c>
      <c r="N41" s="792">
        <v>50000</v>
      </c>
      <c r="O41" s="607">
        <v>50000</v>
      </c>
      <c r="P41" s="593">
        <v>33190</v>
      </c>
      <c r="Q41" s="594" t="s">
        <v>2461</v>
      </c>
    </row>
    <row r="42" spans="1:17" s="701" customFormat="1" ht="24" customHeight="1" x14ac:dyDescent="0.2">
      <c r="A42" s="1080"/>
      <c r="B42" s="576" t="s">
        <v>2088</v>
      </c>
      <c r="C42" s="566">
        <v>68309.094849999994</v>
      </c>
      <c r="D42" s="590">
        <v>26010.85</v>
      </c>
      <c r="E42" s="568">
        <v>1057.6428500000002</v>
      </c>
      <c r="F42" s="726">
        <v>261.60199999999998</v>
      </c>
      <c r="G42" s="786">
        <v>261.60199999999998</v>
      </c>
      <c r="H42" s="570">
        <v>0</v>
      </c>
      <c r="I42" s="571">
        <v>0</v>
      </c>
      <c r="J42" s="786">
        <v>40979</v>
      </c>
      <c r="K42" s="572">
        <v>40979</v>
      </c>
      <c r="L42" s="599">
        <v>0</v>
      </c>
      <c r="M42" s="600">
        <v>0</v>
      </c>
      <c r="N42" s="793">
        <v>0</v>
      </c>
      <c r="O42" s="610">
        <v>0</v>
      </c>
      <c r="P42" s="794">
        <v>0</v>
      </c>
      <c r="Q42" s="594" t="s">
        <v>2063</v>
      </c>
    </row>
    <row r="43" spans="1:17" s="701" customFormat="1" ht="24" customHeight="1" x14ac:dyDescent="0.2">
      <c r="A43" s="1080"/>
      <c r="B43" s="576" t="s">
        <v>2089</v>
      </c>
      <c r="C43" s="566">
        <v>12390</v>
      </c>
      <c r="D43" s="590">
        <v>5871</v>
      </c>
      <c r="E43" s="568">
        <v>2368</v>
      </c>
      <c r="F43" s="726">
        <v>4151</v>
      </c>
      <c r="G43" s="786">
        <v>0</v>
      </c>
      <c r="H43" s="570">
        <v>4151</v>
      </c>
      <c r="I43" s="571">
        <v>0</v>
      </c>
      <c r="J43" s="786">
        <v>0</v>
      </c>
      <c r="K43" s="572">
        <v>0</v>
      </c>
      <c r="L43" s="599">
        <v>0</v>
      </c>
      <c r="M43" s="600">
        <v>0</v>
      </c>
      <c r="N43" s="793">
        <v>0</v>
      </c>
      <c r="O43" s="610">
        <v>0</v>
      </c>
      <c r="P43" s="794">
        <v>0</v>
      </c>
      <c r="Q43" s="594" t="s">
        <v>70</v>
      </c>
    </row>
    <row r="44" spans="1:17" s="701" customFormat="1" ht="24" customHeight="1" x14ac:dyDescent="0.2">
      <c r="A44" s="1080"/>
      <c r="B44" s="576" t="s">
        <v>2090</v>
      </c>
      <c r="C44" s="566">
        <v>12485.85</v>
      </c>
      <c r="D44" s="590">
        <v>2475</v>
      </c>
      <c r="E44" s="568">
        <v>0</v>
      </c>
      <c r="F44" s="726">
        <v>3510.85</v>
      </c>
      <c r="G44" s="786">
        <v>3510.85</v>
      </c>
      <c r="H44" s="570">
        <v>0</v>
      </c>
      <c r="I44" s="571">
        <v>0</v>
      </c>
      <c r="J44" s="786">
        <v>6500</v>
      </c>
      <c r="K44" s="572">
        <v>6500</v>
      </c>
      <c r="L44" s="599">
        <v>0</v>
      </c>
      <c r="M44" s="600">
        <v>0</v>
      </c>
      <c r="N44" s="793">
        <v>0</v>
      </c>
      <c r="O44" s="610">
        <v>0</v>
      </c>
      <c r="P44" s="794">
        <v>0</v>
      </c>
      <c r="Q44" s="594" t="s">
        <v>70</v>
      </c>
    </row>
    <row r="45" spans="1:17" s="701" customFormat="1" ht="34.5" customHeight="1" x14ac:dyDescent="0.2">
      <c r="A45" s="1080"/>
      <c r="B45" s="576" t="s">
        <v>2091</v>
      </c>
      <c r="C45" s="566">
        <v>4327.8315000000002</v>
      </c>
      <c r="D45" s="590">
        <v>1000</v>
      </c>
      <c r="E45" s="568">
        <v>2924.6495</v>
      </c>
      <c r="F45" s="726">
        <v>75.350499999999997</v>
      </c>
      <c r="G45" s="786">
        <v>75.350499999999997</v>
      </c>
      <c r="H45" s="570">
        <v>0</v>
      </c>
      <c r="I45" s="571">
        <v>0</v>
      </c>
      <c r="J45" s="786">
        <v>0</v>
      </c>
      <c r="K45" s="572">
        <v>0</v>
      </c>
      <c r="L45" s="599">
        <v>0</v>
      </c>
      <c r="M45" s="600">
        <v>0</v>
      </c>
      <c r="N45" s="793">
        <v>0</v>
      </c>
      <c r="O45" s="610">
        <v>0</v>
      </c>
      <c r="P45" s="794">
        <v>0</v>
      </c>
      <c r="Q45" s="594" t="s">
        <v>2069</v>
      </c>
    </row>
    <row r="46" spans="1:17" s="701" customFormat="1" ht="24" customHeight="1" x14ac:dyDescent="0.2">
      <c r="A46" s="1080"/>
      <c r="B46" s="576" t="s">
        <v>2092</v>
      </c>
      <c r="C46" s="566">
        <v>4170</v>
      </c>
      <c r="D46" s="590">
        <v>0</v>
      </c>
      <c r="E46" s="568">
        <v>0</v>
      </c>
      <c r="F46" s="726">
        <v>4170</v>
      </c>
      <c r="G46" s="786">
        <v>4170</v>
      </c>
      <c r="H46" s="570">
        <v>0</v>
      </c>
      <c r="I46" s="571">
        <v>0</v>
      </c>
      <c r="J46" s="786">
        <v>0</v>
      </c>
      <c r="K46" s="572">
        <v>0</v>
      </c>
      <c r="L46" s="599">
        <v>0</v>
      </c>
      <c r="M46" s="600">
        <v>0</v>
      </c>
      <c r="N46" s="793">
        <v>0</v>
      </c>
      <c r="O46" s="610">
        <v>0</v>
      </c>
      <c r="P46" s="794">
        <v>0</v>
      </c>
      <c r="Q46" s="594" t="s">
        <v>70</v>
      </c>
    </row>
    <row r="47" spans="1:17" s="701" customFormat="1" ht="34.5" customHeight="1" x14ac:dyDescent="0.2">
      <c r="A47" s="1080"/>
      <c r="B47" s="576" t="s">
        <v>2093</v>
      </c>
      <c r="C47" s="566">
        <v>3614.77</v>
      </c>
      <c r="D47" s="567">
        <v>0</v>
      </c>
      <c r="E47" s="568">
        <v>1893.5719999999999</v>
      </c>
      <c r="F47" s="726">
        <v>1636.4280000000001</v>
      </c>
      <c r="G47" s="786">
        <v>1636.4280000000001</v>
      </c>
      <c r="H47" s="570">
        <v>0</v>
      </c>
      <c r="I47" s="571">
        <v>0</v>
      </c>
      <c r="J47" s="786">
        <v>0</v>
      </c>
      <c r="K47" s="572">
        <v>0</v>
      </c>
      <c r="L47" s="599">
        <v>0</v>
      </c>
      <c r="M47" s="600">
        <v>0</v>
      </c>
      <c r="N47" s="793">
        <v>0</v>
      </c>
      <c r="O47" s="610">
        <v>0</v>
      </c>
      <c r="P47" s="794">
        <v>0</v>
      </c>
      <c r="Q47" s="594" t="s">
        <v>2069</v>
      </c>
    </row>
    <row r="48" spans="1:17" s="701" customFormat="1" ht="34.5" customHeight="1" x14ac:dyDescent="0.2">
      <c r="A48" s="1080"/>
      <c r="B48" s="576" t="s">
        <v>2094</v>
      </c>
      <c r="C48" s="566">
        <v>6652.17</v>
      </c>
      <c r="D48" s="567">
        <v>0</v>
      </c>
      <c r="E48" s="568">
        <v>5443</v>
      </c>
      <c r="F48" s="726">
        <v>183</v>
      </c>
      <c r="G48" s="786">
        <v>0</v>
      </c>
      <c r="H48" s="570">
        <v>183</v>
      </c>
      <c r="I48" s="571">
        <v>0</v>
      </c>
      <c r="J48" s="786">
        <v>0</v>
      </c>
      <c r="K48" s="572">
        <v>0</v>
      </c>
      <c r="L48" s="599">
        <v>0</v>
      </c>
      <c r="M48" s="600">
        <v>0</v>
      </c>
      <c r="N48" s="793">
        <v>0</v>
      </c>
      <c r="O48" s="610">
        <v>0</v>
      </c>
      <c r="P48" s="794">
        <v>0</v>
      </c>
      <c r="Q48" s="594" t="s">
        <v>2095</v>
      </c>
    </row>
    <row r="49" spans="1:17" s="701" customFormat="1" ht="45" customHeight="1" x14ac:dyDescent="0.2">
      <c r="A49" s="1080"/>
      <c r="B49" s="754" t="s">
        <v>2096</v>
      </c>
      <c r="C49" s="755">
        <v>399999.75</v>
      </c>
      <c r="D49" s="567">
        <v>0</v>
      </c>
      <c r="E49" s="568">
        <v>423.5</v>
      </c>
      <c r="F49" s="726">
        <v>114.95</v>
      </c>
      <c r="G49" s="786">
        <v>114.95</v>
      </c>
      <c r="H49" s="570">
        <v>0</v>
      </c>
      <c r="I49" s="571">
        <v>0</v>
      </c>
      <c r="J49" s="786">
        <v>30491.3</v>
      </c>
      <c r="K49" s="572">
        <v>30491.3</v>
      </c>
      <c r="L49" s="599">
        <v>0</v>
      </c>
      <c r="M49" s="600">
        <v>0</v>
      </c>
      <c r="N49" s="793">
        <v>30000</v>
      </c>
      <c r="O49" s="610">
        <v>230000</v>
      </c>
      <c r="P49" s="794">
        <v>108970</v>
      </c>
      <c r="Q49" s="594" t="s">
        <v>2097</v>
      </c>
    </row>
    <row r="50" spans="1:17" s="701" customFormat="1" ht="24" customHeight="1" x14ac:dyDescent="0.2">
      <c r="A50" s="1080"/>
      <c r="B50" s="700" t="s">
        <v>2098</v>
      </c>
      <c r="C50" s="744">
        <v>1500</v>
      </c>
      <c r="D50" s="761">
        <v>0</v>
      </c>
      <c r="E50" s="556">
        <v>0</v>
      </c>
      <c r="F50" s="746">
        <v>1500</v>
      </c>
      <c r="G50" s="791">
        <v>1500</v>
      </c>
      <c r="H50" s="747">
        <v>0</v>
      </c>
      <c r="I50" s="748">
        <v>0</v>
      </c>
      <c r="J50" s="791">
        <v>0</v>
      </c>
      <c r="K50" s="561">
        <v>0</v>
      </c>
      <c r="L50" s="749">
        <v>0</v>
      </c>
      <c r="M50" s="764">
        <v>0</v>
      </c>
      <c r="N50" s="795">
        <v>0</v>
      </c>
      <c r="O50" s="752">
        <v>0</v>
      </c>
      <c r="P50" s="796">
        <v>0</v>
      </c>
      <c r="Q50" s="614" t="s">
        <v>2063</v>
      </c>
    </row>
    <row r="51" spans="1:17" s="701" customFormat="1" ht="34.5" customHeight="1" x14ac:dyDescent="0.2">
      <c r="A51" s="1080"/>
      <c r="B51" s="576" t="s">
        <v>2099</v>
      </c>
      <c r="C51" s="566">
        <v>4604.3890000000001</v>
      </c>
      <c r="D51" s="612">
        <v>0</v>
      </c>
      <c r="E51" s="568">
        <v>0</v>
      </c>
      <c r="F51" s="726">
        <v>4604.3890000000001</v>
      </c>
      <c r="G51" s="786">
        <v>4604.3890000000001</v>
      </c>
      <c r="H51" s="570">
        <v>0</v>
      </c>
      <c r="I51" s="571">
        <v>0</v>
      </c>
      <c r="J51" s="786">
        <v>0</v>
      </c>
      <c r="K51" s="572">
        <v>0</v>
      </c>
      <c r="L51" s="599">
        <v>0</v>
      </c>
      <c r="M51" s="600">
        <v>0</v>
      </c>
      <c r="N51" s="793">
        <v>0</v>
      </c>
      <c r="O51" s="610">
        <v>0</v>
      </c>
      <c r="P51" s="794">
        <v>0</v>
      </c>
      <c r="Q51" s="594" t="s">
        <v>2063</v>
      </c>
    </row>
    <row r="52" spans="1:17" s="701" customFormat="1" ht="24" customHeight="1" x14ac:dyDescent="0.2">
      <c r="A52" s="1080"/>
      <c r="B52" s="576" t="s">
        <v>2100</v>
      </c>
      <c r="C52" s="566">
        <v>3000</v>
      </c>
      <c r="D52" s="612">
        <v>0</v>
      </c>
      <c r="E52" s="568">
        <v>0</v>
      </c>
      <c r="F52" s="726">
        <v>37</v>
      </c>
      <c r="G52" s="786">
        <v>37</v>
      </c>
      <c r="H52" s="570">
        <v>0</v>
      </c>
      <c r="I52" s="571">
        <v>0</v>
      </c>
      <c r="J52" s="786">
        <v>2963</v>
      </c>
      <c r="K52" s="572">
        <v>2963</v>
      </c>
      <c r="L52" s="599">
        <v>0</v>
      </c>
      <c r="M52" s="600">
        <v>0</v>
      </c>
      <c r="N52" s="793">
        <v>0</v>
      </c>
      <c r="O52" s="610">
        <v>0</v>
      </c>
      <c r="P52" s="794">
        <v>0</v>
      </c>
      <c r="Q52" s="594" t="s">
        <v>2063</v>
      </c>
    </row>
    <row r="53" spans="1:17" s="701" customFormat="1" ht="24" customHeight="1" x14ac:dyDescent="0.2">
      <c r="A53" s="1080"/>
      <c r="B53" s="576" t="s">
        <v>2101</v>
      </c>
      <c r="C53" s="566">
        <v>2000</v>
      </c>
      <c r="D53" s="612">
        <v>0</v>
      </c>
      <c r="E53" s="568">
        <v>0</v>
      </c>
      <c r="F53" s="726">
        <v>500</v>
      </c>
      <c r="G53" s="786">
        <v>500</v>
      </c>
      <c r="H53" s="570">
        <v>0</v>
      </c>
      <c r="I53" s="571">
        <v>0</v>
      </c>
      <c r="J53" s="786">
        <v>1500</v>
      </c>
      <c r="K53" s="572">
        <v>1500</v>
      </c>
      <c r="L53" s="599">
        <v>0</v>
      </c>
      <c r="M53" s="600">
        <v>0</v>
      </c>
      <c r="N53" s="793">
        <v>0</v>
      </c>
      <c r="O53" s="610">
        <v>0</v>
      </c>
      <c r="P53" s="794">
        <v>0</v>
      </c>
      <c r="Q53" s="594" t="s">
        <v>2063</v>
      </c>
    </row>
    <row r="54" spans="1:17" s="701" customFormat="1" ht="24" customHeight="1" x14ac:dyDescent="0.2">
      <c r="A54" s="1080"/>
      <c r="B54" s="576" t="s">
        <v>2458</v>
      </c>
      <c r="C54" s="566">
        <v>3500</v>
      </c>
      <c r="D54" s="612">
        <v>0</v>
      </c>
      <c r="E54" s="568">
        <v>0</v>
      </c>
      <c r="F54" s="726">
        <v>88.33</v>
      </c>
      <c r="G54" s="786">
        <v>88.33</v>
      </c>
      <c r="H54" s="570">
        <v>0</v>
      </c>
      <c r="I54" s="571">
        <v>0</v>
      </c>
      <c r="J54" s="786">
        <v>3411.67</v>
      </c>
      <c r="K54" s="572">
        <v>3411.67</v>
      </c>
      <c r="L54" s="599">
        <v>0</v>
      </c>
      <c r="M54" s="600">
        <v>0</v>
      </c>
      <c r="N54" s="793">
        <v>0</v>
      </c>
      <c r="O54" s="610">
        <v>0</v>
      </c>
      <c r="P54" s="794">
        <v>0</v>
      </c>
      <c r="Q54" s="594" t="s">
        <v>70</v>
      </c>
    </row>
    <row r="55" spans="1:17" s="701" customFormat="1" ht="24" customHeight="1" x14ac:dyDescent="0.2">
      <c r="A55" s="1080"/>
      <c r="B55" s="576" t="s">
        <v>2457</v>
      </c>
      <c r="C55" s="566">
        <v>4500</v>
      </c>
      <c r="D55" s="612">
        <v>0</v>
      </c>
      <c r="E55" s="568">
        <v>0</v>
      </c>
      <c r="F55" s="726">
        <v>95.4</v>
      </c>
      <c r="G55" s="786">
        <v>95.4</v>
      </c>
      <c r="H55" s="570">
        <v>0</v>
      </c>
      <c r="I55" s="571">
        <v>0</v>
      </c>
      <c r="J55" s="786">
        <v>4404.6000000000004</v>
      </c>
      <c r="K55" s="572">
        <v>4404.6000000000004</v>
      </c>
      <c r="L55" s="599">
        <v>0</v>
      </c>
      <c r="M55" s="600">
        <v>0</v>
      </c>
      <c r="N55" s="793">
        <v>0</v>
      </c>
      <c r="O55" s="610">
        <v>0</v>
      </c>
      <c r="P55" s="794">
        <v>0</v>
      </c>
      <c r="Q55" s="594" t="s">
        <v>70</v>
      </c>
    </row>
    <row r="56" spans="1:17" s="701" customFormat="1" ht="13.5" customHeight="1" thickBot="1" x14ac:dyDescent="0.25">
      <c r="A56" s="1081"/>
      <c r="B56" s="576" t="s">
        <v>2102</v>
      </c>
      <c r="C56" s="566">
        <v>241.99064000000001</v>
      </c>
      <c r="D56" s="612">
        <v>0</v>
      </c>
      <c r="E56" s="568">
        <v>0</v>
      </c>
      <c r="F56" s="726">
        <v>193.58064000000002</v>
      </c>
      <c r="G56" s="786">
        <v>193.58064000000002</v>
      </c>
      <c r="H56" s="570">
        <v>0</v>
      </c>
      <c r="I56" s="571">
        <v>0</v>
      </c>
      <c r="J56" s="786">
        <v>48.41</v>
      </c>
      <c r="K56" s="572">
        <v>48.41</v>
      </c>
      <c r="L56" s="599">
        <v>0</v>
      </c>
      <c r="M56" s="600">
        <v>0</v>
      </c>
      <c r="N56" s="793">
        <v>0</v>
      </c>
      <c r="O56" s="610">
        <v>0</v>
      </c>
      <c r="P56" s="794">
        <v>0</v>
      </c>
      <c r="Q56" s="594" t="s">
        <v>70</v>
      </c>
    </row>
    <row r="57" spans="1:17" s="702" customFormat="1" ht="15.75" customHeight="1" thickBot="1" x14ac:dyDescent="0.25">
      <c r="A57" s="1074" t="s">
        <v>2103</v>
      </c>
      <c r="B57" s="1075" t="s">
        <v>2103</v>
      </c>
      <c r="C57" s="728">
        <f>SUM(C41:C56)</f>
        <v>681296.04748999991</v>
      </c>
      <c r="D57" s="729">
        <f>SUM(D41:D56)</f>
        <v>41514.85</v>
      </c>
      <c r="E57" s="730">
        <f>SUM(E41:E56)</f>
        <v>14110.36435</v>
      </c>
      <c r="F57" s="728">
        <f>SUM(F41:F56)</f>
        <v>21373.641640000005</v>
      </c>
      <c r="G57" s="731">
        <f>SUM(G41:G56)</f>
        <v>16799.880140000005</v>
      </c>
      <c r="H57" s="729">
        <f t="shared" ref="H57:P57" si="4">SUM(H41:H56)</f>
        <v>4334</v>
      </c>
      <c r="I57" s="788">
        <f t="shared" si="4"/>
        <v>239.76</v>
      </c>
      <c r="J57" s="731">
        <f t="shared" si="4"/>
        <v>100698.42000000001</v>
      </c>
      <c r="K57" s="729">
        <f t="shared" si="4"/>
        <v>100698.42000000001</v>
      </c>
      <c r="L57" s="729">
        <f t="shared" si="4"/>
        <v>0</v>
      </c>
      <c r="M57" s="788">
        <f t="shared" si="4"/>
        <v>0</v>
      </c>
      <c r="N57" s="731">
        <f t="shared" si="4"/>
        <v>80000</v>
      </c>
      <c r="O57" s="729">
        <f t="shared" si="4"/>
        <v>280000</v>
      </c>
      <c r="P57" s="788">
        <f t="shared" si="4"/>
        <v>142160</v>
      </c>
      <c r="Q57" s="732"/>
    </row>
    <row r="58" spans="1:17" s="702" customFormat="1" ht="15.75" customHeight="1" thickBot="1" x14ac:dyDescent="0.2">
      <c r="A58" s="1076" t="s">
        <v>711</v>
      </c>
      <c r="B58" s="1077" t="s">
        <v>2104</v>
      </c>
      <c r="C58" s="1077"/>
      <c r="D58" s="1077"/>
      <c r="E58" s="1077"/>
      <c r="F58" s="1077"/>
      <c r="G58" s="1077"/>
      <c r="H58" s="1077"/>
      <c r="I58" s="1077"/>
      <c r="J58" s="1077"/>
      <c r="K58" s="1077"/>
      <c r="L58" s="1077"/>
      <c r="M58" s="1077"/>
      <c r="N58" s="1077"/>
      <c r="O58" s="1077"/>
      <c r="P58" s="1077"/>
      <c r="Q58" s="1078"/>
    </row>
    <row r="59" spans="1:17" s="702" customFormat="1" ht="21.75" thickBot="1" x14ac:dyDescent="0.25">
      <c r="A59" s="704"/>
      <c r="B59" s="578" t="s">
        <v>2444</v>
      </c>
      <c r="C59" s="554">
        <v>7189.9466499999999</v>
      </c>
      <c r="D59" s="590">
        <v>2194.3666000000003</v>
      </c>
      <c r="E59" s="568">
        <v>325.39999999999998</v>
      </c>
      <c r="F59" s="725">
        <v>4004.6800499999999</v>
      </c>
      <c r="G59" s="557">
        <v>4004.6800499999999</v>
      </c>
      <c r="H59" s="558">
        <v>0</v>
      </c>
      <c r="I59" s="559">
        <v>0</v>
      </c>
      <c r="J59" s="569">
        <v>665.5</v>
      </c>
      <c r="K59" s="572">
        <v>665.5</v>
      </c>
      <c r="L59" s="599">
        <v>0</v>
      </c>
      <c r="M59" s="604">
        <v>0</v>
      </c>
      <c r="N59" s="606">
        <v>0</v>
      </c>
      <c r="O59" s="607">
        <v>0</v>
      </c>
      <c r="P59" s="613">
        <v>0</v>
      </c>
      <c r="Q59" s="594" t="s">
        <v>70</v>
      </c>
    </row>
    <row r="60" spans="1:17" s="702" customFormat="1" ht="15.75" customHeight="1" thickBot="1" x14ac:dyDescent="0.25">
      <c r="A60" s="1074" t="s">
        <v>2105</v>
      </c>
      <c r="B60" s="1075" t="s">
        <v>2105</v>
      </c>
      <c r="C60" s="728">
        <f>SUM(C59)</f>
        <v>7189.9466499999999</v>
      </c>
      <c r="D60" s="729">
        <f>SUM(D59)</f>
        <v>2194.3666000000003</v>
      </c>
      <c r="E60" s="730">
        <f>SUM(E59)</f>
        <v>325.39999999999998</v>
      </c>
      <c r="F60" s="728">
        <f>SUM(F59)</f>
        <v>4004.6800499999999</v>
      </c>
      <c r="G60" s="731">
        <f>SUM(G59)</f>
        <v>4004.6800499999999</v>
      </c>
      <c r="H60" s="729">
        <f t="shared" ref="H60" si="5">SUM(H59)</f>
        <v>0</v>
      </c>
      <c r="I60" s="788">
        <f t="shared" ref="I60" si="6">SUM(I59)</f>
        <v>0</v>
      </c>
      <c r="J60" s="731">
        <f t="shared" ref="J60" si="7">SUM(J59)</f>
        <v>665.5</v>
      </c>
      <c r="K60" s="729">
        <f t="shared" ref="K60" si="8">SUM(K59)</f>
        <v>665.5</v>
      </c>
      <c r="L60" s="729">
        <f t="shared" ref="L60" si="9">SUM(L59)</f>
        <v>0</v>
      </c>
      <c r="M60" s="788">
        <f t="shared" ref="M60" si="10">SUM(M59)</f>
        <v>0</v>
      </c>
      <c r="N60" s="731">
        <f t="shared" ref="N60" si="11">SUM(N59)</f>
        <v>0</v>
      </c>
      <c r="O60" s="729">
        <f t="shared" ref="O60" si="12">SUM(O59)</f>
        <v>0</v>
      </c>
      <c r="P60" s="788">
        <f t="shared" ref="P60" si="13">SUM(P59)</f>
        <v>0</v>
      </c>
      <c r="Q60" s="732"/>
    </row>
    <row r="61" spans="1:17" s="702" customFormat="1" ht="18" customHeight="1" thickBot="1" x14ac:dyDescent="0.2">
      <c r="A61" s="1076" t="s">
        <v>769</v>
      </c>
      <c r="B61" s="1077" t="s">
        <v>2106</v>
      </c>
      <c r="C61" s="1077"/>
      <c r="D61" s="1077"/>
      <c r="E61" s="1077"/>
      <c r="F61" s="1077"/>
      <c r="G61" s="1077"/>
      <c r="H61" s="1077"/>
      <c r="I61" s="1077"/>
      <c r="J61" s="1077"/>
      <c r="K61" s="1077"/>
      <c r="L61" s="1077"/>
      <c r="M61" s="1077"/>
      <c r="N61" s="1077"/>
      <c r="O61" s="1077"/>
      <c r="P61" s="1077"/>
      <c r="Q61" s="1078"/>
    </row>
    <row r="62" spans="1:17" s="702" customFormat="1" ht="34.5" customHeight="1" x14ac:dyDescent="0.2">
      <c r="A62" s="1079"/>
      <c r="B62" s="578" t="s">
        <v>2107</v>
      </c>
      <c r="C62" s="554">
        <v>3940.9595799999997</v>
      </c>
      <c r="D62" s="590">
        <v>850</v>
      </c>
      <c r="E62" s="568">
        <v>640</v>
      </c>
      <c r="F62" s="725">
        <v>2344.9595799999997</v>
      </c>
      <c r="G62" s="557">
        <v>2344.9595799999997</v>
      </c>
      <c r="H62" s="558">
        <v>0</v>
      </c>
      <c r="I62" s="559">
        <v>0</v>
      </c>
      <c r="J62" s="569">
        <v>0</v>
      </c>
      <c r="K62" s="572">
        <v>0</v>
      </c>
      <c r="L62" s="599">
        <v>0</v>
      </c>
      <c r="M62" s="604">
        <v>0</v>
      </c>
      <c r="N62" s="606">
        <v>0</v>
      </c>
      <c r="O62" s="607">
        <v>0</v>
      </c>
      <c r="P62" s="608">
        <v>0</v>
      </c>
      <c r="Q62" s="594" t="s">
        <v>2108</v>
      </c>
    </row>
    <row r="63" spans="1:17" s="702" customFormat="1" ht="24" customHeight="1" x14ac:dyDescent="0.2">
      <c r="A63" s="1080"/>
      <c r="B63" s="578" t="s">
        <v>2109</v>
      </c>
      <c r="C63" s="566">
        <v>5096.2890000000007</v>
      </c>
      <c r="D63" s="590">
        <v>532</v>
      </c>
      <c r="E63" s="568">
        <v>4029.6930000000002</v>
      </c>
      <c r="F63" s="726">
        <v>534.596</v>
      </c>
      <c r="G63" s="569">
        <v>534.596</v>
      </c>
      <c r="H63" s="570">
        <v>0</v>
      </c>
      <c r="I63" s="571">
        <v>0</v>
      </c>
      <c r="J63" s="569">
        <v>0</v>
      </c>
      <c r="K63" s="572">
        <v>0</v>
      </c>
      <c r="L63" s="599">
        <v>0</v>
      </c>
      <c r="M63" s="604">
        <v>0</v>
      </c>
      <c r="N63" s="609">
        <v>0</v>
      </c>
      <c r="O63" s="610">
        <v>0</v>
      </c>
      <c r="P63" s="611">
        <v>0</v>
      </c>
      <c r="Q63" s="594" t="s">
        <v>70</v>
      </c>
    </row>
    <row r="64" spans="1:17" s="702" customFormat="1" ht="34.5" customHeight="1" x14ac:dyDescent="0.2">
      <c r="A64" s="1080"/>
      <c r="B64" s="578" t="s">
        <v>2110</v>
      </c>
      <c r="C64" s="566">
        <v>5013.5</v>
      </c>
      <c r="D64" s="590">
        <v>0</v>
      </c>
      <c r="E64" s="568">
        <v>0</v>
      </c>
      <c r="F64" s="726">
        <v>4500</v>
      </c>
      <c r="G64" s="569">
        <v>4500</v>
      </c>
      <c r="H64" s="570">
        <v>0</v>
      </c>
      <c r="I64" s="571">
        <v>0</v>
      </c>
      <c r="J64" s="569">
        <v>0</v>
      </c>
      <c r="K64" s="572">
        <v>0</v>
      </c>
      <c r="L64" s="599">
        <v>0</v>
      </c>
      <c r="M64" s="604">
        <v>0</v>
      </c>
      <c r="N64" s="609">
        <v>0</v>
      </c>
      <c r="O64" s="610">
        <v>0</v>
      </c>
      <c r="P64" s="611">
        <v>0</v>
      </c>
      <c r="Q64" s="594" t="s">
        <v>2069</v>
      </c>
    </row>
    <row r="65" spans="1:17" s="702" customFormat="1" ht="45" customHeight="1" x14ac:dyDescent="0.2">
      <c r="A65" s="1080"/>
      <c r="B65" s="578" t="s">
        <v>2111</v>
      </c>
      <c r="C65" s="566">
        <v>73482.408670000004</v>
      </c>
      <c r="D65" s="590">
        <v>447.27800000000002</v>
      </c>
      <c r="E65" s="568">
        <v>10700.34319</v>
      </c>
      <c r="F65" s="726">
        <v>62334.787479999999</v>
      </c>
      <c r="G65" s="569">
        <v>25743.39748</v>
      </c>
      <c r="H65" s="570">
        <v>36591.39</v>
      </c>
      <c r="I65" s="571">
        <v>0</v>
      </c>
      <c r="J65" s="569">
        <v>0</v>
      </c>
      <c r="K65" s="572">
        <v>0</v>
      </c>
      <c r="L65" s="599">
        <v>0</v>
      </c>
      <c r="M65" s="604">
        <v>0</v>
      </c>
      <c r="N65" s="609">
        <v>0</v>
      </c>
      <c r="O65" s="610">
        <v>0</v>
      </c>
      <c r="P65" s="611">
        <v>0</v>
      </c>
      <c r="Q65" s="594" t="s">
        <v>2112</v>
      </c>
    </row>
    <row r="66" spans="1:17" s="702" customFormat="1" ht="24" customHeight="1" x14ac:dyDescent="0.2">
      <c r="A66" s="1080"/>
      <c r="B66" s="578" t="s">
        <v>2113</v>
      </c>
      <c r="C66" s="566">
        <v>27399.998</v>
      </c>
      <c r="D66" s="590">
        <v>12</v>
      </c>
      <c r="E66" s="568">
        <v>0</v>
      </c>
      <c r="F66" s="726">
        <v>564.82799999999997</v>
      </c>
      <c r="G66" s="569">
        <v>564.82799999999997</v>
      </c>
      <c r="H66" s="570">
        <v>0</v>
      </c>
      <c r="I66" s="571">
        <v>0</v>
      </c>
      <c r="J66" s="569">
        <v>26823.17</v>
      </c>
      <c r="K66" s="572">
        <v>26823.17</v>
      </c>
      <c r="L66" s="599">
        <v>0</v>
      </c>
      <c r="M66" s="604">
        <v>0</v>
      </c>
      <c r="N66" s="609">
        <v>0</v>
      </c>
      <c r="O66" s="610">
        <v>0</v>
      </c>
      <c r="P66" s="611">
        <v>0</v>
      </c>
      <c r="Q66" s="594" t="s">
        <v>70</v>
      </c>
    </row>
    <row r="67" spans="1:17" s="702" customFormat="1" ht="45" customHeight="1" x14ac:dyDescent="0.2">
      <c r="A67" s="1080"/>
      <c r="B67" s="578" t="s">
        <v>2114</v>
      </c>
      <c r="C67" s="566">
        <v>8638.371000000001</v>
      </c>
      <c r="D67" s="567">
        <v>0</v>
      </c>
      <c r="E67" s="568">
        <v>1459.105</v>
      </c>
      <c r="F67" s="726">
        <v>7179.2660000000005</v>
      </c>
      <c r="G67" s="569">
        <v>1969.1860000000006</v>
      </c>
      <c r="H67" s="570">
        <v>5210.08</v>
      </c>
      <c r="I67" s="571">
        <v>0</v>
      </c>
      <c r="J67" s="569">
        <v>0</v>
      </c>
      <c r="K67" s="572">
        <v>0</v>
      </c>
      <c r="L67" s="599">
        <v>0</v>
      </c>
      <c r="M67" s="604">
        <v>0</v>
      </c>
      <c r="N67" s="609">
        <v>0</v>
      </c>
      <c r="O67" s="610">
        <v>0</v>
      </c>
      <c r="P67" s="611">
        <v>0</v>
      </c>
      <c r="Q67" s="594" t="s">
        <v>2115</v>
      </c>
    </row>
    <row r="68" spans="1:17" s="702" customFormat="1" ht="34.5" customHeight="1" x14ac:dyDescent="0.2">
      <c r="A68" s="1080"/>
      <c r="B68" s="578" t="s">
        <v>2116</v>
      </c>
      <c r="C68" s="566">
        <v>16141.721</v>
      </c>
      <c r="D68" s="567">
        <v>0</v>
      </c>
      <c r="E68" s="568">
        <v>3526.721</v>
      </c>
      <c r="F68" s="726">
        <v>4800</v>
      </c>
      <c r="G68" s="569">
        <v>4800</v>
      </c>
      <c r="H68" s="570">
        <v>0</v>
      </c>
      <c r="I68" s="571">
        <v>0</v>
      </c>
      <c r="J68" s="569">
        <v>2500</v>
      </c>
      <c r="K68" s="572">
        <v>2500</v>
      </c>
      <c r="L68" s="599">
        <v>0</v>
      </c>
      <c r="M68" s="604">
        <v>0</v>
      </c>
      <c r="N68" s="609">
        <v>0</v>
      </c>
      <c r="O68" s="610">
        <v>0</v>
      </c>
      <c r="P68" s="611">
        <v>0</v>
      </c>
      <c r="Q68" s="594" t="s">
        <v>2108</v>
      </c>
    </row>
    <row r="69" spans="1:17" s="702" customFormat="1" ht="45" customHeight="1" x14ac:dyDescent="0.2">
      <c r="A69" s="1080"/>
      <c r="B69" s="578" t="s">
        <v>2117</v>
      </c>
      <c r="C69" s="566">
        <v>70569.873330000002</v>
      </c>
      <c r="D69" s="590">
        <v>72.599999999999994</v>
      </c>
      <c r="E69" s="568">
        <v>589.27</v>
      </c>
      <c r="F69" s="726">
        <v>385.25333000000001</v>
      </c>
      <c r="G69" s="569">
        <v>385.25333000000001</v>
      </c>
      <c r="H69" s="570">
        <v>0</v>
      </c>
      <c r="I69" s="571">
        <v>0</v>
      </c>
      <c r="J69" s="569">
        <v>41872.75</v>
      </c>
      <c r="K69" s="572">
        <v>41872.75</v>
      </c>
      <c r="L69" s="599">
        <v>0</v>
      </c>
      <c r="M69" s="604">
        <v>0</v>
      </c>
      <c r="N69" s="609">
        <v>27650</v>
      </c>
      <c r="O69" s="610">
        <v>0</v>
      </c>
      <c r="P69" s="611">
        <v>0</v>
      </c>
      <c r="Q69" s="594" t="s">
        <v>2118</v>
      </c>
    </row>
    <row r="70" spans="1:17" s="702" customFormat="1" ht="34.5" customHeight="1" x14ac:dyDescent="0.2">
      <c r="A70" s="1080"/>
      <c r="B70" s="578" t="s">
        <v>2119</v>
      </c>
      <c r="C70" s="566">
        <v>735.28826000000004</v>
      </c>
      <c r="D70" s="590">
        <v>0</v>
      </c>
      <c r="E70" s="568">
        <v>0</v>
      </c>
      <c r="F70" s="726">
        <v>735.28826000000004</v>
      </c>
      <c r="G70" s="569">
        <v>735.28826000000004</v>
      </c>
      <c r="H70" s="570">
        <v>0</v>
      </c>
      <c r="I70" s="571">
        <v>0</v>
      </c>
      <c r="J70" s="569">
        <v>0</v>
      </c>
      <c r="K70" s="572">
        <v>0</v>
      </c>
      <c r="L70" s="599">
        <v>0</v>
      </c>
      <c r="M70" s="604">
        <v>0</v>
      </c>
      <c r="N70" s="609">
        <v>0</v>
      </c>
      <c r="O70" s="610">
        <v>0</v>
      </c>
      <c r="P70" s="611">
        <v>0</v>
      </c>
      <c r="Q70" s="594" t="s">
        <v>2063</v>
      </c>
    </row>
    <row r="71" spans="1:17" s="702" customFormat="1" ht="34.5" customHeight="1" x14ac:dyDescent="0.2">
      <c r="A71" s="1080"/>
      <c r="B71" s="578" t="s">
        <v>2120</v>
      </c>
      <c r="C71" s="566">
        <v>377.70846</v>
      </c>
      <c r="D71" s="590">
        <v>0</v>
      </c>
      <c r="E71" s="568">
        <v>0</v>
      </c>
      <c r="F71" s="726">
        <v>77.708460000000002</v>
      </c>
      <c r="G71" s="569">
        <v>77.708460000000002</v>
      </c>
      <c r="H71" s="570">
        <v>0</v>
      </c>
      <c r="I71" s="571">
        <v>0</v>
      </c>
      <c r="J71" s="569">
        <v>0</v>
      </c>
      <c r="K71" s="572">
        <v>0</v>
      </c>
      <c r="L71" s="599">
        <v>0</v>
      </c>
      <c r="M71" s="604">
        <v>0</v>
      </c>
      <c r="N71" s="609">
        <v>0</v>
      </c>
      <c r="O71" s="610">
        <v>0</v>
      </c>
      <c r="P71" s="611">
        <v>0</v>
      </c>
      <c r="Q71" s="594" t="s">
        <v>2069</v>
      </c>
    </row>
    <row r="72" spans="1:17" s="702" customFormat="1" ht="34.5" customHeight="1" x14ac:dyDescent="0.2">
      <c r="A72" s="1080"/>
      <c r="B72" s="578" t="s">
        <v>4306</v>
      </c>
      <c r="C72" s="566">
        <v>1156</v>
      </c>
      <c r="D72" s="590">
        <v>0</v>
      </c>
      <c r="E72" s="568">
        <v>0</v>
      </c>
      <c r="F72" s="726">
        <v>850</v>
      </c>
      <c r="G72" s="569">
        <v>850</v>
      </c>
      <c r="H72" s="570">
        <v>0</v>
      </c>
      <c r="I72" s="571">
        <v>0</v>
      </c>
      <c r="J72" s="569">
        <v>0</v>
      </c>
      <c r="K72" s="572">
        <v>0</v>
      </c>
      <c r="L72" s="599">
        <v>0</v>
      </c>
      <c r="M72" s="604">
        <v>0</v>
      </c>
      <c r="N72" s="609">
        <v>0</v>
      </c>
      <c r="O72" s="610">
        <v>0</v>
      </c>
      <c r="P72" s="611">
        <v>0</v>
      </c>
      <c r="Q72" s="594" t="s">
        <v>2069</v>
      </c>
    </row>
    <row r="73" spans="1:17" s="702" customFormat="1" ht="24" customHeight="1" x14ac:dyDescent="0.2">
      <c r="A73" s="1080"/>
      <c r="B73" s="754" t="s">
        <v>2121</v>
      </c>
      <c r="C73" s="755">
        <v>250000.79</v>
      </c>
      <c r="D73" s="590">
        <v>0</v>
      </c>
      <c r="E73" s="568">
        <v>0</v>
      </c>
      <c r="F73" s="726">
        <v>240.79</v>
      </c>
      <c r="G73" s="569">
        <v>240.79</v>
      </c>
      <c r="H73" s="570">
        <v>0</v>
      </c>
      <c r="I73" s="571">
        <v>0</v>
      </c>
      <c r="J73" s="569">
        <v>12060</v>
      </c>
      <c r="K73" s="572">
        <v>12060</v>
      </c>
      <c r="L73" s="599">
        <v>0</v>
      </c>
      <c r="M73" s="604">
        <v>0</v>
      </c>
      <c r="N73" s="609">
        <v>209000</v>
      </c>
      <c r="O73" s="610">
        <v>28700</v>
      </c>
      <c r="P73" s="611">
        <v>0</v>
      </c>
      <c r="Q73" s="594" t="s">
        <v>70</v>
      </c>
    </row>
    <row r="74" spans="1:17" s="702" customFormat="1" ht="34.5" customHeight="1" x14ac:dyDescent="0.2">
      <c r="A74" s="1080"/>
      <c r="B74" s="759" t="s">
        <v>2122</v>
      </c>
      <c r="C74" s="744">
        <v>4800.0050000000001</v>
      </c>
      <c r="D74" s="760">
        <v>0</v>
      </c>
      <c r="E74" s="556">
        <v>0</v>
      </c>
      <c r="F74" s="746">
        <v>3248.6849999999999</v>
      </c>
      <c r="G74" s="560">
        <v>3248.6849999999999</v>
      </c>
      <c r="H74" s="747">
        <v>0</v>
      </c>
      <c r="I74" s="748">
        <v>0</v>
      </c>
      <c r="J74" s="560">
        <v>1551.32</v>
      </c>
      <c r="K74" s="561">
        <v>1551.32</v>
      </c>
      <c r="L74" s="749">
        <v>0</v>
      </c>
      <c r="M74" s="750">
        <v>0</v>
      </c>
      <c r="N74" s="751">
        <v>0</v>
      </c>
      <c r="O74" s="752">
        <v>0</v>
      </c>
      <c r="P74" s="753">
        <v>0</v>
      </c>
      <c r="Q74" s="614" t="s">
        <v>2063</v>
      </c>
    </row>
    <row r="75" spans="1:17" s="702" customFormat="1" ht="34.5" customHeight="1" x14ac:dyDescent="0.2">
      <c r="A75" s="1080"/>
      <c r="B75" s="578" t="s">
        <v>2123</v>
      </c>
      <c r="C75" s="566">
        <v>551</v>
      </c>
      <c r="D75" s="590">
        <v>0</v>
      </c>
      <c r="E75" s="568">
        <v>0</v>
      </c>
      <c r="F75" s="726">
        <v>551</v>
      </c>
      <c r="G75" s="569">
        <v>551</v>
      </c>
      <c r="H75" s="570">
        <v>0</v>
      </c>
      <c r="I75" s="571">
        <v>0</v>
      </c>
      <c r="J75" s="569">
        <v>0</v>
      </c>
      <c r="K75" s="572">
        <v>0</v>
      </c>
      <c r="L75" s="599">
        <v>0</v>
      </c>
      <c r="M75" s="604">
        <v>0</v>
      </c>
      <c r="N75" s="609">
        <v>0</v>
      </c>
      <c r="O75" s="610">
        <v>0</v>
      </c>
      <c r="P75" s="611">
        <v>0</v>
      </c>
      <c r="Q75" s="594" t="s">
        <v>2063</v>
      </c>
    </row>
    <row r="76" spans="1:17" s="702" customFormat="1" ht="34.5" customHeight="1" x14ac:dyDescent="0.2">
      <c r="A76" s="1080"/>
      <c r="B76" s="578" t="s">
        <v>2124</v>
      </c>
      <c r="C76" s="566">
        <v>504</v>
      </c>
      <c r="D76" s="590">
        <v>0</v>
      </c>
      <c r="E76" s="568">
        <v>0</v>
      </c>
      <c r="F76" s="726">
        <v>500</v>
      </c>
      <c r="G76" s="569">
        <v>500</v>
      </c>
      <c r="H76" s="570">
        <v>0</v>
      </c>
      <c r="I76" s="571">
        <v>0</v>
      </c>
      <c r="J76" s="569">
        <v>0</v>
      </c>
      <c r="K76" s="572">
        <v>0</v>
      </c>
      <c r="L76" s="599">
        <v>0</v>
      </c>
      <c r="M76" s="604">
        <v>0</v>
      </c>
      <c r="N76" s="609">
        <v>0</v>
      </c>
      <c r="O76" s="610">
        <v>0</v>
      </c>
      <c r="P76" s="611">
        <v>0</v>
      </c>
      <c r="Q76" s="594" t="s">
        <v>2069</v>
      </c>
    </row>
    <row r="77" spans="1:17" s="702" customFormat="1" ht="34.5" customHeight="1" x14ac:dyDescent="0.2">
      <c r="A77" s="1080"/>
      <c r="B77" s="578" t="s">
        <v>2125</v>
      </c>
      <c r="C77" s="566">
        <v>400</v>
      </c>
      <c r="D77" s="590">
        <v>0</v>
      </c>
      <c r="E77" s="568">
        <v>0</v>
      </c>
      <c r="F77" s="726">
        <v>350</v>
      </c>
      <c r="G77" s="569">
        <v>350</v>
      </c>
      <c r="H77" s="570">
        <v>0</v>
      </c>
      <c r="I77" s="571">
        <v>0</v>
      </c>
      <c r="J77" s="569">
        <v>0</v>
      </c>
      <c r="K77" s="572">
        <v>0</v>
      </c>
      <c r="L77" s="599">
        <v>0</v>
      </c>
      <c r="M77" s="604">
        <v>0</v>
      </c>
      <c r="N77" s="609">
        <v>0</v>
      </c>
      <c r="O77" s="610">
        <v>0</v>
      </c>
      <c r="P77" s="611">
        <v>0</v>
      </c>
      <c r="Q77" s="594" t="s">
        <v>2069</v>
      </c>
    </row>
    <row r="78" spans="1:17" s="702" customFormat="1" ht="34.5" customHeight="1" x14ac:dyDescent="0.2">
      <c r="A78" s="1080"/>
      <c r="B78" s="578" t="s">
        <v>2126</v>
      </c>
      <c r="C78" s="566">
        <v>545.69655</v>
      </c>
      <c r="D78" s="590">
        <v>0</v>
      </c>
      <c r="E78" s="568">
        <v>0</v>
      </c>
      <c r="F78" s="726">
        <v>520.09654999999998</v>
      </c>
      <c r="G78" s="569">
        <v>520.09654999999998</v>
      </c>
      <c r="H78" s="570">
        <v>0</v>
      </c>
      <c r="I78" s="571">
        <v>0</v>
      </c>
      <c r="J78" s="569">
        <v>0</v>
      </c>
      <c r="K78" s="572">
        <v>0</v>
      </c>
      <c r="L78" s="599">
        <v>0</v>
      </c>
      <c r="M78" s="604">
        <v>0</v>
      </c>
      <c r="N78" s="609">
        <v>0</v>
      </c>
      <c r="O78" s="610">
        <v>0</v>
      </c>
      <c r="P78" s="611">
        <v>0</v>
      </c>
      <c r="Q78" s="594" t="s">
        <v>2127</v>
      </c>
    </row>
    <row r="79" spans="1:17" s="702" customFormat="1" ht="34.5" customHeight="1" x14ac:dyDescent="0.2">
      <c r="A79" s="1080"/>
      <c r="B79" s="578" t="s">
        <v>2445</v>
      </c>
      <c r="C79" s="566">
        <v>906.96</v>
      </c>
      <c r="D79" s="590">
        <v>0</v>
      </c>
      <c r="E79" s="568">
        <v>0</v>
      </c>
      <c r="F79" s="726">
        <v>905.96</v>
      </c>
      <c r="G79" s="569">
        <v>905.96</v>
      </c>
      <c r="H79" s="570">
        <v>0</v>
      </c>
      <c r="I79" s="571">
        <v>0</v>
      </c>
      <c r="J79" s="569">
        <v>0</v>
      </c>
      <c r="K79" s="572">
        <v>0</v>
      </c>
      <c r="L79" s="599">
        <v>0</v>
      </c>
      <c r="M79" s="604">
        <v>0</v>
      </c>
      <c r="N79" s="609">
        <v>0</v>
      </c>
      <c r="O79" s="610">
        <v>0</v>
      </c>
      <c r="P79" s="611">
        <v>0</v>
      </c>
      <c r="Q79" s="594" t="s">
        <v>2127</v>
      </c>
    </row>
    <row r="80" spans="1:17" s="702" customFormat="1" ht="34.5" customHeight="1" x14ac:dyDescent="0.2">
      <c r="A80" s="1080"/>
      <c r="B80" s="578" t="s">
        <v>2128</v>
      </c>
      <c r="C80" s="566">
        <v>175</v>
      </c>
      <c r="D80" s="590">
        <v>0</v>
      </c>
      <c r="E80" s="568">
        <v>0</v>
      </c>
      <c r="F80" s="726">
        <v>170</v>
      </c>
      <c r="G80" s="569">
        <v>170</v>
      </c>
      <c r="H80" s="570">
        <v>0</v>
      </c>
      <c r="I80" s="571">
        <v>0</v>
      </c>
      <c r="J80" s="569">
        <v>0</v>
      </c>
      <c r="K80" s="572">
        <v>0</v>
      </c>
      <c r="L80" s="599">
        <v>0</v>
      </c>
      <c r="M80" s="604">
        <v>0</v>
      </c>
      <c r="N80" s="609">
        <v>0</v>
      </c>
      <c r="O80" s="610">
        <v>0</v>
      </c>
      <c r="P80" s="611">
        <v>0</v>
      </c>
      <c r="Q80" s="594" t="s">
        <v>2069</v>
      </c>
    </row>
    <row r="81" spans="1:17" s="702" customFormat="1" ht="35.25" customHeight="1" thickBot="1" x14ac:dyDescent="0.25">
      <c r="A81" s="1081"/>
      <c r="B81" s="578" t="s">
        <v>2129</v>
      </c>
      <c r="C81" s="566">
        <v>166</v>
      </c>
      <c r="D81" s="590">
        <v>0</v>
      </c>
      <c r="E81" s="568">
        <v>0</v>
      </c>
      <c r="F81" s="726">
        <v>160</v>
      </c>
      <c r="G81" s="569">
        <v>160</v>
      </c>
      <c r="H81" s="570">
        <v>0</v>
      </c>
      <c r="I81" s="571">
        <v>0</v>
      </c>
      <c r="J81" s="569">
        <v>0</v>
      </c>
      <c r="K81" s="572">
        <v>0</v>
      </c>
      <c r="L81" s="599">
        <v>0</v>
      </c>
      <c r="M81" s="604">
        <v>0</v>
      </c>
      <c r="N81" s="609">
        <v>0</v>
      </c>
      <c r="O81" s="610">
        <v>0</v>
      </c>
      <c r="P81" s="611">
        <v>0</v>
      </c>
      <c r="Q81" s="594" t="s">
        <v>2069</v>
      </c>
    </row>
    <row r="82" spans="1:17" s="702" customFormat="1" ht="15.75" customHeight="1" thickBot="1" x14ac:dyDescent="0.25">
      <c r="A82" s="1074" t="s">
        <v>2130</v>
      </c>
      <c r="B82" s="1075" t="s">
        <v>2130</v>
      </c>
      <c r="C82" s="728">
        <f>SUM(C62:C81)</f>
        <v>470601.56885000004</v>
      </c>
      <c r="D82" s="729">
        <f>SUM(D62:D81)</f>
        <v>1913.8779999999999</v>
      </c>
      <c r="E82" s="730">
        <f>SUM(E62:E81)</f>
        <v>20945.13219</v>
      </c>
      <c r="F82" s="728">
        <f>SUM(F62:F81)</f>
        <v>90953.218659999999</v>
      </c>
      <c r="G82" s="731">
        <f>SUM(G62:G81)</f>
        <v>49151.748660000005</v>
      </c>
      <c r="H82" s="729">
        <f t="shared" ref="H82:P82" si="14">SUM(H62:H81)</f>
        <v>41801.47</v>
      </c>
      <c r="I82" s="788">
        <f t="shared" si="14"/>
        <v>0</v>
      </c>
      <c r="J82" s="731">
        <f t="shared" si="14"/>
        <v>84807.24</v>
      </c>
      <c r="K82" s="729">
        <f t="shared" si="14"/>
        <v>84807.24</v>
      </c>
      <c r="L82" s="729">
        <f t="shared" si="14"/>
        <v>0</v>
      </c>
      <c r="M82" s="788">
        <f t="shared" si="14"/>
        <v>0</v>
      </c>
      <c r="N82" s="731">
        <f t="shared" si="14"/>
        <v>236650</v>
      </c>
      <c r="O82" s="729">
        <f t="shared" si="14"/>
        <v>28700</v>
      </c>
      <c r="P82" s="788">
        <f t="shared" si="14"/>
        <v>0</v>
      </c>
      <c r="Q82" s="732"/>
    </row>
    <row r="83" spans="1:17" s="702" customFormat="1" ht="18" customHeight="1" thickBot="1" x14ac:dyDescent="0.2">
      <c r="A83" s="1076" t="s">
        <v>804</v>
      </c>
      <c r="B83" s="1077" t="s">
        <v>2131</v>
      </c>
      <c r="C83" s="1077"/>
      <c r="D83" s="1077"/>
      <c r="E83" s="1077"/>
      <c r="F83" s="1077"/>
      <c r="G83" s="1077"/>
      <c r="H83" s="1077"/>
      <c r="I83" s="1077"/>
      <c r="J83" s="1077"/>
      <c r="K83" s="1077"/>
      <c r="L83" s="1077"/>
      <c r="M83" s="1077"/>
      <c r="N83" s="1077"/>
      <c r="O83" s="1077"/>
      <c r="P83" s="1077"/>
      <c r="Q83" s="1078"/>
    </row>
    <row r="84" spans="1:17" s="702" customFormat="1" ht="34.5" customHeight="1" x14ac:dyDescent="0.2">
      <c r="A84" s="1079"/>
      <c r="B84" s="709" t="s">
        <v>2132</v>
      </c>
      <c r="C84" s="554">
        <v>12791.743999999999</v>
      </c>
      <c r="D84" s="580">
        <v>1824.83</v>
      </c>
      <c r="E84" s="568">
        <v>2171</v>
      </c>
      <c r="F84" s="725">
        <v>6985.9139999999998</v>
      </c>
      <c r="G84" s="557">
        <v>5325.9139999999998</v>
      </c>
      <c r="H84" s="558">
        <v>1660</v>
      </c>
      <c r="I84" s="559">
        <v>0</v>
      </c>
      <c r="J84" s="569">
        <v>1620</v>
      </c>
      <c r="K84" s="572">
        <v>1620</v>
      </c>
      <c r="L84" s="599">
        <v>0</v>
      </c>
      <c r="M84" s="604">
        <v>0</v>
      </c>
      <c r="N84" s="606">
        <v>0</v>
      </c>
      <c r="O84" s="607">
        <v>0</v>
      </c>
      <c r="P84" s="608">
        <v>0</v>
      </c>
      <c r="Q84" s="594" t="s">
        <v>2069</v>
      </c>
    </row>
    <row r="85" spans="1:17" s="702" customFormat="1" ht="34.5" customHeight="1" x14ac:dyDescent="0.2">
      <c r="A85" s="1080"/>
      <c r="B85" s="710" t="s">
        <v>2133</v>
      </c>
      <c r="C85" s="566">
        <v>9859</v>
      </c>
      <c r="D85" s="580">
        <v>4685</v>
      </c>
      <c r="E85" s="568">
        <v>500</v>
      </c>
      <c r="F85" s="726">
        <v>810</v>
      </c>
      <c r="G85" s="569">
        <v>810</v>
      </c>
      <c r="H85" s="570">
        <v>0</v>
      </c>
      <c r="I85" s="571">
        <v>0</v>
      </c>
      <c r="J85" s="569">
        <v>3500</v>
      </c>
      <c r="K85" s="572">
        <v>3500</v>
      </c>
      <c r="L85" s="599">
        <v>0</v>
      </c>
      <c r="M85" s="604">
        <v>0</v>
      </c>
      <c r="N85" s="609">
        <v>0</v>
      </c>
      <c r="O85" s="610">
        <v>0</v>
      </c>
      <c r="P85" s="611">
        <v>0</v>
      </c>
      <c r="Q85" s="594" t="s">
        <v>2095</v>
      </c>
    </row>
    <row r="86" spans="1:17" s="701" customFormat="1" ht="34.5" customHeight="1" x14ac:dyDescent="0.2">
      <c r="A86" s="1080"/>
      <c r="B86" s="710" t="s">
        <v>2134</v>
      </c>
      <c r="C86" s="566">
        <v>13388.70289</v>
      </c>
      <c r="D86" s="567">
        <v>3248.5620399999998</v>
      </c>
      <c r="E86" s="568">
        <v>2705.1408499999998</v>
      </c>
      <c r="F86" s="726">
        <v>3000</v>
      </c>
      <c r="G86" s="569">
        <v>3000</v>
      </c>
      <c r="H86" s="570">
        <v>0</v>
      </c>
      <c r="I86" s="571">
        <v>0</v>
      </c>
      <c r="J86" s="569">
        <v>3000</v>
      </c>
      <c r="K86" s="572">
        <v>3000</v>
      </c>
      <c r="L86" s="599">
        <v>0</v>
      </c>
      <c r="M86" s="604">
        <v>0</v>
      </c>
      <c r="N86" s="609">
        <v>0</v>
      </c>
      <c r="O86" s="610">
        <v>0</v>
      </c>
      <c r="P86" s="611">
        <v>0</v>
      </c>
      <c r="Q86" s="594" t="s">
        <v>2069</v>
      </c>
    </row>
    <row r="87" spans="1:17" s="701" customFormat="1" ht="34.5" customHeight="1" x14ac:dyDescent="0.2">
      <c r="A87" s="1080"/>
      <c r="B87" s="710" t="s">
        <v>2135</v>
      </c>
      <c r="C87" s="566">
        <v>22677.218499999999</v>
      </c>
      <c r="D87" s="567">
        <v>84.7</v>
      </c>
      <c r="E87" s="568">
        <v>123.541</v>
      </c>
      <c r="F87" s="726">
        <v>69.877499999999998</v>
      </c>
      <c r="G87" s="569">
        <v>69.877499999999998</v>
      </c>
      <c r="H87" s="570">
        <v>0</v>
      </c>
      <c r="I87" s="571">
        <v>0</v>
      </c>
      <c r="J87" s="569">
        <v>22399.1</v>
      </c>
      <c r="K87" s="572">
        <v>22399.1</v>
      </c>
      <c r="L87" s="599">
        <v>0</v>
      </c>
      <c r="M87" s="604">
        <v>0</v>
      </c>
      <c r="N87" s="609">
        <v>0</v>
      </c>
      <c r="O87" s="610">
        <v>0</v>
      </c>
      <c r="P87" s="611">
        <v>0</v>
      </c>
      <c r="Q87" s="614" t="s">
        <v>70</v>
      </c>
    </row>
    <row r="88" spans="1:17" s="701" customFormat="1" ht="34.5" customHeight="1" x14ac:dyDescent="0.2">
      <c r="A88" s="1080"/>
      <c r="B88" s="710" t="s">
        <v>2446</v>
      </c>
      <c r="C88" s="566">
        <v>5806</v>
      </c>
      <c r="D88" s="567">
        <v>0</v>
      </c>
      <c r="E88" s="568">
        <v>1500</v>
      </c>
      <c r="F88" s="726">
        <v>3000</v>
      </c>
      <c r="G88" s="569">
        <v>3000</v>
      </c>
      <c r="H88" s="570">
        <v>0</v>
      </c>
      <c r="I88" s="571">
        <v>0</v>
      </c>
      <c r="J88" s="569">
        <v>0</v>
      </c>
      <c r="K88" s="572">
        <v>0</v>
      </c>
      <c r="L88" s="599">
        <v>0</v>
      </c>
      <c r="M88" s="604">
        <v>0</v>
      </c>
      <c r="N88" s="609">
        <v>0</v>
      </c>
      <c r="O88" s="610">
        <v>0</v>
      </c>
      <c r="P88" s="611">
        <v>0</v>
      </c>
      <c r="Q88" s="594" t="s">
        <v>2136</v>
      </c>
    </row>
    <row r="89" spans="1:17" s="701" customFormat="1" ht="34.5" customHeight="1" x14ac:dyDescent="0.2">
      <c r="A89" s="1080"/>
      <c r="B89" s="710" t="s">
        <v>2137</v>
      </c>
      <c r="C89" s="566">
        <v>3152.3123100000003</v>
      </c>
      <c r="D89" s="567">
        <v>0</v>
      </c>
      <c r="E89" s="568">
        <v>200</v>
      </c>
      <c r="F89" s="726">
        <v>2877.3123100000003</v>
      </c>
      <c r="G89" s="569">
        <v>2877.3123100000003</v>
      </c>
      <c r="H89" s="570">
        <v>0</v>
      </c>
      <c r="I89" s="571">
        <v>0</v>
      </c>
      <c r="J89" s="569">
        <v>0</v>
      </c>
      <c r="K89" s="572">
        <v>0</v>
      </c>
      <c r="L89" s="599">
        <v>0</v>
      </c>
      <c r="M89" s="604">
        <v>0</v>
      </c>
      <c r="N89" s="609">
        <v>0</v>
      </c>
      <c r="O89" s="610">
        <v>0</v>
      </c>
      <c r="P89" s="611">
        <v>0</v>
      </c>
      <c r="Q89" s="614" t="s">
        <v>2069</v>
      </c>
    </row>
    <row r="90" spans="1:17" s="701" customFormat="1" ht="34.5" customHeight="1" x14ac:dyDescent="0.2">
      <c r="A90" s="1080"/>
      <c r="B90" s="710" t="s">
        <v>2138</v>
      </c>
      <c r="C90" s="566">
        <v>8700.005000000001</v>
      </c>
      <c r="D90" s="567">
        <v>37.51</v>
      </c>
      <c r="E90" s="568">
        <v>0</v>
      </c>
      <c r="F90" s="726">
        <v>14.484999999999999</v>
      </c>
      <c r="G90" s="569">
        <v>14.484999999999999</v>
      </c>
      <c r="H90" s="570">
        <v>0</v>
      </c>
      <c r="I90" s="571">
        <v>0</v>
      </c>
      <c r="J90" s="569">
        <v>8648.01</v>
      </c>
      <c r="K90" s="572">
        <v>8648.01</v>
      </c>
      <c r="L90" s="599">
        <v>0</v>
      </c>
      <c r="M90" s="604">
        <v>0</v>
      </c>
      <c r="N90" s="609">
        <v>0</v>
      </c>
      <c r="O90" s="610">
        <v>0</v>
      </c>
      <c r="P90" s="611">
        <v>0</v>
      </c>
      <c r="Q90" s="594" t="s">
        <v>70</v>
      </c>
    </row>
    <row r="91" spans="1:17" s="701" customFormat="1" ht="34.5" customHeight="1" x14ac:dyDescent="0.2">
      <c r="A91" s="1080"/>
      <c r="B91" s="710" t="s">
        <v>2139</v>
      </c>
      <c r="C91" s="566">
        <v>5581.0941600000006</v>
      </c>
      <c r="D91" s="567">
        <v>0</v>
      </c>
      <c r="E91" s="568">
        <v>932.06431999999995</v>
      </c>
      <c r="F91" s="726">
        <v>1699.0298400000001</v>
      </c>
      <c r="G91" s="569">
        <v>1699.0298400000001</v>
      </c>
      <c r="H91" s="570">
        <v>0</v>
      </c>
      <c r="I91" s="571">
        <v>0</v>
      </c>
      <c r="J91" s="569">
        <v>0</v>
      </c>
      <c r="K91" s="572">
        <v>0</v>
      </c>
      <c r="L91" s="599">
        <v>0</v>
      </c>
      <c r="M91" s="604">
        <v>0</v>
      </c>
      <c r="N91" s="609">
        <v>0</v>
      </c>
      <c r="O91" s="610">
        <v>0</v>
      </c>
      <c r="P91" s="611">
        <v>0</v>
      </c>
      <c r="Q91" s="594" t="s">
        <v>2095</v>
      </c>
    </row>
    <row r="92" spans="1:17" s="701" customFormat="1" ht="34.5" customHeight="1" x14ac:dyDescent="0.2">
      <c r="A92" s="1080"/>
      <c r="B92" s="710" t="s">
        <v>2140</v>
      </c>
      <c r="C92" s="566">
        <v>7536.03622</v>
      </c>
      <c r="D92" s="567">
        <v>0</v>
      </c>
      <c r="E92" s="568">
        <v>187.55</v>
      </c>
      <c r="F92" s="726">
        <v>7048.4862199999998</v>
      </c>
      <c r="G92" s="569">
        <v>7048.4862199999998</v>
      </c>
      <c r="H92" s="570">
        <v>0</v>
      </c>
      <c r="I92" s="571">
        <v>0</v>
      </c>
      <c r="J92" s="569">
        <v>0</v>
      </c>
      <c r="K92" s="572">
        <v>0</v>
      </c>
      <c r="L92" s="599">
        <v>0</v>
      </c>
      <c r="M92" s="604">
        <v>0</v>
      </c>
      <c r="N92" s="609">
        <v>0</v>
      </c>
      <c r="O92" s="610">
        <v>0</v>
      </c>
      <c r="P92" s="611">
        <v>0</v>
      </c>
      <c r="Q92" s="594" t="s">
        <v>2095</v>
      </c>
    </row>
    <row r="93" spans="1:17" s="701" customFormat="1" ht="34.5" customHeight="1" x14ac:dyDescent="0.2">
      <c r="A93" s="1080"/>
      <c r="B93" s="710" t="s">
        <v>2141</v>
      </c>
      <c r="C93" s="566">
        <v>1476.7797699999999</v>
      </c>
      <c r="D93" s="567">
        <v>0</v>
      </c>
      <c r="E93" s="568">
        <v>213.76187999999999</v>
      </c>
      <c r="F93" s="726">
        <v>1263.0178899999999</v>
      </c>
      <c r="G93" s="569">
        <v>1263.0178899999999</v>
      </c>
      <c r="H93" s="570">
        <v>0</v>
      </c>
      <c r="I93" s="571">
        <v>0</v>
      </c>
      <c r="J93" s="569">
        <v>0</v>
      </c>
      <c r="K93" s="572">
        <v>0</v>
      </c>
      <c r="L93" s="599">
        <v>0</v>
      </c>
      <c r="M93" s="604">
        <v>0</v>
      </c>
      <c r="N93" s="609">
        <v>0</v>
      </c>
      <c r="O93" s="610">
        <v>0</v>
      </c>
      <c r="P93" s="611">
        <v>0</v>
      </c>
      <c r="Q93" s="594" t="s">
        <v>70</v>
      </c>
    </row>
    <row r="94" spans="1:17" s="701" customFormat="1" ht="34.5" customHeight="1" x14ac:dyDescent="0.2">
      <c r="A94" s="1080"/>
      <c r="B94" s="758" t="s">
        <v>2142</v>
      </c>
      <c r="C94" s="755">
        <v>18671.776959999999</v>
      </c>
      <c r="D94" s="567">
        <v>0</v>
      </c>
      <c r="E94" s="568">
        <v>15405.500349999998</v>
      </c>
      <c r="F94" s="726">
        <v>3266.2766099999999</v>
      </c>
      <c r="G94" s="569">
        <v>3266.2766099999999</v>
      </c>
      <c r="H94" s="570">
        <v>0</v>
      </c>
      <c r="I94" s="571">
        <v>0</v>
      </c>
      <c r="J94" s="569">
        <v>0</v>
      </c>
      <c r="K94" s="572">
        <v>0</v>
      </c>
      <c r="L94" s="599">
        <v>0</v>
      </c>
      <c r="M94" s="604">
        <v>0</v>
      </c>
      <c r="N94" s="609">
        <v>0</v>
      </c>
      <c r="O94" s="610">
        <v>0</v>
      </c>
      <c r="P94" s="611">
        <v>0</v>
      </c>
      <c r="Q94" s="594" t="s">
        <v>70</v>
      </c>
    </row>
    <row r="95" spans="1:17" s="701" customFormat="1" ht="34.5" customHeight="1" x14ac:dyDescent="0.2">
      <c r="A95" s="1080"/>
      <c r="B95" s="710" t="s">
        <v>2143</v>
      </c>
      <c r="C95" s="744">
        <v>9545</v>
      </c>
      <c r="D95" s="555">
        <v>0</v>
      </c>
      <c r="E95" s="556">
        <v>1300</v>
      </c>
      <c r="F95" s="746">
        <v>6250</v>
      </c>
      <c r="G95" s="560">
        <v>6250</v>
      </c>
      <c r="H95" s="747">
        <v>0</v>
      </c>
      <c r="I95" s="748">
        <v>0</v>
      </c>
      <c r="J95" s="560">
        <v>0</v>
      </c>
      <c r="K95" s="561">
        <v>0</v>
      </c>
      <c r="L95" s="749">
        <v>0</v>
      </c>
      <c r="M95" s="750">
        <v>0</v>
      </c>
      <c r="N95" s="751">
        <v>0</v>
      </c>
      <c r="O95" s="752">
        <v>0</v>
      </c>
      <c r="P95" s="753">
        <v>0</v>
      </c>
      <c r="Q95" s="614" t="s">
        <v>2095</v>
      </c>
    </row>
    <row r="96" spans="1:17" s="701" customFormat="1" ht="34.5" customHeight="1" x14ac:dyDescent="0.2">
      <c r="A96" s="1080"/>
      <c r="B96" s="710" t="s">
        <v>2144</v>
      </c>
      <c r="C96" s="566">
        <v>5876.5881799999997</v>
      </c>
      <c r="D96" s="567">
        <v>0</v>
      </c>
      <c r="E96" s="568">
        <v>1828.2749099999999</v>
      </c>
      <c r="F96" s="726">
        <v>4048.3132700000001</v>
      </c>
      <c r="G96" s="569">
        <v>4048.3132700000001</v>
      </c>
      <c r="H96" s="570">
        <v>0</v>
      </c>
      <c r="I96" s="571">
        <v>0</v>
      </c>
      <c r="J96" s="569">
        <v>0</v>
      </c>
      <c r="K96" s="572">
        <v>0</v>
      </c>
      <c r="L96" s="599">
        <v>0</v>
      </c>
      <c r="M96" s="604">
        <v>0</v>
      </c>
      <c r="N96" s="609">
        <v>0</v>
      </c>
      <c r="O96" s="610">
        <v>0</v>
      </c>
      <c r="P96" s="611">
        <v>0</v>
      </c>
      <c r="Q96" s="614" t="s">
        <v>70</v>
      </c>
    </row>
    <row r="97" spans="1:17" s="701" customFormat="1" ht="34.5" customHeight="1" x14ac:dyDescent="0.2">
      <c r="A97" s="1080"/>
      <c r="B97" s="710" t="s">
        <v>2145</v>
      </c>
      <c r="C97" s="566">
        <v>17589</v>
      </c>
      <c r="D97" s="580">
        <v>4500</v>
      </c>
      <c r="E97" s="568">
        <v>5500</v>
      </c>
      <c r="F97" s="726">
        <v>7211</v>
      </c>
      <c r="G97" s="569">
        <v>7211</v>
      </c>
      <c r="H97" s="570">
        <v>0</v>
      </c>
      <c r="I97" s="571">
        <v>0</v>
      </c>
      <c r="J97" s="569">
        <v>0</v>
      </c>
      <c r="K97" s="572">
        <v>0</v>
      </c>
      <c r="L97" s="599">
        <v>0</v>
      </c>
      <c r="M97" s="604">
        <v>0</v>
      </c>
      <c r="N97" s="609">
        <v>0</v>
      </c>
      <c r="O97" s="610">
        <v>0</v>
      </c>
      <c r="P97" s="611">
        <v>0</v>
      </c>
      <c r="Q97" s="594" t="s">
        <v>2069</v>
      </c>
    </row>
    <row r="98" spans="1:17" s="701" customFormat="1" ht="34.5" customHeight="1" x14ac:dyDescent="0.2">
      <c r="A98" s="1080"/>
      <c r="B98" s="710" t="s">
        <v>2146</v>
      </c>
      <c r="C98" s="566">
        <v>6671.770849999999</v>
      </c>
      <c r="D98" s="580">
        <v>0</v>
      </c>
      <c r="E98" s="568">
        <v>125.84</v>
      </c>
      <c r="F98" s="726">
        <v>6545.9308499999988</v>
      </c>
      <c r="G98" s="569">
        <v>6545.9308499999988</v>
      </c>
      <c r="H98" s="570">
        <v>0</v>
      </c>
      <c r="I98" s="571">
        <v>0</v>
      </c>
      <c r="J98" s="569">
        <v>0</v>
      </c>
      <c r="K98" s="572">
        <v>0</v>
      </c>
      <c r="L98" s="599">
        <v>0</v>
      </c>
      <c r="M98" s="604">
        <v>0</v>
      </c>
      <c r="N98" s="609">
        <v>0</v>
      </c>
      <c r="O98" s="610">
        <v>0</v>
      </c>
      <c r="P98" s="611">
        <v>0</v>
      </c>
      <c r="Q98" s="594" t="s">
        <v>70</v>
      </c>
    </row>
    <row r="99" spans="1:17" s="701" customFormat="1" ht="31.5" x14ac:dyDescent="0.2">
      <c r="A99" s="1080"/>
      <c r="B99" s="710" t="s">
        <v>2147</v>
      </c>
      <c r="C99" s="566">
        <v>15566.28751</v>
      </c>
      <c r="D99" s="580">
        <v>1731</v>
      </c>
      <c r="E99" s="568">
        <v>5000.02412</v>
      </c>
      <c r="F99" s="726">
        <v>8835.2633900000001</v>
      </c>
      <c r="G99" s="569">
        <v>8835.2633900000001</v>
      </c>
      <c r="H99" s="570">
        <v>0</v>
      </c>
      <c r="I99" s="571">
        <v>0</v>
      </c>
      <c r="J99" s="569">
        <v>0</v>
      </c>
      <c r="K99" s="572">
        <v>0</v>
      </c>
      <c r="L99" s="599">
        <v>0</v>
      </c>
      <c r="M99" s="604">
        <v>0</v>
      </c>
      <c r="N99" s="609">
        <v>0</v>
      </c>
      <c r="O99" s="610">
        <v>0</v>
      </c>
      <c r="P99" s="611">
        <v>0</v>
      </c>
      <c r="Q99" s="594" t="s">
        <v>2148</v>
      </c>
    </row>
    <row r="100" spans="1:17" s="701" customFormat="1" ht="34.5" customHeight="1" x14ac:dyDescent="0.2">
      <c r="A100" s="1080"/>
      <c r="B100" s="710" t="s">
        <v>2149</v>
      </c>
      <c r="C100" s="566">
        <v>4182.3</v>
      </c>
      <c r="D100" s="567">
        <v>0</v>
      </c>
      <c r="E100" s="568">
        <v>45.98</v>
      </c>
      <c r="F100" s="726">
        <v>2786.89</v>
      </c>
      <c r="G100" s="569">
        <v>2786.89</v>
      </c>
      <c r="H100" s="570">
        <v>0</v>
      </c>
      <c r="I100" s="571">
        <v>0</v>
      </c>
      <c r="J100" s="569">
        <v>1349.43</v>
      </c>
      <c r="K100" s="572">
        <v>1349.43</v>
      </c>
      <c r="L100" s="599">
        <v>0</v>
      </c>
      <c r="M100" s="604">
        <v>0</v>
      </c>
      <c r="N100" s="609">
        <v>0</v>
      </c>
      <c r="O100" s="610">
        <v>0</v>
      </c>
      <c r="P100" s="611">
        <v>0</v>
      </c>
      <c r="Q100" s="594" t="s">
        <v>2148</v>
      </c>
    </row>
    <row r="101" spans="1:17" s="701" customFormat="1" ht="24" customHeight="1" x14ac:dyDescent="0.2">
      <c r="A101" s="1080"/>
      <c r="B101" s="710" t="s">
        <v>2150</v>
      </c>
      <c r="C101" s="566">
        <v>2770.6064099999999</v>
      </c>
      <c r="D101" s="567">
        <v>0</v>
      </c>
      <c r="E101" s="568">
        <v>228.69</v>
      </c>
      <c r="F101" s="726">
        <v>2541.9164099999998</v>
      </c>
      <c r="G101" s="569">
        <v>2541.9164099999998</v>
      </c>
      <c r="H101" s="570">
        <v>0</v>
      </c>
      <c r="I101" s="571">
        <v>0</v>
      </c>
      <c r="J101" s="569">
        <v>0</v>
      </c>
      <c r="K101" s="572">
        <v>0</v>
      </c>
      <c r="L101" s="599">
        <v>0</v>
      </c>
      <c r="M101" s="604">
        <v>0</v>
      </c>
      <c r="N101" s="609">
        <v>0</v>
      </c>
      <c r="O101" s="610">
        <v>0</v>
      </c>
      <c r="P101" s="611">
        <v>0</v>
      </c>
      <c r="Q101" s="594" t="s">
        <v>2148</v>
      </c>
    </row>
    <row r="102" spans="1:17" s="701" customFormat="1" ht="34.5" customHeight="1" x14ac:dyDescent="0.2">
      <c r="A102" s="1080"/>
      <c r="B102" s="710" t="s">
        <v>2447</v>
      </c>
      <c r="C102" s="566">
        <v>6513.5379999999996</v>
      </c>
      <c r="D102" s="567">
        <v>0</v>
      </c>
      <c r="E102" s="568">
        <v>3077.8339999999998</v>
      </c>
      <c r="F102" s="726">
        <v>2749.0039999999999</v>
      </c>
      <c r="G102" s="569">
        <v>2749.0039999999999</v>
      </c>
      <c r="H102" s="570">
        <v>0</v>
      </c>
      <c r="I102" s="571">
        <v>0</v>
      </c>
      <c r="J102" s="569">
        <v>686.7</v>
      </c>
      <c r="K102" s="572">
        <v>686.7</v>
      </c>
      <c r="L102" s="599">
        <v>0</v>
      </c>
      <c r="M102" s="604">
        <v>0</v>
      </c>
      <c r="N102" s="609">
        <v>0</v>
      </c>
      <c r="O102" s="610">
        <v>0</v>
      </c>
      <c r="P102" s="611">
        <v>0</v>
      </c>
      <c r="Q102" s="594" t="s">
        <v>2148</v>
      </c>
    </row>
    <row r="103" spans="1:17" s="701" customFormat="1" ht="24" customHeight="1" x14ac:dyDescent="0.2">
      <c r="A103" s="1080"/>
      <c r="B103" s="710" t="s">
        <v>2151</v>
      </c>
      <c r="C103" s="566">
        <v>6429.0931299999993</v>
      </c>
      <c r="D103" s="567">
        <v>0</v>
      </c>
      <c r="E103" s="568">
        <v>4431.6324599999998</v>
      </c>
      <c r="F103" s="726">
        <v>1997.4606699999999</v>
      </c>
      <c r="G103" s="569">
        <v>1997.4606699999999</v>
      </c>
      <c r="H103" s="570">
        <v>0</v>
      </c>
      <c r="I103" s="571">
        <v>0</v>
      </c>
      <c r="J103" s="569">
        <v>0</v>
      </c>
      <c r="K103" s="572">
        <v>0</v>
      </c>
      <c r="L103" s="599">
        <v>0</v>
      </c>
      <c r="M103" s="604">
        <v>0</v>
      </c>
      <c r="N103" s="609">
        <v>0</v>
      </c>
      <c r="O103" s="610">
        <v>0</v>
      </c>
      <c r="P103" s="611">
        <v>0</v>
      </c>
      <c r="Q103" s="594" t="s">
        <v>2148</v>
      </c>
    </row>
    <row r="104" spans="1:17" s="701" customFormat="1" ht="34.5" customHeight="1" x14ac:dyDescent="0.2">
      <c r="A104" s="1080"/>
      <c r="B104" s="576" t="s">
        <v>2152</v>
      </c>
      <c r="C104" s="566">
        <v>12538.427</v>
      </c>
      <c r="D104" s="580">
        <v>0</v>
      </c>
      <c r="E104" s="568">
        <v>0</v>
      </c>
      <c r="F104" s="726">
        <v>10250</v>
      </c>
      <c r="G104" s="569">
        <v>10250</v>
      </c>
      <c r="H104" s="570">
        <v>0</v>
      </c>
      <c r="I104" s="571">
        <v>0</v>
      </c>
      <c r="J104" s="569">
        <v>0</v>
      </c>
      <c r="K104" s="572">
        <v>0</v>
      </c>
      <c r="L104" s="599">
        <v>0</v>
      </c>
      <c r="M104" s="604">
        <v>0</v>
      </c>
      <c r="N104" s="609">
        <v>0</v>
      </c>
      <c r="O104" s="610">
        <v>0</v>
      </c>
      <c r="P104" s="611">
        <v>0</v>
      </c>
      <c r="Q104" s="594" t="s">
        <v>2069</v>
      </c>
    </row>
    <row r="105" spans="1:17" s="701" customFormat="1" ht="34.5" customHeight="1" x14ac:dyDescent="0.2">
      <c r="A105" s="1080"/>
      <c r="B105" s="576" t="s">
        <v>2153</v>
      </c>
      <c r="C105" s="566">
        <v>5492.1681699999999</v>
      </c>
      <c r="D105" s="580">
        <v>0</v>
      </c>
      <c r="E105" s="568">
        <v>147.77699999999999</v>
      </c>
      <c r="F105" s="726">
        <v>5330.3911699999999</v>
      </c>
      <c r="G105" s="569">
        <v>5330.3911699999999</v>
      </c>
      <c r="H105" s="570">
        <v>0</v>
      </c>
      <c r="I105" s="571">
        <v>0</v>
      </c>
      <c r="J105" s="569">
        <v>0</v>
      </c>
      <c r="K105" s="572">
        <v>0</v>
      </c>
      <c r="L105" s="599">
        <v>0</v>
      </c>
      <c r="M105" s="604">
        <v>0</v>
      </c>
      <c r="N105" s="609">
        <v>0</v>
      </c>
      <c r="O105" s="610">
        <v>0</v>
      </c>
      <c r="P105" s="611">
        <v>0</v>
      </c>
      <c r="Q105" s="594" t="s">
        <v>2127</v>
      </c>
    </row>
    <row r="106" spans="1:17" s="701" customFormat="1" ht="24" customHeight="1" x14ac:dyDescent="0.2">
      <c r="A106" s="1080"/>
      <c r="B106" s="576" t="s">
        <v>2154</v>
      </c>
      <c r="C106" s="566">
        <v>6748.3993799999998</v>
      </c>
      <c r="D106" s="580">
        <v>0</v>
      </c>
      <c r="E106" s="568">
        <v>3001.1203799999998</v>
      </c>
      <c r="F106" s="726">
        <v>3733.279</v>
      </c>
      <c r="G106" s="569">
        <v>3733.279</v>
      </c>
      <c r="H106" s="570">
        <v>0</v>
      </c>
      <c r="I106" s="571">
        <v>0</v>
      </c>
      <c r="J106" s="569">
        <v>0</v>
      </c>
      <c r="K106" s="572">
        <v>0</v>
      </c>
      <c r="L106" s="599">
        <v>0</v>
      </c>
      <c r="M106" s="604">
        <v>0</v>
      </c>
      <c r="N106" s="609">
        <v>0</v>
      </c>
      <c r="O106" s="610">
        <v>0</v>
      </c>
      <c r="P106" s="611">
        <v>0</v>
      </c>
      <c r="Q106" s="605" t="s">
        <v>70</v>
      </c>
    </row>
    <row r="107" spans="1:17" s="701" customFormat="1" ht="34.5" customHeight="1" x14ac:dyDescent="0.2">
      <c r="A107" s="1080"/>
      <c r="B107" s="576" t="s">
        <v>2155</v>
      </c>
      <c r="C107" s="566">
        <v>170327</v>
      </c>
      <c r="D107" s="580">
        <v>0</v>
      </c>
      <c r="E107" s="568">
        <v>22</v>
      </c>
      <c r="F107" s="726">
        <v>96.8</v>
      </c>
      <c r="G107" s="569">
        <v>96.8</v>
      </c>
      <c r="H107" s="570">
        <v>0</v>
      </c>
      <c r="I107" s="571">
        <v>0</v>
      </c>
      <c r="J107" s="569">
        <v>7203.2</v>
      </c>
      <c r="K107" s="572">
        <v>7203.2</v>
      </c>
      <c r="L107" s="599">
        <v>0</v>
      </c>
      <c r="M107" s="604">
        <v>0</v>
      </c>
      <c r="N107" s="615">
        <v>40000</v>
      </c>
      <c r="O107" s="585">
        <v>123000</v>
      </c>
      <c r="P107" s="616">
        <v>0</v>
      </c>
      <c r="Q107" s="594" t="s">
        <v>2127</v>
      </c>
    </row>
    <row r="108" spans="1:17" s="701" customFormat="1" ht="34.5" customHeight="1" x14ac:dyDescent="0.2">
      <c r="A108" s="1080"/>
      <c r="B108" s="576" t="s">
        <v>2156</v>
      </c>
      <c r="C108" s="566">
        <v>6412.3069999999998</v>
      </c>
      <c r="D108" s="580">
        <v>0</v>
      </c>
      <c r="E108" s="568">
        <v>233.911</v>
      </c>
      <c r="F108" s="726">
        <v>5778.3959999999997</v>
      </c>
      <c r="G108" s="569">
        <v>5778.3959999999997</v>
      </c>
      <c r="H108" s="570">
        <v>0</v>
      </c>
      <c r="I108" s="571">
        <v>0</v>
      </c>
      <c r="J108" s="569">
        <v>0</v>
      </c>
      <c r="K108" s="572">
        <v>0</v>
      </c>
      <c r="L108" s="599">
        <v>0</v>
      </c>
      <c r="M108" s="604">
        <v>0</v>
      </c>
      <c r="N108" s="609">
        <v>0</v>
      </c>
      <c r="O108" s="610">
        <v>0</v>
      </c>
      <c r="P108" s="611">
        <v>0</v>
      </c>
      <c r="Q108" s="594" t="s">
        <v>2127</v>
      </c>
    </row>
    <row r="109" spans="1:17" s="701" customFormat="1" ht="24" customHeight="1" x14ac:dyDescent="0.2">
      <c r="A109" s="1080"/>
      <c r="B109" s="576" t="s">
        <v>2157</v>
      </c>
      <c r="C109" s="566">
        <v>7400.0088599999999</v>
      </c>
      <c r="D109" s="580">
        <v>0</v>
      </c>
      <c r="E109" s="568">
        <v>84.7</v>
      </c>
      <c r="F109" s="726">
        <v>6180.0988600000001</v>
      </c>
      <c r="G109" s="569">
        <v>6180.0988600000001</v>
      </c>
      <c r="H109" s="570">
        <v>0</v>
      </c>
      <c r="I109" s="571">
        <v>0</v>
      </c>
      <c r="J109" s="569">
        <v>1135.21</v>
      </c>
      <c r="K109" s="572">
        <v>1135.21</v>
      </c>
      <c r="L109" s="599">
        <v>0</v>
      </c>
      <c r="M109" s="604">
        <v>0</v>
      </c>
      <c r="N109" s="609">
        <v>0</v>
      </c>
      <c r="O109" s="610">
        <v>0</v>
      </c>
      <c r="P109" s="611">
        <v>0</v>
      </c>
      <c r="Q109" s="605" t="s">
        <v>70</v>
      </c>
    </row>
    <row r="110" spans="1:17" s="701" customFormat="1" ht="45" customHeight="1" x14ac:dyDescent="0.2">
      <c r="A110" s="1080"/>
      <c r="B110" s="576" t="s">
        <v>2158</v>
      </c>
      <c r="C110" s="566">
        <v>3362.4899</v>
      </c>
      <c r="D110" s="580">
        <v>0</v>
      </c>
      <c r="E110" s="568">
        <v>0</v>
      </c>
      <c r="F110" s="726">
        <v>3153.4899</v>
      </c>
      <c r="G110" s="569">
        <v>3153.4899</v>
      </c>
      <c r="H110" s="570">
        <v>0</v>
      </c>
      <c r="I110" s="571">
        <v>0</v>
      </c>
      <c r="J110" s="569">
        <v>0</v>
      </c>
      <c r="K110" s="572">
        <v>0</v>
      </c>
      <c r="L110" s="599">
        <v>0</v>
      </c>
      <c r="M110" s="604">
        <v>0</v>
      </c>
      <c r="N110" s="609">
        <v>0</v>
      </c>
      <c r="O110" s="610">
        <v>0</v>
      </c>
      <c r="P110" s="611">
        <v>0</v>
      </c>
      <c r="Q110" s="594" t="s">
        <v>2127</v>
      </c>
    </row>
    <row r="111" spans="1:17" s="701" customFormat="1" ht="34.5" customHeight="1" x14ac:dyDescent="0.2">
      <c r="A111" s="1080"/>
      <c r="B111" s="576" t="s">
        <v>2159</v>
      </c>
      <c r="C111" s="566">
        <v>74499.358000000007</v>
      </c>
      <c r="D111" s="580">
        <v>0</v>
      </c>
      <c r="E111" s="568">
        <v>0</v>
      </c>
      <c r="F111" s="726">
        <v>956.35799999999995</v>
      </c>
      <c r="G111" s="569">
        <v>956.35799999999995</v>
      </c>
      <c r="H111" s="570">
        <v>0</v>
      </c>
      <c r="I111" s="571">
        <v>0</v>
      </c>
      <c r="J111" s="569">
        <v>21543</v>
      </c>
      <c r="K111" s="572">
        <v>21543</v>
      </c>
      <c r="L111" s="599">
        <v>0</v>
      </c>
      <c r="M111" s="604">
        <v>0</v>
      </c>
      <c r="N111" s="615">
        <v>25000</v>
      </c>
      <c r="O111" s="585">
        <v>27000</v>
      </c>
      <c r="P111" s="616">
        <v>0</v>
      </c>
      <c r="Q111" s="605" t="s">
        <v>70</v>
      </c>
    </row>
    <row r="112" spans="1:17" s="701" customFormat="1" ht="34.5" customHeight="1" x14ac:dyDescent="0.2">
      <c r="A112" s="1080"/>
      <c r="B112" s="576" t="s">
        <v>2160</v>
      </c>
      <c r="C112" s="566">
        <v>4393.4865300000001</v>
      </c>
      <c r="D112" s="580">
        <v>0</v>
      </c>
      <c r="E112" s="568">
        <v>0</v>
      </c>
      <c r="F112" s="726">
        <v>4393.4865300000001</v>
      </c>
      <c r="G112" s="569">
        <v>4393.4865300000001</v>
      </c>
      <c r="H112" s="570">
        <v>0</v>
      </c>
      <c r="I112" s="571">
        <v>0</v>
      </c>
      <c r="J112" s="569">
        <v>0</v>
      </c>
      <c r="K112" s="572">
        <v>0</v>
      </c>
      <c r="L112" s="599">
        <v>0</v>
      </c>
      <c r="M112" s="604">
        <v>0</v>
      </c>
      <c r="N112" s="609">
        <v>0</v>
      </c>
      <c r="O112" s="610">
        <v>0</v>
      </c>
      <c r="P112" s="611">
        <v>0</v>
      </c>
      <c r="Q112" s="605" t="s">
        <v>70</v>
      </c>
    </row>
    <row r="113" spans="1:17" s="701" customFormat="1" ht="45" customHeight="1" x14ac:dyDescent="0.2">
      <c r="A113" s="1080"/>
      <c r="B113" s="576" t="s">
        <v>2161</v>
      </c>
      <c r="C113" s="566">
        <v>40417.132769999997</v>
      </c>
      <c r="D113" s="580">
        <v>0</v>
      </c>
      <c r="E113" s="568">
        <v>0</v>
      </c>
      <c r="F113" s="726">
        <v>23659.802769999998</v>
      </c>
      <c r="G113" s="569">
        <v>23659.802769999998</v>
      </c>
      <c r="H113" s="570">
        <v>0</v>
      </c>
      <c r="I113" s="571">
        <v>0</v>
      </c>
      <c r="J113" s="569">
        <v>16757.330000000002</v>
      </c>
      <c r="K113" s="572">
        <v>16757.330000000002</v>
      </c>
      <c r="L113" s="599">
        <v>0</v>
      </c>
      <c r="M113" s="604">
        <v>0</v>
      </c>
      <c r="N113" s="609">
        <v>0</v>
      </c>
      <c r="O113" s="610">
        <v>0</v>
      </c>
      <c r="P113" s="611">
        <v>0</v>
      </c>
      <c r="Q113" s="605" t="s">
        <v>70</v>
      </c>
    </row>
    <row r="114" spans="1:17" s="701" customFormat="1" ht="34.5" customHeight="1" x14ac:dyDescent="0.2">
      <c r="A114" s="1080"/>
      <c r="B114" s="576" t="s">
        <v>2162</v>
      </c>
      <c r="C114" s="566">
        <v>572.6</v>
      </c>
      <c r="D114" s="580">
        <v>0</v>
      </c>
      <c r="E114" s="568">
        <v>0</v>
      </c>
      <c r="F114" s="726">
        <v>375</v>
      </c>
      <c r="G114" s="569">
        <v>375</v>
      </c>
      <c r="H114" s="570">
        <v>0</v>
      </c>
      <c r="I114" s="571">
        <v>0</v>
      </c>
      <c r="J114" s="569">
        <v>0</v>
      </c>
      <c r="K114" s="572">
        <v>0</v>
      </c>
      <c r="L114" s="599">
        <v>0</v>
      </c>
      <c r="M114" s="604">
        <v>0</v>
      </c>
      <c r="N114" s="609">
        <v>0</v>
      </c>
      <c r="O114" s="610">
        <v>0</v>
      </c>
      <c r="P114" s="611">
        <v>0</v>
      </c>
      <c r="Q114" s="605" t="s">
        <v>2069</v>
      </c>
    </row>
    <row r="115" spans="1:17" s="701" customFormat="1" ht="24" customHeight="1" x14ac:dyDescent="0.2">
      <c r="A115" s="1080"/>
      <c r="B115" s="754" t="s">
        <v>2163</v>
      </c>
      <c r="C115" s="755">
        <v>100.49731</v>
      </c>
      <c r="D115" s="567">
        <v>0</v>
      </c>
      <c r="E115" s="568">
        <v>0</v>
      </c>
      <c r="F115" s="726">
        <v>100.49731</v>
      </c>
      <c r="G115" s="569">
        <v>100.49731</v>
      </c>
      <c r="H115" s="570">
        <v>0</v>
      </c>
      <c r="I115" s="571">
        <v>0</v>
      </c>
      <c r="J115" s="569">
        <v>0</v>
      </c>
      <c r="K115" s="572">
        <v>0</v>
      </c>
      <c r="L115" s="599">
        <v>0</v>
      </c>
      <c r="M115" s="604">
        <v>0</v>
      </c>
      <c r="N115" s="609">
        <v>0</v>
      </c>
      <c r="O115" s="610">
        <v>0</v>
      </c>
      <c r="P115" s="611">
        <v>0</v>
      </c>
      <c r="Q115" s="594" t="s">
        <v>70</v>
      </c>
    </row>
    <row r="116" spans="1:17" s="701" customFormat="1" ht="34.5" customHeight="1" x14ac:dyDescent="0.2">
      <c r="A116" s="1080"/>
      <c r="B116" s="700" t="s">
        <v>2448</v>
      </c>
      <c r="C116" s="744">
        <v>1261</v>
      </c>
      <c r="D116" s="745">
        <v>0</v>
      </c>
      <c r="E116" s="556">
        <v>0</v>
      </c>
      <c r="F116" s="746">
        <v>850</v>
      </c>
      <c r="G116" s="560">
        <v>850</v>
      </c>
      <c r="H116" s="747">
        <v>0</v>
      </c>
      <c r="I116" s="748">
        <v>0</v>
      </c>
      <c r="J116" s="560">
        <v>0</v>
      </c>
      <c r="K116" s="561">
        <v>0</v>
      </c>
      <c r="L116" s="749">
        <v>0</v>
      </c>
      <c r="M116" s="750">
        <v>0</v>
      </c>
      <c r="N116" s="751">
        <v>0</v>
      </c>
      <c r="O116" s="752">
        <v>0</v>
      </c>
      <c r="P116" s="753">
        <v>0</v>
      </c>
      <c r="Q116" s="614" t="s">
        <v>2127</v>
      </c>
    </row>
    <row r="117" spans="1:17" s="701" customFormat="1" ht="34.5" customHeight="1" x14ac:dyDescent="0.2">
      <c r="A117" s="1080"/>
      <c r="B117" s="576" t="s">
        <v>2164</v>
      </c>
      <c r="C117" s="566">
        <v>261</v>
      </c>
      <c r="D117" s="580">
        <v>0</v>
      </c>
      <c r="E117" s="568">
        <v>0</v>
      </c>
      <c r="F117" s="726">
        <v>200</v>
      </c>
      <c r="G117" s="569">
        <v>200</v>
      </c>
      <c r="H117" s="570">
        <v>0</v>
      </c>
      <c r="I117" s="571">
        <v>0</v>
      </c>
      <c r="J117" s="569">
        <v>0</v>
      </c>
      <c r="K117" s="572">
        <v>0</v>
      </c>
      <c r="L117" s="599">
        <v>0</v>
      </c>
      <c r="M117" s="604">
        <v>0</v>
      </c>
      <c r="N117" s="609">
        <v>0</v>
      </c>
      <c r="O117" s="610">
        <v>0</v>
      </c>
      <c r="P117" s="611">
        <v>0</v>
      </c>
      <c r="Q117" s="605" t="s">
        <v>2069</v>
      </c>
    </row>
    <row r="118" spans="1:17" s="701" customFormat="1" ht="34.5" customHeight="1" x14ac:dyDescent="0.2">
      <c r="A118" s="1080"/>
      <c r="B118" s="576" t="s">
        <v>2165</v>
      </c>
      <c r="C118" s="566">
        <v>5924</v>
      </c>
      <c r="D118" s="580">
        <v>0</v>
      </c>
      <c r="E118" s="568">
        <v>0</v>
      </c>
      <c r="F118" s="726">
        <v>3700</v>
      </c>
      <c r="G118" s="569">
        <v>3700</v>
      </c>
      <c r="H118" s="570">
        <v>0</v>
      </c>
      <c r="I118" s="571">
        <v>0</v>
      </c>
      <c r="J118" s="569">
        <v>0</v>
      </c>
      <c r="K118" s="572">
        <v>0</v>
      </c>
      <c r="L118" s="599">
        <v>0</v>
      </c>
      <c r="M118" s="604">
        <v>0</v>
      </c>
      <c r="N118" s="609">
        <v>0</v>
      </c>
      <c r="O118" s="610">
        <v>0</v>
      </c>
      <c r="P118" s="611">
        <v>0</v>
      </c>
      <c r="Q118" s="594" t="s">
        <v>2127</v>
      </c>
    </row>
    <row r="119" spans="1:17" s="701" customFormat="1" ht="34.5" customHeight="1" x14ac:dyDescent="0.2">
      <c r="A119" s="1080"/>
      <c r="B119" s="576" t="s">
        <v>2166</v>
      </c>
      <c r="C119" s="566">
        <v>2570</v>
      </c>
      <c r="D119" s="580">
        <v>0</v>
      </c>
      <c r="E119" s="568">
        <v>0</v>
      </c>
      <c r="F119" s="726">
        <v>2500</v>
      </c>
      <c r="G119" s="569">
        <v>2500</v>
      </c>
      <c r="H119" s="570">
        <v>0</v>
      </c>
      <c r="I119" s="571">
        <v>0</v>
      </c>
      <c r="J119" s="569">
        <v>0</v>
      </c>
      <c r="K119" s="572">
        <v>0</v>
      </c>
      <c r="L119" s="599">
        <v>0</v>
      </c>
      <c r="M119" s="604">
        <v>0</v>
      </c>
      <c r="N119" s="609">
        <v>0</v>
      </c>
      <c r="O119" s="610">
        <v>0</v>
      </c>
      <c r="P119" s="611">
        <v>0</v>
      </c>
      <c r="Q119" s="605" t="s">
        <v>2069</v>
      </c>
    </row>
    <row r="120" spans="1:17" s="701" customFormat="1" ht="34.5" customHeight="1" x14ac:dyDescent="0.2">
      <c r="A120" s="1080"/>
      <c r="B120" s="576" t="s">
        <v>2167</v>
      </c>
      <c r="C120" s="566">
        <v>11500.00115</v>
      </c>
      <c r="D120" s="580">
        <v>0</v>
      </c>
      <c r="E120" s="568">
        <v>0</v>
      </c>
      <c r="F120" s="726">
        <v>7964.5711500000007</v>
      </c>
      <c r="G120" s="569">
        <v>7964.5711500000007</v>
      </c>
      <c r="H120" s="570">
        <v>0</v>
      </c>
      <c r="I120" s="571">
        <v>0</v>
      </c>
      <c r="J120" s="569">
        <v>3535.43</v>
      </c>
      <c r="K120" s="572">
        <v>3535.43</v>
      </c>
      <c r="L120" s="599">
        <v>0</v>
      </c>
      <c r="M120" s="604">
        <v>0</v>
      </c>
      <c r="N120" s="609">
        <v>0</v>
      </c>
      <c r="O120" s="610">
        <v>0</v>
      </c>
      <c r="P120" s="611">
        <v>0</v>
      </c>
      <c r="Q120" s="605" t="s">
        <v>70</v>
      </c>
    </row>
    <row r="121" spans="1:17" s="701" customFormat="1" ht="31.5" x14ac:dyDescent="0.2">
      <c r="A121" s="1080"/>
      <c r="B121" s="576" t="s">
        <v>2168</v>
      </c>
      <c r="C121" s="566">
        <v>2089.5749999999998</v>
      </c>
      <c r="D121" s="580">
        <v>0</v>
      </c>
      <c r="E121" s="568">
        <v>0</v>
      </c>
      <c r="F121" s="726">
        <v>2089.5749999999998</v>
      </c>
      <c r="G121" s="569">
        <v>2089.5749999999998</v>
      </c>
      <c r="H121" s="570">
        <v>0</v>
      </c>
      <c r="I121" s="571">
        <v>0</v>
      </c>
      <c r="J121" s="569">
        <v>0</v>
      </c>
      <c r="K121" s="572">
        <v>0</v>
      </c>
      <c r="L121" s="599">
        <v>0</v>
      </c>
      <c r="M121" s="604">
        <v>0</v>
      </c>
      <c r="N121" s="609">
        <v>0</v>
      </c>
      <c r="O121" s="610">
        <v>0</v>
      </c>
      <c r="P121" s="611">
        <v>0</v>
      </c>
      <c r="Q121" s="605" t="s">
        <v>70</v>
      </c>
    </row>
    <row r="122" spans="1:17" s="701" customFormat="1" ht="34.5" customHeight="1" x14ac:dyDescent="0.2">
      <c r="A122" s="1080"/>
      <c r="B122" s="576" t="s">
        <v>2169</v>
      </c>
      <c r="C122" s="566">
        <v>900.8</v>
      </c>
      <c r="D122" s="580">
        <v>0</v>
      </c>
      <c r="E122" s="568">
        <v>0</v>
      </c>
      <c r="F122" s="726">
        <v>900</v>
      </c>
      <c r="G122" s="569">
        <v>900</v>
      </c>
      <c r="H122" s="570">
        <v>0</v>
      </c>
      <c r="I122" s="571">
        <v>0</v>
      </c>
      <c r="J122" s="569">
        <v>0</v>
      </c>
      <c r="K122" s="572">
        <v>0</v>
      </c>
      <c r="L122" s="599">
        <v>0</v>
      </c>
      <c r="M122" s="604">
        <v>0</v>
      </c>
      <c r="N122" s="609">
        <v>0</v>
      </c>
      <c r="O122" s="610">
        <v>0</v>
      </c>
      <c r="P122" s="611">
        <v>0</v>
      </c>
      <c r="Q122" s="594" t="s">
        <v>2069</v>
      </c>
    </row>
    <row r="123" spans="1:17" s="701" customFormat="1" ht="34.5" customHeight="1" x14ac:dyDescent="0.2">
      <c r="A123" s="1080"/>
      <c r="B123" s="576" t="s">
        <v>2170</v>
      </c>
      <c r="C123" s="566">
        <v>9449.2381800000003</v>
      </c>
      <c r="D123" s="580">
        <v>0</v>
      </c>
      <c r="E123" s="568">
        <v>0</v>
      </c>
      <c r="F123" s="726">
        <v>9449.2381800000003</v>
      </c>
      <c r="G123" s="569">
        <v>9449.2381800000003</v>
      </c>
      <c r="H123" s="570">
        <v>0</v>
      </c>
      <c r="I123" s="571">
        <v>0</v>
      </c>
      <c r="J123" s="569">
        <v>0</v>
      </c>
      <c r="K123" s="572">
        <v>0</v>
      </c>
      <c r="L123" s="599">
        <v>0</v>
      </c>
      <c r="M123" s="604">
        <v>0</v>
      </c>
      <c r="N123" s="609">
        <v>0</v>
      </c>
      <c r="O123" s="610">
        <v>0</v>
      </c>
      <c r="P123" s="611">
        <v>0</v>
      </c>
      <c r="Q123" s="605" t="s">
        <v>70</v>
      </c>
    </row>
    <row r="124" spans="1:17" s="701" customFormat="1" ht="34.5" customHeight="1" x14ac:dyDescent="0.2">
      <c r="A124" s="1080"/>
      <c r="B124" s="576" t="s">
        <v>2171</v>
      </c>
      <c r="C124" s="566">
        <v>4035</v>
      </c>
      <c r="D124" s="580">
        <v>0</v>
      </c>
      <c r="E124" s="568">
        <v>0</v>
      </c>
      <c r="F124" s="726">
        <v>200</v>
      </c>
      <c r="G124" s="569">
        <v>200</v>
      </c>
      <c r="H124" s="570">
        <v>0</v>
      </c>
      <c r="I124" s="571">
        <v>0</v>
      </c>
      <c r="J124" s="569">
        <v>3800</v>
      </c>
      <c r="K124" s="572">
        <v>3800</v>
      </c>
      <c r="L124" s="599">
        <v>0</v>
      </c>
      <c r="M124" s="604">
        <v>0</v>
      </c>
      <c r="N124" s="609">
        <v>0</v>
      </c>
      <c r="O124" s="610">
        <v>0</v>
      </c>
      <c r="P124" s="611">
        <v>0</v>
      </c>
      <c r="Q124" s="594" t="s">
        <v>2069</v>
      </c>
    </row>
    <row r="125" spans="1:17" s="701" customFormat="1" ht="34.5" customHeight="1" x14ac:dyDescent="0.2">
      <c r="A125" s="1080"/>
      <c r="B125" s="576" t="s">
        <v>2172</v>
      </c>
      <c r="C125" s="566">
        <v>1692</v>
      </c>
      <c r="D125" s="580">
        <v>0</v>
      </c>
      <c r="E125" s="568">
        <v>0</v>
      </c>
      <c r="F125" s="726">
        <v>1300</v>
      </c>
      <c r="G125" s="569">
        <v>1300</v>
      </c>
      <c r="H125" s="570">
        <v>0</v>
      </c>
      <c r="I125" s="571">
        <v>0</v>
      </c>
      <c r="J125" s="569">
        <v>0</v>
      </c>
      <c r="K125" s="572">
        <v>0</v>
      </c>
      <c r="L125" s="599">
        <v>0</v>
      </c>
      <c r="M125" s="604">
        <v>0</v>
      </c>
      <c r="N125" s="609">
        <v>0</v>
      </c>
      <c r="O125" s="610">
        <v>0</v>
      </c>
      <c r="P125" s="611">
        <v>0</v>
      </c>
      <c r="Q125" s="594" t="s">
        <v>2069</v>
      </c>
    </row>
    <row r="126" spans="1:17" s="701" customFormat="1" ht="34.5" customHeight="1" x14ac:dyDescent="0.2">
      <c r="A126" s="1080"/>
      <c r="B126" s="576" t="s">
        <v>2449</v>
      </c>
      <c r="C126" s="566">
        <v>1171.28</v>
      </c>
      <c r="D126" s="580">
        <v>0</v>
      </c>
      <c r="E126" s="568">
        <v>0</v>
      </c>
      <c r="F126" s="726">
        <v>950</v>
      </c>
      <c r="G126" s="569">
        <v>950</v>
      </c>
      <c r="H126" s="570">
        <v>0</v>
      </c>
      <c r="I126" s="571">
        <v>0</v>
      </c>
      <c r="J126" s="569">
        <v>0</v>
      </c>
      <c r="K126" s="572">
        <v>0</v>
      </c>
      <c r="L126" s="599">
        <v>0</v>
      </c>
      <c r="M126" s="604">
        <v>0</v>
      </c>
      <c r="N126" s="609">
        <v>0</v>
      </c>
      <c r="O126" s="610">
        <v>0</v>
      </c>
      <c r="P126" s="611">
        <v>0</v>
      </c>
      <c r="Q126" s="605" t="s">
        <v>2069</v>
      </c>
    </row>
    <row r="127" spans="1:17" s="701" customFormat="1" ht="24" customHeight="1" x14ac:dyDescent="0.2">
      <c r="A127" s="1080"/>
      <c r="B127" s="578" t="s">
        <v>2173</v>
      </c>
      <c r="C127" s="566">
        <v>1678.1442500000001</v>
      </c>
      <c r="D127" s="580">
        <v>0</v>
      </c>
      <c r="E127" s="568">
        <v>0</v>
      </c>
      <c r="F127" s="726">
        <v>1678.1442500000001</v>
      </c>
      <c r="G127" s="569">
        <v>1678.1442500000001</v>
      </c>
      <c r="H127" s="570">
        <v>0</v>
      </c>
      <c r="I127" s="571">
        <v>0</v>
      </c>
      <c r="J127" s="569">
        <v>0</v>
      </c>
      <c r="K127" s="572">
        <v>0</v>
      </c>
      <c r="L127" s="599">
        <v>0</v>
      </c>
      <c r="M127" s="604">
        <v>0</v>
      </c>
      <c r="N127" s="609">
        <v>0</v>
      </c>
      <c r="O127" s="610">
        <v>0</v>
      </c>
      <c r="P127" s="611">
        <v>0</v>
      </c>
      <c r="Q127" s="605" t="s">
        <v>70</v>
      </c>
    </row>
    <row r="128" spans="1:17" s="701" customFormat="1" ht="34.5" customHeight="1" x14ac:dyDescent="0.2">
      <c r="A128" s="1080"/>
      <c r="B128" s="576" t="s">
        <v>2450</v>
      </c>
      <c r="C128" s="566">
        <v>2496.9630000000002</v>
      </c>
      <c r="D128" s="580">
        <v>0</v>
      </c>
      <c r="E128" s="568">
        <v>0</v>
      </c>
      <c r="F128" s="726">
        <v>2000</v>
      </c>
      <c r="G128" s="569">
        <v>2000</v>
      </c>
      <c r="H128" s="570">
        <v>0</v>
      </c>
      <c r="I128" s="571">
        <v>0</v>
      </c>
      <c r="J128" s="569">
        <v>0</v>
      </c>
      <c r="K128" s="572">
        <v>0</v>
      </c>
      <c r="L128" s="599">
        <v>0</v>
      </c>
      <c r="M128" s="604">
        <v>0</v>
      </c>
      <c r="N128" s="609">
        <v>0</v>
      </c>
      <c r="O128" s="610">
        <v>0</v>
      </c>
      <c r="P128" s="611">
        <v>0</v>
      </c>
      <c r="Q128" s="605" t="s">
        <v>2069</v>
      </c>
    </row>
    <row r="129" spans="1:17" s="701" customFormat="1" ht="34.5" customHeight="1" x14ac:dyDescent="0.2">
      <c r="A129" s="1080"/>
      <c r="B129" s="576" t="s">
        <v>2174</v>
      </c>
      <c r="C129" s="566">
        <v>621.77598</v>
      </c>
      <c r="D129" s="580">
        <v>0</v>
      </c>
      <c r="E129" s="568">
        <v>0</v>
      </c>
      <c r="F129" s="726">
        <v>621.77598</v>
      </c>
      <c r="G129" s="569">
        <v>621.77598</v>
      </c>
      <c r="H129" s="570">
        <v>0</v>
      </c>
      <c r="I129" s="571">
        <v>0</v>
      </c>
      <c r="J129" s="569">
        <v>0</v>
      </c>
      <c r="K129" s="572">
        <v>0</v>
      </c>
      <c r="L129" s="599">
        <v>0</v>
      </c>
      <c r="M129" s="604">
        <v>0</v>
      </c>
      <c r="N129" s="609">
        <v>0</v>
      </c>
      <c r="O129" s="610">
        <v>0</v>
      </c>
      <c r="P129" s="611">
        <v>0</v>
      </c>
      <c r="Q129" s="605" t="s">
        <v>70</v>
      </c>
    </row>
    <row r="130" spans="1:17" s="701" customFormat="1" ht="42" x14ac:dyDescent="0.2">
      <c r="A130" s="1080"/>
      <c r="B130" s="576" t="s">
        <v>2175</v>
      </c>
      <c r="C130" s="566">
        <v>1051</v>
      </c>
      <c r="D130" s="580">
        <v>0</v>
      </c>
      <c r="E130" s="568">
        <v>0</v>
      </c>
      <c r="F130" s="726">
        <v>1000</v>
      </c>
      <c r="G130" s="569">
        <v>1000</v>
      </c>
      <c r="H130" s="570">
        <v>0</v>
      </c>
      <c r="I130" s="571">
        <v>0</v>
      </c>
      <c r="J130" s="569">
        <v>0</v>
      </c>
      <c r="K130" s="572">
        <v>0</v>
      </c>
      <c r="L130" s="599">
        <v>0</v>
      </c>
      <c r="M130" s="604">
        <v>0</v>
      </c>
      <c r="N130" s="609">
        <v>0</v>
      </c>
      <c r="O130" s="610">
        <v>0</v>
      </c>
      <c r="P130" s="611">
        <v>0</v>
      </c>
      <c r="Q130" s="605" t="s">
        <v>2069</v>
      </c>
    </row>
    <row r="131" spans="1:17" s="701" customFormat="1" ht="34.5" customHeight="1" x14ac:dyDescent="0.2">
      <c r="A131" s="1080"/>
      <c r="B131" s="576" t="s">
        <v>2176</v>
      </c>
      <c r="C131" s="566">
        <v>1215.00461</v>
      </c>
      <c r="D131" s="580">
        <v>0</v>
      </c>
      <c r="E131" s="568">
        <v>0</v>
      </c>
      <c r="F131" s="726">
        <v>1023.0346099999999</v>
      </c>
      <c r="G131" s="569">
        <v>1023.0346099999999</v>
      </c>
      <c r="H131" s="570">
        <v>0</v>
      </c>
      <c r="I131" s="571">
        <v>0</v>
      </c>
      <c r="J131" s="569">
        <v>191.97</v>
      </c>
      <c r="K131" s="572">
        <v>191.97</v>
      </c>
      <c r="L131" s="599">
        <v>0</v>
      </c>
      <c r="M131" s="604">
        <v>0</v>
      </c>
      <c r="N131" s="609">
        <v>0</v>
      </c>
      <c r="O131" s="610">
        <v>0</v>
      </c>
      <c r="P131" s="611">
        <v>0</v>
      </c>
      <c r="Q131" s="605" t="s">
        <v>70</v>
      </c>
    </row>
    <row r="132" spans="1:17" s="701" customFormat="1" ht="34.5" customHeight="1" x14ac:dyDescent="0.2">
      <c r="A132" s="1080"/>
      <c r="B132" s="576" t="s">
        <v>2177</v>
      </c>
      <c r="C132" s="566">
        <v>628.26900000000001</v>
      </c>
      <c r="D132" s="580">
        <v>0</v>
      </c>
      <c r="E132" s="568">
        <v>0</v>
      </c>
      <c r="F132" s="726">
        <v>500</v>
      </c>
      <c r="G132" s="569">
        <v>500</v>
      </c>
      <c r="H132" s="570">
        <v>0</v>
      </c>
      <c r="I132" s="571">
        <v>0</v>
      </c>
      <c r="J132" s="569">
        <v>0</v>
      </c>
      <c r="K132" s="572">
        <v>0</v>
      </c>
      <c r="L132" s="599">
        <v>0</v>
      </c>
      <c r="M132" s="604">
        <v>0</v>
      </c>
      <c r="N132" s="609">
        <v>0</v>
      </c>
      <c r="O132" s="610">
        <v>0</v>
      </c>
      <c r="P132" s="611">
        <v>0</v>
      </c>
      <c r="Q132" s="594" t="s">
        <v>2069</v>
      </c>
    </row>
    <row r="133" spans="1:17" s="701" customFormat="1" ht="34.5" customHeight="1" x14ac:dyDescent="0.2">
      <c r="A133" s="1080"/>
      <c r="B133" s="576" t="s">
        <v>2178</v>
      </c>
      <c r="C133" s="566">
        <v>8104</v>
      </c>
      <c r="D133" s="580">
        <v>0</v>
      </c>
      <c r="E133" s="568">
        <v>0</v>
      </c>
      <c r="F133" s="726">
        <v>2000</v>
      </c>
      <c r="G133" s="569">
        <v>2000</v>
      </c>
      <c r="H133" s="570">
        <v>0</v>
      </c>
      <c r="I133" s="571">
        <v>0</v>
      </c>
      <c r="J133" s="569">
        <v>3700</v>
      </c>
      <c r="K133" s="572">
        <v>3700</v>
      </c>
      <c r="L133" s="599">
        <v>0</v>
      </c>
      <c r="M133" s="604">
        <v>0</v>
      </c>
      <c r="N133" s="609">
        <v>0</v>
      </c>
      <c r="O133" s="610">
        <v>0</v>
      </c>
      <c r="P133" s="611">
        <v>0</v>
      </c>
      <c r="Q133" s="594" t="s">
        <v>2069</v>
      </c>
    </row>
    <row r="134" spans="1:17" s="701" customFormat="1" ht="45" customHeight="1" x14ac:dyDescent="0.2">
      <c r="A134" s="1080"/>
      <c r="B134" s="576" t="s">
        <v>2179</v>
      </c>
      <c r="C134" s="566">
        <v>2051.2702399999998</v>
      </c>
      <c r="D134" s="580">
        <v>0</v>
      </c>
      <c r="E134" s="568">
        <v>0</v>
      </c>
      <c r="F134" s="726">
        <v>1551.2702400000001</v>
      </c>
      <c r="G134" s="569">
        <v>1551.2702400000001</v>
      </c>
      <c r="H134" s="570">
        <v>0</v>
      </c>
      <c r="I134" s="571">
        <v>0</v>
      </c>
      <c r="J134" s="569">
        <v>0</v>
      </c>
      <c r="K134" s="572">
        <v>0</v>
      </c>
      <c r="L134" s="599">
        <v>0</v>
      </c>
      <c r="M134" s="604">
        <v>0</v>
      </c>
      <c r="N134" s="609">
        <v>0</v>
      </c>
      <c r="O134" s="610">
        <v>0</v>
      </c>
      <c r="P134" s="611">
        <v>0</v>
      </c>
      <c r="Q134" s="594" t="s">
        <v>2069</v>
      </c>
    </row>
    <row r="135" spans="1:17" s="701" customFormat="1" ht="34.5" customHeight="1" x14ac:dyDescent="0.2">
      <c r="A135" s="1080"/>
      <c r="B135" s="754" t="s">
        <v>2180</v>
      </c>
      <c r="C135" s="755">
        <v>4140</v>
      </c>
      <c r="D135" s="567">
        <v>0</v>
      </c>
      <c r="E135" s="568">
        <v>0</v>
      </c>
      <c r="F135" s="726">
        <v>4140</v>
      </c>
      <c r="G135" s="569">
        <v>4140</v>
      </c>
      <c r="H135" s="570">
        <v>0</v>
      </c>
      <c r="I135" s="571">
        <v>0</v>
      </c>
      <c r="J135" s="569">
        <v>0</v>
      </c>
      <c r="K135" s="572">
        <v>0</v>
      </c>
      <c r="L135" s="599">
        <v>0</v>
      </c>
      <c r="M135" s="604">
        <v>0</v>
      </c>
      <c r="N135" s="609">
        <v>0</v>
      </c>
      <c r="O135" s="610">
        <v>0</v>
      </c>
      <c r="P135" s="611">
        <v>0</v>
      </c>
      <c r="Q135" s="594" t="s">
        <v>70</v>
      </c>
    </row>
    <row r="136" spans="1:17" s="701" customFormat="1" ht="34.5" customHeight="1" x14ac:dyDescent="0.2">
      <c r="A136" s="1080"/>
      <c r="B136" s="700" t="s">
        <v>2181</v>
      </c>
      <c r="C136" s="744">
        <v>568.96500000000003</v>
      </c>
      <c r="D136" s="745">
        <v>0</v>
      </c>
      <c r="E136" s="556">
        <v>0</v>
      </c>
      <c r="F136" s="746">
        <v>450</v>
      </c>
      <c r="G136" s="560">
        <v>450</v>
      </c>
      <c r="H136" s="747">
        <v>0</v>
      </c>
      <c r="I136" s="748">
        <v>0</v>
      </c>
      <c r="J136" s="560">
        <v>0</v>
      </c>
      <c r="K136" s="561">
        <v>0</v>
      </c>
      <c r="L136" s="749">
        <v>0</v>
      </c>
      <c r="M136" s="750">
        <v>0</v>
      </c>
      <c r="N136" s="751">
        <v>0</v>
      </c>
      <c r="O136" s="752">
        <v>0</v>
      </c>
      <c r="P136" s="753">
        <v>0</v>
      </c>
      <c r="Q136" s="614" t="s">
        <v>2069</v>
      </c>
    </row>
    <row r="137" spans="1:17" s="701" customFormat="1" ht="34.5" customHeight="1" x14ac:dyDescent="0.2">
      <c r="A137" s="1080"/>
      <c r="B137" s="576" t="s">
        <v>2182</v>
      </c>
      <c r="C137" s="566">
        <v>15256.9622</v>
      </c>
      <c r="D137" s="580">
        <v>0</v>
      </c>
      <c r="E137" s="568">
        <v>0</v>
      </c>
      <c r="F137" s="726">
        <v>14499.9622</v>
      </c>
      <c r="G137" s="569">
        <v>14499.9622</v>
      </c>
      <c r="H137" s="570">
        <v>0</v>
      </c>
      <c r="I137" s="571">
        <v>0</v>
      </c>
      <c r="J137" s="569">
        <v>0</v>
      </c>
      <c r="K137" s="572">
        <v>0</v>
      </c>
      <c r="L137" s="599">
        <v>0</v>
      </c>
      <c r="M137" s="604">
        <v>0</v>
      </c>
      <c r="N137" s="609">
        <v>0</v>
      </c>
      <c r="O137" s="610">
        <v>0</v>
      </c>
      <c r="P137" s="611">
        <v>0</v>
      </c>
      <c r="Q137" s="605" t="s">
        <v>2069</v>
      </c>
    </row>
    <row r="138" spans="1:17" s="701" customFormat="1" ht="34.5" customHeight="1" x14ac:dyDescent="0.2">
      <c r="A138" s="1080"/>
      <c r="B138" s="576" t="s">
        <v>2183</v>
      </c>
      <c r="C138" s="566">
        <v>19500</v>
      </c>
      <c r="D138" s="580">
        <v>0</v>
      </c>
      <c r="E138" s="568">
        <v>0</v>
      </c>
      <c r="F138" s="726">
        <v>410</v>
      </c>
      <c r="G138" s="569">
        <v>410</v>
      </c>
      <c r="H138" s="570">
        <v>0</v>
      </c>
      <c r="I138" s="571">
        <v>0</v>
      </c>
      <c r="J138" s="569">
        <v>19090</v>
      </c>
      <c r="K138" s="572">
        <v>19090</v>
      </c>
      <c r="L138" s="599">
        <v>0</v>
      </c>
      <c r="M138" s="604">
        <v>0</v>
      </c>
      <c r="N138" s="609">
        <v>0</v>
      </c>
      <c r="O138" s="610">
        <v>0</v>
      </c>
      <c r="P138" s="611">
        <v>0</v>
      </c>
      <c r="Q138" s="605" t="s">
        <v>70</v>
      </c>
    </row>
    <row r="139" spans="1:17" s="701" customFormat="1" ht="34.5" customHeight="1" x14ac:dyDescent="0.2">
      <c r="A139" s="1080"/>
      <c r="B139" s="576" t="s">
        <v>2184</v>
      </c>
      <c r="C139" s="566">
        <v>1469.5530799999999</v>
      </c>
      <c r="D139" s="580">
        <v>0</v>
      </c>
      <c r="E139" s="568">
        <v>1380</v>
      </c>
      <c r="F139" s="726">
        <v>89.553080000000008</v>
      </c>
      <c r="G139" s="569">
        <v>89.553080000000008</v>
      </c>
      <c r="H139" s="570">
        <v>0</v>
      </c>
      <c r="I139" s="571">
        <v>0</v>
      </c>
      <c r="J139" s="569">
        <v>0</v>
      </c>
      <c r="K139" s="572">
        <v>0</v>
      </c>
      <c r="L139" s="599">
        <v>0</v>
      </c>
      <c r="M139" s="604">
        <v>0</v>
      </c>
      <c r="N139" s="609">
        <v>0</v>
      </c>
      <c r="O139" s="610">
        <v>0</v>
      </c>
      <c r="P139" s="611">
        <v>0</v>
      </c>
      <c r="Q139" s="605" t="s">
        <v>70</v>
      </c>
    </row>
    <row r="140" spans="1:17" s="701" customFormat="1" ht="34.5" customHeight="1" x14ac:dyDescent="0.2">
      <c r="A140" s="1080"/>
      <c r="B140" s="576" t="s">
        <v>2185</v>
      </c>
      <c r="C140" s="566">
        <v>69.75800000000001</v>
      </c>
      <c r="D140" s="580">
        <v>0</v>
      </c>
      <c r="E140" s="568">
        <v>0</v>
      </c>
      <c r="F140" s="726">
        <v>61.758000000000003</v>
      </c>
      <c r="G140" s="569">
        <v>61.758000000000003</v>
      </c>
      <c r="H140" s="570">
        <v>0</v>
      </c>
      <c r="I140" s="571">
        <v>0</v>
      </c>
      <c r="J140" s="569">
        <v>0</v>
      </c>
      <c r="K140" s="572">
        <v>0</v>
      </c>
      <c r="L140" s="599">
        <v>0</v>
      </c>
      <c r="M140" s="604">
        <v>0</v>
      </c>
      <c r="N140" s="609">
        <v>0</v>
      </c>
      <c r="O140" s="610">
        <v>0</v>
      </c>
      <c r="P140" s="611">
        <v>0</v>
      </c>
      <c r="Q140" s="605" t="s">
        <v>2069</v>
      </c>
    </row>
    <row r="141" spans="1:17" s="701" customFormat="1" ht="45" customHeight="1" x14ac:dyDescent="0.2">
      <c r="A141" s="1080"/>
      <c r="B141" s="576" t="s">
        <v>2186</v>
      </c>
      <c r="C141" s="566">
        <v>11558.42491</v>
      </c>
      <c r="D141" s="580">
        <v>0</v>
      </c>
      <c r="E141" s="568">
        <v>0</v>
      </c>
      <c r="F141" s="726">
        <v>1158.42491</v>
      </c>
      <c r="G141" s="569">
        <v>1158.42491</v>
      </c>
      <c r="H141" s="570">
        <v>0</v>
      </c>
      <c r="I141" s="571">
        <v>0</v>
      </c>
      <c r="J141" s="569">
        <v>10400</v>
      </c>
      <c r="K141" s="572">
        <v>10400</v>
      </c>
      <c r="L141" s="599">
        <v>0</v>
      </c>
      <c r="M141" s="604">
        <v>0</v>
      </c>
      <c r="N141" s="609">
        <v>0</v>
      </c>
      <c r="O141" s="610">
        <v>0</v>
      </c>
      <c r="P141" s="611">
        <v>0</v>
      </c>
      <c r="Q141" s="605" t="s">
        <v>70</v>
      </c>
    </row>
    <row r="142" spans="1:17" s="701" customFormat="1" ht="34.5" customHeight="1" x14ac:dyDescent="0.2">
      <c r="A142" s="1080"/>
      <c r="B142" s="576" t="s">
        <v>2187</v>
      </c>
      <c r="C142" s="566">
        <v>3061.23</v>
      </c>
      <c r="D142" s="580">
        <v>0</v>
      </c>
      <c r="E142" s="568">
        <v>0</v>
      </c>
      <c r="F142" s="726">
        <v>1700</v>
      </c>
      <c r="G142" s="569">
        <v>1700</v>
      </c>
      <c r="H142" s="570">
        <v>0</v>
      </c>
      <c r="I142" s="571">
        <v>0</v>
      </c>
      <c r="J142" s="569">
        <v>0</v>
      </c>
      <c r="K142" s="572">
        <v>0</v>
      </c>
      <c r="L142" s="599">
        <v>0</v>
      </c>
      <c r="M142" s="604">
        <v>0</v>
      </c>
      <c r="N142" s="609">
        <v>0</v>
      </c>
      <c r="O142" s="610">
        <v>0</v>
      </c>
      <c r="P142" s="611">
        <v>0</v>
      </c>
      <c r="Q142" s="594" t="s">
        <v>2069</v>
      </c>
    </row>
    <row r="143" spans="1:17" s="701" customFormat="1" ht="24" customHeight="1" x14ac:dyDescent="0.2">
      <c r="A143" s="1080"/>
      <c r="B143" s="576" t="s">
        <v>2188</v>
      </c>
      <c r="C143" s="566">
        <v>1296.49901</v>
      </c>
      <c r="D143" s="580">
        <v>0</v>
      </c>
      <c r="E143" s="568">
        <v>0</v>
      </c>
      <c r="F143" s="726">
        <v>1296.49901</v>
      </c>
      <c r="G143" s="569">
        <v>1296.49901</v>
      </c>
      <c r="H143" s="570">
        <v>0</v>
      </c>
      <c r="I143" s="571">
        <v>0</v>
      </c>
      <c r="J143" s="569">
        <v>0</v>
      </c>
      <c r="K143" s="572">
        <v>0</v>
      </c>
      <c r="L143" s="599">
        <v>0</v>
      </c>
      <c r="M143" s="604">
        <v>0</v>
      </c>
      <c r="N143" s="609">
        <v>0</v>
      </c>
      <c r="O143" s="610">
        <v>0</v>
      </c>
      <c r="P143" s="611">
        <v>0</v>
      </c>
      <c r="Q143" s="605" t="s">
        <v>70</v>
      </c>
    </row>
    <row r="144" spans="1:17" s="701" customFormat="1" ht="34.5" customHeight="1" x14ac:dyDescent="0.2">
      <c r="A144" s="1080"/>
      <c r="B144" s="576" t="s">
        <v>2189</v>
      </c>
      <c r="C144" s="566">
        <v>267</v>
      </c>
      <c r="D144" s="580">
        <v>0</v>
      </c>
      <c r="E144" s="568">
        <v>0</v>
      </c>
      <c r="F144" s="726">
        <v>250</v>
      </c>
      <c r="G144" s="569">
        <v>250</v>
      </c>
      <c r="H144" s="570">
        <v>0</v>
      </c>
      <c r="I144" s="571">
        <v>0</v>
      </c>
      <c r="J144" s="569">
        <v>0</v>
      </c>
      <c r="K144" s="572">
        <v>0</v>
      </c>
      <c r="L144" s="599">
        <v>0</v>
      </c>
      <c r="M144" s="604">
        <v>0</v>
      </c>
      <c r="N144" s="609">
        <v>0</v>
      </c>
      <c r="O144" s="610">
        <v>0</v>
      </c>
      <c r="P144" s="611">
        <v>0</v>
      </c>
      <c r="Q144" s="605" t="s">
        <v>2069</v>
      </c>
    </row>
    <row r="145" spans="1:17" s="701" customFormat="1" ht="31.5" x14ac:dyDescent="0.2">
      <c r="A145" s="1080"/>
      <c r="B145" s="576" t="s">
        <v>2190</v>
      </c>
      <c r="C145" s="566">
        <v>3950</v>
      </c>
      <c r="D145" s="580">
        <v>0</v>
      </c>
      <c r="E145" s="568">
        <v>0</v>
      </c>
      <c r="F145" s="726">
        <v>100</v>
      </c>
      <c r="G145" s="569">
        <v>100</v>
      </c>
      <c r="H145" s="570">
        <v>0</v>
      </c>
      <c r="I145" s="571">
        <v>0</v>
      </c>
      <c r="J145" s="569">
        <v>3850</v>
      </c>
      <c r="K145" s="572">
        <v>3850</v>
      </c>
      <c r="L145" s="599">
        <v>0</v>
      </c>
      <c r="M145" s="604">
        <v>0</v>
      </c>
      <c r="N145" s="609">
        <v>0</v>
      </c>
      <c r="O145" s="610">
        <v>0</v>
      </c>
      <c r="P145" s="611">
        <v>0</v>
      </c>
      <c r="Q145" s="605" t="s">
        <v>70</v>
      </c>
    </row>
    <row r="146" spans="1:17" s="701" customFormat="1" ht="24" customHeight="1" x14ac:dyDescent="0.2">
      <c r="A146" s="1080"/>
      <c r="B146" s="576" t="s">
        <v>2191</v>
      </c>
      <c r="C146" s="566">
        <v>31900</v>
      </c>
      <c r="D146" s="580">
        <v>0</v>
      </c>
      <c r="E146" s="568">
        <v>0</v>
      </c>
      <c r="F146" s="726">
        <v>100</v>
      </c>
      <c r="G146" s="569">
        <v>100</v>
      </c>
      <c r="H146" s="570">
        <v>0</v>
      </c>
      <c r="I146" s="571">
        <v>0</v>
      </c>
      <c r="J146" s="569">
        <v>31800</v>
      </c>
      <c r="K146" s="572">
        <v>31800</v>
      </c>
      <c r="L146" s="599">
        <v>0</v>
      </c>
      <c r="M146" s="604">
        <v>0</v>
      </c>
      <c r="N146" s="609">
        <v>0</v>
      </c>
      <c r="O146" s="610">
        <v>0</v>
      </c>
      <c r="P146" s="611">
        <v>0</v>
      </c>
      <c r="Q146" s="605" t="s">
        <v>70</v>
      </c>
    </row>
    <row r="147" spans="1:17" s="701" customFormat="1" ht="34.5" customHeight="1" x14ac:dyDescent="0.2">
      <c r="A147" s="1080"/>
      <c r="B147" s="576" t="s">
        <v>2192</v>
      </c>
      <c r="C147" s="566">
        <v>350</v>
      </c>
      <c r="D147" s="580">
        <v>0</v>
      </c>
      <c r="E147" s="568">
        <v>0</v>
      </c>
      <c r="F147" s="726">
        <v>73.81</v>
      </c>
      <c r="G147" s="569">
        <v>73.81</v>
      </c>
      <c r="H147" s="570">
        <v>0</v>
      </c>
      <c r="I147" s="571">
        <v>0</v>
      </c>
      <c r="J147" s="569">
        <v>276.19</v>
      </c>
      <c r="K147" s="572">
        <v>276.19</v>
      </c>
      <c r="L147" s="599">
        <v>0</v>
      </c>
      <c r="M147" s="604">
        <v>0</v>
      </c>
      <c r="N147" s="609">
        <v>0</v>
      </c>
      <c r="O147" s="610">
        <v>0</v>
      </c>
      <c r="P147" s="611">
        <v>0</v>
      </c>
      <c r="Q147" s="605" t="s">
        <v>70</v>
      </c>
    </row>
    <row r="148" spans="1:17" s="701" customFormat="1" ht="24" customHeight="1" x14ac:dyDescent="0.2">
      <c r="A148" s="1080"/>
      <c r="B148" s="576" t="s">
        <v>2193</v>
      </c>
      <c r="C148" s="566">
        <v>6140</v>
      </c>
      <c r="D148" s="580">
        <v>0</v>
      </c>
      <c r="E148" s="568">
        <v>0</v>
      </c>
      <c r="F148" s="726">
        <v>6140</v>
      </c>
      <c r="G148" s="569">
        <v>6140</v>
      </c>
      <c r="H148" s="570">
        <v>0</v>
      </c>
      <c r="I148" s="571">
        <v>0</v>
      </c>
      <c r="J148" s="569">
        <v>0</v>
      </c>
      <c r="K148" s="572">
        <v>0</v>
      </c>
      <c r="L148" s="599">
        <v>0</v>
      </c>
      <c r="M148" s="604">
        <v>0</v>
      </c>
      <c r="N148" s="609">
        <v>0</v>
      </c>
      <c r="O148" s="610">
        <v>0</v>
      </c>
      <c r="P148" s="611">
        <v>0</v>
      </c>
      <c r="Q148" s="605" t="s">
        <v>70</v>
      </c>
    </row>
    <row r="149" spans="1:17" s="701" customFormat="1" ht="24" customHeight="1" x14ac:dyDescent="0.2">
      <c r="A149" s="1080"/>
      <c r="B149" s="576" t="s">
        <v>2194</v>
      </c>
      <c r="C149" s="566">
        <v>1337.5</v>
      </c>
      <c r="D149" s="580">
        <v>0</v>
      </c>
      <c r="E149" s="568">
        <v>0</v>
      </c>
      <c r="F149" s="726">
        <v>1337.5</v>
      </c>
      <c r="G149" s="569">
        <v>1337.5</v>
      </c>
      <c r="H149" s="570">
        <v>0</v>
      </c>
      <c r="I149" s="571">
        <v>0</v>
      </c>
      <c r="J149" s="569">
        <v>0</v>
      </c>
      <c r="K149" s="572">
        <v>0</v>
      </c>
      <c r="L149" s="599">
        <v>0</v>
      </c>
      <c r="M149" s="604">
        <v>0</v>
      </c>
      <c r="N149" s="609">
        <v>0</v>
      </c>
      <c r="O149" s="610">
        <v>0</v>
      </c>
      <c r="P149" s="611">
        <v>0</v>
      </c>
      <c r="Q149" s="605" t="s">
        <v>70</v>
      </c>
    </row>
    <row r="150" spans="1:17" s="701" customFormat="1" ht="45.75" customHeight="1" thickBot="1" x14ac:dyDescent="0.25">
      <c r="A150" s="1081"/>
      <c r="B150" s="576" t="s">
        <v>2459</v>
      </c>
      <c r="C150" s="566">
        <v>82.28</v>
      </c>
      <c r="D150" s="580">
        <v>0</v>
      </c>
      <c r="E150" s="568">
        <v>0</v>
      </c>
      <c r="F150" s="726">
        <v>82.28</v>
      </c>
      <c r="G150" s="569">
        <v>0</v>
      </c>
      <c r="H150" s="570">
        <v>82.28</v>
      </c>
      <c r="I150" s="571">
        <v>0</v>
      </c>
      <c r="J150" s="569">
        <v>0</v>
      </c>
      <c r="K150" s="572">
        <v>0</v>
      </c>
      <c r="L150" s="599">
        <v>0</v>
      </c>
      <c r="M150" s="604">
        <v>0</v>
      </c>
      <c r="N150" s="609">
        <v>0</v>
      </c>
      <c r="O150" s="610">
        <v>0</v>
      </c>
      <c r="P150" s="611">
        <v>0</v>
      </c>
      <c r="Q150" s="605" t="s">
        <v>70</v>
      </c>
    </row>
    <row r="151" spans="1:17" s="702" customFormat="1" ht="15.75" customHeight="1" thickBot="1" x14ac:dyDescent="0.25">
      <c r="A151" s="1074" t="s">
        <v>2195</v>
      </c>
      <c r="B151" s="1075" t="s">
        <v>2195</v>
      </c>
      <c r="C151" s="728">
        <f>SUM(C84:C150)</f>
        <v>676697.22241999977</v>
      </c>
      <c r="D151" s="729">
        <f>SUM(D84:D150)</f>
        <v>16111.60204</v>
      </c>
      <c r="E151" s="730">
        <f>SUM(E84:E150)</f>
        <v>50346.342270000008</v>
      </c>
      <c r="F151" s="728">
        <f>SUM(F84:F150)</f>
        <v>209375.17411000005</v>
      </c>
      <c r="G151" s="731">
        <f>SUM(G84:G150)</f>
        <v>207632.89411000005</v>
      </c>
      <c r="H151" s="729">
        <f t="shared" ref="H151:P151" si="15">SUM(H84:H150)</f>
        <v>1742.28</v>
      </c>
      <c r="I151" s="788">
        <f t="shared" si="15"/>
        <v>0</v>
      </c>
      <c r="J151" s="731">
        <f t="shared" si="15"/>
        <v>164485.57</v>
      </c>
      <c r="K151" s="729">
        <f t="shared" si="15"/>
        <v>164485.57</v>
      </c>
      <c r="L151" s="729">
        <f t="shared" si="15"/>
        <v>0</v>
      </c>
      <c r="M151" s="788">
        <f t="shared" si="15"/>
        <v>0</v>
      </c>
      <c r="N151" s="731">
        <f t="shared" si="15"/>
        <v>65000</v>
      </c>
      <c r="O151" s="729">
        <f t="shared" si="15"/>
        <v>150000</v>
      </c>
      <c r="P151" s="788">
        <f t="shared" si="15"/>
        <v>0</v>
      </c>
      <c r="Q151" s="732"/>
    </row>
    <row r="152" spans="1:17" s="702" customFormat="1" ht="18" customHeight="1" thickBot="1" x14ac:dyDescent="0.2">
      <c r="A152" s="1076" t="s">
        <v>905</v>
      </c>
      <c r="B152" s="1077" t="s">
        <v>2196</v>
      </c>
      <c r="C152" s="1077"/>
      <c r="D152" s="1077"/>
      <c r="E152" s="1077"/>
      <c r="F152" s="1077"/>
      <c r="G152" s="1077"/>
      <c r="H152" s="1077"/>
      <c r="I152" s="1077"/>
      <c r="J152" s="1077"/>
      <c r="K152" s="1077"/>
      <c r="L152" s="1077"/>
      <c r="M152" s="1077"/>
      <c r="N152" s="1077"/>
      <c r="O152" s="1077"/>
      <c r="P152" s="1077"/>
      <c r="Q152" s="1078"/>
    </row>
    <row r="153" spans="1:17" s="702" customFormat="1" ht="67.5" customHeight="1" x14ac:dyDescent="0.2">
      <c r="A153" s="1082"/>
      <c r="B153" s="576" t="s">
        <v>2197</v>
      </c>
      <c r="C153" s="554">
        <v>341853.02191999997</v>
      </c>
      <c r="D153" s="567">
        <v>67185</v>
      </c>
      <c r="E153" s="568">
        <v>158.28251999999998</v>
      </c>
      <c r="F153" s="725">
        <v>1747.7393999999999</v>
      </c>
      <c r="G153" s="557">
        <v>1747.7393999999999</v>
      </c>
      <c r="H153" s="558">
        <v>0</v>
      </c>
      <c r="I153" s="559">
        <v>0</v>
      </c>
      <c r="J153" s="569">
        <v>48950</v>
      </c>
      <c r="K153" s="572">
        <v>48950</v>
      </c>
      <c r="L153" s="599">
        <v>0</v>
      </c>
      <c r="M153" s="604">
        <v>0</v>
      </c>
      <c r="N153" s="617">
        <v>16807</v>
      </c>
      <c r="O153" s="563">
        <v>16875</v>
      </c>
      <c r="P153" s="618">
        <v>190130</v>
      </c>
      <c r="Q153" s="619" t="s">
        <v>2198</v>
      </c>
    </row>
    <row r="154" spans="1:17" s="702" customFormat="1" ht="24" customHeight="1" x14ac:dyDescent="0.2">
      <c r="A154" s="1083"/>
      <c r="B154" s="576" t="s">
        <v>2199</v>
      </c>
      <c r="C154" s="566">
        <v>12925.35277</v>
      </c>
      <c r="D154" s="567">
        <v>0</v>
      </c>
      <c r="E154" s="568">
        <v>760.74277000000006</v>
      </c>
      <c r="F154" s="726">
        <v>6000</v>
      </c>
      <c r="G154" s="569">
        <v>6000</v>
      </c>
      <c r="H154" s="570">
        <v>0</v>
      </c>
      <c r="I154" s="571">
        <v>0</v>
      </c>
      <c r="J154" s="569">
        <v>6164.61</v>
      </c>
      <c r="K154" s="572">
        <v>6164.61</v>
      </c>
      <c r="L154" s="599">
        <v>0</v>
      </c>
      <c r="M154" s="604">
        <v>0</v>
      </c>
      <c r="N154" s="609">
        <v>0</v>
      </c>
      <c r="O154" s="610">
        <v>0</v>
      </c>
      <c r="P154" s="611">
        <v>0</v>
      </c>
      <c r="Q154" s="620" t="s">
        <v>70</v>
      </c>
    </row>
    <row r="155" spans="1:17" s="702" customFormat="1" ht="24" customHeight="1" x14ac:dyDescent="0.2">
      <c r="A155" s="1083"/>
      <c r="B155" s="576" t="s">
        <v>2200</v>
      </c>
      <c r="C155" s="566">
        <v>51318.485000000001</v>
      </c>
      <c r="D155" s="567">
        <v>60.5</v>
      </c>
      <c r="E155" s="568">
        <v>1141.03</v>
      </c>
      <c r="F155" s="726">
        <v>42.954999999999998</v>
      </c>
      <c r="G155" s="569">
        <v>42.954999999999998</v>
      </c>
      <c r="H155" s="570">
        <v>0</v>
      </c>
      <c r="I155" s="571">
        <v>0</v>
      </c>
      <c r="J155" s="569">
        <v>45874</v>
      </c>
      <c r="K155" s="572">
        <v>45874</v>
      </c>
      <c r="L155" s="599">
        <v>0</v>
      </c>
      <c r="M155" s="604">
        <v>0</v>
      </c>
      <c r="N155" s="621">
        <v>4200</v>
      </c>
      <c r="O155" s="573">
        <v>0</v>
      </c>
      <c r="P155" s="622">
        <v>0</v>
      </c>
      <c r="Q155" s="619" t="s">
        <v>2148</v>
      </c>
    </row>
    <row r="156" spans="1:17" s="702" customFormat="1" ht="24" customHeight="1" x14ac:dyDescent="0.2">
      <c r="A156" s="1083"/>
      <c r="B156" s="754" t="s">
        <v>2201</v>
      </c>
      <c r="C156" s="755">
        <v>2291.3548999999998</v>
      </c>
      <c r="D156" s="567">
        <v>102.366</v>
      </c>
      <c r="E156" s="568">
        <v>1389.64507</v>
      </c>
      <c r="F156" s="726">
        <v>799.34382999999991</v>
      </c>
      <c r="G156" s="569">
        <v>799.34382999999991</v>
      </c>
      <c r="H156" s="570">
        <v>0</v>
      </c>
      <c r="I156" s="571">
        <v>0</v>
      </c>
      <c r="J156" s="569">
        <v>0</v>
      </c>
      <c r="K156" s="572">
        <v>0</v>
      </c>
      <c r="L156" s="599">
        <v>0</v>
      </c>
      <c r="M156" s="604">
        <v>0</v>
      </c>
      <c r="N156" s="609">
        <v>0</v>
      </c>
      <c r="O156" s="610">
        <v>0</v>
      </c>
      <c r="P156" s="611">
        <v>0</v>
      </c>
      <c r="Q156" s="619" t="s">
        <v>70</v>
      </c>
    </row>
    <row r="157" spans="1:17" s="702" customFormat="1" ht="34.5" customHeight="1" x14ac:dyDescent="0.2">
      <c r="A157" s="1083"/>
      <c r="B157" s="700" t="s">
        <v>2451</v>
      </c>
      <c r="C157" s="744">
        <v>60395.692999999999</v>
      </c>
      <c r="D157" s="555">
        <v>0</v>
      </c>
      <c r="E157" s="556">
        <v>0</v>
      </c>
      <c r="F157" s="746">
        <v>599.31299999999999</v>
      </c>
      <c r="G157" s="560">
        <v>599.31299999999999</v>
      </c>
      <c r="H157" s="747">
        <v>0</v>
      </c>
      <c r="I157" s="748">
        <v>0</v>
      </c>
      <c r="J157" s="560">
        <v>5750.38</v>
      </c>
      <c r="K157" s="561">
        <v>5750.38</v>
      </c>
      <c r="L157" s="749">
        <v>0</v>
      </c>
      <c r="M157" s="750">
        <v>0</v>
      </c>
      <c r="N157" s="756">
        <v>54000</v>
      </c>
      <c r="O157" s="562">
        <v>0</v>
      </c>
      <c r="P157" s="757">
        <v>0</v>
      </c>
      <c r="Q157" s="614" t="s">
        <v>2069</v>
      </c>
    </row>
    <row r="158" spans="1:17" s="702" customFormat="1" ht="34.5" customHeight="1" x14ac:dyDescent="0.2">
      <c r="A158" s="1083"/>
      <c r="B158" s="576" t="s">
        <v>2202</v>
      </c>
      <c r="C158" s="566">
        <v>63500.003100000002</v>
      </c>
      <c r="D158" s="567">
        <v>0</v>
      </c>
      <c r="E158" s="568">
        <v>0</v>
      </c>
      <c r="F158" s="726">
        <v>1142.7730999999999</v>
      </c>
      <c r="G158" s="569">
        <v>1142.7730999999999</v>
      </c>
      <c r="H158" s="570">
        <v>0</v>
      </c>
      <c r="I158" s="571">
        <v>0</v>
      </c>
      <c r="J158" s="569">
        <v>61357.23</v>
      </c>
      <c r="K158" s="572">
        <v>61357.23</v>
      </c>
      <c r="L158" s="599">
        <v>0</v>
      </c>
      <c r="M158" s="604">
        <v>0</v>
      </c>
      <c r="N158" s="609">
        <v>0</v>
      </c>
      <c r="O158" s="610">
        <v>0</v>
      </c>
      <c r="P158" s="611">
        <v>0</v>
      </c>
      <c r="Q158" s="594" t="s">
        <v>2069</v>
      </c>
    </row>
    <row r="159" spans="1:17" s="702" customFormat="1" ht="34.5" customHeight="1" x14ac:dyDescent="0.2">
      <c r="A159" s="1083"/>
      <c r="B159" s="576" t="s">
        <v>2203</v>
      </c>
      <c r="C159" s="566">
        <v>4585.9641000000001</v>
      </c>
      <c r="D159" s="567">
        <v>0</v>
      </c>
      <c r="E159" s="568">
        <v>1516.91049</v>
      </c>
      <c r="F159" s="726">
        <v>3069.0536099999999</v>
      </c>
      <c r="G159" s="569">
        <v>3069.0536099999999</v>
      </c>
      <c r="H159" s="570">
        <v>0</v>
      </c>
      <c r="I159" s="571">
        <v>0</v>
      </c>
      <c r="J159" s="569">
        <v>0</v>
      </c>
      <c r="K159" s="572">
        <v>0</v>
      </c>
      <c r="L159" s="599">
        <v>0</v>
      </c>
      <c r="M159" s="604">
        <v>0</v>
      </c>
      <c r="N159" s="609">
        <v>0</v>
      </c>
      <c r="O159" s="610">
        <v>0</v>
      </c>
      <c r="P159" s="611">
        <v>0</v>
      </c>
      <c r="Q159" s="619" t="s">
        <v>70</v>
      </c>
    </row>
    <row r="160" spans="1:17" s="702" customFormat="1" ht="24" customHeight="1" x14ac:dyDescent="0.2">
      <c r="A160" s="1083"/>
      <c r="B160" s="576" t="s">
        <v>2204</v>
      </c>
      <c r="C160" s="566">
        <v>188400.3</v>
      </c>
      <c r="D160" s="567">
        <v>0</v>
      </c>
      <c r="E160" s="568">
        <v>459.8</v>
      </c>
      <c r="F160" s="726">
        <v>3327.5</v>
      </c>
      <c r="G160" s="569">
        <v>3327.5</v>
      </c>
      <c r="H160" s="570">
        <v>0</v>
      </c>
      <c r="I160" s="571">
        <v>0</v>
      </c>
      <c r="J160" s="569">
        <v>1073</v>
      </c>
      <c r="K160" s="572">
        <v>1073</v>
      </c>
      <c r="L160" s="599">
        <v>0</v>
      </c>
      <c r="M160" s="604">
        <v>0</v>
      </c>
      <c r="N160" s="621">
        <v>60000</v>
      </c>
      <c r="O160" s="573">
        <v>90000</v>
      </c>
      <c r="P160" s="622">
        <v>33540</v>
      </c>
      <c r="Q160" s="619" t="s">
        <v>2063</v>
      </c>
    </row>
    <row r="161" spans="1:17" s="702" customFormat="1" ht="12.75" customHeight="1" x14ac:dyDescent="0.2">
      <c r="A161" s="1083"/>
      <c r="B161" s="576" t="s">
        <v>2205</v>
      </c>
      <c r="C161" s="566">
        <v>90584.968529999998</v>
      </c>
      <c r="D161" s="580">
        <v>0</v>
      </c>
      <c r="E161" s="568">
        <v>15858.294950000001</v>
      </c>
      <c r="F161" s="726">
        <v>7126.6735799999997</v>
      </c>
      <c r="G161" s="569">
        <v>7126.6735799999997</v>
      </c>
      <c r="H161" s="570">
        <v>0</v>
      </c>
      <c r="I161" s="571">
        <v>0</v>
      </c>
      <c r="J161" s="569">
        <v>67600</v>
      </c>
      <c r="K161" s="572">
        <v>67600</v>
      </c>
      <c r="L161" s="599">
        <v>0</v>
      </c>
      <c r="M161" s="604">
        <v>0</v>
      </c>
      <c r="N161" s="609">
        <v>0</v>
      </c>
      <c r="O161" s="610">
        <v>0</v>
      </c>
      <c r="P161" s="611">
        <v>0</v>
      </c>
      <c r="Q161" s="623" t="s">
        <v>70</v>
      </c>
    </row>
    <row r="162" spans="1:17" s="702" customFormat="1" ht="24" customHeight="1" x14ac:dyDescent="0.2">
      <c r="A162" s="1083"/>
      <c r="B162" s="576" t="s">
        <v>2206</v>
      </c>
      <c r="C162" s="566">
        <v>441.72381000000001</v>
      </c>
      <c r="D162" s="580">
        <v>0</v>
      </c>
      <c r="E162" s="568">
        <v>0</v>
      </c>
      <c r="F162" s="726">
        <v>441.72381000000001</v>
      </c>
      <c r="G162" s="569">
        <v>441.72381000000001</v>
      </c>
      <c r="H162" s="570">
        <v>0</v>
      </c>
      <c r="I162" s="571">
        <v>0</v>
      </c>
      <c r="J162" s="569">
        <v>0</v>
      </c>
      <c r="K162" s="572">
        <v>0</v>
      </c>
      <c r="L162" s="599">
        <v>0</v>
      </c>
      <c r="M162" s="604">
        <v>0</v>
      </c>
      <c r="N162" s="609">
        <v>0</v>
      </c>
      <c r="O162" s="610">
        <v>0</v>
      </c>
      <c r="P162" s="611">
        <v>0</v>
      </c>
      <c r="Q162" s="623" t="s">
        <v>70</v>
      </c>
    </row>
    <row r="163" spans="1:17" s="702" customFormat="1" ht="24" customHeight="1" x14ac:dyDescent="0.2">
      <c r="A163" s="1083"/>
      <c r="B163" s="576" t="s">
        <v>2207</v>
      </c>
      <c r="C163" s="566">
        <v>2500.0091899999998</v>
      </c>
      <c r="D163" s="580">
        <v>0</v>
      </c>
      <c r="E163" s="568">
        <v>47.916699999999999</v>
      </c>
      <c r="F163" s="726">
        <v>1795.30249</v>
      </c>
      <c r="G163" s="569">
        <v>1795.30249</v>
      </c>
      <c r="H163" s="570">
        <v>0</v>
      </c>
      <c r="I163" s="571">
        <v>0</v>
      </c>
      <c r="J163" s="569">
        <v>656.79</v>
      </c>
      <c r="K163" s="572">
        <v>656.79</v>
      </c>
      <c r="L163" s="599">
        <v>0</v>
      </c>
      <c r="M163" s="604">
        <v>0</v>
      </c>
      <c r="N163" s="609">
        <v>0</v>
      </c>
      <c r="O163" s="610">
        <v>0</v>
      </c>
      <c r="P163" s="611">
        <v>0</v>
      </c>
      <c r="Q163" s="620" t="s">
        <v>70</v>
      </c>
    </row>
    <row r="164" spans="1:17" s="702" customFormat="1" ht="34.5" customHeight="1" x14ac:dyDescent="0.2">
      <c r="A164" s="1083"/>
      <c r="B164" s="576" t="s">
        <v>2452</v>
      </c>
      <c r="C164" s="566">
        <v>24999.193519999997</v>
      </c>
      <c r="D164" s="580">
        <v>0</v>
      </c>
      <c r="E164" s="568">
        <v>73</v>
      </c>
      <c r="F164" s="726">
        <v>937.93352000000004</v>
      </c>
      <c r="G164" s="569">
        <v>937.93352000000004</v>
      </c>
      <c r="H164" s="570">
        <v>0</v>
      </c>
      <c r="I164" s="571">
        <v>0</v>
      </c>
      <c r="J164" s="569">
        <v>23988.26</v>
      </c>
      <c r="K164" s="572">
        <v>23988.26</v>
      </c>
      <c r="L164" s="599">
        <v>0</v>
      </c>
      <c r="M164" s="604">
        <v>0</v>
      </c>
      <c r="N164" s="609">
        <v>0</v>
      </c>
      <c r="O164" s="610">
        <v>0</v>
      </c>
      <c r="P164" s="611">
        <v>0</v>
      </c>
      <c r="Q164" s="620" t="s">
        <v>70</v>
      </c>
    </row>
    <row r="165" spans="1:17" s="702" customFormat="1" ht="34.5" customHeight="1" x14ac:dyDescent="0.2">
      <c r="A165" s="1083"/>
      <c r="B165" s="576" t="s">
        <v>2208</v>
      </c>
      <c r="C165" s="566">
        <v>1921.6495</v>
      </c>
      <c r="D165" s="580">
        <v>0</v>
      </c>
      <c r="E165" s="568">
        <v>114.95</v>
      </c>
      <c r="F165" s="726">
        <v>1806.6994999999999</v>
      </c>
      <c r="G165" s="569">
        <v>1806.6994999999999</v>
      </c>
      <c r="H165" s="570">
        <v>0</v>
      </c>
      <c r="I165" s="571">
        <v>0</v>
      </c>
      <c r="J165" s="569">
        <v>0</v>
      </c>
      <c r="K165" s="572">
        <v>0</v>
      </c>
      <c r="L165" s="599">
        <v>0</v>
      </c>
      <c r="M165" s="604">
        <v>0</v>
      </c>
      <c r="N165" s="609">
        <v>0</v>
      </c>
      <c r="O165" s="610">
        <v>0</v>
      </c>
      <c r="P165" s="611">
        <v>0</v>
      </c>
      <c r="Q165" s="620" t="s">
        <v>70</v>
      </c>
    </row>
    <row r="166" spans="1:17" s="702" customFormat="1" ht="34.5" customHeight="1" x14ac:dyDescent="0.2">
      <c r="A166" s="1083"/>
      <c r="B166" s="576" t="s">
        <v>2209</v>
      </c>
      <c r="C166" s="566">
        <v>3824.1670899999999</v>
      </c>
      <c r="D166" s="580">
        <v>0</v>
      </c>
      <c r="E166" s="568">
        <v>0</v>
      </c>
      <c r="F166" s="726">
        <v>3824.1670899999999</v>
      </c>
      <c r="G166" s="569">
        <v>3824.1670899999999</v>
      </c>
      <c r="H166" s="570">
        <v>0</v>
      </c>
      <c r="I166" s="571">
        <v>0</v>
      </c>
      <c r="J166" s="569">
        <v>0</v>
      </c>
      <c r="K166" s="572">
        <v>0</v>
      </c>
      <c r="L166" s="599">
        <v>0</v>
      </c>
      <c r="M166" s="604">
        <v>0</v>
      </c>
      <c r="N166" s="609">
        <v>0</v>
      </c>
      <c r="O166" s="610">
        <v>0</v>
      </c>
      <c r="P166" s="611">
        <v>0</v>
      </c>
      <c r="Q166" s="594" t="s">
        <v>70</v>
      </c>
    </row>
    <row r="167" spans="1:17" s="702" customFormat="1" ht="34.5" customHeight="1" x14ac:dyDescent="0.2">
      <c r="A167" s="1083"/>
      <c r="B167" s="576" t="s">
        <v>2453</v>
      </c>
      <c r="C167" s="566">
        <v>56054</v>
      </c>
      <c r="D167" s="580">
        <v>0</v>
      </c>
      <c r="E167" s="568">
        <v>0</v>
      </c>
      <c r="F167" s="726">
        <v>5000</v>
      </c>
      <c r="G167" s="569">
        <v>5000</v>
      </c>
      <c r="H167" s="570">
        <v>0</v>
      </c>
      <c r="I167" s="571">
        <v>0</v>
      </c>
      <c r="J167" s="569">
        <v>51000</v>
      </c>
      <c r="K167" s="572">
        <v>51000</v>
      </c>
      <c r="L167" s="599">
        <v>0</v>
      </c>
      <c r="M167" s="604">
        <v>0</v>
      </c>
      <c r="N167" s="609">
        <v>0</v>
      </c>
      <c r="O167" s="610">
        <v>0</v>
      </c>
      <c r="P167" s="611">
        <v>0</v>
      </c>
      <c r="Q167" s="594" t="s">
        <v>2069</v>
      </c>
    </row>
    <row r="168" spans="1:17" s="702" customFormat="1" ht="34.5" customHeight="1" x14ac:dyDescent="0.2">
      <c r="A168" s="1083"/>
      <c r="B168" s="576" t="s">
        <v>2454</v>
      </c>
      <c r="C168" s="566">
        <v>560.23</v>
      </c>
      <c r="D168" s="580">
        <v>0</v>
      </c>
      <c r="E168" s="568">
        <v>0</v>
      </c>
      <c r="F168" s="726">
        <v>560.23</v>
      </c>
      <c r="G168" s="569">
        <v>560.23</v>
      </c>
      <c r="H168" s="570">
        <v>0</v>
      </c>
      <c r="I168" s="571">
        <v>0</v>
      </c>
      <c r="J168" s="569">
        <v>0</v>
      </c>
      <c r="K168" s="572">
        <v>0</v>
      </c>
      <c r="L168" s="599">
        <v>0</v>
      </c>
      <c r="M168" s="604">
        <v>0</v>
      </c>
      <c r="N168" s="609">
        <v>0</v>
      </c>
      <c r="O168" s="610">
        <v>0</v>
      </c>
      <c r="P168" s="611">
        <v>0</v>
      </c>
      <c r="Q168" s="620" t="s">
        <v>70</v>
      </c>
    </row>
    <row r="169" spans="1:17" s="702" customFormat="1" ht="24" customHeight="1" x14ac:dyDescent="0.2">
      <c r="A169" s="1083"/>
      <c r="B169" s="576" t="s">
        <v>2210</v>
      </c>
      <c r="C169" s="566">
        <v>856.05050000000006</v>
      </c>
      <c r="D169" s="580">
        <v>0</v>
      </c>
      <c r="E169" s="568">
        <v>0</v>
      </c>
      <c r="F169" s="726">
        <v>856.05050000000006</v>
      </c>
      <c r="G169" s="569">
        <v>856.05050000000006</v>
      </c>
      <c r="H169" s="570">
        <v>0</v>
      </c>
      <c r="I169" s="571">
        <v>0</v>
      </c>
      <c r="J169" s="569">
        <v>0</v>
      </c>
      <c r="K169" s="572">
        <v>0</v>
      </c>
      <c r="L169" s="599">
        <v>0</v>
      </c>
      <c r="M169" s="604">
        <v>0</v>
      </c>
      <c r="N169" s="609">
        <v>0</v>
      </c>
      <c r="O169" s="610">
        <v>0</v>
      </c>
      <c r="P169" s="611">
        <v>0</v>
      </c>
      <c r="Q169" s="620" t="s">
        <v>70</v>
      </c>
    </row>
    <row r="170" spans="1:17" s="702" customFormat="1" ht="34.5" customHeight="1" x14ac:dyDescent="0.2">
      <c r="A170" s="1083"/>
      <c r="B170" s="576" t="s">
        <v>2211</v>
      </c>
      <c r="C170" s="566">
        <v>444.56</v>
      </c>
      <c r="D170" s="580">
        <v>0</v>
      </c>
      <c r="E170" s="568">
        <v>0</v>
      </c>
      <c r="F170" s="726">
        <v>377</v>
      </c>
      <c r="G170" s="569">
        <v>377</v>
      </c>
      <c r="H170" s="570">
        <v>0</v>
      </c>
      <c r="I170" s="571">
        <v>0</v>
      </c>
      <c r="J170" s="569">
        <v>0</v>
      </c>
      <c r="K170" s="572">
        <v>0</v>
      </c>
      <c r="L170" s="599">
        <v>0</v>
      </c>
      <c r="M170" s="604">
        <v>0</v>
      </c>
      <c r="N170" s="609">
        <v>0</v>
      </c>
      <c r="O170" s="610">
        <v>0</v>
      </c>
      <c r="P170" s="611">
        <v>0</v>
      </c>
      <c r="Q170" s="594" t="s">
        <v>2069</v>
      </c>
    </row>
    <row r="171" spans="1:17" s="702" customFormat="1" ht="34.5" customHeight="1" x14ac:dyDescent="0.2">
      <c r="A171" s="1083"/>
      <c r="B171" s="576" t="s">
        <v>2455</v>
      </c>
      <c r="C171" s="566">
        <v>50837.999370000005</v>
      </c>
      <c r="D171" s="580">
        <v>0</v>
      </c>
      <c r="E171" s="568">
        <v>0</v>
      </c>
      <c r="F171" s="726">
        <v>25418.999370000001</v>
      </c>
      <c r="G171" s="569">
        <v>25418.999370000001</v>
      </c>
      <c r="H171" s="570">
        <v>0</v>
      </c>
      <c r="I171" s="571">
        <v>0</v>
      </c>
      <c r="J171" s="569">
        <v>0</v>
      </c>
      <c r="K171" s="572">
        <v>0</v>
      </c>
      <c r="L171" s="599">
        <v>0</v>
      </c>
      <c r="M171" s="604">
        <v>0</v>
      </c>
      <c r="N171" s="609">
        <v>0</v>
      </c>
      <c r="O171" s="610">
        <v>0</v>
      </c>
      <c r="P171" s="611">
        <v>0</v>
      </c>
      <c r="Q171" s="594" t="s">
        <v>2069</v>
      </c>
    </row>
    <row r="172" spans="1:17" s="702" customFormat="1" ht="34.5" customHeight="1" x14ac:dyDescent="0.2">
      <c r="A172" s="1083"/>
      <c r="B172" s="576" t="s">
        <v>2212</v>
      </c>
      <c r="C172" s="566">
        <v>252.25</v>
      </c>
      <c r="D172" s="580">
        <v>0</v>
      </c>
      <c r="E172" s="568">
        <v>0</v>
      </c>
      <c r="F172" s="726">
        <v>250</v>
      </c>
      <c r="G172" s="569">
        <v>250</v>
      </c>
      <c r="H172" s="570">
        <v>0</v>
      </c>
      <c r="I172" s="571">
        <v>0</v>
      </c>
      <c r="J172" s="569">
        <v>0</v>
      </c>
      <c r="K172" s="572">
        <v>0</v>
      </c>
      <c r="L172" s="599">
        <v>0</v>
      </c>
      <c r="M172" s="604">
        <v>0</v>
      </c>
      <c r="N172" s="609">
        <v>0</v>
      </c>
      <c r="O172" s="610">
        <v>0</v>
      </c>
      <c r="P172" s="611">
        <v>0</v>
      </c>
      <c r="Q172" s="594" t="s">
        <v>2069</v>
      </c>
    </row>
    <row r="173" spans="1:17" s="702" customFormat="1" ht="42" x14ac:dyDescent="0.2">
      <c r="A173" s="1083"/>
      <c r="B173" s="576" t="s">
        <v>2213</v>
      </c>
      <c r="C173" s="566">
        <v>1212.5</v>
      </c>
      <c r="D173" s="580">
        <v>0</v>
      </c>
      <c r="E173" s="568">
        <v>0</v>
      </c>
      <c r="F173" s="726">
        <v>1000</v>
      </c>
      <c r="G173" s="569">
        <v>1000</v>
      </c>
      <c r="H173" s="570">
        <v>0</v>
      </c>
      <c r="I173" s="571">
        <v>0</v>
      </c>
      <c r="J173" s="569">
        <v>0</v>
      </c>
      <c r="K173" s="572">
        <v>0</v>
      </c>
      <c r="L173" s="599">
        <v>0</v>
      </c>
      <c r="M173" s="604">
        <v>0</v>
      </c>
      <c r="N173" s="609">
        <v>0</v>
      </c>
      <c r="O173" s="610">
        <v>0</v>
      </c>
      <c r="P173" s="611">
        <v>0</v>
      </c>
      <c r="Q173" s="594" t="s">
        <v>2069</v>
      </c>
    </row>
    <row r="174" spans="1:17" s="702" customFormat="1" ht="34.5" customHeight="1" x14ac:dyDescent="0.2">
      <c r="A174" s="1083"/>
      <c r="B174" s="576" t="s">
        <v>2214</v>
      </c>
      <c r="C174" s="566">
        <v>4411.4453600000006</v>
      </c>
      <c r="D174" s="580">
        <v>0</v>
      </c>
      <c r="E174" s="568">
        <v>0</v>
      </c>
      <c r="F174" s="726">
        <v>4411.4453600000006</v>
      </c>
      <c r="G174" s="569">
        <v>4411.4453600000006</v>
      </c>
      <c r="H174" s="570">
        <v>0</v>
      </c>
      <c r="I174" s="571">
        <v>0</v>
      </c>
      <c r="J174" s="569">
        <v>0</v>
      </c>
      <c r="K174" s="572">
        <v>0</v>
      </c>
      <c r="L174" s="599">
        <v>0</v>
      </c>
      <c r="M174" s="604">
        <v>0</v>
      </c>
      <c r="N174" s="609">
        <v>0</v>
      </c>
      <c r="O174" s="610">
        <v>0</v>
      </c>
      <c r="P174" s="611">
        <v>0</v>
      </c>
      <c r="Q174" s="594" t="s">
        <v>70</v>
      </c>
    </row>
    <row r="175" spans="1:17" s="702" customFormat="1" ht="34.5" customHeight="1" x14ac:dyDescent="0.2">
      <c r="A175" s="1083"/>
      <c r="B175" s="576" t="s">
        <v>2215</v>
      </c>
      <c r="C175" s="566">
        <v>2007.02</v>
      </c>
      <c r="D175" s="580">
        <v>0</v>
      </c>
      <c r="E175" s="568">
        <v>0</v>
      </c>
      <c r="F175" s="726">
        <v>2007.02</v>
      </c>
      <c r="G175" s="569">
        <v>2007.02</v>
      </c>
      <c r="H175" s="570">
        <v>0</v>
      </c>
      <c r="I175" s="571">
        <v>0</v>
      </c>
      <c r="J175" s="569">
        <v>0</v>
      </c>
      <c r="K175" s="572">
        <v>0</v>
      </c>
      <c r="L175" s="599">
        <v>0</v>
      </c>
      <c r="M175" s="604">
        <v>0</v>
      </c>
      <c r="N175" s="609">
        <v>0</v>
      </c>
      <c r="O175" s="610">
        <v>0</v>
      </c>
      <c r="P175" s="611">
        <v>0</v>
      </c>
      <c r="Q175" s="594" t="s">
        <v>70</v>
      </c>
    </row>
    <row r="176" spans="1:17" s="702" customFormat="1" ht="34.5" customHeight="1" x14ac:dyDescent="0.2">
      <c r="A176" s="1083"/>
      <c r="B176" s="576" t="s">
        <v>2216</v>
      </c>
      <c r="C176" s="566">
        <v>11973.394</v>
      </c>
      <c r="D176" s="580">
        <v>0</v>
      </c>
      <c r="E176" s="568">
        <v>0</v>
      </c>
      <c r="F176" s="726">
        <v>10200</v>
      </c>
      <c r="G176" s="569">
        <v>10200</v>
      </c>
      <c r="H176" s="570">
        <v>0</v>
      </c>
      <c r="I176" s="571">
        <v>0</v>
      </c>
      <c r="J176" s="569">
        <v>0</v>
      </c>
      <c r="K176" s="572">
        <v>0</v>
      </c>
      <c r="L176" s="599">
        <v>0</v>
      </c>
      <c r="M176" s="604">
        <v>0</v>
      </c>
      <c r="N176" s="609">
        <v>0</v>
      </c>
      <c r="O176" s="610">
        <v>0</v>
      </c>
      <c r="P176" s="611">
        <v>0</v>
      </c>
      <c r="Q176" s="594" t="s">
        <v>2069</v>
      </c>
    </row>
    <row r="177" spans="1:17" s="702" customFormat="1" ht="34.5" customHeight="1" x14ac:dyDescent="0.2">
      <c r="A177" s="1083"/>
      <c r="B177" s="754" t="s">
        <v>2217</v>
      </c>
      <c r="C177" s="755">
        <v>9659.878560000001</v>
      </c>
      <c r="D177" s="567">
        <v>0</v>
      </c>
      <c r="E177" s="568">
        <v>0</v>
      </c>
      <c r="F177" s="726">
        <v>9359.878560000001</v>
      </c>
      <c r="G177" s="569">
        <v>9359.878560000001</v>
      </c>
      <c r="H177" s="570">
        <v>0</v>
      </c>
      <c r="I177" s="571">
        <v>0</v>
      </c>
      <c r="J177" s="569">
        <v>0</v>
      </c>
      <c r="K177" s="572">
        <v>0</v>
      </c>
      <c r="L177" s="599">
        <v>0</v>
      </c>
      <c r="M177" s="604">
        <v>0</v>
      </c>
      <c r="N177" s="609">
        <v>0</v>
      </c>
      <c r="O177" s="610">
        <v>0</v>
      </c>
      <c r="P177" s="611">
        <v>0</v>
      </c>
      <c r="Q177" s="594" t="s">
        <v>2069</v>
      </c>
    </row>
    <row r="178" spans="1:17" s="702" customFormat="1" ht="34.5" customHeight="1" x14ac:dyDescent="0.2">
      <c r="A178" s="1083"/>
      <c r="B178" s="700" t="s">
        <v>2218</v>
      </c>
      <c r="C178" s="744">
        <v>3000</v>
      </c>
      <c r="D178" s="745">
        <v>0</v>
      </c>
      <c r="E178" s="556">
        <v>0</v>
      </c>
      <c r="F178" s="746">
        <v>2500</v>
      </c>
      <c r="G178" s="560">
        <v>2500</v>
      </c>
      <c r="H178" s="747">
        <v>0</v>
      </c>
      <c r="I178" s="748">
        <v>0</v>
      </c>
      <c r="J178" s="560">
        <v>0</v>
      </c>
      <c r="K178" s="561">
        <v>0</v>
      </c>
      <c r="L178" s="749">
        <v>0</v>
      </c>
      <c r="M178" s="750">
        <v>0</v>
      </c>
      <c r="N178" s="751">
        <v>0</v>
      </c>
      <c r="O178" s="752">
        <v>0</v>
      </c>
      <c r="P178" s="753">
        <v>0</v>
      </c>
      <c r="Q178" s="614" t="s">
        <v>2069</v>
      </c>
    </row>
    <row r="179" spans="1:17" s="702" customFormat="1" ht="34.5" customHeight="1" x14ac:dyDescent="0.2">
      <c r="A179" s="1083"/>
      <c r="B179" s="576" t="s">
        <v>2219</v>
      </c>
      <c r="C179" s="566">
        <v>7224.2650000000003</v>
      </c>
      <c r="D179" s="580">
        <v>0</v>
      </c>
      <c r="E179" s="568">
        <v>0</v>
      </c>
      <c r="F179" s="726">
        <v>7000</v>
      </c>
      <c r="G179" s="569">
        <v>7000</v>
      </c>
      <c r="H179" s="570">
        <v>0</v>
      </c>
      <c r="I179" s="571">
        <v>0</v>
      </c>
      <c r="J179" s="569">
        <v>0</v>
      </c>
      <c r="K179" s="572">
        <v>0</v>
      </c>
      <c r="L179" s="599">
        <v>0</v>
      </c>
      <c r="M179" s="604">
        <v>0</v>
      </c>
      <c r="N179" s="609">
        <v>0</v>
      </c>
      <c r="O179" s="610">
        <v>0</v>
      </c>
      <c r="P179" s="611">
        <v>0</v>
      </c>
      <c r="Q179" s="594" t="s">
        <v>2069</v>
      </c>
    </row>
    <row r="180" spans="1:17" s="702" customFormat="1" ht="34.5" customHeight="1" x14ac:dyDescent="0.2">
      <c r="A180" s="1083"/>
      <c r="B180" s="576" t="s">
        <v>2220</v>
      </c>
      <c r="C180" s="566">
        <v>715.95399999999995</v>
      </c>
      <c r="D180" s="580">
        <v>0</v>
      </c>
      <c r="E180" s="568">
        <v>0</v>
      </c>
      <c r="F180" s="726">
        <v>715.95399999999995</v>
      </c>
      <c r="G180" s="569">
        <v>715.95399999999995</v>
      </c>
      <c r="H180" s="570">
        <v>0</v>
      </c>
      <c r="I180" s="571">
        <v>0</v>
      </c>
      <c r="J180" s="569">
        <v>0</v>
      </c>
      <c r="K180" s="572">
        <v>0</v>
      </c>
      <c r="L180" s="599">
        <v>0</v>
      </c>
      <c r="M180" s="604">
        <v>0</v>
      </c>
      <c r="N180" s="609">
        <v>0</v>
      </c>
      <c r="O180" s="610">
        <v>0</v>
      </c>
      <c r="P180" s="611">
        <v>0</v>
      </c>
      <c r="Q180" s="594" t="s">
        <v>70</v>
      </c>
    </row>
    <row r="181" spans="1:17" s="702" customFormat="1" ht="12.75" customHeight="1" x14ac:dyDescent="0.2">
      <c r="A181" s="1083"/>
      <c r="B181" s="576" t="s">
        <v>2221</v>
      </c>
      <c r="C181" s="566">
        <v>4900</v>
      </c>
      <c r="D181" s="580">
        <v>0</v>
      </c>
      <c r="E181" s="568">
        <v>0</v>
      </c>
      <c r="F181" s="726">
        <v>4900</v>
      </c>
      <c r="G181" s="569">
        <v>4900</v>
      </c>
      <c r="H181" s="570">
        <v>0</v>
      </c>
      <c r="I181" s="571">
        <v>0</v>
      </c>
      <c r="J181" s="569">
        <v>0</v>
      </c>
      <c r="K181" s="572">
        <v>0</v>
      </c>
      <c r="L181" s="599">
        <v>0</v>
      </c>
      <c r="M181" s="604">
        <v>0</v>
      </c>
      <c r="N181" s="609">
        <v>0</v>
      </c>
      <c r="O181" s="610">
        <v>0</v>
      </c>
      <c r="P181" s="611">
        <v>0</v>
      </c>
      <c r="Q181" s="594" t="s">
        <v>70</v>
      </c>
    </row>
    <row r="182" spans="1:17" s="702" customFormat="1" ht="35.25" customHeight="1" thickBot="1" x14ac:dyDescent="0.25">
      <c r="A182" s="1084"/>
      <c r="B182" s="576" t="s">
        <v>2456</v>
      </c>
      <c r="C182" s="566">
        <v>917.95614</v>
      </c>
      <c r="D182" s="580">
        <v>0</v>
      </c>
      <c r="E182" s="568">
        <v>0</v>
      </c>
      <c r="F182" s="726">
        <v>714.31434999999999</v>
      </c>
      <c r="G182" s="569">
        <v>714.31434999999999</v>
      </c>
      <c r="H182" s="570">
        <v>0</v>
      </c>
      <c r="I182" s="571">
        <v>0</v>
      </c>
      <c r="J182" s="569">
        <v>0</v>
      </c>
      <c r="K182" s="572">
        <v>0</v>
      </c>
      <c r="L182" s="599">
        <v>0</v>
      </c>
      <c r="M182" s="604">
        <v>0</v>
      </c>
      <c r="N182" s="609">
        <v>0</v>
      </c>
      <c r="O182" s="610">
        <v>0</v>
      </c>
      <c r="P182" s="611">
        <v>0</v>
      </c>
      <c r="Q182" s="594" t="s">
        <v>2069</v>
      </c>
    </row>
    <row r="183" spans="1:17" s="702" customFormat="1" ht="15.75" customHeight="1" thickBot="1" x14ac:dyDescent="0.25">
      <c r="A183" s="1074" t="s">
        <v>2222</v>
      </c>
      <c r="B183" s="1075" t="s">
        <v>2222</v>
      </c>
      <c r="C183" s="728">
        <f>SUM(C153:C182)</f>
        <v>1004569.3893599999</v>
      </c>
      <c r="D183" s="729">
        <f>SUM(D153:D182)</f>
        <v>67347.865999999995</v>
      </c>
      <c r="E183" s="730">
        <f>SUM(E153:E182)</f>
        <v>21520.572500000006</v>
      </c>
      <c r="F183" s="728">
        <f>SUM(F153:F182)</f>
        <v>107932.07007</v>
      </c>
      <c r="G183" s="731">
        <f>SUM(G153:G182)</f>
        <v>107932.07007</v>
      </c>
      <c r="H183" s="729">
        <f t="shared" ref="H183:P183" si="16">SUM(H153:H182)</f>
        <v>0</v>
      </c>
      <c r="I183" s="788">
        <f t="shared" si="16"/>
        <v>0</v>
      </c>
      <c r="J183" s="731">
        <f t="shared" si="16"/>
        <v>312414.27</v>
      </c>
      <c r="K183" s="729">
        <f t="shared" si="16"/>
        <v>312414.27</v>
      </c>
      <c r="L183" s="729">
        <f t="shared" si="16"/>
        <v>0</v>
      </c>
      <c r="M183" s="788">
        <f t="shared" si="16"/>
        <v>0</v>
      </c>
      <c r="N183" s="731">
        <f t="shared" si="16"/>
        <v>135007</v>
      </c>
      <c r="O183" s="729">
        <f t="shared" si="16"/>
        <v>106875</v>
      </c>
      <c r="P183" s="788">
        <f t="shared" si="16"/>
        <v>223670</v>
      </c>
      <c r="Q183" s="732"/>
    </row>
    <row r="184" spans="1:17" s="702" customFormat="1" ht="9" customHeight="1" thickBot="1" x14ac:dyDescent="0.25">
      <c r="A184" s="705"/>
      <c r="B184" s="706"/>
      <c r="C184" s="707"/>
      <c r="D184" s="707"/>
      <c r="E184" s="707"/>
      <c r="F184" s="707"/>
      <c r="G184" s="707"/>
      <c r="H184" s="707"/>
      <c r="I184" s="707"/>
      <c r="J184" s="707"/>
      <c r="K184" s="707"/>
      <c r="L184" s="707"/>
      <c r="M184" s="707"/>
      <c r="N184" s="707"/>
      <c r="O184" s="707"/>
      <c r="P184" s="707"/>
      <c r="Q184" s="708"/>
    </row>
    <row r="185" spans="1:17" s="702" customFormat="1" ht="15.75" customHeight="1" thickBot="1" x14ac:dyDescent="0.25">
      <c r="A185" s="1074" t="s">
        <v>402</v>
      </c>
      <c r="B185" s="1075"/>
      <c r="C185" s="733">
        <f>C13+C16+C31+C39+C57+C60+C82+C151+C183</f>
        <v>4208377.7824900001</v>
      </c>
      <c r="D185" s="798">
        <f t="shared" ref="D185:P185" si="17">D13+D16+D31+D39+D57+D60+D82+D151+D183</f>
        <v>656562.65208999999</v>
      </c>
      <c r="E185" s="797">
        <f t="shared" si="17"/>
        <v>276336.55366999999</v>
      </c>
      <c r="F185" s="733">
        <f t="shared" si="17"/>
        <v>817587.12744000007</v>
      </c>
      <c r="G185" s="798">
        <f t="shared" si="17"/>
        <v>749469.61594000005</v>
      </c>
      <c r="H185" s="799">
        <f t="shared" si="17"/>
        <v>57877.75</v>
      </c>
      <c r="I185" s="797">
        <f t="shared" si="17"/>
        <v>10239.76</v>
      </c>
      <c r="J185" s="798">
        <f t="shared" si="17"/>
        <v>865852.28</v>
      </c>
      <c r="K185" s="799">
        <f t="shared" si="17"/>
        <v>865852.28</v>
      </c>
      <c r="L185" s="799">
        <f t="shared" si="17"/>
        <v>0</v>
      </c>
      <c r="M185" s="797">
        <f t="shared" si="17"/>
        <v>0</v>
      </c>
      <c r="N185" s="798">
        <f t="shared" si="17"/>
        <v>541164</v>
      </c>
      <c r="O185" s="799">
        <f t="shared" si="17"/>
        <v>590082</v>
      </c>
      <c r="P185" s="797">
        <f t="shared" si="17"/>
        <v>391224</v>
      </c>
      <c r="Q185" s="732"/>
    </row>
  </sheetData>
  <mergeCells count="35">
    <mergeCell ref="A17:Q17"/>
    <mergeCell ref="A2:Q2"/>
    <mergeCell ref="A4:A6"/>
    <mergeCell ref="B4:B6"/>
    <mergeCell ref="C4:C6"/>
    <mergeCell ref="D4:E5"/>
    <mergeCell ref="F4:I5"/>
    <mergeCell ref="J4:M5"/>
    <mergeCell ref="N4:P4"/>
    <mergeCell ref="Q4:Q6"/>
    <mergeCell ref="A7:Q7"/>
    <mergeCell ref="A8:A11"/>
    <mergeCell ref="A13:B13"/>
    <mergeCell ref="A14:Q14"/>
    <mergeCell ref="A16:B16"/>
    <mergeCell ref="A62:A81"/>
    <mergeCell ref="A18:A30"/>
    <mergeCell ref="A31:B31"/>
    <mergeCell ref="A32:Q32"/>
    <mergeCell ref="A33:A38"/>
    <mergeCell ref="A39:B39"/>
    <mergeCell ref="A40:Q40"/>
    <mergeCell ref="A41:A56"/>
    <mergeCell ref="A57:B57"/>
    <mergeCell ref="A58:Q58"/>
    <mergeCell ref="A60:B60"/>
    <mergeCell ref="A61:Q61"/>
    <mergeCell ref="A183:B183"/>
    <mergeCell ref="A185:B185"/>
    <mergeCell ref="A82:B82"/>
    <mergeCell ref="A83:Q83"/>
    <mergeCell ref="A84:A150"/>
    <mergeCell ref="A151:B151"/>
    <mergeCell ref="A152:Q152"/>
    <mergeCell ref="A153:A182"/>
  </mergeCells>
  <printOptions horizontalCentered="1"/>
  <pageMargins left="0.39370078740157483" right="0.39370078740157483" top="0.59055118110236227" bottom="0.39370078740157483" header="0.31496062992125984" footer="0.11811023622047245"/>
  <pageSetup paperSize="9" scale="70" firstPageNumber="207" fitToHeight="0" orientation="landscape" useFirstPageNumber="1" r:id="rId1"/>
  <headerFooter>
    <oddHeader>&amp;L&amp;"Tahoma,Kurzíva"Závěrečný účet za rok 2018&amp;R&amp;"Tahoma,Kurzíva"Tabulka č. 3</oddHeader>
    <oddFooter>&amp;C&amp;"Tahoma,Obyčejné"&amp;P</oddFooter>
  </headerFooter>
  <rowBreaks count="5" manualBreakCount="5">
    <brk id="25" max="16383" man="1"/>
    <brk id="49" max="16383" man="1"/>
    <brk id="73" max="16383" man="1"/>
    <brk id="156" max="16383" man="1"/>
    <brk id="1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3"/>
  <sheetViews>
    <sheetView zoomScaleNormal="100" zoomScaleSheetLayoutView="100" workbookViewId="0">
      <selection activeCell="H2" sqref="H2"/>
    </sheetView>
  </sheetViews>
  <sheetFormatPr defaultRowHeight="12.75" x14ac:dyDescent="0.2"/>
  <cols>
    <col min="1" max="1" width="45.7109375" style="310" customWidth="1"/>
    <col min="2" max="2" width="12.5703125" style="311" hidden="1" customWidth="1"/>
    <col min="3" max="6" width="11.42578125" style="310" customWidth="1"/>
    <col min="7" max="16384" width="9.140625" style="310"/>
  </cols>
  <sheetData>
    <row r="2" spans="1:6" ht="33" customHeight="1" x14ac:dyDescent="0.2">
      <c r="A2" s="1121" t="s">
        <v>456</v>
      </c>
      <c r="B2" s="1121"/>
      <c r="C2" s="1121"/>
      <c r="D2" s="1121"/>
      <c r="E2" s="1121"/>
      <c r="F2" s="1121"/>
    </row>
    <row r="3" spans="1:6" ht="13.5" thickBot="1" x14ac:dyDescent="0.25">
      <c r="A3" s="335"/>
      <c r="B3" s="336"/>
      <c r="C3" s="335"/>
      <c r="D3" s="335"/>
      <c r="E3" s="335"/>
      <c r="F3" s="334" t="s">
        <v>2</v>
      </c>
    </row>
    <row r="4" spans="1:6" ht="30" customHeight="1" thickBot="1" x14ac:dyDescent="0.25">
      <c r="A4" s="333" t="s">
        <v>9</v>
      </c>
      <c r="B4" s="332" t="s">
        <v>455</v>
      </c>
      <c r="C4" s="331" t="s">
        <v>67</v>
      </c>
      <c r="D4" s="331" t="s">
        <v>68</v>
      </c>
      <c r="E4" s="331" t="s">
        <v>1</v>
      </c>
      <c r="F4" s="330" t="s">
        <v>2026</v>
      </c>
    </row>
    <row r="5" spans="1:6" s="312" customFormat="1" ht="15" customHeight="1" x14ac:dyDescent="0.2">
      <c r="A5" s="325" t="s">
        <v>454</v>
      </c>
      <c r="B5" s="323">
        <v>1783</v>
      </c>
      <c r="C5" s="322">
        <v>0</v>
      </c>
      <c r="D5" s="322">
        <v>3935.9</v>
      </c>
      <c r="E5" s="322">
        <v>3929.1810000000005</v>
      </c>
      <c r="F5" s="321">
        <f t="shared" ref="F5:F23" si="0">(E5/D5)*100</f>
        <v>99.829289362026486</v>
      </c>
    </row>
    <row r="6" spans="1:6" s="312" customFormat="1" ht="18" customHeight="1" x14ac:dyDescent="0.2">
      <c r="A6" s="320" t="s">
        <v>453</v>
      </c>
      <c r="B6" s="319"/>
      <c r="C6" s="318">
        <f>SUM(C5)</f>
        <v>0</v>
      </c>
      <c r="D6" s="318">
        <f>SUM(D5)</f>
        <v>3935.9</v>
      </c>
      <c r="E6" s="318">
        <f>SUM(E5)</f>
        <v>3929.1810000000005</v>
      </c>
      <c r="F6" s="317">
        <f t="shared" si="0"/>
        <v>99.829289362026486</v>
      </c>
    </row>
    <row r="7" spans="1:6" s="312" customFormat="1" ht="27.75" customHeight="1" x14ac:dyDescent="0.2">
      <c r="A7" s="325" t="s">
        <v>452</v>
      </c>
      <c r="B7" s="323">
        <v>1710</v>
      </c>
      <c r="C7" s="322">
        <v>1650</v>
      </c>
      <c r="D7" s="322">
        <v>1650</v>
      </c>
      <c r="E7" s="322">
        <v>1639.9</v>
      </c>
      <c r="F7" s="321">
        <f t="shared" si="0"/>
        <v>99.38787878787879</v>
      </c>
    </row>
    <row r="8" spans="1:6" s="312" customFormat="1" ht="27.75" customHeight="1" x14ac:dyDescent="0.2">
      <c r="A8" s="325" t="s">
        <v>451</v>
      </c>
      <c r="B8" s="323">
        <v>1711</v>
      </c>
      <c r="C8" s="322">
        <v>11000</v>
      </c>
      <c r="D8" s="322">
        <v>11120.399999999998</v>
      </c>
      <c r="E8" s="322">
        <v>10975.206999999997</v>
      </c>
      <c r="F8" s="321">
        <f t="shared" si="0"/>
        <v>98.694354519621584</v>
      </c>
    </row>
    <row r="9" spans="1:6" s="312" customFormat="1" ht="27.75" customHeight="1" x14ac:dyDescent="0.2">
      <c r="A9" s="325" t="s">
        <v>450</v>
      </c>
      <c r="B9" s="323">
        <v>1712</v>
      </c>
      <c r="C9" s="322">
        <v>11000</v>
      </c>
      <c r="D9" s="322">
        <v>11182</v>
      </c>
      <c r="E9" s="322">
        <v>11155.507249999997</v>
      </c>
      <c r="F9" s="321">
        <f t="shared" si="0"/>
        <v>99.763076819889079</v>
      </c>
    </row>
    <row r="10" spans="1:6" s="312" customFormat="1" ht="18" customHeight="1" x14ac:dyDescent="0.2">
      <c r="A10" s="320" t="s">
        <v>449</v>
      </c>
      <c r="B10" s="319"/>
      <c r="C10" s="318">
        <f>SUM(C7:C9)</f>
        <v>23650</v>
      </c>
      <c r="D10" s="318">
        <f>SUM(D7:D9)</f>
        <v>23952.399999999998</v>
      </c>
      <c r="E10" s="318">
        <f>SUM(E7:E9)</f>
        <v>23770.614249999991</v>
      </c>
      <c r="F10" s="317">
        <f t="shared" si="0"/>
        <v>99.241054132362493</v>
      </c>
    </row>
    <row r="11" spans="1:6" s="312" customFormat="1" ht="27.75" customHeight="1" x14ac:dyDescent="0.2">
      <c r="A11" s="325" t="s">
        <v>448</v>
      </c>
      <c r="B11" s="323">
        <v>1730</v>
      </c>
      <c r="C11" s="322">
        <v>25000</v>
      </c>
      <c r="D11" s="322">
        <v>30300.510000000002</v>
      </c>
      <c r="E11" s="322">
        <v>26479.948699999994</v>
      </c>
      <c r="F11" s="321">
        <f t="shared" si="0"/>
        <v>87.391099027706105</v>
      </c>
    </row>
    <row r="12" spans="1:6" s="312" customFormat="1" ht="15" customHeight="1" x14ac:dyDescent="0.2">
      <c r="A12" s="325" t="s">
        <v>447</v>
      </c>
      <c r="B12" s="323">
        <v>1731</v>
      </c>
      <c r="C12" s="322">
        <v>20000</v>
      </c>
      <c r="D12" s="322">
        <v>15942.510000000006</v>
      </c>
      <c r="E12" s="322">
        <v>15942.485710000008</v>
      </c>
      <c r="F12" s="321">
        <f t="shared" si="0"/>
        <v>99.999847640051669</v>
      </c>
    </row>
    <row r="13" spans="1:6" s="312" customFormat="1" ht="15" customHeight="1" x14ac:dyDescent="0.2">
      <c r="A13" s="325" t="s">
        <v>446</v>
      </c>
      <c r="B13" s="323">
        <v>1733</v>
      </c>
      <c r="C13" s="322">
        <v>15000</v>
      </c>
      <c r="D13" s="322">
        <v>3885.8800000000006</v>
      </c>
      <c r="E13" s="322">
        <v>3885.8760000000002</v>
      </c>
      <c r="F13" s="321">
        <f t="shared" si="0"/>
        <v>99.999897063213467</v>
      </c>
    </row>
    <row r="14" spans="1:6" s="312" customFormat="1" ht="15" customHeight="1" x14ac:dyDescent="0.2">
      <c r="A14" s="325" t="s">
        <v>445</v>
      </c>
      <c r="B14" s="323">
        <v>1735</v>
      </c>
      <c r="C14" s="322">
        <v>8000</v>
      </c>
      <c r="D14" s="322">
        <v>6750.0300000000016</v>
      </c>
      <c r="E14" s="322">
        <v>6420.3790000000017</v>
      </c>
      <c r="F14" s="321">
        <f t="shared" si="0"/>
        <v>95.11630318680065</v>
      </c>
    </row>
    <row r="15" spans="1:6" s="312" customFormat="1" ht="15" customHeight="1" x14ac:dyDescent="0.2">
      <c r="A15" s="325" t="s">
        <v>444</v>
      </c>
      <c r="B15" s="323">
        <v>1737</v>
      </c>
      <c r="C15" s="322">
        <v>20000</v>
      </c>
      <c r="D15" s="322">
        <v>29428.350000000002</v>
      </c>
      <c r="E15" s="322">
        <v>29359.329699999998</v>
      </c>
      <c r="F15" s="321">
        <f t="shared" si="0"/>
        <v>99.765463235281615</v>
      </c>
    </row>
    <row r="16" spans="1:6" s="312" customFormat="1" ht="15" customHeight="1" x14ac:dyDescent="0.2">
      <c r="A16" s="325" t="s">
        <v>443</v>
      </c>
      <c r="B16" s="323">
        <v>1738</v>
      </c>
      <c r="C16" s="322">
        <v>5000</v>
      </c>
      <c r="D16" s="322">
        <v>4522.5800000000008</v>
      </c>
      <c r="E16" s="322">
        <v>4381.0001000000011</v>
      </c>
      <c r="F16" s="321">
        <f t="shared" si="0"/>
        <v>96.869488212480491</v>
      </c>
    </row>
    <row r="17" spans="1:6" s="312" customFormat="1" ht="27.75" customHeight="1" x14ac:dyDescent="0.2">
      <c r="A17" s="325" t="s">
        <v>442</v>
      </c>
      <c r="B17" s="323">
        <v>1758</v>
      </c>
      <c r="C17" s="322">
        <v>1500</v>
      </c>
      <c r="D17" s="322">
        <v>1500</v>
      </c>
      <c r="E17" s="322">
        <v>1275.2595000000001</v>
      </c>
      <c r="F17" s="321">
        <f t="shared" si="0"/>
        <v>85.017300000000006</v>
      </c>
    </row>
    <row r="18" spans="1:6" s="312" customFormat="1" ht="18" customHeight="1" x14ac:dyDescent="0.2">
      <c r="A18" s="320" t="s">
        <v>441</v>
      </c>
      <c r="B18" s="319"/>
      <c r="C18" s="318">
        <f>SUM(C11:C17)</f>
        <v>94500</v>
      </c>
      <c r="D18" s="318">
        <f>SUM(D11:D17)</f>
        <v>92329.86</v>
      </c>
      <c r="E18" s="318">
        <f>SUM(E11:E17)</f>
        <v>87744.278710000013</v>
      </c>
      <c r="F18" s="317">
        <f t="shared" si="0"/>
        <v>95.033479645696431</v>
      </c>
    </row>
    <row r="19" spans="1:6" s="312" customFormat="1" ht="27.75" customHeight="1" x14ac:dyDescent="0.2">
      <c r="A19" s="329" t="s">
        <v>440</v>
      </c>
      <c r="B19" s="328">
        <v>1740</v>
      </c>
      <c r="C19" s="327">
        <v>3000</v>
      </c>
      <c r="D19" s="327">
        <v>1570.1599999999999</v>
      </c>
      <c r="E19" s="327">
        <v>1567.43851</v>
      </c>
      <c r="F19" s="321">
        <f t="shared" si="0"/>
        <v>99.82667435165844</v>
      </c>
    </row>
    <row r="20" spans="1:6" s="312" customFormat="1" ht="27.75" customHeight="1" x14ac:dyDescent="0.2">
      <c r="A20" s="325" t="s">
        <v>439</v>
      </c>
      <c r="B20" s="323">
        <v>1741</v>
      </c>
      <c r="C20" s="322">
        <v>3000</v>
      </c>
      <c r="D20" s="322">
        <v>1531.0400000000002</v>
      </c>
      <c r="E20" s="322">
        <v>1506.4212</v>
      </c>
      <c r="F20" s="321">
        <f t="shared" si="0"/>
        <v>98.39202110983382</v>
      </c>
    </row>
    <row r="21" spans="1:6" s="312" customFormat="1" ht="15" customHeight="1" x14ac:dyDescent="0.2">
      <c r="A21" s="329" t="s">
        <v>438</v>
      </c>
      <c r="B21" s="328">
        <v>1742</v>
      </c>
      <c r="C21" s="327">
        <v>5500</v>
      </c>
      <c r="D21" s="327">
        <v>6833.1499999999978</v>
      </c>
      <c r="E21" s="327">
        <v>4070.3648299999995</v>
      </c>
      <c r="F21" s="321">
        <f t="shared" si="0"/>
        <v>59.567912748878641</v>
      </c>
    </row>
    <row r="22" spans="1:6" s="312" customFormat="1" ht="15" customHeight="1" x14ac:dyDescent="0.2">
      <c r="A22" s="325" t="s">
        <v>437</v>
      </c>
      <c r="B22" s="323" t="s">
        <v>436</v>
      </c>
      <c r="C22" s="322">
        <v>3000</v>
      </c>
      <c r="D22" s="322">
        <v>1351.57</v>
      </c>
      <c r="E22" s="322">
        <f>1067.37579+250</f>
        <v>1317.3757900000001</v>
      </c>
      <c r="F22" s="321">
        <f t="shared" si="0"/>
        <v>97.47003780788269</v>
      </c>
    </row>
    <row r="23" spans="1:6" s="312" customFormat="1" ht="27.75" customHeight="1" x14ac:dyDescent="0.2">
      <c r="A23" s="329" t="s">
        <v>435</v>
      </c>
      <c r="B23" s="328">
        <v>1744</v>
      </c>
      <c r="C23" s="327">
        <v>6000</v>
      </c>
      <c r="D23" s="327">
        <v>4816.5200000000004</v>
      </c>
      <c r="E23" s="327">
        <v>4816.5229999999992</v>
      </c>
      <c r="F23" s="321">
        <f t="shared" si="0"/>
        <v>100.00006228563359</v>
      </c>
    </row>
    <row r="24" spans="1:6" s="312" customFormat="1" ht="15" customHeight="1" x14ac:dyDescent="0.2">
      <c r="A24" s="329" t="s">
        <v>434</v>
      </c>
      <c r="B24" s="328">
        <v>1745</v>
      </c>
      <c r="C24" s="327">
        <v>10000</v>
      </c>
      <c r="D24" s="327">
        <v>0</v>
      </c>
      <c r="E24" s="327">
        <v>0</v>
      </c>
      <c r="F24" s="326" t="s">
        <v>201</v>
      </c>
    </row>
    <row r="25" spans="1:6" s="312" customFormat="1" ht="18" customHeight="1" x14ac:dyDescent="0.2">
      <c r="A25" s="320" t="s">
        <v>433</v>
      </c>
      <c r="B25" s="319"/>
      <c r="C25" s="318">
        <f>SUM(C19:C24)</f>
        <v>30500</v>
      </c>
      <c r="D25" s="318">
        <f>SUM(D19:D24)</f>
        <v>16102.439999999999</v>
      </c>
      <c r="E25" s="318">
        <f>SUM(E19:E24)</f>
        <v>13278.123329999999</v>
      </c>
      <c r="F25" s="317">
        <f t="shared" ref="F25:F53" si="1">(E25/D25)*100</f>
        <v>82.46031862251931</v>
      </c>
    </row>
    <row r="26" spans="1:6" s="312" customFormat="1" ht="27.75" customHeight="1" x14ac:dyDescent="0.2">
      <c r="A26" s="325" t="s">
        <v>432</v>
      </c>
      <c r="B26" s="323">
        <v>1770</v>
      </c>
      <c r="C26" s="322">
        <v>3000</v>
      </c>
      <c r="D26" s="322">
        <v>2991.5</v>
      </c>
      <c r="E26" s="322">
        <v>2926.0032099999999</v>
      </c>
      <c r="F26" s="321">
        <f t="shared" si="1"/>
        <v>97.810570282466983</v>
      </c>
    </row>
    <row r="27" spans="1:6" s="312" customFormat="1" ht="27.75" customHeight="1" x14ac:dyDescent="0.2">
      <c r="A27" s="325" t="s">
        <v>431</v>
      </c>
      <c r="B27" s="323">
        <v>1771</v>
      </c>
      <c r="C27" s="322">
        <v>800</v>
      </c>
      <c r="D27" s="322">
        <v>794.4</v>
      </c>
      <c r="E27" s="322">
        <v>792.74300000000005</v>
      </c>
      <c r="F27" s="321">
        <f t="shared" si="1"/>
        <v>99.791414904330324</v>
      </c>
    </row>
    <row r="28" spans="1:6" s="312" customFormat="1" ht="41.25" customHeight="1" x14ac:dyDescent="0.2">
      <c r="A28" s="325" t="s">
        <v>430</v>
      </c>
      <c r="B28" s="323">
        <v>1772</v>
      </c>
      <c r="C28" s="322">
        <v>4000</v>
      </c>
      <c r="D28" s="322">
        <v>4396.4000000000005</v>
      </c>
      <c r="E28" s="322">
        <v>4394.2930000000006</v>
      </c>
      <c r="F28" s="321">
        <f t="shared" si="1"/>
        <v>99.952074424529158</v>
      </c>
    </row>
    <row r="29" spans="1:6" s="312" customFormat="1" ht="27.75" customHeight="1" x14ac:dyDescent="0.2">
      <c r="A29" s="325" t="s">
        <v>429</v>
      </c>
      <c r="B29" s="323">
        <v>1773</v>
      </c>
      <c r="C29" s="322">
        <v>25000</v>
      </c>
      <c r="D29" s="322">
        <v>25000.000000000004</v>
      </c>
      <c r="E29" s="322">
        <v>24854.11</v>
      </c>
      <c r="F29" s="321">
        <f t="shared" si="1"/>
        <v>99.41643999999998</v>
      </c>
    </row>
    <row r="30" spans="1:6" s="312" customFormat="1" ht="41.25" customHeight="1" x14ac:dyDescent="0.2">
      <c r="A30" s="325" t="s">
        <v>428</v>
      </c>
      <c r="B30" s="323">
        <v>1774</v>
      </c>
      <c r="C30" s="322">
        <v>3200</v>
      </c>
      <c r="D30" s="322">
        <v>2757.7</v>
      </c>
      <c r="E30" s="322">
        <v>2646.5</v>
      </c>
      <c r="F30" s="321">
        <f t="shared" si="1"/>
        <v>95.967654204590787</v>
      </c>
    </row>
    <row r="31" spans="1:6" s="312" customFormat="1" ht="41.25" customHeight="1" x14ac:dyDescent="0.2">
      <c r="A31" s="325" t="s">
        <v>427</v>
      </c>
      <c r="B31" s="323">
        <v>1775</v>
      </c>
      <c r="C31" s="322">
        <v>60000</v>
      </c>
      <c r="D31" s="322">
        <v>60000</v>
      </c>
      <c r="E31" s="322">
        <v>60000</v>
      </c>
      <c r="F31" s="321">
        <f t="shared" si="1"/>
        <v>100</v>
      </c>
    </row>
    <row r="32" spans="1:6" s="312" customFormat="1" ht="41.25" customHeight="1" x14ac:dyDescent="0.2">
      <c r="A32" s="325" t="s">
        <v>426</v>
      </c>
      <c r="B32" s="323">
        <v>1776</v>
      </c>
      <c r="C32" s="322">
        <v>500</v>
      </c>
      <c r="D32" s="322">
        <v>500</v>
      </c>
      <c r="E32" s="322">
        <v>500</v>
      </c>
      <c r="F32" s="321">
        <f t="shared" si="1"/>
        <v>100</v>
      </c>
    </row>
    <row r="33" spans="1:6" s="312" customFormat="1" ht="15" customHeight="1" x14ac:dyDescent="0.2">
      <c r="A33" s="325" t="s">
        <v>425</v>
      </c>
      <c r="B33" s="323" t="s">
        <v>424</v>
      </c>
      <c r="C33" s="322">
        <v>0</v>
      </c>
      <c r="D33" s="322">
        <v>1717520.94</v>
      </c>
      <c r="E33" s="322">
        <v>1717520.9439999999</v>
      </c>
      <c r="F33" s="321">
        <f t="shared" si="1"/>
        <v>100.00000023289381</v>
      </c>
    </row>
    <row r="34" spans="1:6" s="312" customFormat="1" ht="27.75" customHeight="1" x14ac:dyDescent="0.2">
      <c r="A34" s="325" t="s">
        <v>423</v>
      </c>
      <c r="B34" s="323">
        <v>1779</v>
      </c>
      <c r="C34" s="322">
        <v>39687</v>
      </c>
      <c r="D34" s="322">
        <v>39687</v>
      </c>
      <c r="E34" s="322">
        <v>39687</v>
      </c>
      <c r="F34" s="321">
        <f t="shared" si="1"/>
        <v>100</v>
      </c>
    </row>
    <row r="35" spans="1:6" s="312" customFormat="1" ht="18" customHeight="1" x14ac:dyDescent="0.2">
      <c r="A35" s="320" t="s">
        <v>422</v>
      </c>
      <c r="B35" s="319"/>
      <c r="C35" s="318">
        <f>SUM(C26:C34)</f>
        <v>136187</v>
      </c>
      <c r="D35" s="318">
        <f>SUM(D26:D34)</f>
        <v>1853647.94</v>
      </c>
      <c r="E35" s="318">
        <f>SUM(E26:E34)</f>
        <v>1853321.5932099998</v>
      </c>
      <c r="F35" s="317">
        <f t="shared" si="1"/>
        <v>99.982394348842746</v>
      </c>
    </row>
    <row r="36" spans="1:6" s="312" customFormat="1" ht="27.75" customHeight="1" x14ac:dyDescent="0.2">
      <c r="A36" s="324" t="s">
        <v>421</v>
      </c>
      <c r="B36" s="323">
        <v>1760</v>
      </c>
      <c r="C36" s="322">
        <v>21000</v>
      </c>
      <c r="D36" s="322">
        <v>3340.54</v>
      </c>
      <c r="E36" s="322">
        <v>3330.5</v>
      </c>
      <c r="F36" s="321">
        <f t="shared" si="1"/>
        <v>99.69944978955499</v>
      </c>
    </row>
    <row r="37" spans="1:6" s="312" customFormat="1" ht="41.25" customHeight="1" x14ac:dyDescent="0.2">
      <c r="A37" s="325" t="s">
        <v>420</v>
      </c>
      <c r="B37" s="323">
        <v>1761</v>
      </c>
      <c r="C37" s="322">
        <v>3500</v>
      </c>
      <c r="D37" s="322">
        <v>3186.45</v>
      </c>
      <c r="E37" s="322">
        <v>3167.4685999999997</v>
      </c>
      <c r="F37" s="321">
        <f t="shared" si="1"/>
        <v>99.404308870372986</v>
      </c>
    </row>
    <row r="38" spans="1:6" s="312" customFormat="1" ht="27.75" customHeight="1" x14ac:dyDescent="0.2">
      <c r="A38" s="324" t="s">
        <v>419</v>
      </c>
      <c r="B38" s="323" t="s">
        <v>418</v>
      </c>
      <c r="C38" s="322">
        <v>2000</v>
      </c>
      <c r="D38" s="322">
        <v>2000</v>
      </c>
      <c r="E38" s="322">
        <v>2000</v>
      </c>
      <c r="F38" s="321">
        <f t="shared" si="1"/>
        <v>100</v>
      </c>
    </row>
    <row r="39" spans="1:6" s="312" customFormat="1" ht="41.25" customHeight="1" x14ac:dyDescent="0.2">
      <c r="A39" s="324" t="s">
        <v>417</v>
      </c>
      <c r="B39" s="323">
        <v>1764</v>
      </c>
      <c r="C39" s="322">
        <v>26000</v>
      </c>
      <c r="D39" s="322">
        <v>19487.45</v>
      </c>
      <c r="E39" s="322">
        <v>18703.328000000001</v>
      </c>
      <c r="F39" s="321">
        <f t="shared" si="1"/>
        <v>95.976271908330745</v>
      </c>
    </row>
    <row r="40" spans="1:6" s="312" customFormat="1" ht="27.75" customHeight="1" x14ac:dyDescent="0.2">
      <c r="A40" s="325" t="s">
        <v>416</v>
      </c>
      <c r="B40" s="323">
        <v>1765</v>
      </c>
      <c r="C40" s="322">
        <v>346</v>
      </c>
      <c r="D40" s="322">
        <v>1152.5700000000002</v>
      </c>
      <c r="E40" s="322">
        <v>1152.57</v>
      </c>
      <c r="F40" s="321">
        <f t="shared" si="1"/>
        <v>99.999999999999972</v>
      </c>
    </row>
    <row r="41" spans="1:6" s="312" customFormat="1" ht="15" customHeight="1" x14ac:dyDescent="0.2">
      <c r="A41" s="325" t="s">
        <v>415</v>
      </c>
      <c r="B41" s="323">
        <v>1766</v>
      </c>
      <c r="C41" s="322">
        <v>27000</v>
      </c>
      <c r="D41" s="322">
        <v>31223.9</v>
      </c>
      <c r="E41" s="322">
        <v>31223.9</v>
      </c>
      <c r="F41" s="321">
        <f t="shared" si="1"/>
        <v>100</v>
      </c>
    </row>
    <row r="42" spans="1:6" s="312" customFormat="1" ht="18" customHeight="1" x14ac:dyDescent="0.2">
      <c r="A42" s="320" t="s">
        <v>414</v>
      </c>
      <c r="B42" s="319"/>
      <c r="C42" s="318">
        <f>SUM(C36:C41)</f>
        <v>79846</v>
      </c>
      <c r="D42" s="318">
        <f>SUM(D36:D41)</f>
        <v>60390.91</v>
      </c>
      <c r="E42" s="318">
        <f>SUM(E36:E41)</f>
        <v>59577.766600000003</v>
      </c>
      <c r="F42" s="317">
        <f t="shared" si="1"/>
        <v>98.653533453958559</v>
      </c>
    </row>
    <row r="43" spans="1:6" s="312" customFormat="1" ht="15" customHeight="1" x14ac:dyDescent="0.2">
      <c r="A43" s="325" t="s">
        <v>413</v>
      </c>
      <c r="B43" s="323">
        <v>1700</v>
      </c>
      <c r="C43" s="322">
        <v>1000</v>
      </c>
      <c r="D43" s="322">
        <v>1500.1000000000001</v>
      </c>
      <c r="E43" s="322">
        <v>1500.1000000000001</v>
      </c>
      <c r="F43" s="321">
        <f t="shared" si="1"/>
        <v>100</v>
      </c>
    </row>
    <row r="44" spans="1:6" s="312" customFormat="1" ht="41.25" customHeight="1" x14ac:dyDescent="0.2">
      <c r="A44" s="325" t="s">
        <v>412</v>
      </c>
      <c r="B44" s="323">
        <v>1701</v>
      </c>
      <c r="C44" s="322">
        <v>1000</v>
      </c>
      <c r="D44" s="322">
        <v>507.9</v>
      </c>
      <c r="E44" s="322">
        <v>507.9</v>
      </c>
      <c r="F44" s="321">
        <f t="shared" si="1"/>
        <v>100</v>
      </c>
    </row>
    <row r="45" spans="1:6" s="312" customFormat="1" ht="15" customHeight="1" x14ac:dyDescent="0.2">
      <c r="A45" s="325" t="s">
        <v>411</v>
      </c>
      <c r="B45" s="323">
        <v>1702</v>
      </c>
      <c r="C45" s="322">
        <v>3000</v>
      </c>
      <c r="D45" s="322">
        <v>2992.0000000000005</v>
      </c>
      <c r="E45" s="322">
        <v>2992.0000000000005</v>
      </c>
      <c r="F45" s="321">
        <f t="shared" si="1"/>
        <v>100</v>
      </c>
    </row>
    <row r="46" spans="1:6" s="312" customFormat="1" ht="18" customHeight="1" x14ac:dyDescent="0.2">
      <c r="A46" s="320" t="s">
        <v>410</v>
      </c>
      <c r="B46" s="319"/>
      <c r="C46" s="318">
        <f>SUM(C43:C45)</f>
        <v>5000</v>
      </c>
      <c r="D46" s="318">
        <f>SUM(D43:D45)</f>
        <v>5000</v>
      </c>
      <c r="E46" s="318">
        <f>SUM(E43:E45)</f>
        <v>5000</v>
      </c>
      <c r="F46" s="317">
        <f t="shared" si="1"/>
        <v>100</v>
      </c>
    </row>
    <row r="47" spans="1:6" s="312" customFormat="1" ht="15" customHeight="1" x14ac:dyDescent="0.2">
      <c r="A47" s="325" t="s">
        <v>409</v>
      </c>
      <c r="B47" s="323">
        <v>1750</v>
      </c>
      <c r="C47" s="322">
        <v>15000</v>
      </c>
      <c r="D47" s="322">
        <v>28032.92</v>
      </c>
      <c r="E47" s="322">
        <v>9308.983189999999</v>
      </c>
      <c r="F47" s="321">
        <f t="shared" si="1"/>
        <v>33.207326207901275</v>
      </c>
    </row>
    <row r="48" spans="1:6" s="312" customFormat="1" ht="27.75" customHeight="1" x14ac:dyDescent="0.2">
      <c r="A48" s="325" t="s">
        <v>408</v>
      </c>
      <c r="B48" s="323">
        <v>1755</v>
      </c>
      <c r="C48" s="322">
        <v>2000</v>
      </c>
      <c r="D48" s="322">
        <v>2535.6999999999998</v>
      </c>
      <c r="E48" s="322">
        <v>1327.85</v>
      </c>
      <c r="F48" s="321">
        <f t="shared" si="1"/>
        <v>52.366210513862057</v>
      </c>
    </row>
    <row r="49" spans="1:6" s="312" customFormat="1" ht="15" customHeight="1" x14ac:dyDescent="0.2">
      <c r="A49" s="325" t="s">
        <v>407</v>
      </c>
      <c r="B49" s="323">
        <v>1757</v>
      </c>
      <c r="C49" s="322">
        <v>0</v>
      </c>
      <c r="D49" s="322">
        <v>1979.6000000000001</v>
      </c>
      <c r="E49" s="322">
        <v>1842.317</v>
      </c>
      <c r="F49" s="321">
        <f t="shared" si="1"/>
        <v>93.065114164477663</v>
      </c>
    </row>
    <row r="50" spans="1:6" s="312" customFormat="1" ht="15" customHeight="1" x14ac:dyDescent="0.2">
      <c r="A50" s="325" t="s">
        <v>406</v>
      </c>
      <c r="B50" s="323">
        <v>1759</v>
      </c>
      <c r="C50" s="322">
        <v>0</v>
      </c>
      <c r="D50" s="322">
        <v>3602.8</v>
      </c>
      <c r="E50" s="322">
        <v>724.15578000000005</v>
      </c>
      <c r="F50" s="321">
        <f t="shared" si="1"/>
        <v>20.099805151548797</v>
      </c>
    </row>
    <row r="51" spans="1:6" s="312" customFormat="1" ht="27.75" customHeight="1" x14ac:dyDescent="0.2">
      <c r="A51" s="324" t="s">
        <v>405</v>
      </c>
      <c r="B51" s="323" t="s">
        <v>404</v>
      </c>
      <c r="C51" s="322">
        <v>3500</v>
      </c>
      <c r="D51" s="322">
        <v>2644.4000000000005</v>
      </c>
      <c r="E51" s="322">
        <v>2628.3406199999999</v>
      </c>
      <c r="F51" s="321">
        <f t="shared" si="1"/>
        <v>99.392702314324595</v>
      </c>
    </row>
    <row r="52" spans="1:6" s="312" customFormat="1" ht="18" customHeight="1" x14ac:dyDescent="0.2">
      <c r="A52" s="320" t="s">
        <v>403</v>
      </c>
      <c r="B52" s="319"/>
      <c r="C52" s="318">
        <f>SUM(C47:C51)</f>
        <v>20500</v>
      </c>
      <c r="D52" s="318">
        <f>SUM(D47:D51)</f>
        <v>38795.42</v>
      </c>
      <c r="E52" s="318">
        <f>SUM(E47:E51)</f>
        <v>15831.64659</v>
      </c>
      <c r="F52" s="317">
        <f t="shared" si="1"/>
        <v>40.808029891157261</v>
      </c>
    </row>
    <row r="53" spans="1:6" s="312" customFormat="1" ht="18.75" customHeight="1" thickBot="1" x14ac:dyDescent="0.25">
      <c r="A53" s="316" t="s">
        <v>402</v>
      </c>
      <c r="B53" s="315"/>
      <c r="C53" s="314">
        <f>SUM(C6,C10,C18,C25,C35,C42,C46,C52)</f>
        <v>390183</v>
      </c>
      <c r="D53" s="314">
        <f>SUM(D6,D10,D18,D25,D35,D42,D46,D52)</f>
        <v>2094154.8699999999</v>
      </c>
      <c r="E53" s="314">
        <f>SUM(E6,E10,E18,E25,E35,E42,E46,E52)</f>
        <v>2062453.2036899999</v>
      </c>
      <c r="F53" s="313">
        <f t="shared" si="1"/>
        <v>98.486183292165023</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16" fitToHeight="2" orientation="portrait" useFirstPageNumber="1" r:id="rId1"/>
  <headerFooter>
    <oddHeader>&amp;L&amp;"Tahoma,Kurzíva"&amp;9Závěrečný účet za rok 2018&amp;R&amp;"Tahoma,Kurzíva"&amp;9Tabulka č. 4</oddHeader>
    <oddFooter>&amp;C&amp;"Tahoma,Obyčejné"&amp;P</oddFooter>
  </headerFooter>
  <rowBreaks count="1" manualBreakCount="1">
    <brk id="3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3"/>
  <sheetViews>
    <sheetView zoomScaleNormal="100" zoomScaleSheetLayoutView="100" workbookViewId="0">
      <selection activeCell="G3" sqref="G3"/>
    </sheetView>
  </sheetViews>
  <sheetFormatPr defaultRowHeight="15" x14ac:dyDescent="0.25"/>
  <cols>
    <col min="1" max="1" width="40.7109375" style="357" customWidth="1"/>
    <col min="2" max="2" width="40.7109375" style="358" customWidth="1"/>
    <col min="3" max="4" width="12.7109375" style="359" customWidth="1"/>
    <col min="5" max="5" width="10.7109375" style="359" customWidth="1"/>
    <col min="6" max="16384" width="9.140625" style="359"/>
  </cols>
  <sheetData>
    <row r="1" spans="1:5" s="338" customFormat="1" ht="12.75" x14ac:dyDescent="0.2">
      <c r="A1" s="337"/>
      <c r="B1" s="337"/>
    </row>
    <row r="2" spans="1:5" s="339" customFormat="1" ht="21" customHeight="1" x14ac:dyDescent="0.2">
      <c r="A2" s="1121" t="s">
        <v>457</v>
      </c>
      <c r="B2" s="1121"/>
      <c r="C2" s="1121"/>
      <c r="D2" s="1121"/>
      <c r="E2" s="1121"/>
    </row>
    <row r="3" spans="1:5" s="339" customFormat="1" ht="15" customHeight="1" x14ac:dyDescent="0.2">
      <c r="A3" s="340"/>
      <c r="B3" s="340"/>
      <c r="C3" s="341"/>
      <c r="D3" s="341"/>
      <c r="E3" s="340"/>
    </row>
    <row r="4" spans="1:5" s="339" customFormat="1" ht="12.75" customHeight="1" x14ac:dyDescent="0.2">
      <c r="A4" s="1134" t="s">
        <v>458</v>
      </c>
      <c r="B4" s="1134"/>
      <c r="C4" s="1134"/>
      <c r="D4" s="1134"/>
      <c r="E4" s="1134"/>
    </row>
    <row r="5" spans="1:5" s="339" customFormat="1" ht="7.5" customHeight="1" x14ac:dyDescent="0.2">
      <c r="A5" s="342"/>
      <c r="B5" s="342"/>
      <c r="C5" s="343"/>
      <c r="D5" s="343"/>
      <c r="E5" s="342"/>
    </row>
    <row r="6" spans="1:5" s="339" customFormat="1" ht="13.5" customHeight="1" thickBot="1" x14ac:dyDescent="0.25">
      <c r="A6" s="344"/>
      <c r="B6" s="344"/>
      <c r="C6" s="345"/>
      <c r="D6" s="345"/>
      <c r="E6" s="334" t="s">
        <v>2</v>
      </c>
    </row>
    <row r="7" spans="1:5" s="339" customFormat="1" ht="30" customHeight="1" thickBot="1" x14ac:dyDescent="0.25">
      <c r="A7" s="333" t="s">
        <v>459</v>
      </c>
      <c r="B7" s="346" t="s">
        <v>460</v>
      </c>
      <c r="C7" s="331" t="s">
        <v>68</v>
      </c>
      <c r="D7" s="331" t="s">
        <v>1</v>
      </c>
      <c r="E7" s="330" t="s">
        <v>2026</v>
      </c>
    </row>
    <row r="8" spans="1:5" s="339" customFormat="1" ht="18" customHeight="1" x14ac:dyDescent="0.2">
      <c r="A8" s="1135" t="s">
        <v>461</v>
      </c>
      <c r="B8" s="1136"/>
      <c r="C8" s="1136"/>
      <c r="D8" s="1136"/>
      <c r="E8" s="1137"/>
    </row>
    <row r="9" spans="1:5" s="350" customFormat="1" x14ac:dyDescent="0.2">
      <c r="A9" s="360" t="s">
        <v>226</v>
      </c>
      <c r="B9" s="354" t="s">
        <v>462</v>
      </c>
      <c r="C9" s="348">
        <v>1000</v>
      </c>
      <c r="D9" s="348">
        <v>1000</v>
      </c>
      <c r="E9" s="349">
        <f t="shared" ref="E9:E25" si="0">D9/C9*100</f>
        <v>100</v>
      </c>
    </row>
    <row r="10" spans="1:5" s="350" customFormat="1" ht="25.5" x14ac:dyDescent="0.2">
      <c r="A10" s="360" t="s">
        <v>463</v>
      </c>
      <c r="B10" s="354" t="s">
        <v>464</v>
      </c>
      <c r="C10" s="348">
        <v>200</v>
      </c>
      <c r="D10" s="348">
        <v>0</v>
      </c>
      <c r="E10" s="349">
        <f t="shared" si="0"/>
        <v>0</v>
      </c>
    </row>
    <row r="11" spans="1:5" s="350" customFormat="1" x14ac:dyDescent="0.2">
      <c r="A11" s="1138" t="s">
        <v>465</v>
      </c>
      <c r="B11" s="354" t="s">
        <v>466</v>
      </c>
      <c r="C11" s="348">
        <v>1765</v>
      </c>
      <c r="D11" s="348">
        <v>0</v>
      </c>
      <c r="E11" s="349">
        <f t="shared" si="0"/>
        <v>0</v>
      </c>
    </row>
    <row r="12" spans="1:5" s="350" customFormat="1" x14ac:dyDescent="0.2">
      <c r="A12" s="1138"/>
      <c r="B12" s="354" t="s">
        <v>467</v>
      </c>
      <c r="C12" s="348">
        <v>12000</v>
      </c>
      <c r="D12" s="348">
        <v>0</v>
      </c>
      <c r="E12" s="349">
        <f t="shared" si="0"/>
        <v>0</v>
      </c>
    </row>
    <row r="13" spans="1:5" s="350" customFormat="1" x14ac:dyDescent="0.2">
      <c r="A13" s="1138"/>
      <c r="B13" s="354" t="s">
        <v>468</v>
      </c>
      <c r="C13" s="348">
        <v>10000</v>
      </c>
      <c r="D13" s="348">
        <v>10000</v>
      </c>
      <c r="E13" s="349">
        <f t="shared" si="0"/>
        <v>100</v>
      </c>
    </row>
    <row r="14" spans="1:5" s="350" customFormat="1" x14ac:dyDescent="0.2">
      <c r="A14" s="1138"/>
      <c r="B14" s="354" t="s">
        <v>469</v>
      </c>
      <c r="C14" s="348">
        <v>830</v>
      </c>
      <c r="D14" s="348">
        <v>830</v>
      </c>
      <c r="E14" s="349">
        <f t="shared" si="0"/>
        <v>100</v>
      </c>
    </row>
    <row r="15" spans="1:5" s="350" customFormat="1" x14ac:dyDescent="0.2">
      <c r="A15" s="1138"/>
      <c r="B15" s="354" t="s">
        <v>470</v>
      </c>
      <c r="C15" s="348">
        <v>486</v>
      </c>
      <c r="D15" s="348">
        <v>486</v>
      </c>
      <c r="E15" s="349">
        <f t="shared" si="0"/>
        <v>100</v>
      </c>
    </row>
    <row r="16" spans="1:5" s="350" customFormat="1" x14ac:dyDescent="0.2">
      <c r="A16" s="1138" t="s">
        <v>471</v>
      </c>
      <c r="B16" s="354" t="s">
        <v>472</v>
      </c>
      <c r="C16" s="348">
        <v>30</v>
      </c>
      <c r="D16" s="348">
        <v>30</v>
      </c>
      <c r="E16" s="349">
        <f t="shared" si="0"/>
        <v>100</v>
      </c>
    </row>
    <row r="17" spans="1:5" s="350" customFormat="1" ht="25.5" x14ac:dyDescent="0.2">
      <c r="A17" s="1138"/>
      <c r="B17" s="354" t="s">
        <v>1988</v>
      </c>
      <c r="C17" s="348">
        <v>60</v>
      </c>
      <c r="D17" s="348">
        <v>60</v>
      </c>
      <c r="E17" s="349">
        <f t="shared" si="0"/>
        <v>100</v>
      </c>
    </row>
    <row r="18" spans="1:5" s="350" customFormat="1" x14ac:dyDescent="0.2">
      <c r="A18" s="1138"/>
      <c r="B18" s="354" t="s">
        <v>473</v>
      </c>
      <c r="C18" s="348">
        <v>2000</v>
      </c>
      <c r="D18" s="348">
        <v>1000</v>
      </c>
      <c r="E18" s="349">
        <f t="shared" si="0"/>
        <v>50</v>
      </c>
    </row>
    <row r="19" spans="1:5" s="350" customFormat="1" x14ac:dyDescent="0.2">
      <c r="A19" s="1138"/>
      <c r="B19" s="354" t="s">
        <v>474</v>
      </c>
      <c r="C19" s="348">
        <v>1000</v>
      </c>
      <c r="D19" s="348">
        <v>0</v>
      </c>
      <c r="E19" s="349">
        <f t="shared" si="0"/>
        <v>0</v>
      </c>
    </row>
    <row r="20" spans="1:5" s="350" customFormat="1" x14ac:dyDescent="0.2">
      <c r="A20" s="1138"/>
      <c r="B20" s="354" t="s">
        <v>475</v>
      </c>
      <c r="C20" s="348">
        <v>30</v>
      </c>
      <c r="D20" s="348">
        <v>30</v>
      </c>
      <c r="E20" s="349">
        <f t="shared" si="0"/>
        <v>100</v>
      </c>
    </row>
    <row r="21" spans="1:5" s="350" customFormat="1" x14ac:dyDescent="0.2">
      <c r="A21" s="1138"/>
      <c r="B21" s="354" t="s">
        <v>476</v>
      </c>
      <c r="C21" s="348">
        <v>100</v>
      </c>
      <c r="D21" s="348">
        <v>100</v>
      </c>
      <c r="E21" s="349">
        <f t="shared" si="0"/>
        <v>100</v>
      </c>
    </row>
    <row r="22" spans="1:5" s="350" customFormat="1" x14ac:dyDescent="0.2">
      <c r="A22" s="1138"/>
      <c r="B22" s="354" t="s">
        <v>477</v>
      </c>
      <c r="C22" s="348">
        <v>668.76</v>
      </c>
      <c r="D22" s="348">
        <v>668.76</v>
      </c>
      <c r="E22" s="349">
        <f t="shared" si="0"/>
        <v>100</v>
      </c>
    </row>
    <row r="23" spans="1:5" s="350" customFormat="1" x14ac:dyDescent="0.2">
      <c r="A23" s="1138"/>
      <c r="B23" s="354" t="s">
        <v>478</v>
      </c>
      <c r="C23" s="348">
        <v>200</v>
      </c>
      <c r="D23" s="348">
        <v>200</v>
      </c>
      <c r="E23" s="349">
        <f t="shared" si="0"/>
        <v>100</v>
      </c>
    </row>
    <row r="24" spans="1:5" s="350" customFormat="1" ht="25.5" x14ac:dyDescent="0.2">
      <c r="A24" s="1138"/>
      <c r="B24" s="354" t="s">
        <v>479</v>
      </c>
      <c r="C24" s="348">
        <v>40</v>
      </c>
      <c r="D24" s="348">
        <v>40</v>
      </c>
      <c r="E24" s="349">
        <f t="shared" si="0"/>
        <v>100</v>
      </c>
    </row>
    <row r="25" spans="1:5" s="350" customFormat="1" x14ac:dyDescent="0.2">
      <c r="A25" s="1122" t="s">
        <v>480</v>
      </c>
      <c r="B25" s="1123"/>
      <c r="C25" s="351">
        <f>SUM(C9:C24)</f>
        <v>30409.759999999998</v>
      </c>
      <c r="D25" s="351">
        <f>SUM(D9:D24)</f>
        <v>14444.76</v>
      </c>
      <c r="E25" s="352">
        <f t="shared" si="0"/>
        <v>47.500407763823198</v>
      </c>
    </row>
    <row r="26" spans="1:5" s="353" customFormat="1" ht="18" customHeight="1" x14ac:dyDescent="0.2">
      <c r="A26" s="1131" t="s">
        <v>481</v>
      </c>
      <c r="B26" s="1132"/>
      <c r="C26" s="1132"/>
      <c r="D26" s="1132"/>
      <c r="E26" s="1133"/>
    </row>
    <row r="27" spans="1:5" s="350" customFormat="1" ht="25.5" x14ac:dyDescent="0.2">
      <c r="A27" s="360" t="s">
        <v>482</v>
      </c>
      <c r="B27" s="347" t="s">
        <v>483</v>
      </c>
      <c r="C27" s="348">
        <v>1900</v>
      </c>
      <c r="D27" s="348">
        <v>1900</v>
      </c>
      <c r="E27" s="349">
        <f t="shared" ref="E27:E90" si="1">D27/C27*100</f>
        <v>100</v>
      </c>
    </row>
    <row r="28" spans="1:5" s="350" customFormat="1" ht="25.5" x14ac:dyDescent="0.2">
      <c r="A28" s="360" t="s">
        <v>484</v>
      </c>
      <c r="B28" s="347" t="s">
        <v>485</v>
      </c>
      <c r="C28" s="348">
        <v>220</v>
      </c>
      <c r="D28" s="348">
        <v>207.2278</v>
      </c>
      <c r="E28" s="349">
        <f t="shared" si="1"/>
        <v>94.194454545454548</v>
      </c>
    </row>
    <row r="29" spans="1:5" s="350" customFormat="1" ht="25.5" x14ac:dyDescent="0.2">
      <c r="A29" s="360" t="s">
        <v>486</v>
      </c>
      <c r="B29" s="347" t="s">
        <v>485</v>
      </c>
      <c r="C29" s="348">
        <v>1205</v>
      </c>
      <c r="D29" s="348">
        <v>1205</v>
      </c>
      <c r="E29" s="349">
        <f t="shared" si="1"/>
        <v>100</v>
      </c>
    </row>
    <row r="30" spans="1:5" s="350" customFormat="1" ht="25.5" customHeight="1" x14ac:dyDescent="0.2">
      <c r="A30" s="1126" t="s">
        <v>487</v>
      </c>
      <c r="B30" s="347" t="s">
        <v>485</v>
      </c>
      <c r="C30" s="348">
        <v>500</v>
      </c>
      <c r="D30" s="348">
        <v>500</v>
      </c>
      <c r="E30" s="349">
        <f t="shared" si="1"/>
        <v>100</v>
      </c>
    </row>
    <row r="31" spans="1:5" s="350" customFormat="1" x14ac:dyDescent="0.2">
      <c r="A31" s="1128"/>
      <c r="B31" s="354" t="s">
        <v>1989</v>
      </c>
      <c r="C31" s="348">
        <v>300</v>
      </c>
      <c r="D31" s="348">
        <v>300</v>
      </c>
      <c r="E31" s="349">
        <f t="shared" si="1"/>
        <v>100</v>
      </c>
    </row>
    <row r="32" spans="1:5" s="350" customFormat="1" ht="25.5" x14ac:dyDescent="0.2">
      <c r="A32" s="1128"/>
      <c r="B32" s="354" t="s">
        <v>488</v>
      </c>
      <c r="C32" s="348">
        <v>1528.52</v>
      </c>
      <c r="D32" s="348">
        <v>1528.5160000000001</v>
      </c>
      <c r="E32" s="349">
        <f t="shared" si="1"/>
        <v>99.999738308952459</v>
      </c>
    </row>
    <row r="33" spans="1:5" s="350" customFormat="1" ht="25.5" x14ac:dyDescent="0.2">
      <c r="A33" s="1128"/>
      <c r="B33" s="354" t="s">
        <v>489</v>
      </c>
      <c r="C33" s="348">
        <v>50</v>
      </c>
      <c r="D33" s="348">
        <v>50</v>
      </c>
      <c r="E33" s="349">
        <f t="shared" si="1"/>
        <v>100</v>
      </c>
    </row>
    <row r="34" spans="1:5" s="350" customFormat="1" ht="25.5" x14ac:dyDescent="0.2">
      <c r="A34" s="1128"/>
      <c r="B34" s="354" t="s">
        <v>1990</v>
      </c>
      <c r="C34" s="348">
        <v>70</v>
      </c>
      <c r="D34" s="348">
        <v>70</v>
      </c>
      <c r="E34" s="349">
        <f>D34/C34*100</f>
        <v>100</v>
      </c>
    </row>
    <row r="35" spans="1:5" s="350" customFormat="1" ht="25.5" x14ac:dyDescent="0.2">
      <c r="A35" s="1128"/>
      <c r="B35" s="354" t="s">
        <v>490</v>
      </c>
      <c r="C35" s="348">
        <v>120</v>
      </c>
      <c r="D35" s="348">
        <v>120</v>
      </c>
      <c r="E35" s="349">
        <f t="shared" si="1"/>
        <v>100</v>
      </c>
    </row>
    <row r="36" spans="1:5" s="350" customFormat="1" ht="25.5" x14ac:dyDescent="0.2">
      <c r="A36" s="1128"/>
      <c r="B36" s="347" t="s">
        <v>491</v>
      </c>
      <c r="C36" s="348">
        <v>100</v>
      </c>
      <c r="D36" s="348">
        <v>100</v>
      </c>
      <c r="E36" s="349">
        <f t="shared" si="1"/>
        <v>100</v>
      </c>
    </row>
    <row r="37" spans="1:5" s="350" customFormat="1" ht="25.5" x14ac:dyDescent="0.2">
      <c r="A37" s="1128"/>
      <c r="B37" s="347" t="s">
        <v>492</v>
      </c>
      <c r="C37" s="348">
        <v>100</v>
      </c>
      <c r="D37" s="348">
        <v>100</v>
      </c>
      <c r="E37" s="349">
        <f t="shared" si="1"/>
        <v>100</v>
      </c>
    </row>
    <row r="38" spans="1:5" s="350" customFormat="1" ht="25.5" x14ac:dyDescent="0.2">
      <c r="A38" s="1128"/>
      <c r="B38" s="347" t="s">
        <v>493</v>
      </c>
      <c r="C38" s="348">
        <v>120</v>
      </c>
      <c r="D38" s="348">
        <v>120</v>
      </c>
      <c r="E38" s="349">
        <f t="shared" si="1"/>
        <v>100</v>
      </c>
    </row>
    <row r="39" spans="1:5" s="350" customFormat="1" ht="25.5" x14ac:dyDescent="0.2">
      <c r="A39" s="1127"/>
      <c r="B39" s="347" t="s">
        <v>494</v>
      </c>
      <c r="C39" s="348">
        <v>10</v>
      </c>
      <c r="D39" s="348">
        <v>10</v>
      </c>
      <c r="E39" s="349">
        <f t="shared" si="1"/>
        <v>100</v>
      </c>
    </row>
    <row r="40" spans="1:5" s="350" customFormat="1" ht="39.75" customHeight="1" x14ac:dyDescent="0.2">
      <c r="A40" s="360" t="s">
        <v>495</v>
      </c>
      <c r="B40" s="347" t="s">
        <v>485</v>
      </c>
      <c r="C40" s="348">
        <v>31740</v>
      </c>
      <c r="D40" s="348">
        <v>31737.55</v>
      </c>
      <c r="E40" s="349">
        <f t="shared" si="1"/>
        <v>99.992281033396353</v>
      </c>
    </row>
    <row r="41" spans="1:5" s="350" customFormat="1" x14ac:dyDescent="0.2">
      <c r="A41" s="1126" t="s">
        <v>496</v>
      </c>
      <c r="B41" s="347" t="s">
        <v>466</v>
      </c>
      <c r="C41" s="348">
        <v>50</v>
      </c>
      <c r="D41" s="348">
        <v>50</v>
      </c>
      <c r="E41" s="349">
        <f t="shared" si="1"/>
        <v>100</v>
      </c>
    </row>
    <row r="42" spans="1:5" s="350" customFormat="1" x14ac:dyDescent="0.2">
      <c r="A42" s="1128"/>
      <c r="B42" s="347" t="s">
        <v>497</v>
      </c>
      <c r="C42" s="348">
        <v>50</v>
      </c>
      <c r="D42" s="348">
        <v>50</v>
      </c>
      <c r="E42" s="349">
        <f t="shared" si="1"/>
        <v>100</v>
      </c>
    </row>
    <row r="43" spans="1:5" s="350" customFormat="1" x14ac:dyDescent="0.2">
      <c r="A43" s="1128"/>
      <c r="B43" s="347" t="s">
        <v>498</v>
      </c>
      <c r="C43" s="348">
        <v>50</v>
      </c>
      <c r="D43" s="348">
        <v>50</v>
      </c>
      <c r="E43" s="349">
        <f t="shared" si="1"/>
        <v>100</v>
      </c>
    </row>
    <row r="44" spans="1:5" s="350" customFormat="1" x14ac:dyDescent="0.2">
      <c r="A44" s="1128"/>
      <c r="B44" s="347" t="s">
        <v>499</v>
      </c>
      <c r="C44" s="348">
        <v>50</v>
      </c>
      <c r="D44" s="348">
        <v>50</v>
      </c>
      <c r="E44" s="349">
        <f t="shared" si="1"/>
        <v>100</v>
      </c>
    </row>
    <row r="45" spans="1:5" s="350" customFormat="1" x14ac:dyDescent="0.2">
      <c r="A45" s="1128"/>
      <c r="B45" s="347" t="s">
        <v>500</v>
      </c>
      <c r="C45" s="348">
        <v>450</v>
      </c>
      <c r="D45" s="348">
        <v>0</v>
      </c>
      <c r="E45" s="349">
        <f t="shared" si="1"/>
        <v>0</v>
      </c>
    </row>
    <row r="46" spans="1:5" s="350" customFormat="1" x14ac:dyDescent="0.2">
      <c r="A46" s="1128"/>
      <c r="B46" s="347" t="s">
        <v>501</v>
      </c>
      <c r="C46" s="348">
        <v>225</v>
      </c>
      <c r="D46" s="348">
        <v>225</v>
      </c>
      <c r="E46" s="349">
        <f t="shared" si="1"/>
        <v>100</v>
      </c>
    </row>
    <row r="47" spans="1:5" s="350" customFormat="1" x14ac:dyDescent="0.2">
      <c r="A47" s="1128"/>
      <c r="B47" s="347" t="s">
        <v>502</v>
      </c>
      <c r="C47" s="348">
        <v>550</v>
      </c>
      <c r="D47" s="348">
        <v>50</v>
      </c>
      <c r="E47" s="349">
        <f t="shared" si="1"/>
        <v>9.0909090909090917</v>
      </c>
    </row>
    <row r="48" spans="1:5" s="350" customFormat="1" x14ac:dyDescent="0.2">
      <c r="A48" s="1128"/>
      <c r="B48" s="347" t="s">
        <v>503</v>
      </c>
      <c r="C48" s="348">
        <v>50</v>
      </c>
      <c r="D48" s="348">
        <v>50</v>
      </c>
      <c r="E48" s="349">
        <f t="shared" si="1"/>
        <v>100</v>
      </c>
    </row>
    <row r="49" spans="1:5" s="350" customFormat="1" x14ac:dyDescent="0.2">
      <c r="A49" s="1128"/>
      <c r="B49" s="347" t="s">
        <v>504</v>
      </c>
      <c r="C49" s="348">
        <v>275</v>
      </c>
      <c r="D49" s="348">
        <v>275</v>
      </c>
      <c r="E49" s="349">
        <f t="shared" si="1"/>
        <v>100</v>
      </c>
    </row>
    <row r="50" spans="1:5" s="350" customFormat="1" x14ac:dyDescent="0.2">
      <c r="A50" s="1128"/>
      <c r="B50" s="347" t="s">
        <v>505</v>
      </c>
      <c r="C50" s="348">
        <v>50</v>
      </c>
      <c r="D50" s="348">
        <v>50</v>
      </c>
      <c r="E50" s="349">
        <f t="shared" si="1"/>
        <v>100</v>
      </c>
    </row>
    <row r="51" spans="1:5" s="350" customFormat="1" x14ac:dyDescent="0.2">
      <c r="A51" s="1128"/>
      <c r="B51" s="347" t="s">
        <v>506</v>
      </c>
      <c r="C51" s="348">
        <v>50</v>
      </c>
      <c r="D51" s="348">
        <v>50</v>
      </c>
      <c r="E51" s="349">
        <f t="shared" si="1"/>
        <v>100</v>
      </c>
    </row>
    <row r="52" spans="1:5" s="350" customFormat="1" x14ac:dyDescent="0.2">
      <c r="A52" s="1128"/>
      <c r="B52" s="347" t="s">
        <v>507</v>
      </c>
      <c r="C52" s="348">
        <v>50</v>
      </c>
      <c r="D52" s="348">
        <v>50</v>
      </c>
      <c r="E52" s="349">
        <f t="shared" si="1"/>
        <v>100</v>
      </c>
    </row>
    <row r="53" spans="1:5" s="350" customFormat="1" x14ac:dyDescent="0.2">
      <c r="A53" s="1128"/>
      <c r="B53" s="347" t="s">
        <v>508</v>
      </c>
      <c r="C53" s="348">
        <v>2300</v>
      </c>
      <c r="D53" s="348">
        <v>50</v>
      </c>
      <c r="E53" s="349">
        <f t="shared" si="1"/>
        <v>2.1739130434782608</v>
      </c>
    </row>
    <row r="54" spans="1:5" s="350" customFormat="1" x14ac:dyDescent="0.2">
      <c r="A54" s="1128"/>
      <c r="B54" s="347" t="s">
        <v>509</v>
      </c>
      <c r="C54" s="348">
        <v>260</v>
      </c>
      <c r="D54" s="348">
        <v>260</v>
      </c>
      <c r="E54" s="349">
        <f t="shared" si="1"/>
        <v>100</v>
      </c>
    </row>
    <row r="55" spans="1:5" s="350" customFormat="1" x14ac:dyDescent="0.2">
      <c r="A55" s="1128"/>
      <c r="B55" s="347" t="s">
        <v>510</v>
      </c>
      <c r="C55" s="348">
        <v>50</v>
      </c>
      <c r="D55" s="348">
        <v>50</v>
      </c>
      <c r="E55" s="349">
        <f t="shared" si="1"/>
        <v>100</v>
      </c>
    </row>
    <row r="56" spans="1:5" s="350" customFormat="1" x14ac:dyDescent="0.2">
      <c r="A56" s="1128"/>
      <c r="B56" s="347" t="s">
        <v>467</v>
      </c>
      <c r="C56" s="348">
        <v>50</v>
      </c>
      <c r="D56" s="348">
        <v>50</v>
      </c>
      <c r="E56" s="349">
        <f t="shared" si="1"/>
        <v>100</v>
      </c>
    </row>
    <row r="57" spans="1:5" s="350" customFormat="1" x14ac:dyDescent="0.2">
      <c r="A57" s="1128"/>
      <c r="B57" s="347" t="s">
        <v>511</v>
      </c>
      <c r="C57" s="348">
        <v>50</v>
      </c>
      <c r="D57" s="348">
        <v>50</v>
      </c>
      <c r="E57" s="349">
        <f t="shared" si="1"/>
        <v>100</v>
      </c>
    </row>
    <row r="58" spans="1:5" s="350" customFormat="1" x14ac:dyDescent="0.2">
      <c r="A58" s="1128"/>
      <c r="B58" s="347" t="s">
        <v>512</v>
      </c>
      <c r="C58" s="348">
        <v>2300</v>
      </c>
      <c r="D58" s="348">
        <v>50</v>
      </c>
      <c r="E58" s="349">
        <f t="shared" si="1"/>
        <v>2.1739130434782608</v>
      </c>
    </row>
    <row r="59" spans="1:5" s="350" customFormat="1" x14ac:dyDescent="0.2">
      <c r="A59" s="1128"/>
      <c r="B59" s="347" t="s">
        <v>513</v>
      </c>
      <c r="C59" s="348">
        <v>50</v>
      </c>
      <c r="D59" s="348">
        <v>50</v>
      </c>
      <c r="E59" s="349">
        <f t="shared" si="1"/>
        <v>100</v>
      </c>
    </row>
    <row r="60" spans="1:5" s="350" customFormat="1" x14ac:dyDescent="0.2">
      <c r="A60" s="1128"/>
      <c r="B60" s="347" t="s">
        <v>514</v>
      </c>
      <c r="C60" s="348">
        <v>2300</v>
      </c>
      <c r="D60" s="348">
        <v>50</v>
      </c>
      <c r="E60" s="349">
        <f t="shared" si="1"/>
        <v>2.1739130434782608</v>
      </c>
    </row>
    <row r="61" spans="1:5" s="350" customFormat="1" x14ac:dyDescent="0.2">
      <c r="A61" s="1128"/>
      <c r="B61" s="347" t="s">
        <v>515</v>
      </c>
      <c r="C61" s="348">
        <v>100</v>
      </c>
      <c r="D61" s="348">
        <v>100</v>
      </c>
      <c r="E61" s="349">
        <f t="shared" si="1"/>
        <v>100</v>
      </c>
    </row>
    <row r="62" spans="1:5" s="350" customFormat="1" x14ac:dyDescent="0.2">
      <c r="A62" s="1128"/>
      <c r="B62" s="347" t="s">
        <v>516</v>
      </c>
      <c r="C62" s="348">
        <v>50</v>
      </c>
      <c r="D62" s="348">
        <v>50</v>
      </c>
      <c r="E62" s="349">
        <f t="shared" si="1"/>
        <v>100</v>
      </c>
    </row>
    <row r="63" spans="1:5" s="350" customFormat="1" x14ac:dyDescent="0.2">
      <c r="A63" s="1128"/>
      <c r="B63" s="347" t="s">
        <v>517</v>
      </c>
      <c r="C63" s="348">
        <v>50</v>
      </c>
      <c r="D63" s="348">
        <v>50</v>
      </c>
      <c r="E63" s="349">
        <f t="shared" si="1"/>
        <v>100</v>
      </c>
    </row>
    <row r="64" spans="1:5" s="350" customFormat="1" x14ac:dyDescent="0.2">
      <c r="A64" s="1128"/>
      <c r="B64" s="347" t="s">
        <v>518</v>
      </c>
      <c r="C64" s="348">
        <v>50</v>
      </c>
      <c r="D64" s="348">
        <v>50</v>
      </c>
      <c r="E64" s="349">
        <f t="shared" si="1"/>
        <v>100</v>
      </c>
    </row>
    <row r="65" spans="1:5" s="350" customFormat="1" x14ac:dyDescent="0.2">
      <c r="A65" s="1128"/>
      <c r="B65" s="347" t="s">
        <v>519</v>
      </c>
      <c r="C65" s="348">
        <v>4569.53</v>
      </c>
      <c r="D65" s="348">
        <v>4569.53</v>
      </c>
      <c r="E65" s="349">
        <f t="shared" si="1"/>
        <v>100</v>
      </c>
    </row>
    <row r="66" spans="1:5" s="350" customFormat="1" x14ac:dyDescent="0.2">
      <c r="A66" s="1128"/>
      <c r="B66" s="347" t="s">
        <v>520</v>
      </c>
      <c r="C66" s="348">
        <v>50</v>
      </c>
      <c r="D66" s="348">
        <v>50</v>
      </c>
      <c r="E66" s="349">
        <f t="shared" si="1"/>
        <v>100</v>
      </c>
    </row>
    <row r="67" spans="1:5" s="350" customFormat="1" x14ac:dyDescent="0.2">
      <c r="A67" s="1128"/>
      <c r="B67" s="347" t="s">
        <v>521</v>
      </c>
      <c r="C67" s="348">
        <v>50</v>
      </c>
      <c r="D67" s="348">
        <v>50</v>
      </c>
      <c r="E67" s="349">
        <f t="shared" si="1"/>
        <v>100</v>
      </c>
    </row>
    <row r="68" spans="1:5" s="350" customFormat="1" x14ac:dyDescent="0.2">
      <c r="A68" s="1128"/>
      <c r="B68" s="347" t="s">
        <v>522</v>
      </c>
      <c r="C68" s="348">
        <v>675</v>
      </c>
      <c r="D68" s="348">
        <v>0</v>
      </c>
      <c r="E68" s="349">
        <f t="shared" si="1"/>
        <v>0</v>
      </c>
    </row>
    <row r="69" spans="1:5" s="350" customFormat="1" x14ac:dyDescent="0.2">
      <c r="A69" s="1128"/>
      <c r="B69" s="347" t="s">
        <v>523</v>
      </c>
      <c r="C69" s="348">
        <v>225</v>
      </c>
      <c r="D69" s="348">
        <v>0</v>
      </c>
      <c r="E69" s="349">
        <f t="shared" si="1"/>
        <v>0</v>
      </c>
    </row>
    <row r="70" spans="1:5" s="350" customFormat="1" x14ac:dyDescent="0.2">
      <c r="A70" s="1128"/>
      <c r="B70" s="347" t="s">
        <v>524</v>
      </c>
      <c r="C70" s="348">
        <v>225</v>
      </c>
      <c r="D70" s="348">
        <v>225</v>
      </c>
      <c r="E70" s="349">
        <f t="shared" si="1"/>
        <v>100</v>
      </c>
    </row>
    <row r="71" spans="1:5" s="350" customFormat="1" x14ac:dyDescent="0.2">
      <c r="A71" s="1128"/>
      <c r="B71" s="347" t="s">
        <v>525</v>
      </c>
      <c r="C71" s="348">
        <v>50</v>
      </c>
      <c r="D71" s="348">
        <v>50</v>
      </c>
      <c r="E71" s="349">
        <f t="shared" si="1"/>
        <v>100</v>
      </c>
    </row>
    <row r="72" spans="1:5" s="350" customFormat="1" x14ac:dyDescent="0.2">
      <c r="A72" s="1128"/>
      <c r="B72" s="347" t="s">
        <v>526</v>
      </c>
      <c r="C72" s="348">
        <v>50</v>
      </c>
      <c r="D72" s="348">
        <v>50</v>
      </c>
      <c r="E72" s="349">
        <f t="shared" si="1"/>
        <v>100</v>
      </c>
    </row>
    <row r="73" spans="1:5" s="350" customFormat="1" x14ac:dyDescent="0.2">
      <c r="A73" s="1128"/>
      <c r="B73" s="347" t="s">
        <v>527</v>
      </c>
      <c r="C73" s="348">
        <v>50</v>
      </c>
      <c r="D73" s="348">
        <v>50</v>
      </c>
      <c r="E73" s="349">
        <f t="shared" si="1"/>
        <v>100</v>
      </c>
    </row>
    <row r="74" spans="1:5" s="350" customFormat="1" x14ac:dyDescent="0.2">
      <c r="A74" s="1128"/>
      <c r="B74" s="347" t="s">
        <v>528</v>
      </c>
      <c r="C74" s="348">
        <v>50</v>
      </c>
      <c r="D74" s="348">
        <v>50</v>
      </c>
      <c r="E74" s="349">
        <f t="shared" si="1"/>
        <v>100</v>
      </c>
    </row>
    <row r="75" spans="1:5" s="350" customFormat="1" x14ac:dyDescent="0.2">
      <c r="A75" s="1128"/>
      <c r="B75" s="347" t="s">
        <v>529</v>
      </c>
      <c r="C75" s="348">
        <v>225</v>
      </c>
      <c r="D75" s="348">
        <v>225</v>
      </c>
      <c r="E75" s="349">
        <f t="shared" si="1"/>
        <v>100</v>
      </c>
    </row>
    <row r="76" spans="1:5" s="350" customFormat="1" x14ac:dyDescent="0.2">
      <c r="A76" s="1128"/>
      <c r="B76" s="347" t="s">
        <v>530</v>
      </c>
      <c r="C76" s="348">
        <v>225</v>
      </c>
      <c r="D76" s="348">
        <v>0</v>
      </c>
      <c r="E76" s="349">
        <f t="shared" si="1"/>
        <v>0</v>
      </c>
    </row>
    <row r="77" spans="1:5" s="350" customFormat="1" x14ac:dyDescent="0.2">
      <c r="A77" s="1128"/>
      <c r="B77" s="347" t="s">
        <v>531</v>
      </c>
      <c r="C77" s="348">
        <v>225</v>
      </c>
      <c r="D77" s="348">
        <v>0</v>
      </c>
      <c r="E77" s="349">
        <f t="shared" si="1"/>
        <v>0</v>
      </c>
    </row>
    <row r="78" spans="1:5" s="350" customFormat="1" x14ac:dyDescent="0.2">
      <c r="A78" s="1128"/>
      <c r="B78" s="347" t="s">
        <v>532</v>
      </c>
      <c r="C78" s="348">
        <v>50</v>
      </c>
      <c r="D78" s="348">
        <v>50</v>
      </c>
      <c r="E78" s="349">
        <f t="shared" si="1"/>
        <v>100</v>
      </c>
    </row>
    <row r="79" spans="1:5" s="350" customFormat="1" x14ac:dyDescent="0.2">
      <c r="A79" s="1128"/>
      <c r="B79" s="347" t="s">
        <v>469</v>
      </c>
      <c r="C79" s="348">
        <v>50</v>
      </c>
      <c r="D79" s="348">
        <v>50</v>
      </c>
      <c r="E79" s="349">
        <f t="shared" si="1"/>
        <v>100</v>
      </c>
    </row>
    <row r="80" spans="1:5" s="350" customFormat="1" x14ac:dyDescent="0.2">
      <c r="A80" s="1128"/>
      <c r="B80" s="347" t="s">
        <v>533</v>
      </c>
      <c r="C80" s="348">
        <v>1250</v>
      </c>
      <c r="D80" s="348">
        <v>0</v>
      </c>
      <c r="E80" s="349">
        <f t="shared" si="1"/>
        <v>0</v>
      </c>
    </row>
    <row r="81" spans="1:5" s="350" customFormat="1" x14ac:dyDescent="0.2">
      <c r="A81" s="1128"/>
      <c r="B81" s="347" t="s">
        <v>534</v>
      </c>
      <c r="C81" s="348">
        <v>225</v>
      </c>
      <c r="D81" s="348">
        <v>225</v>
      </c>
      <c r="E81" s="349">
        <f t="shared" si="1"/>
        <v>100</v>
      </c>
    </row>
    <row r="82" spans="1:5" s="350" customFormat="1" x14ac:dyDescent="0.2">
      <c r="A82" s="1128"/>
      <c r="B82" s="347" t="s">
        <v>535</v>
      </c>
      <c r="C82" s="348">
        <v>225</v>
      </c>
      <c r="D82" s="348">
        <v>225</v>
      </c>
      <c r="E82" s="349">
        <f t="shared" si="1"/>
        <v>100</v>
      </c>
    </row>
    <row r="83" spans="1:5" s="350" customFormat="1" x14ac:dyDescent="0.2">
      <c r="A83" s="1128"/>
      <c r="B83" s="347" t="s">
        <v>536</v>
      </c>
      <c r="C83" s="348">
        <v>50</v>
      </c>
      <c r="D83" s="348">
        <v>50</v>
      </c>
      <c r="E83" s="349">
        <f t="shared" si="1"/>
        <v>100</v>
      </c>
    </row>
    <row r="84" spans="1:5" s="350" customFormat="1" x14ac:dyDescent="0.2">
      <c r="A84" s="1128"/>
      <c r="B84" s="347" t="s">
        <v>537</v>
      </c>
      <c r="C84" s="348">
        <v>2250</v>
      </c>
      <c r="D84" s="348">
        <v>0</v>
      </c>
      <c r="E84" s="349">
        <f t="shared" si="1"/>
        <v>0</v>
      </c>
    </row>
    <row r="85" spans="1:5" s="350" customFormat="1" x14ac:dyDescent="0.2">
      <c r="A85" s="1128"/>
      <c r="B85" s="347" t="s">
        <v>538</v>
      </c>
      <c r="C85" s="348">
        <v>50</v>
      </c>
      <c r="D85" s="348">
        <v>50</v>
      </c>
      <c r="E85" s="349">
        <f t="shared" si="1"/>
        <v>100</v>
      </c>
    </row>
    <row r="86" spans="1:5" s="350" customFormat="1" x14ac:dyDescent="0.2">
      <c r="A86" s="1128"/>
      <c r="B86" s="347" t="s">
        <v>539</v>
      </c>
      <c r="C86" s="348">
        <v>225</v>
      </c>
      <c r="D86" s="348">
        <v>225</v>
      </c>
      <c r="E86" s="349">
        <f t="shared" si="1"/>
        <v>100</v>
      </c>
    </row>
    <row r="87" spans="1:5" s="350" customFormat="1" x14ac:dyDescent="0.2">
      <c r="A87" s="1128"/>
      <c r="B87" s="347" t="s">
        <v>540</v>
      </c>
      <c r="C87" s="348">
        <v>50</v>
      </c>
      <c r="D87" s="348">
        <v>50</v>
      </c>
      <c r="E87" s="349">
        <f t="shared" si="1"/>
        <v>100</v>
      </c>
    </row>
    <row r="88" spans="1:5" s="350" customFormat="1" x14ac:dyDescent="0.2">
      <c r="A88" s="1128"/>
      <c r="B88" s="347" t="s">
        <v>541</v>
      </c>
      <c r="C88" s="348">
        <v>225</v>
      </c>
      <c r="D88" s="348">
        <v>225</v>
      </c>
      <c r="E88" s="349">
        <f t="shared" si="1"/>
        <v>100</v>
      </c>
    </row>
    <row r="89" spans="1:5" s="350" customFormat="1" x14ac:dyDescent="0.2">
      <c r="A89" s="1128"/>
      <c r="B89" s="347" t="s">
        <v>542</v>
      </c>
      <c r="C89" s="348">
        <v>50</v>
      </c>
      <c r="D89" s="348">
        <v>50</v>
      </c>
      <c r="E89" s="349">
        <f t="shared" si="1"/>
        <v>100</v>
      </c>
    </row>
    <row r="90" spans="1:5" s="350" customFormat="1" x14ac:dyDescent="0.2">
      <c r="A90" s="1128"/>
      <c r="B90" s="347" t="s">
        <v>543</v>
      </c>
      <c r="C90" s="348">
        <v>225</v>
      </c>
      <c r="D90" s="348">
        <v>0</v>
      </c>
      <c r="E90" s="349">
        <f t="shared" si="1"/>
        <v>0</v>
      </c>
    </row>
    <row r="91" spans="1:5" s="350" customFormat="1" x14ac:dyDescent="0.2">
      <c r="A91" s="1128"/>
      <c r="B91" s="347" t="s">
        <v>544</v>
      </c>
      <c r="C91" s="348">
        <v>225</v>
      </c>
      <c r="D91" s="348">
        <v>225</v>
      </c>
      <c r="E91" s="349">
        <f t="shared" ref="E91:E106" si="2">D91/C91*100</f>
        <v>100</v>
      </c>
    </row>
    <row r="92" spans="1:5" s="350" customFormat="1" x14ac:dyDescent="0.2">
      <c r="A92" s="1128"/>
      <c r="B92" s="347" t="s">
        <v>545</v>
      </c>
      <c r="C92" s="348">
        <v>500</v>
      </c>
      <c r="D92" s="348">
        <v>500</v>
      </c>
      <c r="E92" s="349">
        <f t="shared" si="2"/>
        <v>100</v>
      </c>
    </row>
    <row r="93" spans="1:5" s="350" customFormat="1" x14ac:dyDescent="0.2">
      <c r="A93" s="1128"/>
      <c r="B93" s="347" t="s">
        <v>546</v>
      </c>
      <c r="C93" s="348">
        <v>225</v>
      </c>
      <c r="D93" s="348">
        <v>225</v>
      </c>
      <c r="E93" s="349">
        <f t="shared" si="2"/>
        <v>100</v>
      </c>
    </row>
    <row r="94" spans="1:5" s="350" customFormat="1" x14ac:dyDescent="0.2">
      <c r="A94" s="1128"/>
      <c r="B94" s="347" t="s">
        <v>547</v>
      </c>
      <c r="C94" s="348">
        <v>50</v>
      </c>
      <c r="D94" s="348">
        <v>50</v>
      </c>
      <c r="E94" s="349">
        <f t="shared" si="2"/>
        <v>100</v>
      </c>
    </row>
    <row r="95" spans="1:5" s="350" customFormat="1" x14ac:dyDescent="0.2">
      <c r="A95" s="1128"/>
      <c r="B95" s="347" t="s">
        <v>548</v>
      </c>
      <c r="C95" s="348">
        <v>225</v>
      </c>
      <c r="D95" s="348">
        <v>225</v>
      </c>
      <c r="E95" s="349">
        <f t="shared" si="2"/>
        <v>100</v>
      </c>
    </row>
    <row r="96" spans="1:5" s="350" customFormat="1" x14ac:dyDescent="0.2">
      <c r="A96" s="1128"/>
      <c r="B96" s="347" t="s">
        <v>549</v>
      </c>
      <c r="C96" s="348">
        <v>225</v>
      </c>
      <c r="D96" s="348">
        <v>225</v>
      </c>
      <c r="E96" s="349">
        <f t="shared" si="2"/>
        <v>100</v>
      </c>
    </row>
    <row r="97" spans="1:5" s="350" customFormat="1" x14ac:dyDescent="0.2">
      <c r="A97" s="1128"/>
      <c r="B97" s="347" t="s">
        <v>550</v>
      </c>
      <c r="C97" s="348">
        <v>2250</v>
      </c>
      <c r="D97" s="348">
        <v>0</v>
      </c>
      <c r="E97" s="349">
        <f t="shared" si="2"/>
        <v>0</v>
      </c>
    </row>
    <row r="98" spans="1:5" s="350" customFormat="1" x14ac:dyDescent="0.2">
      <c r="A98" s="1128"/>
      <c r="B98" s="347" t="s">
        <v>551</v>
      </c>
      <c r="C98" s="348">
        <v>50</v>
      </c>
      <c r="D98" s="348">
        <v>50</v>
      </c>
      <c r="E98" s="349">
        <f t="shared" si="2"/>
        <v>100</v>
      </c>
    </row>
    <row r="99" spans="1:5" s="350" customFormat="1" x14ac:dyDescent="0.2">
      <c r="A99" s="1128"/>
      <c r="B99" s="347" t="s">
        <v>552</v>
      </c>
      <c r="C99" s="348">
        <v>275</v>
      </c>
      <c r="D99" s="348">
        <v>275</v>
      </c>
      <c r="E99" s="349">
        <f t="shared" si="2"/>
        <v>100</v>
      </c>
    </row>
    <row r="100" spans="1:5" s="350" customFormat="1" x14ac:dyDescent="0.2">
      <c r="A100" s="1128"/>
      <c r="B100" s="347" t="s">
        <v>553</v>
      </c>
      <c r="C100" s="348">
        <v>5675</v>
      </c>
      <c r="D100" s="348">
        <v>3200</v>
      </c>
      <c r="E100" s="349">
        <f t="shared" si="2"/>
        <v>56.38766519823789</v>
      </c>
    </row>
    <row r="101" spans="1:5" s="350" customFormat="1" x14ac:dyDescent="0.2">
      <c r="A101" s="1127"/>
      <c r="B101" s="347" t="s">
        <v>478</v>
      </c>
      <c r="C101" s="348">
        <v>50</v>
      </c>
      <c r="D101" s="348">
        <v>50</v>
      </c>
      <c r="E101" s="349">
        <f t="shared" si="2"/>
        <v>100</v>
      </c>
    </row>
    <row r="102" spans="1:5" s="350" customFormat="1" ht="38.25" x14ac:dyDescent="0.2">
      <c r="A102" s="361" t="s">
        <v>554</v>
      </c>
      <c r="B102" s="354" t="s">
        <v>485</v>
      </c>
      <c r="C102" s="355">
        <v>5000</v>
      </c>
      <c r="D102" s="355">
        <v>4999.9999200000002</v>
      </c>
      <c r="E102" s="349">
        <f t="shared" si="2"/>
        <v>99.999998399999996</v>
      </c>
    </row>
    <row r="103" spans="1:5" s="350" customFormat="1" ht="25.5" x14ac:dyDescent="0.2">
      <c r="A103" s="1126" t="s">
        <v>555</v>
      </c>
      <c r="B103" s="347" t="s">
        <v>556</v>
      </c>
      <c r="C103" s="348">
        <v>200</v>
      </c>
      <c r="D103" s="348">
        <v>200</v>
      </c>
      <c r="E103" s="349">
        <f t="shared" si="2"/>
        <v>100</v>
      </c>
    </row>
    <row r="104" spans="1:5" s="350" customFormat="1" ht="25.5" x14ac:dyDescent="0.2">
      <c r="A104" s="1128"/>
      <c r="B104" s="347" t="s">
        <v>557</v>
      </c>
      <c r="C104" s="348">
        <v>50</v>
      </c>
      <c r="D104" s="348">
        <v>50</v>
      </c>
      <c r="E104" s="349">
        <f t="shared" si="2"/>
        <v>100</v>
      </c>
    </row>
    <row r="105" spans="1:5" s="350" customFormat="1" ht="25.5" x14ac:dyDescent="0.2">
      <c r="A105" s="1127"/>
      <c r="B105" s="347" t="s">
        <v>1992</v>
      </c>
      <c r="C105" s="348">
        <v>200</v>
      </c>
      <c r="D105" s="348">
        <v>0</v>
      </c>
      <c r="E105" s="349">
        <f t="shared" si="2"/>
        <v>0</v>
      </c>
    </row>
    <row r="106" spans="1:5" s="350" customFormat="1" x14ac:dyDescent="0.2">
      <c r="A106" s="1122" t="s">
        <v>453</v>
      </c>
      <c r="B106" s="1123"/>
      <c r="C106" s="351">
        <f>SUM(C27:C105)</f>
        <v>74268.05</v>
      </c>
      <c r="D106" s="351">
        <f>SUM(D27:D105)</f>
        <v>56552.82372</v>
      </c>
      <c r="E106" s="352">
        <f t="shared" si="2"/>
        <v>76.146908017646879</v>
      </c>
    </row>
    <row r="107" spans="1:5" s="353" customFormat="1" ht="18" customHeight="1" x14ac:dyDescent="0.2">
      <c r="A107" s="1131" t="s">
        <v>558</v>
      </c>
      <c r="B107" s="1132"/>
      <c r="C107" s="1132"/>
      <c r="D107" s="1132"/>
      <c r="E107" s="1133"/>
    </row>
    <row r="108" spans="1:5" s="350" customFormat="1" ht="25.5" x14ac:dyDescent="0.2">
      <c r="A108" s="1126" t="s">
        <v>559</v>
      </c>
      <c r="B108" s="354" t="s">
        <v>560</v>
      </c>
      <c r="C108" s="348">
        <v>250</v>
      </c>
      <c r="D108" s="348">
        <v>250</v>
      </c>
      <c r="E108" s="349">
        <f t="shared" ref="E108:E171" si="3">D108/C108*100</f>
        <v>100</v>
      </c>
    </row>
    <row r="109" spans="1:5" s="350" customFormat="1" ht="25.5" x14ac:dyDescent="0.2">
      <c r="A109" s="1128"/>
      <c r="B109" s="354" t="s">
        <v>561</v>
      </c>
      <c r="C109" s="348">
        <v>1300</v>
      </c>
      <c r="D109" s="348">
        <v>1300</v>
      </c>
      <c r="E109" s="349">
        <f t="shared" si="3"/>
        <v>100</v>
      </c>
    </row>
    <row r="110" spans="1:5" s="350" customFormat="1" x14ac:dyDescent="0.2">
      <c r="A110" s="1128"/>
      <c r="B110" s="354" t="s">
        <v>562</v>
      </c>
      <c r="C110" s="348">
        <v>2600</v>
      </c>
      <c r="D110" s="348">
        <v>2600</v>
      </c>
      <c r="E110" s="349">
        <f t="shared" si="3"/>
        <v>100</v>
      </c>
    </row>
    <row r="111" spans="1:5" s="350" customFormat="1" x14ac:dyDescent="0.2">
      <c r="A111" s="1128"/>
      <c r="B111" s="354" t="s">
        <v>563</v>
      </c>
      <c r="C111" s="348">
        <v>700</v>
      </c>
      <c r="D111" s="348">
        <v>700</v>
      </c>
      <c r="E111" s="349">
        <f t="shared" si="3"/>
        <v>100</v>
      </c>
    </row>
    <row r="112" spans="1:5" s="350" customFormat="1" ht="25.5" x14ac:dyDescent="0.2">
      <c r="A112" s="1128"/>
      <c r="B112" s="354" t="s">
        <v>1991</v>
      </c>
      <c r="C112" s="348">
        <v>2500</v>
      </c>
      <c r="D112" s="348">
        <v>2500</v>
      </c>
      <c r="E112" s="349">
        <f t="shared" si="3"/>
        <v>100</v>
      </c>
    </row>
    <row r="113" spans="1:5" s="350" customFormat="1" x14ac:dyDescent="0.2">
      <c r="A113" s="1128"/>
      <c r="B113" s="354" t="s">
        <v>564</v>
      </c>
      <c r="C113" s="348">
        <v>900</v>
      </c>
      <c r="D113" s="348">
        <v>900</v>
      </c>
      <c r="E113" s="349">
        <f t="shared" si="3"/>
        <v>100</v>
      </c>
    </row>
    <row r="114" spans="1:5" s="350" customFormat="1" ht="25.5" x14ac:dyDescent="0.2">
      <c r="A114" s="1128"/>
      <c r="B114" s="354" t="s">
        <v>565</v>
      </c>
      <c r="C114" s="348">
        <v>500</v>
      </c>
      <c r="D114" s="348">
        <v>500</v>
      </c>
      <c r="E114" s="349">
        <f t="shared" si="3"/>
        <v>100</v>
      </c>
    </row>
    <row r="115" spans="1:5" s="350" customFormat="1" x14ac:dyDescent="0.2">
      <c r="A115" s="1128"/>
      <c r="B115" s="354" t="s">
        <v>566</v>
      </c>
      <c r="C115" s="348">
        <v>900</v>
      </c>
      <c r="D115" s="348">
        <v>900</v>
      </c>
      <c r="E115" s="349">
        <f t="shared" si="3"/>
        <v>100</v>
      </c>
    </row>
    <row r="116" spans="1:5" s="350" customFormat="1" x14ac:dyDescent="0.2">
      <c r="A116" s="1128"/>
      <c r="B116" s="354" t="s">
        <v>567</v>
      </c>
      <c r="C116" s="348">
        <v>2000</v>
      </c>
      <c r="D116" s="348">
        <v>2000</v>
      </c>
      <c r="E116" s="349">
        <f t="shared" si="3"/>
        <v>100</v>
      </c>
    </row>
    <row r="117" spans="1:5" s="350" customFormat="1" x14ac:dyDescent="0.2">
      <c r="A117" s="1128"/>
      <c r="B117" s="354" t="s">
        <v>568</v>
      </c>
      <c r="C117" s="348">
        <v>600</v>
      </c>
      <c r="D117" s="348">
        <v>600</v>
      </c>
      <c r="E117" s="349">
        <f t="shared" si="3"/>
        <v>100</v>
      </c>
    </row>
    <row r="118" spans="1:5" s="350" customFormat="1" x14ac:dyDescent="0.2">
      <c r="A118" s="1128"/>
      <c r="B118" s="354" t="s">
        <v>569</v>
      </c>
      <c r="C118" s="348">
        <v>300</v>
      </c>
      <c r="D118" s="348">
        <v>300</v>
      </c>
      <c r="E118" s="349">
        <f t="shared" si="3"/>
        <v>100</v>
      </c>
    </row>
    <row r="119" spans="1:5" s="350" customFormat="1" x14ac:dyDescent="0.2">
      <c r="A119" s="1128"/>
      <c r="B119" s="354" t="s">
        <v>570</v>
      </c>
      <c r="C119" s="348">
        <v>400</v>
      </c>
      <c r="D119" s="348">
        <v>400</v>
      </c>
      <c r="E119" s="349">
        <f t="shared" si="3"/>
        <v>100</v>
      </c>
    </row>
    <row r="120" spans="1:5" s="350" customFormat="1" x14ac:dyDescent="0.2">
      <c r="A120" s="1128"/>
      <c r="B120" s="354" t="s">
        <v>571</v>
      </c>
      <c r="C120" s="348">
        <v>450</v>
      </c>
      <c r="D120" s="348">
        <v>450</v>
      </c>
      <c r="E120" s="349">
        <f t="shared" si="3"/>
        <v>100</v>
      </c>
    </row>
    <row r="121" spans="1:5" s="350" customFormat="1" ht="25.5" x14ac:dyDescent="0.2">
      <c r="A121" s="1128"/>
      <c r="B121" s="354" t="s">
        <v>572</v>
      </c>
      <c r="C121" s="348">
        <v>2300</v>
      </c>
      <c r="D121" s="348">
        <v>2300</v>
      </c>
      <c r="E121" s="349">
        <f t="shared" si="3"/>
        <v>100</v>
      </c>
    </row>
    <row r="122" spans="1:5" s="350" customFormat="1" ht="25.5" x14ac:dyDescent="0.2">
      <c r="A122" s="1127"/>
      <c r="B122" s="354" t="s">
        <v>573</v>
      </c>
      <c r="C122" s="348">
        <v>600</v>
      </c>
      <c r="D122" s="348">
        <v>600</v>
      </c>
      <c r="E122" s="349">
        <f t="shared" si="3"/>
        <v>100</v>
      </c>
    </row>
    <row r="123" spans="1:5" s="350" customFormat="1" x14ac:dyDescent="0.2">
      <c r="A123" s="1126" t="s">
        <v>574</v>
      </c>
      <c r="B123" s="354" t="s">
        <v>575</v>
      </c>
      <c r="C123" s="348">
        <v>7190</v>
      </c>
      <c r="D123" s="348">
        <v>2157</v>
      </c>
      <c r="E123" s="349">
        <f t="shared" si="3"/>
        <v>30</v>
      </c>
    </row>
    <row r="124" spans="1:5" s="350" customFormat="1" ht="25.5" x14ac:dyDescent="0.2">
      <c r="A124" s="1128"/>
      <c r="B124" s="347" t="s">
        <v>576</v>
      </c>
      <c r="C124" s="348">
        <v>195</v>
      </c>
      <c r="D124" s="348">
        <v>195</v>
      </c>
      <c r="E124" s="349">
        <f t="shared" si="3"/>
        <v>100</v>
      </c>
    </row>
    <row r="125" spans="1:5" s="350" customFormat="1" x14ac:dyDescent="0.2">
      <c r="A125" s="1128"/>
      <c r="B125" s="347" t="s">
        <v>504</v>
      </c>
      <c r="C125" s="348">
        <v>7000</v>
      </c>
      <c r="D125" s="348">
        <v>6133.0557399999998</v>
      </c>
      <c r="E125" s="349">
        <f t="shared" si="3"/>
        <v>87.615082000000001</v>
      </c>
    </row>
    <row r="126" spans="1:5" s="350" customFormat="1" x14ac:dyDescent="0.2">
      <c r="A126" s="1128"/>
      <c r="B126" s="347" t="s">
        <v>577</v>
      </c>
      <c r="C126" s="348">
        <v>161</v>
      </c>
      <c r="D126" s="348">
        <v>161</v>
      </c>
      <c r="E126" s="349">
        <f t="shared" si="3"/>
        <v>100</v>
      </c>
    </row>
    <row r="127" spans="1:5" s="350" customFormat="1" x14ac:dyDescent="0.2">
      <c r="A127" s="1128"/>
      <c r="B127" s="347" t="s">
        <v>510</v>
      </c>
      <c r="C127" s="348">
        <v>2310</v>
      </c>
      <c r="D127" s="348">
        <v>0</v>
      </c>
      <c r="E127" s="349">
        <f t="shared" si="3"/>
        <v>0</v>
      </c>
    </row>
    <row r="128" spans="1:5" s="350" customFormat="1" x14ac:dyDescent="0.2">
      <c r="A128" s="1128"/>
      <c r="B128" s="347" t="s">
        <v>467</v>
      </c>
      <c r="C128" s="348">
        <v>10000</v>
      </c>
      <c r="D128" s="348">
        <v>0</v>
      </c>
      <c r="E128" s="349">
        <f t="shared" si="3"/>
        <v>0</v>
      </c>
    </row>
    <row r="129" spans="1:5" s="350" customFormat="1" x14ac:dyDescent="0.2">
      <c r="A129" s="1128"/>
      <c r="B129" s="347" t="s">
        <v>578</v>
      </c>
      <c r="C129" s="348">
        <v>4000</v>
      </c>
      <c r="D129" s="348">
        <v>0</v>
      </c>
      <c r="E129" s="349">
        <f t="shared" si="3"/>
        <v>0</v>
      </c>
    </row>
    <row r="130" spans="1:5" s="350" customFormat="1" x14ac:dyDescent="0.2">
      <c r="A130" s="1128"/>
      <c r="B130" s="347" t="s">
        <v>579</v>
      </c>
      <c r="C130" s="348">
        <v>100</v>
      </c>
      <c r="D130" s="348">
        <v>100</v>
      </c>
      <c r="E130" s="349">
        <f t="shared" si="3"/>
        <v>100</v>
      </c>
    </row>
    <row r="131" spans="1:5" s="350" customFormat="1" x14ac:dyDescent="0.2">
      <c r="A131" s="1128"/>
      <c r="B131" s="347" t="s">
        <v>580</v>
      </c>
      <c r="C131" s="348">
        <v>1000</v>
      </c>
      <c r="D131" s="348">
        <v>0</v>
      </c>
      <c r="E131" s="349">
        <f t="shared" si="3"/>
        <v>0</v>
      </c>
    </row>
    <row r="132" spans="1:5" s="350" customFormat="1" x14ac:dyDescent="0.2">
      <c r="A132" s="1128"/>
      <c r="B132" s="347" t="s">
        <v>581</v>
      </c>
      <c r="C132" s="348">
        <v>690</v>
      </c>
      <c r="D132" s="348">
        <v>0</v>
      </c>
      <c r="E132" s="349">
        <f t="shared" si="3"/>
        <v>0</v>
      </c>
    </row>
    <row r="133" spans="1:5" s="350" customFormat="1" x14ac:dyDescent="0.2">
      <c r="A133" s="1128"/>
      <c r="B133" s="347" t="s">
        <v>582</v>
      </c>
      <c r="C133" s="348">
        <v>135</v>
      </c>
      <c r="D133" s="348">
        <v>135</v>
      </c>
      <c r="E133" s="349">
        <f t="shared" si="3"/>
        <v>100</v>
      </c>
    </row>
    <row r="134" spans="1:5" s="350" customFormat="1" x14ac:dyDescent="0.2">
      <c r="A134" s="1128"/>
      <c r="B134" s="347" t="s">
        <v>583</v>
      </c>
      <c r="C134" s="348">
        <v>150</v>
      </c>
      <c r="D134" s="348">
        <v>150</v>
      </c>
      <c r="E134" s="349">
        <f t="shared" si="3"/>
        <v>100</v>
      </c>
    </row>
    <row r="135" spans="1:5" s="350" customFormat="1" x14ac:dyDescent="0.2">
      <c r="A135" s="1128"/>
      <c r="B135" s="347" t="s">
        <v>584</v>
      </c>
      <c r="C135" s="348">
        <v>200</v>
      </c>
      <c r="D135" s="348">
        <v>200</v>
      </c>
      <c r="E135" s="349">
        <f t="shared" si="3"/>
        <v>100</v>
      </c>
    </row>
    <row r="136" spans="1:5" s="350" customFormat="1" ht="25.5" x14ac:dyDescent="0.2">
      <c r="A136" s="1128"/>
      <c r="B136" s="347" t="s">
        <v>585</v>
      </c>
      <c r="C136" s="348">
        <v>200</v>
      </c>
      <c r="D136" s="348">
        <v>200</v>
      </c>
      <c r="E136" s="349">
        <f t="shared" si="3"/>
        <v>100</v>
      </c>
    </row>
    <row r="137" spans="1:5" s="350" customFormat="1" ht="25.5" x14ac:dyDescent="0.2">
      <c r="A137" s="1128"/>
      <c r="B137" s="347" t="s">
        <v>586</v>
      </c>
      <c r="C137" s="348">
        <v>200</v>
      </c>
      <c r="D137" s="348">
        <v>200</v>
      </c>
      <c r="E137" s="349">
        <f t="shared" si="3"/>
        <v>100</v>
      </c>
    </row>
    <row r="138" spans="1:5" s="350" customFormat="1" x14ac:dyDescent="0.2">
      <c r="A138" s="1128"/>
      <c r="B138" s="347" t="s">
        <v>587</v>
      </c>
      <c r="C138" s="348">
        <v>150</v>
      </c>
      <c r="D138" s="348">
        <v>150</v>
      </c>
      <c r="E138" s="349">
        <f t="shared" si="3"/>
        <v>100</v>
      </c>
    </row>
    <row r="139" spans="1:5" s="350" customFormat="1" x14ac:dyDescent="0.2">
      <c r="A139" s="1128"/>
      <c r="B139" s="347" t="s">
        <v>588</v>
      </c>
      <c r="C139" s="348">
        <v>190</v>
      </c>
      <c r="D139" s="348">
        <v>190</v>
      </c>
      <c r="E139" s="349">
        <f t="shared" si="3"/>
        <v>100</v>
      </c>
    </row>
    <row r="140" spans="1:5" s="350" customFormat="1" ht="25.5" x14ac:dyDescent="0.2">
      <c r="A140" s="1128"/>
      <c r="B140" s="347" t="s">
        <v>589</v>
      </c>
      <c r="C140" s="348">
        <v>199.9</v>
      </c>
      <c r="D140" s="348">
        <v>199.9</v>
      </c>
      <c r="E140" s="349">
        <f t="shared" si="3"/>
        <v>100</v>
      </c>
    </row>
    <row r="141" spans="1:5" s="350" customFormat="1" ht="25.5" x14ac:dyDescent="0.2">
      <c r="A141" s="1128"/>
      <c r="B141" s="347" t="s">
        <v>590</v>
      </c>
      <c r="C141" s="348">
        <v>199</v>
      </c>
      <c r="D141" s="348">
        <v>199</v>
      </c>
      <c r="E141" s="349">
        <f t="shared" si="3"/>
        <v>100</v>
      </c>
    </row>
    <row r="142" spans="1:5" s="350" customFormat="1" ht="25.5" x14ac:dyDescent="0.2">
      <c r="A142" s="1128"/>
      <c r="B142" s="347" t="s">
        <v>591</v>
      </c>
      <c r="C142" s="348">
        <v>200</v>
      </c>
      <c r="D142" s="348">
        <v>200</v>
      </c>
      <c r="E142" s="349">
        <f t="shared" si="3"/>
        <v>100</v>
      </c>
    </row>
    <row r="143" spans="1:5" s="350" customFormat="1" ht="25.5" x14ac:dyDescent="0.2">
      <c r="A143" s="1128"/>
      <c r="B143" s="347" t="s">
        <v>592</v>
      </c>
      <c r="C143" s="348">
        <v>115</v>
      </c>
      <c r="D143" s="348">
        <v>115</v>
      </c>
      <c r="E143" s="349">
        <f t="shared" si="3"/>
        <v>100</v>
      </c>
    </row>
    <row r="144" spans="1:5" s="350" customFormat="1" ht="25.5" x14ac:dyDescent="0.2">
      <c r="A144" s="1128"/>
      <c r="B144" s="347" t="s">
        <v>593</v>
      </c>
      <c r="C144" s="348">
        <v>130</v>
      </c>
      <c r="D144" s="348">
        <v>130</v>
      </c>
      <c r="E144" s="349">
        <f t="shared" si="3"/>
        <v>100</v>
      </c>
    </row>
    <row r="145" spans="1:6" s="350" customFormat="1" ht="25.5" x14ac:dyDescent="0.2">
      <c r="A145" s="1128"/>
      <c r="B145" s="347" t="s">
        <v>594</v>
      </c>
      <c r="C145" s="348">
        <v>160</v>
      </c>
      <c r="D145" s="348">
        <v>160</v>
      </c>
      <c r="E145" s="349">
        <f t="shared" si="3"/>
        <v>100</v>
      </c>
    </row>
    <row r="146" spans="1:6" s="350" customFormat="1" x14ac:dyDescent="0.2">
      <c r="A146" s="1128"/>
      <c r="B146" s="347" t="s">
        <v>595</v>
      </c>
      <c r="C146" s="348">
        <v>500</v>
      </c>
      <c r="D146" s="348">
        <v>0</v>
      </c>
      <c r="E146" s="349">
        <f t="shared" si="3"/>
        <v>0</v>
      </c>
    </row>
    <row r="147" spans="1:6" s="350" customFormat="1" ht="25.5" x14ac:dyDescent="0.2">
      <c r="A147" s="1128"/>
      <c r="B147" s="347" t="s">
        <v>596</v>
      </c>
      <c r="C147" s="348">
        <v>125</v>
      </c>
      <c r="D147" s="348">
        <v>125</v>
      </c>
      <c r="E147" s="349">
        <f t="shared" si="3"/>
        <v>100</v>
      </c>
    </row>
    <row r="148" spans="1:6" s="350" customFormat="1" x14ac:dyDescent="0.2">
      <c r="A148" s="1127"/>
      <c r="B148" s="347" t="s">
        <v>552</v>
      </c>
      <c r="C148" s="348">
        <v>241</v>
      </c>
      <c r="D148" s="348">
        <v>0</v>
      </c>
      <c r="E148" s="349">
        <f t="shared" si="3"/>
        <v>0</v>
      </c>
    </row>
    <row r="149" spans="1:6" s="350" customFormat="1" ht="25.5" x14ac:dyDescent="0.2">
      <c r="A149" s="1126" t="s">
        <v>597</v>
      </c>
      <c r="B149" s="354" t="s">
        <v>598</v>
      </c>
      <c r="C149" s="348">
        <v>1003</v>
      </c>
      <c r="D149" s="348">
        <v>1003</v>
      </c>
      <c r="E149" s="349">
        <f t="shared" si="3"/>
        <v>100</v>
      </c>
    </row>
    <row r="150" spans="1:6" s="350" customFormat="1" x14ac:dyDescent="0.2">
      <c r="A150" s="1128"/>
      <c r="B150" s="347" t="s">
        <v>552</v>
      </c>
      <c r="C150" s="348">
        <v>1482</v>
      </c>
      <c r="D150" s="348">
        <v>1482</v>
      </c>
      <c r="E150" s="349">
        <f t="shared" si="3"/>
        <v>100</v>
      </c>
    </row>
    <row r="151" spans="1:6" s="350" customFormat="1" x14ac:dyDescent="0.2">
      <c r="A151" s="1127"/>
      <c r="B151" s="347" t="s">
        <v>553</v>
      </c>
      <c r="C151" s="348">
        <v>5378</v>
      </c>
      <c r="D151" s="348">
        <v>5378</v>
      </c>
      <c r="E151" s="349">
        <f t="shared" si="3"/>
        <v>100</v>
      </c>
    </row>
    <row r="152" spans="1:6" s="350" customFormat="1" x14ac:dyDescent="0.2">
      <c r="A152" s="1126" t="s">
        <v>599</v>
      </c>
      <c r="B152" s="347" t="s">
        <v>600</v>
      </c>
      <c r="C152" s="348">
        <v>150</v>
      </c>
      <c r="D152" s="348">
        <v>150</v>
      </c>
      <c r="E152" s="349">
        <f t="shared" si="3"/>
        <v>100</v>
      </c>
    </row>
    <row r="153" spans="1:6" s="350" customFormat="1" x14ac:dyDescent="0.2">
      <c r="A153" s="1128"/>
      <c r="B153" s="354" t="s">
        <v>5064</v>
      </c>
      <c r="C153" s="348">
        <v>50</v>
      </c>
      <c r="D153" s="348">
        <v>50</v>
      </c>
      <c r="E153" s="349">
        <f t="shared" si="3"/>
        <v>100</v>
      </c>
      <c r="F153" s="356"/>
    </row>
    <row r="154" spans="1:6" s="350" customFormat="1" ht="25.5" x14ac:dyDescent="0.2">
      <c r="A154" s="1128"/>
      <c r="B154" s="347" t="s">
        <v>601</v>
      </c>
      <c r="C154" s="348">
        <v>40</v>
      </c>
      <c r="D154" s="348">
        <v>40</v>
      </c>
      <c r="E154" s="349">
        <f t="shared" si="3"/>
        <v>100</v>
      </c>
    </row>
    <row r="155" spans="1:6" s="350" customFormat="1" x14ac:dyDescent="0.2">
      <c r="A155" s="1128"/>
      <c r="B155" s="347" t="s">
        <v>602</v>
      </c>
      <c r="C155" s="348">
        <v>300</v>
      </c>
      <c r="D155" s="348">
        <v>300</v>
      </c>
      <c r="E155" s="349">
        <f t="shared" si="3"/>
        <v>100</v>
      </c>
    </row>
    <row r="156" spans="1:6" s="350" customFormat="1" x14ac:dyDescent="0.2">
      <c r="A156" s="1128"/>
      <c r="B156" s="347" t="s">
        <v>603</v>
      </c>
      <c r="C156" s="348">
        <v>350</v>
      </c>
      <c r="D156" s="348">
        <v>350</v>
      </c>
      <c r="E156" s="349">
        <f t="shared" si="3"/>
        <v>100</v>
      </c>
    </row>
    <row r="157" spans="1:6" s="350" customFormat="1" x14ac:dyDescent="0.2">
      <c r="A157" s="1128"/>
      <c r="B157" s="347" t="s">
        <v>562</v>
      </c>
      <c r="C157" s="348">
        <v>250</v>
      </c>
      <c r="D157" s="348">
        <v>250</v>
      </c>
      <c r="E157" s="349">
        <f t="shared" si="3"/>
        <v>100</v>
      </c>
    </row>
    <row r="158" spans="1:6" s="350" customFormat="1" x14ac:dyDescent="0.2">
      <c r="A158" s="1128"/>
      <c r="B158" s="347" t="s">
        <v>604</v>
      </c>
      <c r="C158" s="348">
        <v>150</v>
      </c>
      <c r="D158" s="348">
        <v>150</v>
      </c>
      <c r="E158" s="349">
        <f t="shared" si="3"/>
        <v>100</v>
      </c>
    </row>
    <row r="159" spans="1:6" s="350" customFormat="1" ht="25.5" x14ac:dyDescent="0.2">
      <c r="A159" s="1128"/>
      <c r="B159" s="347" t="s">
        <v>605</v>
      </c>
      <c r="C159" s="348">
        <v>150</v>
      </c>
      <c r="D159" s="348">
        <v>150</v>
      </c>
      <c r="E159" s="349">
        <f t="shared" si="3"/>
        <v>100</v>
      </c>
    </row>
    <row r="160" spans="1:6" s="350" customFormat="1" x14ac:dyDescent="0.2">
      <c r="A160" s="1128"/>
      <c r="B160" s="347" t="s">
        <v>563</v>
      </c>
      <c r="C160" s="348">
        <v>200</v>
      </c>
      <c r="D160" s="348">
        <v>200</v>
      </c>
      <c r="E160" s="349">
        <f t="shared" si="3"/>
        <v>100</v>
      </c>
    </row>
    <row r="161" spans="1:6" s="350" customFormat="1" x14ac:dyDescent="0.2">
      <c r="A161" s="1128"/>
      <c r="B161" s="347" t="s">
        <v>606</v>
      </c>
      <c r="C161" s="348">
        <v>350</v>
      </c>
      <c r="D161" s="348">
        <v>350</v>
      </c>
      <c r="E161" s="349">
        <f t="shared" si="3"/>
        <v>100</v>
      </c>
    </row>
    <row r="162" spans="1:6" s="350" customFormat="1" x14ac:dyDescent="0.2">
      <c r="A162" s="1128"/>
      <c r="B162" s="347" t="s">
        <v>607</v>
      </c>
      <c r="C162" s="348">
        <v>190</v>
      </c>
      <c r="D162" s="348">
        <v>190</v>
      </c>
      <c r="E162" s="349">
        <f t="shared" si="3"/>
        <v>100</v>
      </c>
    </row>
    <row r="163" spans="1:6" s="350" customFormat="1" x14ac:dyDescent="0.2">
      <c r="A163" s="1128"/>
      <c r="B163" s="354" t="s">
        <v>5064</v>
      </c>
      <c r="C163" s="348">
        <v>180</v>
      </c>
      <c r="D163" s="348">
        <v>180</v>
      </c>
      <c r="E163" s="349">
        <f t="shared" si="3"/>
        <v>100</v>
      </c>
      <c r="F163" s="356"/>
    </row>
    <row r="164" spans="1:6" s="350" customFormat="1" x14ac:dyDescent="0.2">
      <c r="A164" s="1128"/>
      <c r="B164" s="354" t="s">
        <v>5064</v>
      </c>
      <c r="C164" s="348">
        <v>45</v>
      </c>
      <c r="D164" s="348">
        <v>45</v>
      </c>
      <c r="E164" s="349">
        <f t="shared" si="3"/>
        <v>100</v>
      </c>
      <c r="F164" s="356"/>
    </row>
    <row r="165" spans="1:6" s="350" customFormat="1" x14ac:dyDescent="0.2">
      <c r="A165" s="1128"/>
      <c r="B165" s="347" t="s">
        <v>608</v>
      </c>
      <c r="C165" s="348">
        <v>405</v>
      </c>
      <c r="D165" s="348">
        <v>405</v>
      </c>
      <c r="E165" s="349">
        <f t="shared" si="3"/>
        <v>100</v>
      </c>
    </row>
    <row r="166" spans="1:6" s="350" customFormat="1" x14ac:dyDescent="0.2">
      <c r="A166" s="1128"/>
      <c r="B166" s="347" t="s">
        <v>609</v>
      </c>
      <c r="C166" s="348">
        <v>150</v>
      </c>
      <c r="D166" s="348">
        <v>150</v>
      </c>
      <c r="E166" s="349">
        <f t="shared" si="3"/>
        <v>100</v>
      </c>
    </row>
    <row r="167" spans="1:6" s="350" customFormat="1" x14ac:dyDescent="0.2">
      <c r="A167" s="1128"/>
      <c r="B167" s="354" t="s">
        <v>5064</v>
      </c>
      <c r="C167" s="348">
        <v>20</v>
      </c>
      <c r="D167" s="348">
        <v>20</v>
      </c>
      <c r="E167" s="349">
        <f t="shared" si="3"/>
        <v>100</v>
      </c>
      <c r="F167" s="356"/>
    </row>
    <row r="168" spans="1:6" s="350" customFormat="1" ht="25.5" x14ac:dyDescent="0.2">
      <c r="A168" s="1128"/>
      <c r="B168" s="347" t="s">
        <v>610</v>
      </c>
      <c r="C168" s="348">
        <v>40</v>
      </c>
      <c r="D168" s="348">
        <v>40</v>
      </c>
      <c r="E168" s="349">
        <f t="shared" si="3"/>
        <v>100</v>
      </c>
    </row>
    <row r="169" spans="1:6" s="350" customFormat="1" x14ac:dyDescent="0.2">
      <c r="A169" s="1128"/>
      <c r="B169" s="347" t="s">
        <v>611</v>
      </c>
      <c r="C169" s="348">
        <v>170</v>
      </c>
      <c r="D169" s="348">
        <v>170</v>
      </c>
      <c r="E169" s="349">
        <f t="shared" si="3"/>
        <v>100</v>
      </c>
    </row>
    <row r="170" spans="1:6" s="350" customFormat="1" x14ac:dyDescent="0.2">
      <c r="A170" s="1128"/>
      <c r="B170" s="347" t="s">
        <v>612</v>
      </c>
      <c r="C170" s="348">
        <v>145</v>
      </c>
      <c r="D170" s="348">
        <v>145</v>
      </c>
      <c r="E170" s="349">
        <f t="shared" si="3"/>
        <v>100</v>
      </c>
    </row>
    <row r="171" spans="1:6" s="350" customFormat="1" x14ac:dyDescent="0.2">
      <c r="A171" s="1128"/>
      <c r="B171" s="347" t="s">
        <v>613</v>
      </c>
      <c r="C171" s="348">
        <v>200</v>
      </c>
      <c r="D171" s="348">
        <v>200</v>
      </c>
      <c r="E171" s="349">
        <f t="shared" si="3"/>
        <v>100</v>
      </c>
    </row>
    <row r="172" spans="1:6" s="350" customFormat="1" x14ac:dyDescent="0.2">
      <c r="A172" s="1128"/>
      <c r="B172" s="354" t="s">
        <v>5064</v>
      </c>
      <c r="C172" s="348">
        <v>190</v>
      </c>
      <c r="D172" s="348">
        <v>190</v>
      </c>
      <c r="E172" s="349">
        <f t="shared" ref="E172:E235" si="4">D172/C172*100</f>
        <v>100</v>
      </c>
      <c r="F172" s="356"/>
    </row>
    <row r="173" spans="1:6" s="350" customFormat="1" x14ac:dyDescent="0.2">
      <c r="A173" s="1128"/>
      <c r="B173" s="347" t="s">
        <v>614</v>
      </c>
      <c r="C173" s="348">
        <v>190</v>
      </c>
      <c r="D173" s="348">
        <v>190</v>
      </c>
      <c r="E173" s="349">
        <f t="shared" si="4"/>
        <v>100</v>
      </c>
    </row>
    <row r="174" spans="1:6" s="350" customFormat="1" ht="25.5" x14ac:dyDescent="0.2">
      <c r="A174" s="1128"/>
      <c r="B174" s="347" t="s">
        <v>2015</v>
      </c>
      <c r="C174" s="348">
        <v>250</v>
      </c>
      <c r="D174" s="348">
        <v>250</v>
      </c>
      <c r="E174" s="349">
        <f t="shared" si="4"/>
        <v>100</v>
      </c>
    </row>
    <row r="175" spans="1:6" s="350" customFormat="1" x14ac:dyDescent="0.2">
      <c r="A175" s="1128"/>
      <c r="B175" s="347" t="s">
        <v>505</v>
      </c>
      <c r="C175" s="348">
        <v>95</v>
      </c>
      <c r="D175" s="348">
        <v>95</v>
      </c>
      <c r="E175" s="349">
        <f t="shared" si="4"/>
        <v>100</v>
      </c>
    </row>
    <row r="176" spans="1:6" s="350" customFormat="1" x14ac:dyDescent="0.2">
      <c r="A176" s="1128"/>
      <c r="B176" s="347" t="s">
        <v>517</v>
      </c>
      <c r="C176" s="348">
        <v>111.5</v>
      </c>
      <c r="D176" s="348">
        <v>111.5</v>
      </c>
      <c r="E176" s="349">
        <f t="shared" si="4"/>
        <v>100</v>
      </c>
    </row>
    <row r="177" spans="1:6" s="350" customFormat="1" x14ac:dyDescent="0.2">
      <c r="A177" s="1128"/>
      <c r="B177" s="354" t="s">
        <v>5064</v>
      </c>
      <c r="C177" s="348">
        <v>70</v>
      </c>
      <c r="D177" s="348">
        <v>70</v>
      </c>
      <c r="E177" s="349">
        <f t="shared" si="4"/>
        <v>100</v>
      </c>
      <c r="F177" s="356"/>
    </row>
    <row r="178" spans="1:6" s="350" customFormat="1" x14ac:dyDescent="0.2">
      <c r="A178" s="1128"/>
      <c r="B178" s="347" t="s">
        <v>615</v>
      </c>
      <c r="C178" s="348">
        <v>200</v>
      </c>
      <c r="D178" s="348">
        <v>200</v>
      </c>
      <c r="E178" s="349">
        <f t="shared" si="4"/>
        <v>100</v>
      </c>
    </row>
    <row r="179" spans="1:6" s="350" customFormat="1" x14ac:dyDescent="0.2">
      <c r="A179" s="1128"/>
      <c r="B179" s="347" t="s">
        <v>616</v>
      </c>
      <c r="C179" s="348">
        <v>12</v>
      </c>
      <c r="D179" s="348">
        <v>12</v>
      </c>
      <c r="E179" s="349">
        <f t="shared" si="4"/>
        <v>100</v>
      </c>
    </row>
    <row r="180" spans="1:6" s="350" customFormat="1" ht="25.5" x14ac:dyDescent="0.2">
      <c r="A180" s="1128"/>
      <c r="B180" s="347" t="s">
        <v>617</v>
      </c>
      <c r="C180" s="348">
        <v>100</v>
      </c>
      <c r="D180" s="348">
        <v>100</v>
      </c>
      <c r="E180" s="349">
        <f t="shared" si="4"/>
        <v>100</v>
      </c>
    </row>
    <row r="181" spans="1:6" s="350" customFormat="1" ht="38.25" x14ac:dyDescent="0.2">
      <c r="A181" s="1128"/>
      <c r="B181" s="347" t="s">
        <v>2016</v>
      </c>
      <c r="C181" s="348">
        <v>80</v>
      </c>
      <c r="D181" s="348">
        <v>80</v>
      </c>
      <c r="E181" s="349">
        <f t="shared" si="4"/>
        <v>100</v>
      </c>
    </row>
    <row r="182" spans="1:6" s="350" customFormat="1" ht="25.5" x14ac:dyDescent="0.2">
      <c r="A182" s="1128"/>
      <c r="B182" s="347" t="s">
        <v>618</v>
      </c>
      <c r="C182" s="348">
        <v>300</v>
      </c>
      <c r="D182" s="348">
        <v>300</v>
      </c>
      <c r="E182" s="349">
        <f t="shared" si="4"/>
        <v>100</v>
      </c>
    </row>
    <row r="183" spans="1:6" s="350" customFormat="1" ht="25.5" x14ac:dyDescent="0.2">
      <c r="A183" s="1128"/>
      <c r="B183" s="347" t="s">
        <v>619</v>
      </c>
      <c r="C183" s="348">
        <v>135</v>
      </c>
      <c r="D183" s="348">
        <v>135</v>
      </c>
      <c r="E183" s="349">
        <f t="shared" si="4"/>
        <v>100</v>
      </c>
    </row>
    <row r="184" spans="1:6" s="350" customFormat="1" x14ac:dyDescent="0.2">
      <c r="A184" s="1128"/>
      <c r="B184" s="347" t="s">
        <v>620</v>
      </c>
      <c r="C184" s="348">
        <v>100</v>
      </c>
      <c r="D184" s="348">
        <v>100</v>
      </c>
      <c r="E184" s="349">
        <f t="shared" si="4"/>
        <v>100</v>
      </c>
    </row>
    <row r="185" spans="1:6" s="350" customFormat="1" x14ac:dyDescent="0.2">
      <c r="A185" s="1128"/>
      <c r="B185" s="347" t="s">
        <v>621</v>
      </c>
      <c r="C185" s="348">
        <v>1944.38</v>
      </c>
      <c r="D185" s="348">
        <v>1944.3820000000001</v>
      </c>
      <c r="E185" s="349">
        <f t="shared" si="4"/>
        <v>100.00010286055195</v>
      </c>
    </row>
    <row r="186" spans="1:6" s="350" customFormat="1" x14ac:dyDescent="0.2">
      <c r="A186" s="1128"/>
      <c r="B186" s="347" t="s">
        <v>622</v>
      </c>
      <c r="C186" s="348">
        <v>50</v>
      </c>
      <c r="D186" s="348">
        <v>50</v>
      </c>
      <c r="E186" s="349">
        <f t="shared" si="4"/>
        <v>100</v>
      </c>
    </row>
    <row r="187" spans="1:6" s="350" customFormat="1" ht="25.5" x14ac:dyDescent="0.2">
      <c r="A187" s="1128"/>
      <c r="B187" s="347" t="s">
        <v>623</v>
      </c>
      <c r="C187" s="348">
        <v>200</v>
      </c>
      <c r="D187" s="348">
        <v>200</v>
      </c>
      <c r="E187" s="349">
        <f t="shared" si="4"/>
        <v>100</v>
      </c>
    </row>
    <row r="188" spans="1:6" s="350" customFormat="1" x14ac:dyDescent="0.2">
      <c r="A188" s="1128"/>
      <c r="B188" s="347" t="s">
        <v>624</v>
      </c>
      <c r="C188" s="348">
        <v>30</v>
      </c>
      <c r="D188" s="348">
        <v>30</v>
      </c>
      <c r="E188" s="349">
        <f t="shared" si="4"/>
        <v>100</v>
      </c>
    </row>
    <row r="189" spans="1:6" s="350" customFormat="1" x14ac:dyDescent="0.2">
      <c r="A189" s="1128"/>
      <c r="B189" s="347" t="s">
        <v>537</v>
      </c>
      <c r="C189" s="348">
        <v>60</v>
      </c>
      <c r="D189" s="348">
        <v>60</v>
      </c>
      <c r="E189" s="349">
        <f t="shared" si="4"/>
        <v>100</v>
      </c>
    </row>
    <row r="190" spans="1:6" s="350" customFormat="1" x14ac:dyDescent="0.2">
      <c r="A190" s="1128"/>
      <c r="B190" s="347" t="s">
        <v>625</v>
      </c>
      <c r="C190" s="348">
        <v>104</v>
      </c>
      <c r="D190" s="348">
        <v>104</v>
      </c>
      <c r="E190" s="349">
        <f t="shared" si="4"/>
        <v>100</v>
      </c>
    </row>
    <row r="191" spans="1:6" s="350" customFormat="1" x14ac:dyDescent="0.2">
      <c r="A191" s="1128"/>
      <c r="B191" s="347" t="s">
        <v>626</v>
      </c>
      <c r="C191" s="348">
        <v>54</v>
      </c>
      <c r="D191" s="348">
        <v>54</v>
      </c>
      <c r="E191" s="349">
        <f t="shared" si="4"/>
        <v>100</v>
      </c>
    </row>
    <row r="192" spans="1:6" s="350" customFormat="1" ht="38.25" x14ac:dyDescent="0.2">
      <c r="A192" s="1128"/>
      <c r="B192" s="347" t="s">
        <v>627</v>
      </c>
      <c r="C192" s="348">
        <v>200</v>
      </c>
      <c r="D192" s="348">
        <v>200</v>
      </c>
      <c r="E192" s="349">
        <f t="shared" si="4"/>
        <v>100</v>
      </c>
    </row>
    <row r="193" spans="1:5" s="350" customFormat="1" ht="25.5" x14ac:dyDescent="0.2">
      <c r="A193" s="1128"/>
      <c r="B193" s="347" t="s">
        <v>628</v>
      </c>
      <c r="C193" s="348">
        <v>195</v>
      </c>
      <c r="D193" s="348">
        <v>195</v>
      </c>
      <c r="E193" s="349">
        <f t="shared" si="4"/>
        <v>100</v>
      </c>
    </row>
    <row r="194" spans="1:5" s="350" customFormat="1" x14ac:dyDescent="0.2">
      <c r="A194" s="1128"/>
      <c r="B194" s="347" t="s">
        <v>629</v>
      </c>
      <c r="C194" s="348">
        <v>189</v>
      </c>
      <c r="D194" s="348">
        <v>189</v>
      </c>
      <c r="E194" s="349">
        <f t="shared" si="4"/>
        <v>100</v>
      </c>
    </row>
    <row r="195" spans="1:5" s="350" customFormat="1" x14ac:dyDescent="0.2">
      <c r="A195" s="1128"/>
      <c r="B195" s="347" t="s">
        <v>630</v>
      </c>
      <c r="C195" s="348">
        <v>30</v>
      </c>
      <c r="D195" s="348">
        <v>30</v>
      </c>
      <c r="E195" s="349">
        <f t="shared" si="4"/>
        <v>100</v>
      </c>
    </row>
    <row r="196" spans="1:5" s="350" customFormat="1" ht="25.5" x14ac:dyDescent="0.2">
      <c r="A196" s="1128"/>
      <c r="B196" s="347" t="s">
        <v>631</v>
      </c>
      <c r="C196" s="348">
        <v>199</v>
      </c>
      <c r="D196" s="348">
        <v>199</v>
      </c>
      <c r="E196" s="349">
        <f t="shared" si="4"/>
        <v>100</v>
      </c>
    </row>
    <row r="197" spans="1:5" s="350" customFormat="1" ht="25.5" x14ac:dyDescent="0.2">
      <c r="A197" s="1128"/>
      <c r="B197" s="347" t="s">
        <v>632</v>
      </c>
      <c r="C197" s="348">
        <v>300</v>
      </c>
      <c r="D197" s="348">
        <v>300</v>
      </c>
      <c r="E197" s="349">
        <f t="shared" si="4"/>
        <v>100</v>
      </c>
    </row>
    <row r="198" spans="1:5" s="350" customFormat="1" ht="25.5" x14ac:dyDescent="0.2">
      <c r="A198" s="1128"/>
      <c r="B198" s="347" t="s">
        <v>633</v>
      </c>
      <c r="C198" s="348">
        <v>25</v>
      </c>
      <c r="D198" s="348">
        <v>0</v>
      </c>
      <c r="E198" s="349">
        <f t="shared" si="4"/>
        <v>0</v>
      </c>
    </row>
    <row r="199" spans="1:5" s="350" customFormat="1" ht="25.5" x14ac:dyDescent="0.2">
      <c r="A199" s="1128"/>
      <c r="B199" s="347" t="s">
        <v>634</v>
      </c>
      <c r="C199" s="348">
        <v>200</v>
      </c>
      <c r="D199" s="348">
        <v>200</v>
      </c>
      <c r="E199" s="349">
        <f t="shared" si="4"/>
        <v>100</v>
      </c>
    </row>
    <row r="200" spans="1:5" s="350" customFormat="1" ht="25.5" x14ac:dyDescent="0.2">
      <c r="A200" s="1128"/>
      <c r="B200" s="347" t="s">
        <v>2017</v>
      </c>
      <c r="C200" s="348">
        <v>185</v>
      </c>
      <c r="D200" s="348">
        <v>185</v>
      </c>
      <c r="E200" s="349">
        <f t="shared" si="4"/>
        <v>100</v>
      </c>
    </row>
    <row r="201" spans="1:5" s="350" customFormat="1" ht="25.5" x14ac:dyDescent="0.2">
      <c r="A201" s="1128"/>
      <c r="B201" s="347" t="s">
        <v>635</v>
      </c>
      <c r="C201" s="348">
        <v>1000</v>
      </c>
      <c r="D201" s="348">
        <v>1000</v>
      </c>
      <c r="E201" s="349">
        <f t="shared" si="4"/>
        <v>100</v>
      </c>
    </row>
    <row r="202" spans="1:5" s="350" customFormat="1" ht="25.5" x14ac:dyDescent="0.2">
      <c r="A202" s="1128"/>
      <c r="B202" s="347" t="s">
        <v>2018</v>
      </c>
      <c r="C202" s="348">
        <v>100</v>
      </c>
      <c r="D202" s="348">
        <v>100</v>
      </c>
      <c r="E202" s="349">
        <f t="shared" si="4"/>
        <v>100</v>
      </c>
    </row>
    <row r="203" spans="1:5" s="350" customFormat="1" x14ac:dyDescent="0.2">
      <c r="A203" s="1128"/>
      <c r="B203" s="347" t="s">
        <v>636</v>
      </c>
      <c r="C203" s="348">
        <v>200</v>
      </c>
      <c r="D203" s="348">
        <v>200</v>
      </c>
      <c r="E203" s="349">
        <f t="shared" si="4"/>
        <v>100</v>
      </c>
    </row>
    <row r="204" spans="1:5" s="350" customFormat="1" x14ac:dyDescent="0.2">
      <c r="A204" s="1128"/>
      <c r="B204" s="347" t="s">
        <v>552</v>
      </c>
      <c r="C204" s="348">
        <v>718</v>
      </c>
      <c r="D204" s="348">
        <v>718</v>
      </c>
      <c r="E204" s="349">
        <f t="shared" si="4"/>
        <v>100</v>
      </c>
    </row>
    <row r="205" spans="1:5" s="350" customFormat="1" x14ac:dyDescent="0.2">
      <c r="A205" s="1128"/>
      <c r="B205" s="347" t="s">
        <v>553</v>
      </c>
      <c r="C205" s="348">
        <v>2070</v>
      </c>
      <c r="D205" s="348">
        <v>2070</v>
      </c>
      <c r="E205" s="349">
        <f t="shared" si="4"/>
        <v>100</v>
      </c>
    </row>
    <row r="206" spans="1:5" s="350" customFormat="1" ht="25.5" x14ac:dyDescent="0.2">
      <c r="A206" s="1128"/>
      <c r="B206" s="347" t="s">
        <v>637</v>
      </c>
      <c r="C206" s="348">
        <v>80</v>
      </c>
      <c r="D206" s="348">
        <v>80</v>
      </c>
      <c r="E206" s="349">
        <f t="shared" si="4"/>
        <v>100</v>
      </c>
    </row>
    <row r="207" spans="1:5" s="350" customFormat="1" x14ac:dyDescent="0.2">
      <c r="A207" s="1128"/>
      <c r="B207" s="347" t="s">
        <v>638</v>
      </c>
      <c r="C207" s="348">
        <v>199</v>
      </c>
      <c r="D207" s="348">
        <v>199</v>
      </c>
      <c r="E207" s="349">
        <f t="shared" si="4"/>
        <v>100</v>
      </c>
    </row>
    <row r="208" spans="1:5" s="350" customFormat="1" x14ac:dyDescent="0.2">
      <c r="A208" s="1128"/>
      <c r="B208" s="354" t="s">
        <v>639</v>
      </c>
      <c r="C208" s="348">
        <v>9</v>
      </c>
      <c r="D208" s="348">
        <v>9</v>
      </c>
      <c r="E208" s="349">
        <f t="shared" si="4"/>
        <v>100</v>
      </c>
    </row>
    <row r="209" spans="1:5" s="350" customFormat="1" ht="25.5" x14ac:dyDescent="0.2">
      <c r="A209" s="1128"/>
      <c r="B209" s="354" t="s">
        <v>572</v>
      </c>
      <c r="C209" s="348">
        <v>1000</v>
      </c>
      <c r="D209" s="348">
        <v>1000</v>
      </c>
      <c r="E209" s="349">
        <f t="shared" si="4"/>
        <v>100</v>
      </c>
    </row>
    <row r="210" spans="1:5" s="350" customFormat="1" ht="25.5" x14ac:dyDescent="0.2">
      <c r="A210" s="1128"/>
      <c r="B210" s="354" t="s">
        <v>640</v>
      </c>
      <c r="C210" s="348">
        <v>93.6</v>
      </c>
      <c r="D210" s="348">
        <v>93.6</v>
      </c>
      <c r="E210" s="349">
        <f t="shared" si="4"/>
        <v>100</v>
      </c>
    </row>
    <row r="211" spans="1:5" s="350" customFormat="1" ht="51" x14ac:dyDescent="0.2">
      <c r="A211" s="1128"/>
      <c r="B211" s="354" t="s">
        <v>641</v>
      </c>
      <c r="C211" s="348">
        <v>159</v>
      </c>
      <c r="D211" s="348">
        <v>159</v>
      </c>
      <c r="E211" s="349">
        <f t="shared" si="4"/>
        <v>100</v>
      </c>
    </row>
    <row r="212" spans="1:5" s="350" customFormat="1" ht="25.5" x14ac:dyDescent="0.2">
      <c r="A212" s="1128"/>
      <c r="B212" s="354" t="s">
        <v>642</v>
      </c>
      <c r="C212" s="348">
        <v>150</v>
      </c>
      <c r="D212" s="348">
        <v>150</v>
      </c>
      <c r="E212" s="349">
        <f t="shared" si="4"/>
        <v>100</v>
      </c>
    </row>
    <row r="213" spans="1:5" s="350" customFormat="1" ht="25.5" x14ac:dyDescent="0.2">
      <c r="A213" s="1128"/>
      <c r="B213" s="347" t="s">
        <v>643</v>
      </c>
      <c r="C213" s="348">
        <v>100</v>
      </c>
      <c r="D213" s="348">
        <v>100</v>
      </c>
      <c r="E213" s="349">
        <f t="shared" si="4"/>
        <v>100</v>
      </c>
    </row>
    <row r="214" spans="1:5" s="350" customFormat="1" ht="25.5" x14ac:dyDescent="0.2">
      <c r="A214" s="1128"/>
      <c r="B214" s="347" t="s">
        <v>644</v>
      </c>
      <c r="C214" s="348">
        <v>190</v>
      </c>
      <c r="D214" s="348">
        <v>190</v>
      </c>
      <c r="E214" s="349">
        <f t="shared" si="4"/>
        <v>100</v>
      </c>
    </row>
    <row r="215" spans="1:5" s="350" customFormat="1" x14ac:dyDescent="0.2">
      <c r="A215" s="1128"/>
      <c r="B215" s="347" t="s">
        <v>645</v>
      </c>
      <c r="C215" s="348">
        <v>35</v>
      </c>
      <c r="D215" s="348">
        <v>35</v>
      </c>
      <c r="E215" s="349">
        <f t="shared" si="4"/>
        <v>100</v>
      </c>
    </row>
    <row r="216" spans="1:5" s="350" customFormat="1" ht="25.5" x14ac:dyDescent="0.2">
      <c r="A216" s="1128"/>
      <c r="B216" s="347" t="s">
        <v>646</v>
      </c>
      <c r="C216" s="348">
        <v>100</v>
      </c>
      <c r="D216" s="348">
        <v>100</v>
      </c>
      <c r="E216" s="349">
        <f t="shared" si="4"/>
        <v>100</v>
      </c>
    </row>
    <row r="217" spans="1:5" s="350" customFormat="1" x14ac:dyDescent="0.2">
      <c r="A217" s="1127"/>
      <c r="B217" s="347" t="s">
        <v>647</v>
      </c>
      <c r="C217" s="348">
        <v>150</v>
      </c>
      <c r="D217" s="348">
        <v>150</v>
      </c>
      <c r="E217" s="349">
        <f t="shared" si="4"/>
        <v>100</v>
      </c>
    </row>
    <row r="218" spans="1:5" s="350" customFormat="1" ht="25.5" x14ac:dyDescent="0.2">
      <c r="A218" s="1126" t="s">
        <v>648</v>
      </c>
      <c r="B218" s="347" t="s">
        <v>649</v>
      </c>
      <c r="C218" s="348">
        <v>199</v>
      </c>
      <c r="D218" s="348">
        <v>199</v>
      </c>
      <c r="E218" s="349">
        <f t="shared" si="4"/>
        <v>100</v>
      </c>
    </row>
    <row r="219" spans="1:5" s="350" customFormat="1" ht="25.5" x14ac:dyDescent="0.2">
      <c r="A219" s="1128"/>
      <c r="B219" s="347" t="s">
        <v>2005</v>
      </c>
      <c r="C219" s="348">
        <v>180</v>
      </c>
      <c r="D219" s="348">
        <v>180</v>
      </c>
      <c r="E219" s="349">
        <f t="shared" si="4"/>
        <v>100</v>
      </c>
    </row>
    <row r="220" spans="1:5" s="350" customFormat="1" x14ac:dyDescent="0.2">
      <c r="A220" s="1128"/>
      <c r="B220" s="347" t="s">
        <v>650</v>
      </c>
      <c r="C220" s="348">
        <v>148.22</v>
      </c>
      <c r="D220" s="348">
        <v>148.22</v>
      </c>
      <c r="E220" s="349">
        <f t="shared" si="4"/>
        <v>100</v>
      </c>
    </row>
    <row r="221" spans="1:5" s="350" customFormat="1" ht="25.5" x14ac:dyDescent="0.2">
      <c r="A221" s="1128"/>
      <c r="B221" s="347" t="s">
        <v>651</v>
      </c>
      <c r="C221" s="348">
        <v>100</v>
      </c>
      <c r="D221" s="348">
        <v>0</v>
      </c>
      <c r="E221" s="349">
        <f t="shared" si="4"/>
        <v>0</v>
      </c>
    </row>
    <row r="222" spans="1:5" s="350" customFormat="1" x14ac:dyDescent="0.2">
      <c r="A222" s="1128"/>
      <c r="B222" s="347" t="s">
        <v>652</v>
      </c>
      <c r="C222" s="348">
        <v>36</v>
      </c>
      <c r="D222" s="348">
        <v>36</v>
      </c>
      <c r="E222" s="349">
        <f t="shared" si="4"/>
        <v>100</v>
      </c>
    </row>
    <row r="223" spans="1:5" s="350" customFormat="1" x14ac:dyDescent="0.2">
      <c r="A223" s="1128"/>
      <c r="B223" s="347" t="s">
        <v>653</v>
      </c>
      <c r="C223" s="348">
        <v>30</v>
      </c>
      <c r="D223" s="348">
        <v>30</v>
      </c>
      <c r="E223" s="349">
        <f t="shared" si="4"/>
        <v>100</v>
      </c>
    </row>
    <row r="224" spans="1:5" s="350" customFormat="1" x14ac:dyDescent="0.2">
      <c r="A224" s="1128"/>
      <c r="B224" s="347" t="s">
        <v>654</v>
      </c>
      <c r="C224" s="348">
        <v>33</v>
      </c>
      <c r="D224" s="348">
        <v>33</v>
      </c>
      <c r="E224" s="349">
        <f t="shared" si="4"/>
        <v>100</v>
      </c>
    </row>
    <row r="225" spans="1:5" s="350" customFormat="1" x14ac:dyDescent="0.2">
      <c r="A225" s="1128"/>
      <c r="B225" s="347" t="s">
        <v>655</v>
      </c>
      <c r="C225" s="348">
        <v>33</v>
      </c>
      <c r="D225" s="348">
        <v>33</v>
      </c>
      <c r="E225" s="349">
        <f t="shared" si="4"/>
        <v>100</v>
      </c>
    </row>
    <row r="226" spans="1:5" s="350" customFormat="1" x14ac:dyDescent="0.2">
      <c r="A226" s="1128"/>
      <c r="B226" s="347" t="s">
        <v>656</v>
      </c>
      <c r="C226" s="348">
        <v>100</v>
      </c>
      <c r="D226" s="348">
        <v>100</v>
      </c>
      <c r="E226" s="349">
        <f t="shared" si="4"/>
        <v>100</v>
      </c>
    </row>
    <row r="227" spans="1:5" s="350" customFormat="1" x14ac:dyDescent="0.2">
      <c r="A227" s="1128"/>
      <c r="B227" s="347" t="s">
        <v>657</v>
      </c>
      <c r="C227" s="348">
        <v>33</v>
      </c>
      <c r="D227" s="348">
        <v>33</v>
      </c>
      <c r="E227" s="349">
        <f t="shared" si="4"/>
        <v>100</v>
      </c>
    </row>
    <row r="228" spans="1:5" s="350" customFormat="1" x14ac:dyDescent="0.2">
      <c r="A228" s="1128"/>
      <c r="B228" s="347" t="s">
        <v>658</v>
      </c>
      <c r="C228" s="348">
        <v>33</v>
      </c>
      <c r="D228" s="348">
        <v>33</v>
      </c>
      <c r="E228" s="349">
        <f t="shared" si="4"/>
        <v>100</v>
      </c>
    </row>
    <row r="229" spans="1:5" s="350" customFormat="1" x14ac:dyDescent="0.2">
      <c r="A229" s="1128"/>
      <c r="B229" s="347" t="s">
        <v>659</v>
      </c>
      <c r="C229" s="348">
        <v>40</v>
      </c>
      <c r="D229" s="348">
        <v>40</v>
      </c>
      <c r="E229" s="349">
        <f t="shared" si="4"/>
        <v>100</v>
      </c>
    </row>
    <row r="230" spans="1:5" s="350" customFormat="1" x14ac:dyDescent="0.2">
      <c r="A230" s="1128"/>
      <c r="B230" s="347" t="s">
        <v>660</v>
      </c>
      <c r="C230" s="348">
        <v>50</v>
      </c>
      <c r="D230" s="348">
        <v>50</v>
      </c>
      <c r="E230" s="349">
        <f t="shared" si="4"/>
        <v>100</v>
      </c>
    </row>
    <row r="231" spans="1:5" s="350" customFormat="1" ht="25.5" x14ac:dyDescent="0.2">
      <c r="A231" s="1128"/>
      <c r="B231" s="347" t="s">
        <v>661</v>
      </c>
      <c r="C231" s="348">
        <v>50</v>
      </c>
      <c r="D231" s="348">
        <v>50</v>
      </c>
      <c r="E231" s="349">
        <f t="shared" si="4"/>
        <v>100</v>
      </c>
    </row>
    <row r="232" spans="1:5" s="350" customFormat="1" x14ac:dyDescent="0.2">
      <c r="A232" s="1128"/>
      <c r="B232" s="347" t="s">
        <v>1993</v>
      </c>
      <c r="C232" s="348">
        <v>50</v>
      </c>
      <c r="D232" s="348">
        <v>0</v>
      </c>
      <c r="E232" s="349">
        <f t="shared" si="4"/>
        <v>0</v>
      </c>
    </row>
    <row r="233" spans="1:5" s="350" customFormat="1" ht="25.5" x14ac:dyDescent="0.2">
      <c r="A233" s="1128"/>
      <c r="B233" s="347" t="s">
        <v>662</v>
      </c>
      <c r="C233" s="348">
        <v>5</v>
      </c>
      <c r="D233" s="348">
        <v>5</v>
      </c>
      <c r="E233" s="349">
        <f t="shared" si="4"/>
        <v>100</v>
      </c>
    </row>
    <row r="234" spans="1:5" s="350" customFormat="1" x14ac:dyDescent="0.2">
      <c r="A234" s="1127"/>
      <c r="B234" s="347" t="s">
        <v>663</v>
      </c>
      <c r="C234" s="348">
        <v>199</v>
      </c>
      <c r="D234" s="348">
        <v>199</v>
      </c>
      <c r="E234" s="349">
        <f t="shared" si="4"/>
        <v>100</v>
      </c>
    </row>
    <row r="235" spans="1:5" s="350" customFormat="1" x14ac:dyDescent="0.2">
      <c r="A235" s="1122" t="s">
        <v>449</v>
      </c>
      <c r="B235" s="1123"/>
      <c r="C235" s="351">
        <f>SUM(C108:C234)</f>
        <v>76910.600000000006</v>
      </c>
      <c r="D235" s="351">
        <f>SUM(D108:D234)</f>
        <v>52094.657740000002</v>
      </c>
      <c r="E235" s="352">
        <f t="shared" si="4"/>
        <v>67.734041523535112</v>
      </c>
    </row>
    <row r="236" spans="1:5" s="353" customFormat="1" ht="18" customHeight="1" x14ac:dyDescent="0.2">
      <c r="A236" s="1131" t="s">
        <v>664</v>
      </c>
      <c r="B236" s="1132"/>
      <c r="C236" s="1132"/>
      <c r="D236" s="1132"/>
      <c r="E236" s="1133"/>
    </row>
    <row r="237" spans="1:5" s="350" customFormat="1" x14ac:dyDescent="0.2">
      <c r="A237" s="1126" t="s">
        <v>665</v>
      </c>
      <c r="B237" s="354" t="s">
        <v>2004</v>
      </c>
      <c r="C237" s="348">
        <v>100</v>
      </c>
      <c r="D237" s="348">
        <v>100</v>
      </c>
      <c r="E237" s="349">
        <f t="shared" ref="E237:E253" si="5">D237/C237*100</f>
        <v>100</v>
      </c>
    </row>
    <row r="238" spans="1:5" s="350" customFormat="1" ht="25.5" x14ac:dyDescent="0.2">
      <c r="A238" s="1128"/>
      <c r="B238" s="354" t="s">
        <v>666</v>
      </c>
      <c r="C238" s="348">
        <v>4955</v>
      </c>
      <c r="D238" s="348">
        <v>4955</v>
      </c>
      <c r="E238" s="349">
        <f t="shared" si="5"/>
        <v>100</v>
      </c>
    </row>
    <row r="239" spans="1:5" s="350" customFormat="1" ht="25.5" x14ac:dyDescent="0.2">
      <c r="A239" s="1128"/>
      <c r="B239" s="354" t="s">
        <v>667</v>
      </c>
      <c r="C239" s="348">
        <v>1000</v>
      </c>
      <c r="D239" s="348">
        <v>1000</v>
      </c>
      <c r="E239" s="349">
        <f t="shared" si="5"/>
        <v>100</v>
      </c>
    </row>
    <row r="240" spans="1:5" s="350" customFormat="1" ht="25.5" x14ac:dyDescent="0.2">
      <c r="A240" s="1128"/>
      <c r="B240" s="354" t="s">
        <v>668</v>
      </c>
      <c r="C240" s="348">
        <v>400</v>
      </c>
      <c r="D240" s="348">
        <v>400</v>
      </c>
      <c r="E240" s="349">
        <f t="shared" si="5"/>
        <v>100</v>
      </c>
    </row>
    <row r="241" spans="1:5" s="350" customFormat="1" x14ac:dyDescent="0.2">
      <c r="A241" s="1127"/>
      <c r="B241" s="354" t="s">
        <v>669</v>
      </c>
      <c r="C241" s="348">
        <v>1000</v>
      </c>
      <c r="D241" s="348">
        <v>1000</v>
      </c>
      <c r="E241" s="349">
        <f t="shared" si="5"/>
        <v>100</v>
      </c>
    </row>
    <row r="242" spans="1:5" s="350" customFormat="1" ht="25.5" x14ac:dyDescent="0.2">
      <c r="A242" s="360" t="s">
        <v>670</v>
      </c>
      <c r="B242" s="354" t="s">
        <v>671</v>
      </c>
      <c r="C242" s="348">
        <v>200</v>
      </c>
      <c r="D242" s="348">
        <v>200</v>
      </c>
      <c r="E242" s="349">
        <f t="shared" si="5"/>
        <v>100</v>
      </c>
    </row>
    <row r="243" spans="1:5" s="350" customFormat="1" ht="25.5" x14ac:dyDescent="0.2">
      <c r="A243" s="1126" t="s">
        <v>672</v>
      </c>
      <c r="B243" s="354" t="s">
        <v>2010</v>
      </c>
      <c r="C243" s="348">
        <v>242.5</v>
      </c>
      <c r="D243" s="348">
        <v>242.5</v>
      </c>
      <c r="E243" s="349">
        <f t="shared" si="5"/>
        <v>100</v>
      </c>
    </row>
    <row r="244" spans="1:5" s="350" customFormat="1" ht="25.5" x14ac:dyDescent="0.2">
      <c r="A244" s="1128"/>
      <c r="B244" s="354" t="s">
        <v>2001</v>
      </c>
      <c r="C244" s="348">
        <v>70</v>
      </c>
      <c r="D244" s="348">
        <v>70</v>
      </c>
      <c r="E244" s="349">
        <f t="shared" si="5"/>
        <v>100</v>
      </c>
    </row>
    <row r="245" spans="1:5" s="350" customFormat="1" x14ac:dyDescent="0.2">
      <c r="A245" s="1128"/>
      <c r="B245" s="354" t="s">
        <v>2004</v>
      </c>
      <c r="C245" s="348">
        <v>100</v>
      </c>
      <c r="D245" s="348">
        <v>100</v>
      </c>
      <c r="E245" s="349">
        <f t="shared" si="5"/>
        <v>100</v>
      </c>
    </row>
    <row r="246" spans="1:5" s="350" customFormat="1" x14ac:dyDescent="0.2">
      <c r="A246" s="1128"/>
      <c r="B246" s="347" t="s">
        <v>673</v>
      </c>
      <c r="C246" s="348">
        <v>200</v>
      </c>
      <c r="D246" s="348">
        <v>200</v>
      </c>
      <c r="E246" s="349">
        <f t="shared" si="5"/>
        <v>100</v>
      </c>
    </row>
    <row r="247" spans="1:5" s="350" customFormat="1" x14ac:dyDescent="0.2">
      <c r="A247" s="1128"/>
      <c r="B247" s="347" t="s">
        <v>674</v>
      </c>
      <c r="C247" s="348">
        <v>90</v>
      </c>
      <c r="D247" s="348">
        <v>90</v>
      </c>
      <c r="E247" s="349">
        <f t="shared" si="5"/>
        <v>100</v>
      </c>
    </row>
    <row r="248" spans="1:5" s="350" customFormat="1" x14ac:dyDescent="0.2">
      <c r="A248" s="1128"/>
      <c r="B248" s="347" t="s">
        <v>675</v>
      </c>
      <c r="C248" s="348">
        <v>80</v>
      </c>
      <c r="D248" s="348">
        <v>80</v>
      </c>
      <c r="E248" s="349">
        <f t="shared" si="5"/>
        <v>100</v>
      </c>
    </row>
    <row r="249" spans="1:5" s="350" customFormat="1" x14ac:dyDescent="0.2">
      <c r="A249" s="1128"/>
      <c r="B249" s="347" t="s">
        <v>676</v>
      </c>
      <c r="C249" s="348">
        <v>30</v>
      </c>
      <c r="D249" s="348">
        <v>30</v>
      </c>
      <c r="E249" s="349">
        <f t="shared" si="5"/>
        <v>100</v>
      </c>
    </row>
    <row r="250" spans="1:5" s="350" customFormat="1" x14ac:dyDescent="0.2">
      <c r="A250" s="1128"/>
      <c r="B250" s="347" t="s">
        <v>677</v>
      </c>
      <c r="C250" s="348">
        <v>200</v>
      </c>
      <c r="D250" s="348">
        <v>200</v>
      </c>
      <c r="E250" s="349">
        <f t="shared" si="5"/>
        <v>100</v>
      </c>
    </row>
    <row r="251" spans="1:5" s="350" customFormat="1" ht="15" customHeight="1" x14ac:dyDescent="0.2">
      <c r="A251" s="1128"/>
      <c r="B251" s="347" t="s">
        <v>678</v>
      </c>
      <c r="C251" s="348">
        <v>150</v>
      </c>
      <c r="D251" s="348">
        <v>150</v>
      </c>
      <c r="E251" s="349">
        <f t="shared" si="5"/>
        <v>100</v>
      </c>
    </row>
    <row r="252" spans="1:5" s="350" customFormat="1" x14ac:dyDescent="0.2">
      <c r="A252" s="1127"/>
      <c r="B252" s="347" t="s">
        <v>679</v>
      </c>
      <c r="C252" s="348">
        <v>40</v>
      </c>
      <c r="D252" s="348">
        <v>40</v>
      </c>
      <c r="E252" s="349">
        <f t="shared" si="5"/>
        <v>100</v>
      </c>
    </row>
    <row r="253" spans="1:5" s="350" customFormat="1" x14ac:dyDescent="0.2">
      <c r="A253" s="1122" t="s">
        <v>680</v>
      </c>
      <c r="B253" s="1123"/>
      <c r="C253" s="351">
        <f>SUM(C237:C252)</f>
        <v>8857.5</v>
      </c>
      <c r="D253" s="351">
        <f>SUM(D237:D252)</f>
        <v>8857.5</v>
      </c>
      <c r="E253" s="352">
        <f t="shared" si="5"/>
        <v>100</v>
      </c>
    </row>
    <row r="254" spans="1:5" s="353" customFormat="1" ht="18" customHeight="1" x14ac:dyDescent="0.2">
      <c r="A254" s="1131" t="s">
        <v>681</v>
      </c>
      <c r="B254" s="1132"/>
      <c r="C254" s="1132"/>
      <c r="D254" s="1132"/>
      <c r="E254" s="1133"/>
    </row>
    <row r="255" spans="1:5" s="350" customFormat="1" ht="25.5" x14ac:dyDescent="0.2">
      <c r="A255" s="360" t="s">
        <v>682</v>
      </c>
      <c r="B255" s="347" t="s">
        <v>683</v>
      </c>
      <c r="C255" s="348">
        <v>6500</v>
      </c>
      <c r="D255" s="348">
        <v>6500</v>
      </c>
      <c r="E255" s="349">
        <f t="shared" ref="E255:E292" si="6">D255/C255*100</f>
        <v>100</v>
      </c>
    </row>
    <row r="256" spans="1:5" s="350" customFormat="1" x14ac:dyDescent="0.2">
      <c r="A256" s="1126" t="s">
        <v>684</v>
      </c>
      <c r="B256" s="347" t="s">
        <v>685</v>
      </c>
      <c r="C256" s="348">
        <v>2000</v>
      </c>
      <c r="D256" s="348">
        <v>2000</v>
      </c>
      <c r="E256" s="349">
        <f t="shared" si="6"/>
        <v>100</v>
      </c>
    </row>
    <row r="257" spans="1:6" s="350" customFormat="1" x14ac:dyDescent="0.2">
      <c r="A257" s="1128"/>
      <c r="B257" s="347" t="s">
        <v>686</v>
      </c>
      <c r="C257" s="348">
        <v>1250</v>
      </c>
      <c r="D257" s="348">
        <v>1250</v>
      </c>
      <c r="E257" s="349">
        <f t="shared" si="6"/>
        <v>100</v>
      </c>
    </row>
    <row r="258" spans="1:6" s="350" customFormat="1" ht="25.5" x14ac:dyDescent="0.2">
      <c r="A258" s="1127"/>
      <c r="B258" s="347" t="s">
        <v>683</v>
      </c>
      <c r="C258" s="348">
        <v>1959.81</v>
      </c>
      <c r="D258" s="348">
        <v>1959.8086899999998</v>
      </c>
      <c r="E258" s="349">
        <f t="shared" si="6"/>
        <v>99.999933156785602</v>
      </c>
    </row>
    <row r="259" spans="1:6" s="350" customFormat="1" x14ac:dyDescent="0.2">
      <c r="A259" s="1126" t="s">
        <v>687</v>
      </c>
      <c r="B259" s="347" t="s">
        <v>688</v>
      </c>
      <c r="C259" s="348">
        <v>350</v>
      </c>
      <c r="D259" s="348">
        <v>350</v>
      </c>
      <c r="E259" s="349">
        <f t="shared" si="6"/>
        <v>100</v>
      </c>
    </row>
    <row r="260" spans="1:6" s="350" customFormat="1" x14ac:dyDescent="0.2">
      <c r="A260" s="1128"/>
      <c r="B260" s="354" t="s">
        <v>689</v>
      </c>
      <c r="C260" s="348">
        <v>400</v>
      </c>
      <c r="D260" s="348">
        <v>400</v>
      </c>
      <c r="E260" s="349">
        <f t="shared" si="6"/>
        <v>100</v>
      </c>
    </row>
    <row r="261" spans="1:6" s="350" customFormat="1" x14ac:dyDescent="0.2">
      <c r="A261" s="1128"/>
      <c r="B261" s="347" t="s">
        <v>690</v>
      </c>
      <c r="C261" s="348">
        <v>100</v>
      </c>
      <c r="D261" s="348">
        <v>100</v>
      </c>
      <c r="E261" s="349">
        <f t="shared" si="6"/>
        <v>100</v>
      </c>
    </row>
    <row r="262" spans="1:6" s="350" customFormat="1" x14ac:dyDescent="0.2">
      <c r="A262" s="1128"/>
      <c r="B262" s="354" t="s">
        <v>5064</v>
      </c>
      <c r="C262" s="348">
        <v>190</v>
      </c>
      <c r="D262" s="348">
        <v>190</v>
      </c>
      <c r="E262" s="349">
        <f t="shared" si="6"/>
        <v>100</v>
      </c>
      <c r="F262" s="356"/>
    </row>
    <row r="263" spans="1:6" s="350" customFormat="1" x14ac:dyDescent="0.2">
      <c r="A263" s="1128"/>
      <c r="B263" s="347" t="s">
        <v>691</v>
      </c>
      <c r="C263" s="348">
        <v>50</v>
      </c>
      <c r="D263" s="348">
        <v>50</v>
      </c>
      <c r="E263" s="349">
        <f t="shared" si="6"/>
        <v>100</v>
      </c>
    </row>
    <row r="264" spans="1:6" s="350" customFormat="1" x14ac:dyDescent="0.2">
      <c r="A264" s="1128"/>
      <c r="B264" s="347" t="s">
        <v>504</v>
      </c>
      <c r="C264" s="348">
        <v>3000</v>
      </c>
      <c r="D264" s="348">
        <v>3000</v>
      </c>
      <c r="E264" s="349">
        <f t="shared" si="6"/>
        <v>100</v>
      </c>
    </row>
    <row r="265" spans="1:6" s="350" customFormat="1" x14ac:dyDescent="0.2">
      <c r="A265" s="1128"/>
      <c r="B265" s="354" t="s">
        <v>511</v>
      </c>
      <c r="C265" s="348">
        <v>600</v>
      </c>
      <c r="D265" s="348">
        <v>600</v>
      </c>
      <c r="E265" s="349">
        <f t="shared" si="6"/>
        <v>100</v>
      </c>
    </row>
    <row r="266" spans="1:6" s="350" customFormat="1" x14ac:dyDescent="0.2">
      <c r="A266" s="1128"/>
      <c r="B266" s="347" t="s">
        <v>517</v>
      </c>
      <c r="C266" s="348">
        <v>200</v>
      </c>
      <c r="D266" s="348">
        <v>200</v>
      </c>
      <c r="E266" s="349">
        <f t="shared" si="6"/>
        <v>100</v>
      </c>
    </row>
    <row r="267" spans="1:6" s="350" customFormat="1" x14ac:dyDescent="0.2">
      <c r="A267" s="1128"/>
      <c r="B267" s="347" t="s">
        <v>519</v>
      </c>
      <c r="C267" s="348">
        <v>300</v>
      </c>
      <c r="D267" s="348">
        <v>300</v>
      </c>
      <c r="E267" s="349">
        <f t="shared" si="6"/>
        <v>100</v>
      </c>
    </row>
    <row r="268" spans="1:6" s="350" customFormat="1" ht="25.5" x14ac:dyDescent="0.2">
      <c r="A268" s="1128"/>
      <c r="B268" s="347" t="s">
        <v>692</v>
      </c>
      <c r="C268" s="348">
        <v>200</v>
      </c>
      <c r="D268" s="348">
        <v>200</v>
      </c>
      <c r="E268" s="349">
        <f t="shared" si="6"/>
        <v>100</v>
      </c>
    </row>
    <row r="269" spans="1:6" s="350" customFormat="1" x14ac:dyDescent="0.2">
      <c r="A269" s="1128"/>
      <c r="B269" s="347" t="s">
        <v>693</v>
      </c>
      <c r="C269" s="348">
        <v>2624</v>
      </c>
      <c r="D269" s="348">
        <v>0</v>
      </c>
      <c r="E269" s="349">
        <f t="shared" si="6"/>
        <v>0</v>
      </c>
    </row>
    <row r="270" spans="1:6" s="350" customFormat="1" x14ac:dyDescent="0.2">
      <c r="A270" s="1128"/>
      <c r="B270" s="347" t="s">
        <v>694</v>
      </c>
      <c r="C270" s="348">
        <v>2000</v>
      </c>
      <c r="D270" s="348">
        <v>2000</v>
      </c>
      <c r="E270" s="349">
        <f t="shared" si="6"/>
        <v>100</v>
      </c>
    </row>
    <row r="271" spans="1:6" s="350" customFormat="1" x14ac:dyDescent="0.2">
      <c r="A271" s="1128"/>
      <c r="B271" s="347" t="s">
        <v>685</v>
      </c>
      <c r="C271" s="348">
        <v>1125</v>
      </c>
      <c r="D271" s="348">
        <v>1125</v>
      </c>
      <c r="E271" s="349">
        <f t="shared" si="6"/>
        <v>100</v>
      </c>
    </row>
    <row r="272" spans="1:6" s="350" customFormat="1" ht="25.5" x14ac:dyDescent="0.2">
      <c r="A272" s="1128"/>
      <c r="B272" s="347" t="s">
        <v>695</v>
      </c>
      <c r="C272" s="348">
        <v>200</v>
      </c>
      <c r="D272" s="348">
        <v>200</v>
      </c>
      <c r="E272" s="349">
        <f t="shared" si="6"/>
        <v>100</v>
      </c>
    </row>
    <row r="273" spans="1:5" s="350" customFormat="1" x14ac:dyDescent="0.2">
      <c r="A273" s="1128"/>
      <c r="B273" s="347" t="s">
        <v>696</v>
      </c>
      <c r="C273" s="348">
        <v>100</v>
      </c>
      <c r="D273" s="348">
        <v>100</v>
      </c>
      <c r="E273" s="349">
        <f t="shared" si="6"/>
        <v>100</v>
      </c>
    </row>
    <row r="274" spans="1:5" s="350" customFormat="1" ht="25.5" x14ac:dyDescent="0.2">
      <c r="A274" s="1128"/>
      <c r="B274" s="347" t="s">
        <v>2019</v>
      </c>
      <c r="C274" s="348">
        <v>40</v>
      </c>
      <c r="D274" s="348">
        <v>40</v>
      </c>
      <c r="E274" s="349">
        <f t="shared" si="6"/>
        <v>100</v>
      </c>
    </row>
    <row r="275" spans="1:5" s="350" customFormat="1" ht="25.5" x14ac:dyDescent="0.2">
      <c r="A275" s="1128"/>
      <c r="B275" s="347" t="s">
        <v>697</v>
      </c>
      <c r="C275" s="348">
        <v>20</v>
      </c>
      <c r="D275" s="348">
        <v>20</v>
      </c>
      <c r="E275" s="349">
        <f t="shared" si="6"/>
        <v>100</v>
      </c>
    </row>
    <row r="276" spans="1:5" s="350" customFormat="1" x14ac:dyDescent="0.2">
      <c r="A276" s="1128"/>
      <c r="B276" s="347" t="s">
        <v>698</v>
      </c>
      <c r="C276" s="348">
        <v>168</v>
      </c>
      <c r="D276" s="348">
        <v>168</v>
      </c>
      <c r="E276" s="349">
        <f t="shared" si="6"/>
        <v>100</v>
      </c>
    </row>
    <row r="277" spans="1:5" s="350" customFormat="1" ht="25.5" x14ac:dyDescent="0.2">
      <c r="A277" s="1128"/>
      <c r="B277" s="347" t="s">
        <v>699</v>
      </c>
      <c r="C277" s="348">
        <v>50</v>
      </c>
      <c r="D277" s="348">
        <v>50</v>
      </c>
      <c r="E277" s="349">
        <f t="shared" si="6"/>
        <v>100</v>
      </c>
    </row>
    <row r="278" spans="1:5" s="350" customFormat="1" ht="25.5" x14ac:dyDescent="0.2">
      <c r="A278" s="1128"/>
      <c r="B278" s="354" t="s">
        <v>464</v>
      </c>
      <c r="C278" s="348">
        <v>50</v>
      </c>
      <c r="D278" s="348">
        <v>50</v>
      </c>
      <c r="E278" s="349">
        <f t="shared" si="6"/>
        <v>100</v>
      </c>
    </row>
    <row r="279" spans="1:5" s="350" customFormat="1" x14ac:dyDescent="0.2">
      <c r="A279" s="1128"/>
      <c r="B279" s="347" t="s">
        <v>700</v>
      </c>
      <c r="C279" s="348">
        <v>110</v>
      </c>
      <c r="D279" s="348">
        <v>110</v>
      </c>
      <c r="E279" s="349">
        <f t="shared" si="6"/>
        <v>100</v>
      </c>
    </row>
    <row r="280" spans="1:5" s="350" customFormat="1" x14ac:dyDescent="0.2">
      <c r="A280" s="1128"/>
      <c r="B280" s="347" t="s">
        <v>686</v>
      </c>
      <c r="C280" s="348">
        <v>562.5</v>
      </c>
      <c r="D280" s="348">
        <v>562.5</v>
      </c>
      <c r="E280" s="349">
        <f t="shared" si="6"/>
        <v>100</v>
      </c>
    </row>
    <row r="281" spans="1:5" s="350" customFormat="1" ht="25.5" x14ac:dyDescent="0.2">
      <c r="A281" s="1128"/>
      <c r="B281" s="347" t="s">
        <v>701</v>
      </c>
      <c r="C281" s="348">
        <v>4000</v>
      </c>
      <c r="D281" s="348">
        <v>4000</v>
      </c>
      <c r="E281" s="349">
        <f t="shared" si="6"/>
        <v>100</v>
      </c>
    </row>
    <row r="282" spans="1:5" s="350" customFormat="1" x14ac:dyDescent="0.2">
      <c r="A282" s="1128"/>
      <c r="B282" s="347" t="s">
        <v>552</v>
      </c>
      <c r="C282" s="348">
        <v>650.45000000000005</v>
      </c>
      <c r="D282" s="348">
        <v>650.44556</v>
      </c>
      <c r="E282" s="349">
        <f t="shared" si="6"/>
        <v>99.999317395649157</v>
      </c>
    </row>
    <row r="283" spans="1:5" s="350" customFormat="1" x14ac:dyDescent="0.2">
      <c r="A283" s="1128"/>
      <c r="B283" s="347" t="s">
        <v>702</v>
      </c>
      <c r="C283" s="348">
        <v>50</v>
      </c>
      <c r="D283" s="348">
        <v>49.662099999999995</v>
      </c>
      <c r="E283" s="349">
        <f t="shared" si="6"/>
        <v>99.32419999999999</v>
      </c>
    </row>
    <row r="284" spans="1:5" s="350" customFormat="1" ht="25.5" x14ac:dyDescent="0.2">
      <c r="A284" s="1128"/>
      <c r="B284" s="347" t="s">
        <v>683</v>
      </c>
      <c r="C284" s="348">
        <v>4475</v>
      </c>
      <c r="D284" s="348">
        <v>4475</v>
      </c>
      <c r="E284" s="349">
        <f t="shared" si="6"/>
        <v>100</v>
      </c>
    </row>
    <row r="285" spans="1:5" s="350" customFormat="1" ht="25.5" x14ac:dyDescent="0.2">
      <c r="A285" s="1127"/>
      <c r="B285" s="347" t="s">
        <v>703</v>
      </c>
      <c r="C285" s="348">
        <v>200</v>
      </c>
      <c r="D285" s="348">
        <v>200</v>
      </c>
      <c r="E285" s="349">
        <f t="shared" si="6"/>
        <v>100</v>
      </c>
    </row>
    <row r="286" spans="1:5" s="350" customFormat="1" ht="25.5" x14ac:dyDescent="0.2">
      <c r="A286" s="360" t="s">
        <v>704</v>
      </c>
      <c r="B286" s="347" t="s">
        <v>705</v>
      </c>
      <c r="C286" s="348">
        <v>500</v>
      </c>
      <c r="D286" s="348">
        <v>500</v>
      </c>
      <c r="E286" s="349">
        <f t="shared" si="6"/>
        <v>100</v>
      </c>
    </row>
    <row r="287" spans="1:5" s="350" customFormat="1" ht="38.25" x14ac:dyDescent="0.2">
      <c r="A287" s="360" t="s">
        <v>706</v>
      </c>
      <c r="B287" s="354" t="s">
        <v>464</v>
      </c>
      <c r="C287" s="348">
        <v>2000</v>
      </c>
      <c r="D287" s="348">
        <v>2000</v>
      </c>
      <c r="E287" s="349">
        <f t="shared" si="6"/>
        <v>100</v>
      </c>
    </row>
    <row r="288" spans="1:5" s="350" customFormat="1" ht="25.5" x14ac:dyDescent="0.2">
      <c r="A288" s="361" t="s">
        <v>707</v>
      </c>
      <c r="B288" s="347" t="s">
        <v>683</v>
      </c>
      <c r="C288" s="348">
        <v>200</v>
      </c>
      <c r="D288" s="348">
        <v>200</v>
      </c>
      <c r="E288" s="349">
        <f t="shared" si="6"/>
        <v>100</v>
      </c>
    </row>
    <row r="289" spans="1:5" s="350" customFormat="1" x14ac:dyDescent="0.2">
      <c r="A289" s="1126" t="s">
        <v>708</v>
      </c>
      <c r="B289" s="347" t="s">
        <v>709</v>
      </c>
      <c r="C289" s="348">
        <v>100</v>
      </c>
      <c r="D289" s="348">
        <v>100</v>
      </c>
      <c r="E289" s="349">
        <f t="shared" si="6"/>
        <v>100</v>
      </c>
    </row>
    <row r="290" spans="1:5" s="350" customFormat="1" ht="25.5" x14ac:dyDescent="0.2">
      <c r="A290" s="1128"/>
      <c r="B290" s="347" t="s">
        <v>710</v>
      </c>
      <c r="C290" s="348">
        <v>50</v>
      </c>
      <c r="D290" s="348">
        <v>50</v>
      </c>
      <c r="E290" s="349">
        <f t="shared" si="6"/>
        <v>100</v>
      </c>
    </row>
    <row r="291" spans="1:5" s="350" customFormat="1" x14ac:dyDescent="0.2">
      <c r="A291" s="1127"/>
      <c r="B291" s="347" t="s">
        <v>2013</v>
      </c>
      <c r="C291" s="348">
        <v>60</v>
      </c>
      <c r="D291" s="348">
        <v>0</v>
      </c>
      <c r="E291" s="349">
        <f t="shared" si="6"/>
        <v>0</v>
      </c>
    </row>
    <row r="292" spans="1:5" s="350" customFormat="1" x14ac:dyDescent="0.2">
      <c r="A292" s="1122" t="s">
        <v>441</v>
      </c>
      <c r="B292" s="1123"/>
      <c r="C292" s="351">
        <f>SUM(C255:C291)</f>
        <v>36434.759999999995</v>
      </c>
      <c r="D292" s="351">
        <f>SUM(D255:D291)</f>
        <v>33750.41635</v>
      </c>
      <c r="E292" s="352">
        <f t="shared" si="6"/>
        <v>92.632465123964053</v>
      </c>
    </row>
    <row r="293" spans="1:5" s="353" customFormat="1" ht="18" customHeight="1" x14ac:dyDescent="0.2">
      <c r="A293" s="1131" t="s">
        <v>711</v>
      </c>
      <c r="B293" s="1132"/>
      <c r="C293" s="1132"/>
      <c r="D293" s="1132"/>
      <c r="E293" s="1133"/>
    </row>
    <row r="294" spans="1:5" s="350" customFormat="1" ht="25.5" x14ac:dyDescent="0.2">
      <c r="A294" s="360" t="s">
        <v>712</v>
      </c>
      <c r="B294" s="347" t="s">
        <v>575</v>
      </c>
      <c r="C294" s="348">
        <v>13300</v>
      </c>
      <c r="D294" s="348">
        <v>10000</v>
      </c>
      <c r="E294" s="349">
        <f t="shared" ref="E294:E357" si="7">D294/C294*100</f>
        <v>75.187969924812023</v>
      </c>
    </row>
    <row r="295" spans="1:5" s="350" customFormat="1" x14ac:dyDescent="0.2">
      <c r="A295" s="1126" t="s">
        <v>713</v>
      </c>
      <c r="B295" s="347" t="s">
        <v>714</v>
      </c>
      <c r="C295" s="348">
        <v>30</v>
      </c>
      <c r="D295" s="348">
        <v>30</v>
      </c>
      <c r="E295" s="349">
        <f t="shared" si="7"/>
        <v>100</v>
      </c>
    </row>
    <row r="296" spans="1:5" s="350" customFormat="1" x14ac:dyDescent="0.2">
      <c r="A296" s="1128"/>
      <c r="B296" s="347" t="s">
        <v>715</v>
      </c>
      <c r="C296" s="348">
        <v>200</v>
      </c>
      <c r="D296" s="348">
        <v>200</v>
      </c>
      <c r="E296" s="349">
        <f t="shared" si="7"/>
        <v>100</v>
      </c>
    </row>
    <row r="297" spans="1:5" s="350" customFormat="1" ht="25.5" x14ac:dyDescent="0.2">
      <c r="A297" s="1128"/>
      <c r="B297" s="347" t="s">
        <v>2010</v>
      </c>
      <c r="C297" s="348">
        <v>125</v>
      </c>
      <c r="D297" s="348">
        <v>125</v>
      </c>
      <c r="E297" s="349">
        <f t="shared" si="7"/>
        <v>100</v>
      </c>
    </row>
    <row r="298" spans="1:5" s="350" customFormat="1" ht="25.5" x14ac:dyDescent="0.2">
      <c r="A298" s="1128"/>
      <c r="B298" s="347" t="s">
        <v>716</v>
      </c>
      <c r="C298" s="348">
        <v>70</v>
      </c>
      <c r="D298" s="348">
        <v>70</v>
      </c>
      <c r="E298" s="349">
        <f t="shared" si="7"/>
        <v>100</v>
      </c>
    </row>
    <row r="299" spans="1:5" s="350" customFormat="1" x14ac:dyDescent="0.2">
      <c r="A299" s="1128"/>
      <c r="B299" s="347" t="s">
        <v>717</v>
      </c>
      <c r="C299" s="348">
        <v>50</v>
      </c>
      <c r="D299" s="348">
        <v>50</v>
      </c>
      <c r="E299" s="349">
        <f t="shared" si="7"/>
        <v>100</v>
      </c>
    </row>
    <row r="300" spans="1:5" s="350" customFormat="1" ht="25.5" x14ac:dyDescent="0.2">
      <c r="A300" s="1128"/>
      <c r="B300" s="347" t="s">
        <v>718</v>
      </c>
      <c r="C300" s="348">
        <v>50</v>
      </c>
      <c r="D300" s="348">
        <v>50</v>
      </c>
      <c r="E300" s="349">
        <f t="shared" si="7"/>
        <v>100</v>
      </c>
    </row>
    <row r="301" spans="1:5" s="350" customFormat="1" x14ac:dyDescent="0.2">
      <c r="A301" s="1128"/>
      <c r="B301" s="347" t="s">
        <v>719</v>
      </c>
      <c r="C301" s="348">
        <v>100</v>
      </c>
      <c r="D301" s="348">
        <v>100</v>
      </c>
      <c r="E301" s="349">
        <f t="shared" si="7"/>
        <v>100</v>
      </c>
    </row>
    <row r="302" spans="1:5" s="350" customFormat="1" x14ac:dyDescent="0.2">
      <c r="A302" s="1128"/>
      <c r="B302" s="347" t="s">
        <v>720</v>
      </c>
      <c r="C302" s="348">
        <v>200</v>
      </c>
      <c r="D302" s="348">
        <v>0</v>
      </c>
      <c r="E302" s="349">
        <f t="shared" si="7"/>
        <v>0</v>
      </c>
    </row>
    <row r="303" spans="1:5" s="350" customFormat="1" x14ac:dyDescent="0.2">
      <c r="A303" s="1128"/>
      <c r="B303" s="347" t="s">
        <v>721</v>
      </c>
      <c r="C303" s="348">
        <v>400</v>
      </c>
      <c r="D303" s="348">
        <v>400</v>
      </c>
      <c r="E303" s="349">
        <f t="shared" si="7"/>
        <v>100</v>
      </c>
    </row>
    <row r="304" spans="1:5" s="350" customFormat="1" x14ac:dyDescent="0.2">
      <c r="A304" s="1128"/>
      <c r="B304" s="347" t="s">
        <v>722</v>
      </c>
      <c r="C304" s="348">
        <v>177</v>
      </c>
      <c r="D304" s="348">
        <v>177</v>
      </c>
      <c r="E304" s="349">
        <f t="shared" si="7"/>
        <v>100</v>
      </c>
    </row>
    <row r="305" spans="1:5" s="350" customFormat="1" x14ac:dyDescent="0.2">
      <c r="A305" s="1128"/>
      <c r="B305" s="347" t="s">
        <v>723</v>
      </c>
      <c r="C305" s="348">
        <v>143.1</v>
      </c>
      <c r="D305" s="348">
        <v>71.55</v>
      </c>
      <c r="E305" s="349">
        <f t="shared" si="7"/>
        <v>50</v>
      </c>
    </row>
    <row r="306" spans="1:5" s="350" customFormat="1" ht="25.5" x14ac:dyDescent="0.2">
      <c r="A306" s="1128"/>
      <c r="B306" s="347" t="s">
        <v>724</v>
      </c>
      <c r="C306" s="348">
        <v>30</v>
      </c>
      <c r="D306" s="348">
        <v>30</v>
      </c>
      <c r="E306" s="349">
        <f t="shared" si="7"/>
        <v>100</v>
      </c>
    </row>
    <row r="307" spans="1:5" s="350" customFormat="1" x14ac:dyDescent="0.2">
      <c r="A307" s="1128"/>
      <c r="B307" s="347" t="s">
        <v>725</v>
      </c>
      <c r="C307" s="348">
        <v>200</v>
      </c>
      <c r="D307" s="348">
        <v>200</v>
      </c>
      <c r="E307" s="349">
        <f t="shared" si="7"/>
        <v>100</v>
      </c>
    </row>
    <row r="308" spans="1:5" s="350" customFormat="1" x14ac:dyDescent="0.2">
      <c r="A308" s="1128"/>
      <c r="B308" s="347" t="s">
        <v>726</v>
      </c>
      <c r="C308" s="348">
        <v>200</v>
      </c>
      <c r="D308" s="348">
        <v>100</v>
      </c>
      <c r="E308" s="349">
        <f t="shared" si="7"/>
        <v>50</v>
      </c>
    </row>
    <row r="309" spans="1:5" s="350" customFormat="1" x14ac:dyDescent="0.2">
      <c r="A309" s="1128"/>
      <c r="B309" s="347" t="s">
        <v>727</v>
      </c>
      <c r="C309" s="348">
        <v>200</v>
      </c>
      <c r="D309" s="348">
        <v>100</v>
      </c>
      <c r="E309" s="349">
        <f t="shared" si="7"/>
        <v>50</v>
      </c>
    </row>
    <row r="310" spans="1:5" s="350" customFormat="1" x14ac:dyDescent="0.2">
      <c r="A310" s="1128"/>
      <c r="B310" s="347" t="s">
        <v>728</v>
      </c>
      <c r="C310" s="348">
        <v>305.74</v>
      </c>
      <c r="D310" s="348">
        <v>205.73599999999999</v>
      </c>
      <c r="E310" s="349">
        <f t="shared" si="7"/>
        <v>67.291162425590372</v>
      </c>
    </row>
    <row r="311" spans="1:5" s="350" customFormat="1" x14ac:dyDescent="0.2">
      <c r="A311" s="1128"/>
      <c r="B311" s="347" t="s">
        <v>729</v>
      </c>
      <c r="C311" s="348">
        <v>280</v>
      </c>
      <c r="D311" s="348">
        <v>280</v>
      </c>
      <c r="E311" s="349">
        <f t="shared" si="7"/>
        <v>100</v>
      </c>
    </row>
    <row r="312" spans="1:5" s="350" customFormat="1" ht="25.5" x14ac:dyDescent="0.2">
      <c r="A312" s="1128"/>
      <c r="B312" s="347" t="s">
        <v>730</v>
      </c>
      <c r="C312" s="348">
        <v>200</v>
      </c>
      <c r="D312" s="348">
        <v>200</v>
      </c>
      <c r="E312" s="349">
        <f t="shared" si="7"/>
        <v>100</v>
      </c>
    </row>
    <row r="313" spans="1:5" s="350" customFormat="1" x14ac:dyDescent="0.2">
      <c r="A313" s="1128"/>
      <c r="B313" s="347" t="s">
        <v>731</v>
      </c>
      <c r="C313" s="348">
        <v>125</v>
      </c>
      <c r="D313" s="348">
        <v>0</v>
      </c>
      <c r="E313" s="349">
        <f t="shared" si="7"/>
        <v>0</v>
      </c>
    </row>
    <row r="314" spans="1:5" s="350" customFormat="1" x14ac:dyDescent="0.2">
      <c r="A314" s="1128"/>
      <c r="B314" s="347" t="s">
        <v>732</v>
      </c>
      <c r="C314" s="348">
        <v>150</v>
      </c>
      <c r="D314" s="348">
        <v>150</v>
      </c>
      <c r="E314" s="349">
        <f t="shared" si="7"/>
        <v>100</v>
      </c>
    </row>
    <row r="315" spans="1:5" s="350" customFormat="1" x14ac:dyDescent="0.2">
      <c r="A315" s="1128"/>
      <c r="B315" s="347" t="s">
        <v>733</v>
      </c>
      <c r="C315" s="348">
        <v>199.9</v>
      </c>
      <c r="D315" s="348">
        <v>199.9</v>
      </c>
      <c r="E315" s="349">
        <f t="shared" si="7"/>
        <v>100</v>
      </c>
    </row>
    <row r="316" spans="1:5" s="350" customFormat="1" x14ac:dyDescent="0.2">
      <c r="A316" s="1128"/>
      <c r="B316" s="347" t="s">
        <v>499</v>
      </c>
      <c r="C316" s="348">
        <v>75</v>
      </c>
      <c r="D316" s="348">
        <v>75</v>
      </c>
      <c r="E316" s="349">
        <f t="shared" si="7"/>
        <v>100</v>
      </c>
    </row>
    <row r="317" spans="1:5" s="350" customFormat="1" x14ac:dyDescent="0.2">
      <c r="A317" s="1128"/>
      <c r="B317" s="347" t="s">
        <v>515</v>
      </c>
      <c r="C317" s="348">
        <v>200</v>
      </c>
      <c r="D317" s="348">
        <v>200</v>
      </c>
      <c r="E317" s="349">
        <f t="shared" si="7"/>
        <v>100</v>
      </c>
    </row>
    <row r="318" spans="1:5" s="350" customFormat="1" x14ac:dyDescent="0.2">
      <c r="A318" s="1128"/>
      <c r="B318" s="347" t="s">
        <v>734</v>
      </c>
      <c r="C318" s="348">
        <v>300</v>
      </c>
      <c r="D318" s="348">
        <v>300</v>
      </c>
      <c r="E318" s="349">
        <f t="shared" si="7"/>
        <v>100</v>
      </c>
    </row>
    <row r="319" spans="1:5" s="350" customFormat="1" ht="25.5" x14ac:dyDescent="0.2">
      <c r="A319" s="1128"/>
      <c r="B319" s="347" t="s">
        <v>735</v>
      </c>
      <c r="C319" s="348">
        <v>200</v>
      </c>
      <c r="D319" s="348">
        <v>200</v>
      </c>
      <c r="E319" s="349">
        <f t="shared" si="7"/>
        <v>100</v>
      </c>
    </row>
    <row r="320" spans="1:5" s="350" customFormat="1" x14ac:dyDescent="0.2">
      <c r="A320" s="1128"/>
      <c r="B320" s="347" t="s">
        <v>736</v>
      </c>
      <c r="C320" s="348">
        <v>180</v>
      </c>
      <c r="D320" s="348">
        <v>180</v>
      </c>
      <c r="E320" s="349">
        <f t="shared" si="7"/>
        <v>100</v>
      </c>
    </row>
    <row r="321" spans="1:6" s="350" customFormat="1" x14ac:dyDescent="0.2">
      <c r="A321" s="1128"/>
      <c r="B321" s="347" t="s">
        <v>624</v>
      </c>
      <c r="C321" s="348">
        <v>170</v>
      </c>
      <c r="D321" s="348">
        <v>170</v>
      </c>
      <c r="E321" s="349">
        <f t="shared" si="7"/>
        <v>100</v>
      </c>
    </row>
    <row r="322" spans="1:6" s="350" customFormat="1" x14ac:dyDescent="0.2">
      <c r="A322" s="1128"/>
      <c r="B322" s="347" t="s">
        <v>737</v>
      </c>
      <c r="C322" s="348">
        <v>500</v>
      </c>
      <c r="D322" s="348">
        <v>500</v>
      </c>
      <c r="E322" s="349">
        <f t="shared" si="7"/>
        <v>100</v>
      </c>
    </row>
    <row r="323" spans="1:6" s="350" customFormat="1" x14ac:dyDescent="0.2">
      <c r="A323" s="1128"/>
      <c r="B323" s="347" t="s">
        <v>738</v>
      </c>
      <c r="C323" s="348">
        <v>1000</v>
      </c>
      <c r="D323" s="348">
        <v>1000</v>
      </c>
      <c r="E323" s="349">
        <f t="shared" si="7"/>
        <v>100</v>
      </c>
    </row>
    <row r="324" spans="1:6" s="350" customFormat="1" x14ac:dyDescent="0.2">
      <c r="A324" s="1128"/>
      <c r="B324" s="347" t="s">
        <v>535</v>
      </c>
      <c r="C324" s="348">
        <v>1000</v>
      </c>
      <c r="D324" s="348">
        <v>1000</v>
      </c>
      <c r="E324" s="349">
        <f t="shared" si="7"/>
        <v>100</v>
      </c>
    </row>
    <row r="325" spans="1:6" s="350" customFormat="1" x14ac:dyDescent="0.2">
      <c r="A325" s="1128"/>
      <c r="B325" s="347" t="s">
        <v>538</v>
      </c>
      <c r="C325" s="348">
        <v>500</v>
      </c>
      <c r="D325" s="348">
        <v>0</v>
      </c>
      <c r="E325" s="349">
        <f t="shared" si="7"/>
        <v>0</v>
      </c>
    </row>
    <row r="326" spans="1:6" s="350" customFormat="1" x14ac:dyDescent="0.2">
      <c r="A326" s="1128"/>
      <c r="B326" s="347" t="s">
        <v>582</v>
      </c>
      <c r="C326" s="348">
        <v>57.9</v>
      </c>
      <c r="D326" s="348">
        <v>57.903400000000005</v>
      </c>
      <c r="E326" s="349">
        <f t="shared" si="7"/>
        <v>100.00587219343697</v>
      </c>
    </row>
    <row r="327" spans="1:6" s="350" customFormat="1" x14ac:dyDescent="0.2">
      <c r="A327" s="1128"/>
      <c r="B327" s="347" t="s">
        <v>739</v>
      </c>
      <c r="C327" s="348">
        <v>7000</v>
      </c>
      <c r="D327" s="348">
        <v>7000</v>
      </c>
      <c r="E327" s="349">
        <f t="shared" si="7"/>
        <v>100</v>
      </c>
    </row>
    <row r="328" spans="1:6" s="350" customFormat="1" ht="25.5" x14ac:dyDescent="0.2">
      <c r="A328" s="1128"/>
      <c r="B328" s="347" t="s">
        <v>740</v>
      </c>
      <c r="C328" s="348">
        <v>120</v>
      </c>
      <c r="D328" s="348">
        <v>120</v>
      </c>
      <c r="E328" s="349">
        <f t="shared" si="7"/>
        <v>100</v>
      </c>
    </row>
    <row r="329" spans="1:6" s="350" customFormat="1" x14ac:dyDescent="0.2">
      <c r="A329" s="1128"/>
      <c r="B329" s="347" t="s">
        <v>741</v>
      </c>
      <c r="C329" s="348">
        <v>78.83</v>
      </c>
      <c r="D329" s="348">
        <v>39.414999999999999</v>
      </c>
      <c r="E329" s="349">
        <f t="shared" si="7"/>
        <v>50</v>
      </c>
    </row>
    <row r="330" spans="1:6" s="350" customFormat="1" ht="25.5" x14ac:dyDescent="0.2">
      <c r="A330" s="1128"/>
      <c r="B330" s="347" t="s">
        <v>742</v>
      </c>
      <c r="C330" s="348">
        <v>24.97</v>
      </c>
      <c r="D330" s="348">
        <v>24.968669999999999</v>
      </c>
      <c r="E330" s="349">
        <f t="shared" si="7"/>
        <v>99.994673608330004</v>
      </c>
    </row>
    <row r="331" spans="1:6" s="350" customFormat="1" ht="25.5" x14ac:dyDescent="0.2">
      <c r="A331" s="1128"/>
      <c r="B331" s="347" t="s">
        <v>743</v>
      </c>
      <c r="C331" s="348">
        <v>200</v>
      </c>
      <c r="D331" s="348">
        <v>200</v>
      </c>
      <c r="E331" s="349">
        <f t="shared" si="7"/>
        <v>100</v>
      </c>
    </row>
    <row r="332" spans="1:6" s="350" customFormat="1" x14ac:dyDescent="0.2">
      <c r="A332" s="1128"/>
      <c r="B332" s="347" t="s">
        <v>744</v>
      </c>
      <c r="C332" s="348">
        <v>650</v>
      </c>
      <c r="D332" s="348">
        <v>150</v>
      </c>
      <c r="E332" s="349">
        <f t="shared" si="7"/>
        <v>23.076923076923077</v>
      </c>
    </row>
    <row r="333" spans="1:6" s="350" customFormat="1" x14ac:dyDescent="0.2">
      <c r="A333" s="1128"/>
      <c r="B333" s="347" t="s">
        <v>745</v>
      </c>
      <c r="C333" s="348">
        <v>50</v>
      </c>
      <c r="D333" s="348">
        <v>50</v>
      </c>
      <c r="E333" s="349">
        <f t="shared" si="7"/>
        <v>100</v>
      </c>
    </row>
    <row r="334" spans="1:6" s="350" customFormat="1" ht="25.5" x14ac:dyDescent="0.2">
      <c r="A334" s="1128"/>
      <c r="B334" s="347" t="s">
        <v>746</v>
      </c>
      <c r="C334" s="348">
        <v>90</v>
      </c>
      <c r="D334" s="348">
        <v>90</v>
      </c>
      <c r="E334" s="349">
        <f t="shared" si="7"/>
        <v>100</v>
      </c>
    </row>
    <row r="335" spans="1:6" s="350" customFormat="1" x14ac:dyDescent="0.2">
      <c r="A335" s="1128"/>
      <c r="B335" s="347" t="s">
        <v>747</v>
      </c>
      <c r="C335" s="348">
        <v>136.27000000000001</v>
      </c>
      <c r="D335" s="348">
        <v>68.132000000000005</v>
      </c>
      <c r="E335" s="349">
        <f t="shared" si="7"/>
        <v>49.997798488295295</v>
      </c>
    </row>
    <row r="336" spans="1:6" s="350" customFormat="1" x14ac:dyDescent="0.2">
      <c r="A336" s="1128"/>
      <c r="B336" s="354" t="s">
        <v>748</v>
      </c>
      <c r="C336" s="348">
        <v>80</v>
      </c>
      <c r="D336" s="348">
        <v>0</v>
      </c>
      <c r="E336" s="349">
        <f t="shared" si="7"/>
        <v>0</v>
      </c>
      <c r="F336" s="356"/>
    </row>
    <row r="337" spans="1:5" s="350" customFormat="1" x14ac:dyDescent="0.2">
      <c r="A337" s="1128"/>
      <c r="B337" s="347" t="s">
        <v>749</v>
      </c>
      <c r="C337" s="348">
        <v>50</v>
      </c>
      <c r="D337" s="348">
        <v>50</v>
      </c>
      <c r="E337" s="349">
        <f t="shared" si="7"/>
        <v>100</v>
      </c>
    </row>
    <row r="338" spans="1:5" s="350" customFormat="1" x14ac:dyDescent="0.2">
      <c r="A338" s="1128"/>
      <c r="B338" s="347" t="s">
        <v>2020</v>
      </c>
      <c r="C338" s="348">
        <v>780</v>
      </c>
      <c r="D338" s="348">
        <v>780</v>
      </c>
      <c r="E338" s="349">
        <f t="shared" si="7"/>
        <v>100</v>
      </c>
    </row>
    <row r="339" spans="1:5" s="350" customFormat="1" x14ac:dyDescent="0.2">
      <c r="A339" s="1128"/>
      <c r="B339" s="347" t="s">
        <v>477</v>
      </c>
      <c r="C339" s="348">
        <v>108</v>
      </c>
      <c r="D339" s="348">
        <v>108</v>
      </c>
      <c r="E339" s="349">
        <f t="shared" si="7"/>
        <v>100</v>
      </c>
    </row>
    <row r="340" spans="1:5" s="350" customFormat="1" x14ac:dyDescent="0.2">
      <c r="A340" s="1128"/>
      <c r="B340" s="347" t="s">
        <v>750</v>
      </c>
      <c r="C340" s="348">
        <v>200</v>
      </c>
      <c r="D340" s="348">
        <v>200</v>
      </c>
      <c r="E340" s="349">
        <f t="shared" si="7"/>
        <v>100</v>
      </c>
    </row>
    <row r="341" spans="1:5" s="350" customFormat="1" x14ac:dyDescent="0.2">
      <c r="A341" s="1128"/>
      <c r="B341" s="347" t="s">
        <v>2000</v>
      </c>
      <c r="C341" s="348">
        <v>100</v>
      </c>
      <c r="D341" s="348">
        <v>0</v>
      </c>
      <c r="E341" s="349">
        <f>D341/C341*100</f>
        <v>0</v>
      </c>
    </row>
    <row r="342" spans="1:5" s="350" customFormat="1" ht="25.5" x14ac:dyDescent="0.2">
      <c r="A342" s="1128"/>
      <c r="B342" s="347" t="s">
        <v>751</v>
      </c>
      <c r="C342" s="348">
        <v>200</v>
      </c>
      <c r="D342" s="348">
        <v>200</v>
      </c>
      <c r="E342" s="349">
        <f t="shared" si="7"/>
        <v>100</v>
      </c>
    </row>
    <row r="343" spans="1:5" s="350" customFormat="1" x14ac:dyDescent="0.2">
      <c r="A343" s="1128"/>
      <c r="B343" s="347" t="s">
        <v>752</v>
      </c>
      <c r="C343" s="348">
        <v>150</v>
      </c>
      <c r="D343" s="348">
        <v>150</v>
      </c>
      <c r="E343" s="349">
        <f t="shared" si="7"/>
        <v>100</v>
      </c>
    </row>
    <row r="344" spans="1:5" s="350" customFormat="1" x14ac:dyDescent="0.2">
      <c r="A344" s="1128"/>
      <c r="B344" s="347" t="s">
        <v>2003</v>
      </c>
      <c r="C344" s="348">
        <v>150</v>
      </c>
      <c r="D344" s="348">
        <v>150</v>
      </c>
      <c r="E344" s="349">
        <f t="shared" si="7"/>
        <v>100</v>
      </c>
    </row>
    <row r="345" spans="1:5" s="350" customFormat="1" x14ac:dyDescent="0.2">
      <c r="A345" s="1128"/>
      <c r="B345" s="347" t="s">
        <v>753</v>
      </c>
      <c r="C345" s="348">
        <v>2200</v>
      </c>
      <c r="D345" s="348">
        <v>0</v>
      </c>
      <c r="E345" s="349">
        <f t="shared" si="7"/>
        <v>0</v>
      </c>
    </row>
    <row r="346" spans="1:5" s="350" customFormat="1" ht="25.5" x14ac:dyDescent="0.2">
      <c r="A346" s="1128"/>
      <c r="B346" s="347" t="s">
        <v>754</v>
      </c>
      <c r="C346" s="348">
        <v>190</v>
      </c>
      <c r="D346" s="348">
        <v>0</v>
      </c>
      <c r="E346" s="349">
        <f t="shared" si="7"/>
        <v>0</v>
      </c>
    </row>
    <row r="347" spans="1:5" s="350" customFormat="1" ht="25.5" x14ac:dyDescent="0.2">
      <c r="A347" s="1128"/>
      <c r="B347" s="347" t="s">
        <v>755</v>
      </c>
      <c r="C347" s="348">
        <v>200</v>
      </c>
      <c r="D347" s="348">
        <v>200</v>
      </c>
      <c r="E347" s="349">
        <f t="shared" si="7"/>
        <v>100</v>
      </c>
    </row>
    <row r="348" spans="1:5" s="350" customFormat="1" ht="25.5" x14ac:dyDescent="0.2">
      <c r="A348" s="1128"/>
      <c r="B348" s="347" t="s">
        <v>756</v>
      </c>
      <c r="C348" s="348">
        <v>200</v>
      </c>
      <c r="D348" s="348">
        <v>200</v>
      </c>
      <c r="E348" s="349">
        <f t="shared" si="7"/>
        <v>100</v>
      </c>
    </row>
    <row r="349" spans="1:5" s="350" customFormat="1" x14ac:dyDescent="0.2">
      <c r="A349" s="1128"/>
      <c r="B349" s="347" t="s">
        <v>757</v>
      </c>
      <c r="C349" s="348">
        <v>80</v>
      </c>
      <c r="D349" s="348">
        <v>80</v>
      </c>
      <c r="E349" s="349">
        <f t="shared" si="7"/>
        <v>100</v>
      </c>
    </row>
    <row r="350" spans="1:5" s="350" customFormat="1" x14ac:dyDescent="0.2">
      <c r="A350" s="1128"/>
      <c r="B350" s="347" t="s">
        <v>758</v>
      </c>
      <c r="C350" s="348">
        <v>46</v>
      </c>
      <c r="D350" s="348">
        <v>46</v>
      </c>
      <c r="E350" s="349">
        <f t="shared" si="7"/>
        <v>100</v>
      </c>
    </row>
    <row r="351" spans="1:5" s="350" customFormat="1" x14ac:dyDescent="0.2">
      <c r="A351" s="1128"/>
      <c r="B351" s="347" t="s">
        <v>759</v>
      </c>
      <c r="C351" s="348">
        <v>50</v>
      </c>
      <c r="D351" s="348">
        <v>50</v>
      </c>
      <c r="E351" s="349">
        <f t="shared" si="7"/>
        <v>100</v>
      </c>
    </row>
    <row r="352" spans="1:5" s="350" customFormat="1" ht="25.5" x14ac:dyDescent="0.2">
      <c r="A352" s="1128"/>
      <c r="B352" s="347" t="s">
        <v>760</v>
      </c>
      <c r="C352" s="348">
        <v>99.59</v>
      </c>
      <c r="D352" s="348">
        <v>99.593999999999994</v>
      </c>
      <c r="E352" s="349">
        <f t="shared" si="7"/>
        <v>100.00401646751681</v>
      </c>
    </row>
    <row r="353" spans="1:6" s="350" customFormat="1" x14ac:dyDescent="0.2">
      <c r="A353" s="1128"/>
      <c r="B353" s="347" t="s">
        <v>761</v>
      </c>
      <c r="C353" s="348">
        <v>200</v>
      </c>
      <c r="D353" s="348">
        <v>0</v>
      </c>
      <c r="E353" s="349">
        <f t="shared" si="7"/>
        <v>0</v>
      </c>
    </row>
    <row r="354" spans="1:6" s="350" customFormat="1" x14ac:dyDescent="0.2">
      <c r="A354" s="1127"/>
      <c r="B354" s="347" t="s">
        <v>762</v>
      </c>
      <c r="C354" s="348">
        <v>400</v>
      </c>
      <c r="D354" s="348">
        <v>400</v>
      </c>
      <c r="E354" s="349">
        <f t="shared" si="7"/>
        <v>100</v>
      </c>
    </row>
    <row r="355" spans="1:6" s="350" customFormat="1" x14ac:dyDescent="0.2">
      <c r="A355" s="1126" t="s">
        <v>763</v>
      </c>
      <c r="B355" s="347" t="s">
        <v>764</v>
      </c>
      <c r="C355" s="348">
        <v>376.7</v>
      </c>
      <c r="D355" s="348">
        <v>376.7</v>
      </c>
      <c r="E355" s="349">
        <f t="shared" si="7"/>
        <v>100</v>
      </c>
    </row>
    <row r="356" spans="1:6" s="350" customFormat="1" x14ac:dyDescent="0.2">
      <c r="A356" s="1127"/>
      <c r="B356" s="347" t="s">
        <v>765</v>
      </c>
      <c r="C356" s="348">
        <v>200</v>
      </c>
      <c r="D356" s="348">
        <v>0</v>
      </c>
      <c r="E356" s="349">
        <f t="shared" si="7"/>
        <v>0</v>
      </c>
    </row>
    <row r="357" spans="1:6" s="350" customFormat="1" ht="25.5" x14ac:dyDescent="0.2">
      <c r="A357" s="360" t="s">
        <v>766</v>
      </c>
      <c r="B357" s="347" t="s">
        <v>683</v>
      </c>
      <c r="C357" s="348">
        <v>500</v>
      </c>
      <c r="D357" s="348">
        <v>500</v>
      </c>
      <c r="E357" s="349">
        <f t="shared" si="7"/>
        <v>100</v>
      </c>
    </row>
    <row r="358" spans="1:6" s="350" customFormat="1" x14ac:dyDescent="0.2">
      <c r="A358" s="360" t="s">
        <v>767</v>
      </c>
      <c r="B358" s="347" t="s">
        <v>768</v>
      </c>
      <c r="C358" s="348">
        <v>700</v>
      </c>
      <c r="D358" s="348">
        <v>700</v>
      </c>
      <c r="E358" s="349">
        <f t="shared" ref="E358:E359" si="8">D358/C358*100</f>
        <v>100</v>
      </c>
    </row>
    <row r="359" spans="1:6" s="350" customFormat="1" x14ac:dyDescent="0.2">
      <c r="A359" s="1122" t="s">
        <v>433</v>
      </c>
      <c r="B359" s="1123"/>
      <c r="C359" s="351">
        <f>SUM(C294:C358)</f>
        <v>36529</v>
      </c>
      <c r="D359" s="351">
        <f>SUM(D294:D358)</f>
        <v>28454.899070000003</v>
      </c>
      <c r="E359" s="352">
        <f t="shared" si="8"/>
        <v>77.896737030852208</v>
      </c>
    </row>
    <row r="360" spans="1:6" s="353" customFormat="1" ht="18" customHeight="1" x14ac:dyDescent="0.2">
      <c r="A360" s="1131" t="s">
        <v>769</v>
      </c>
      <c r="B360" s="1132"/>
      <c r="C360" s="1132"/>
      <c r="D360" s="1132"/>
      <c r="E360" s="1133"/>
    </row>
    <row r="361" spans="1:6" s="350" customFormat="1" ht="15" customHeight="1" x14ac:dyDescent="0.2">
      <c r="A361" s="1126" t="s">
        <v>770</v>
      </c>
      <c r="B361" s="347" t="s">
        <v>771</v>
      </c>
      <c r="C361" s="348">
        <v>100</v>
      </c>
      <c r="D361" s="348">
        <v>100</v>
      </c>
      <c r="E361" s="349">
        <f t="shared" ref="E361:E399" si="9">D361/C361*100</f>
        <v>100</v>
      </c>
    </row>
    <row r="362" spans="1:6" s="350" customFormat="1" x14ac:dyDescent="0.2">
      <c r="A362" s="1128"/>
      <c r="B362" s="347" t="s">
        <v>772</v>
      </c>
      <c r="C362" s="348">
        <v>450</v>
      </c>
      <c r="D362" s="348">
        <v>450</v>
      </c>
      <c r="E362" s="349">
        <f t="shared" si="9"/>
        <v>100</v>
      </c>
    </row>
    <row r="363" spans="1:6" s="350" customFormat="1" x14ac:dyDescent="0.2">
      <c r="A363" s="1128"/>
      <c r="B363" s="354" t="s">
        <v>773</v>
      </c>
      <c r="C363" s="348">
        <v>1100</v>
      </c>
      <c r="D363" s="348">
        <v>1100</v>
      </c>
      <c r="E363" s="349">
        <f t="shared" si="9"/>
        <v>100</v>
      </c>
      <c r="F363" s="356"/>
    </row>
    <row r="364" spans="1:6" s="350" customFormat="1" x14ac:dyDescent="0.2">
      <c r="A364" s="1128"/>
      <c r="B364" s="347" t="s">
        <v>774</v>
      </c>
      <c r="C364" s="348">
        <v>100</v>
      </c>
      <c r="D364" s="348">
        <v>100</v>
      </c>
      <c r="E364" s="349">
        <f t="shared" si="9"/>
        <v>100</v>
      </c>
    </row>
    <row r="365" spans="1:6" s="350" customFormat="1" ht="25.5" x14ac:dyDescent="0.2">
      <c r="A365" s="1128"/>
      <c r="B365" s="347" t="s">
        <v>775</v>
      </c>
      <c r="C365" s="348">
        <v>250</v>
      </c>
      <c r="D365" s="348">
        <v>250</v>
      </c>
      <c r="E365" s="349">
        <f t="shared" si="9"/>
        <v>100</v>
      </c>
    </row>
    <row r="366" spans="1:6" s="350" customFormat="1" x14ac:dyDescent="0.2">
      <c r="A366" s="1128"/>
      <c r="B366" s="347" t="s">
        <v>776</v>
      </c>
      <c r="C366" s="348">
        <v>50</v>
      </c>
      <c r="D366" s="348">
        <v>50</v>
      </c>
      <c r="E366" s="349">
        <f t="shared" si="9"/>
        <v>100</v>
      </c>
    </row>
    <row r="367" spans="1:6" s="350" customFormat="1" ht="25.5" x14ac:dyDescent="0.2">
      <c r="A367" s="1128"/>
      <c r="B367" s="347" t="s">
        <v>777</v>
      </c>
      <c r="C367" s="348">
        <v>300</v>
      </c>
      <c r="D367" s="348">
        <v>300</v>
      </c>
      <c r="E367" s="349">
        <f t="shared" si="9"/>
        <v>100</v>
      </c>
    </row>
    <row r="368" spans="1:6" s="350" customFormat="1" x14ac:dyDescent="0.2">
      <c r="A368" s="1128"/>
      <c r="B368" s="347" t="s">
        <v>778</v>
      </c>
      <c r="C368" s="348">
        <v>350</v>
      </c>
      <c r="D368" s="348">
        <v>350</v>
      </c>
      <c r="E368" s="349">
        <f t="shared" si="9"/>
        <v>100</v>
      </c>
    </row>
    <row r="369" spans="1:5" s="350" customFormat="1" x14ac:dyDescent="0.2">
      <c r="A369" s="1128"/>
      <c r="B369" s="347" t="s">
        <v>779</v>
      </c>
      <c r="C369" s="348">
        <v>450</v>
      </c>
      <c r="D369" s="348">
        <v>450</v>
      </c>
      <c r="E369" s="349">
        <f t="shared" si="9"/>
        <v>100</v>
      </c>
    </row>
    <row r="370" spans="1:5" s="350" customFormat="1" x14ac:dyDescent="0.2">
      <c r="A370" s="1128"/>
      <c r="B370" s="347" t="s">
        <v>2014</v>
      </c>
      <c r="C370" s="348">
        <v>350</v>
      </c>
      <c r="D370" s="348">
        <v>350</v>
      </c>
      <c r="E370" s="349">
        <f>D370/C370*100</f>
        <v>100</v>
      </c>
    </row>
    <row r="371" spans="1:5" s="350" customFormat="1" x14ac:dyDescent="0.2">
      <c r="A371" s="1127"/>
      <c r="B371" s="347" t="s">
        <v>780</v>
      </c>
      <c r="C371" s="348">
        <v>250</v>
      </c>
      <c r="D371" s="348">
        <v>250</v>
      </c>
      <c r="E371" s="349">
        <f t="shared" si="9"/>
        <v>100</v>
      </c>
    </row>
    <row r="372" spans="1:5" s="350" customFormat="1" x14ac:dyDescent="0.2">
      <c r="A372" s="1126" t="s">
        <v>781</v>
      </c>
      <c r="B372" s="347" t="s">
        <v>782</v>
      </c>
      <c r="C372" s="348">
        <v>120</v>
      </c>
      <c r="D372" s="348">
        <v>120</v>
      </c>
      <c r="E372" s="349">
        <f t="shared" si="9"/>
        <v>100</v>
      </c>
    </row>
    <row r="373" spans="1:5" s="350" customFormat="1" x14ac:dyDescent="0.2">
      <c r="A373" s="1128"/>
      <c r="B373" s="347" t="s">
        <v>783</v>
      </c>
      <c r="C373" s="348">
        <v>200</v>
      </c>
      <c r="D373" s="348">
        <v>200</v>
      </c>
      <c r="E373" s="349">
        <f t="shared" si="9"/>
        <v>100</v>
      </c>
    </row>
    <row r="374" spans="1:5" s="350" customFormat="1" ht="25.5" x14ac:dyDescent="0.2">
      <c r="A374" s="1128"/>
      <c r="B374" s="347" t="s">
        <v>2012</v>
      </c>
      <c r="C374" s="348">
        <v>200</v>
      </c>
      <c r="D374" s="348">
        <v>200</v>
      </c>
      <c r="E374" s="349">
        <f t="shared" si="9"/>
        <v>100</v>
      </c>
    </row>
    <row r="375" spans="1:5" s="350" customFormat="1" ht="38.25" x14ac:dyDescent="0.2">
      <c r="A375" s="1128"/>
      <c r="B375" s="347" t="s">
        <v>784</v>
      </c>
      <c r="C375" s="348">
        <v>40</v>
      </c>
      <c r="D375" s="348">
        <v>27.547000000000001</v>
      </c>
      <c r="E375" s="349">
        <f t="shared" si="9"/>
        <v>68.867500000000007</v>
      </c>
    </row>
    <row r="376" spans="1:5" s="350" customFormat="1" x14ac:dyDescent="0.2">
      <c r="A376" s="1128"/>
      <c r="B376" s="347" t="s">
        <v>785</v>
      </c>
      <c r="C376" s="348">
        <v>1200</v>
      </c>
      <c r="D376" s="348">
        <v>1200</v>
      </c>
      <c r="E376" s="349">
        <f t="shared" si="9"/>
        <v>100</v>
      </c>
    </row>
    <row r="377" spans="1:5" s="350" customFormat="1" x14ac:dyDescent="0.2">
      <c r="A377" s="1128"/>
      <c r="B377" s="347" t="s">
        <v>786</v>
      </c>
      <c r="C377" s="348">
        <v>200</v>
      </c>
      <c r="D377" s="348">
        <v>197.84100000000001</v>
      </c>
      <c r="E377" s="349">
        <f t="shared" si="9"/>
        <v>98.920500000000004</v>
      </c>
    </row>
    <row r="378" spans="1:5" s="350" customFormat="1" x14ac:dyDescent="0.2">
      <c r="A378" s="1128"/>
      <c r="B378" s="347" t="s">
        <v>478</v>
      </c>
      <c r="C378" s="348">
        <v>80</v>
      </c>
      <c r="D378" s="348">
        <v>80</v>
      </c>
      <c r="E378" s="349">
        <f t="shared" si="9"/>
        <v>100</v>
      </c>
    </row>
    <row r="379" spans="1:5" s="350" customFormat="1" x14ac:dyDescent="0.2">
      <c r="A379" s="1127"/>
      <c r="B379" s="347" t="s">
        <v>787</v>
      </c>
      <c r="C379" s="348">
        <v>420</v>
      </c>
      <c r="D379" s="348">
        <v>420</v>
      </c>
      <c r="E379" s="349">
        <f t="shared" si="9"/>
        <v>100</v>
      </c>
    </row>
    <row r="380" spans="1:5" s="350" customFormat="1" ht="25.5" x14ac:dyDescent="0.2">
      <c r="A380" s="360" t="s">
        <v>788</v>
      </c>
      <c r="B380" s="347" t="s">
        <v>787</v>
      </c>
      <c r="C380" s="348">
        <v>412</v>
      </c>
      <c r="D380" s="348">
        <v>0</v>
      </c>
      <c r="E380" s="349">
        <f t="shared" si="9"/>
        <v>0</v>
      </c>
    </row>
    <row r="381" spans="1:5" s="350" customFormat="1" ht="25.5" x14ac:dyDescent="0.2">
      <c r="A381" s="360" t="s">
        <v>789</v>
      </c>
      <c r="B381" s="347" t="s">
        <v>633</v>
      </c>
      <c r="C381" s="348">
        <v>169.9</v>
      </c>
      <c r="D381" s="348">
        <v>169.9</v>
      </c>
      <c r="E381" s="349">
        <f t="shared" si="9"/>
        <v>100</v>
      </c>
    </row>
    <row r="382" spans="1:5" s="350" customFormat="1" x14ac:dyDescent="0.2">
      <c r="A382" s="1126" t="s">
        <v>790</v>
      </c>
      <c r="B382" s="347" t="s">
        <v>791</v>
      </c>
      <c r="C382" s="348">
        <v>200</v>
      </c>
      <c r="D382" s="348">
        <v>200</v>
      </c>
      <c r="E382" s="349">
        <f t="shared" si="9"/>
        <v>100</v>
      </c>
    </row>
    <row r="383" spans="1:5" s="350" customFormat="1" x14ac:dyDescent="0.2">
      <c r="A383" s="1128"/>
      <c r="B383" s="347" t="s">
        <v>782</v>
      </c>
      <c r="C383" s="348">
        <v>300</v>
      </c>
      <c r="D383" s="348">
        <v>300</v>
      </c>
      <c r="E383" s="349">
        <f t="shared" si="9"/>
        <v>100</v>
      </c>
    </row>
    <row r="384" spans="1:5" s="350" customFormat="1" x14ac:dyDescent="0.2">
      <c r="A384" s="1128"/>
      <c r="B384" s="347" t="s">
        <v>792</v>
      </c>
      <c r="C384" s="348">
        <v>200</v>
      </c>
      <c r="D384" s="348">
        <v>200</v>
      </c>
      <c r="E384" s="349">
        <f t="shared" si="9"/>
        <v>100</v>
      </c>
    </row>
    <row r="385" spans="1:5" s="350" customFormat="1" x14ac:dyDescent="0.2">
      <c r="A385" s="1128"/>
      <c r="B385" s="347" t="s">
        <v>620</v>
      </c>
      <c r="C385" s="348">
        <v>400</v>
      </c>
      <c r="D385" s="348">
        <v>400</v>
      </c>
      <c r="E385" s="349">
        <f t="shared" si="9"/>
        <v>100</v>
      </c>
    </row>
    <row r="386" spans="1:5" s="350" customFormat="1" x14ac:dyDescent="0.2">
      <c r="A386" s="1128"/>
      <c r="B386" s="347" t="s">
        <v>793</v>
      </c>
      <c r="C386" s="348">
        <v>2000</v>
      </c>
      <c r="D386" s="348">
        <v>2000</v>
      </c>
      <c r="E386" s="349">
        <f t="shared" si="9"/>
        <v>100</v>
      </c>
    </row>
    <row r="387" spans="1:5" s="350" customFormat="1" x14ac:dyDescent="0.2">
      <c r="A387" s="1128"/>
      <c r="B387" s="347" t="s">
        <v>685</v>
      </c>
      <c r="C387" s="348">
        <v>198.82</v>
      </c>
      <c r="D387" s="348">
        <v>198.82</v>
      </c>
      <c r="E387" s="349">
        <f t="shared" si="9"/>
        <v>100</v>
      </c>
    </row>
    <row r="388" spans="1:5" s="350" customFormat="1" x14ac:dyDescent="0.2">
      <c r="A388" s="1128"/>
      <c r="B388" s="347" t="s">
        <v>1997</v>
      </c>
      <c r="C388" s="348">
        <v>200</v>
      </c>
      <c r="D388" s="348">
        <v>200</v>
      </c>
      <c r="E388" s="349">
        <f t="shared" si="9"/>
        <v>100</v>
      </c>
    </row>
    <row r="389" spans="1:5" s="350" customFormat="1" x14ac:dyDescent="0.2">
      <c r="A389" s="1128"/>
      <c r="B389" s="347" t="s">
        <v>794</v>
      </c>
      <c r="C389" s="348">
        <v>800</v>
      </c>
      <c r="D389" s="348">
        <v>0</v>
      </c>
      <c r="E389" s="349">
        <f t="shared" si="9"/>
        <v>0</v>
      </c>
    </row>
    <row r="390" spans="1:5" s="350" customFormat="1" x14ac:dyDescent="0.2">
      <c r="A390" s="1128"/>
      <c r="B390" s="347" t="s">
        <v>795</v>
      </c>
      <c r="C390" s="348">
        <v>300</v>
      </c>
      <c r="D390" s="348">
        <v>0</v>
      </c>
      <c r="E390" s="349">
        <f t="shared" si="9"/>
        <v>0</v>
      </c>
    </row>
    <row r="391" spans="1:5" s="350" customFormat="1" x14ac:dyDescent="0.2">
      <c r="A391" s="1127"/>
      <c r="B391" s="347" t="s">
        <v>796</v>
      </c>
      <c r="C391" s="348">
        <v>60</v>
      </c>
      <c r="D391" s="348">
        <v>60</v>
      </c>
      <c r="E391" s="349">
        <f t="shared" si="9"/>
        <v>100</v>
      </c>
    </row>
    <row r="392" spans="1:5" s="350" customFormat="1" x14ac:dyDescent="0.2">
      <c r="A392" s="1126" t="s">
        <v>797</v>
      </c>
      <c r="B392" s="347" t="s">
        <v>798</v>
      </c>
      <c r="C392" s="348">
        <v>200</v>
      </c>
      <c r="D392" s="348">
        <v>200</v>
      </c>
      <c r="E392" s="349">
        <f t="shared" si="9"/>
        <v>100</v>
      </c>
    </row>
    <row r="393" spans="1:5" s="350" customFormat="1" x14ac:dyDescent="0.2">
      <c r="A393" s="1128"/>
      <c r="B393" s="347" t="s">
        <v>799</v>
      </c>
      <c r="C393" s="348">
        <v>200</v>
      </c>
      <c r="D393" s="348">
        <v>200</v>
      </c>
      <c r="E393" s="349">
        <f t="shared" si="9"/>
        <v>100</v>
      </c>
    </row>
    <row r="394" spans="1:5" s="350" customFormat="1" x14ac:dyDescent="0.2">
      <c r="A394" s="1128"/>
      <c r="B394" s="347" t="s">
        <v>800</v>
      </c>
      <c r="C394" s="348">
        <v>150</v>
      </c>
      <c r="D394" s="348">
        <v>150</v>
      </c>
      <c r="E394" s="349">
        <f t="shared" si="9"/>
        <v>100</v>
      </c>
    </row>
    <row r="395" spans="1:5" s="350" customFormat="1" ht="25.5" x14ac:dyDescent="0.2">
      <c r="A395" s="1128"/>
      <c r="B395" s="354" t="s">
        <v>801</v>
      </c>
      <c r="C395" s="348">
        <v>200</v>
      </c>
      <c r="D395" s="348">
        <v>200</v>
      </c>
      <c r="E395" s="349">
        <f t="shared" si="9"/>
        <v>100</v>
      </c>
    </row>
    <row r="396" spans="1:5" s="350" customFormat="1" ht="25.5" x14ac:dyDescent="0.2">
      <c r="A396" s="1128"/>
      <c r="B396" s="347" t="s">
        <v>2021</v>
      </c>
      <c r="C396" s="348">
        <v>200</v>
      </c>
      <c r="D396" s="348">
        <v>200</v>
      </c>
      <c r="E396" s="349">
        <f t="shared" si="9"/>
        <v>100</v>
      </c>
    </row>
    <row r="397" spans="1:5" s="350" customFormat="1" x14ac:dyDescent="0.2">
      <c r="A397" s="1128"/>
      <c r="B397" s="347" t="s">
        <v>802</v>
      </c>
      <c r="C397" s="348">
        <v>20</v>
      </c>
      <c r="D397" s="348">
        <v>10</v>
      </c>
      <c r="E397" s="349">
        <f t="shared" si="9"/>
        <v>50</v>
      </c>
    </row>
    <row r="398" spans="1:5" s="350" customFormat="1" x14ac:dyDescent="0.2">
      <c r="A398" s="1127"/>
      <c r="B398" s="347" t="s">
        <v>803</v>
      </c>
      <c r="C398" s="348">
        <v>110</v>
      </c>
      <c r="D398" s="348">
        <v>110</v>
      </c>
      <c r="E398" s="349">
        <f t="shared" si="9"/>
        <v>100</v>
      </c>
    </row>
    <row r="399" spans="1:5" s="350" customFormat="1" x14ac:dyDescent="0.2">
      <c r="A399" s="1122" t="s">
        <v>422</v>
      </c>
      <c r="B399" s="1123"/>
      <c r="C399" s="351">
        <f>SUM(C361:C398)</f>
        <v>12530.72</v>
      </c>
      <c r="D399" s="351">
        <f>SUM(D361:D398)</f>
        <v>10994.108</v>
      </c>
      <c r="E399" s="352">
        <f t="shared" si="9"/>
        <v>87.737240956625001</v>
      </c>
    </row>
    <row r="400" spans="1:5" s="353" customFormat="1" ht="18" customHeight="1" x14ac:dyDescent="0.2">
      <c r="A400" s="1131" t="s">
        <v>804</v>
      </c>
      <c r="B400" s="1132"/>
      <c r="C400" s="1132"/>
      <c r="D400" s="1132"/>
      <c r="E400" s="1133"/>
    </row>
    <row r="401" spans="1:5" s="350" customFormat="1" ht="25.5" x14ac:dyDescent="0.2">
      <c r="A401" s="360" t="s">
        <v>805</v>
      </c>
      <c r="B401" s="354" t="s">
        <v>806</v>
      </c>
      <c r="C401" s="348">
        <v>694.9</v>
      </c>
      <c r="D401" s="348">
        <v>694.9</v>
      </c>
      <c r="E401" s="349">
        <f t="shared" ref="E401:E464" si="10">D401/C401*100</f>
        <v>100</v>
      </c>
    </row>
    <row r="402" spans="1:5" s="350" customFormat="1" x14ac:dyDescent="0.2">
      <c r="A402" s="1126" t="s">
        <v>807</v>
      </c>
      <c r="B402" s="347" t="s">
        <v>808</v>
      </c>
      <c r="C402" s="348">
        <v>370</v>
      </c>
      <c r="D402" s="348">
        <v>370</v>
      </c>
      <c r="E402" s="349">
        <f t="shared" si="10"/>
        <v>100</v>
      </c>
    </row>
    <row r="403" spans="1:5" s="350" customFormat="1" x14ac:dyDescent="0.2">
      <c r="A403" s="1128"/>
      <c r="B403" s="347" t="s">
        <v>685</v>
      </c>
      <c r="C403" s="348">
        <v>7000</v>
      </c>
      <c r="D403" s="348">
        <v>7000</v>
      </c>
      <c r="E403" s="349">
        <f t="shared" si="10"/>
        <v>100</v>
      </c>
    </row>
    <row r="404" spans="1:5" s="350" customFormat="1" x14ac:dyDescent="0.2">
      <c r="A404" s="1128"/>
      <c r="B404" s="347" t="s">
        <v>686</v>
      </c>
      <c r="C404" s="348">
        <v>7000</v>
      </c>
      <c r="D404" s="348">
        <v>7000</v>
      </c>
      <c r="E404" s="349">
        <f t="shared" si="10"/>
        <v>100</v>
      </c>
    </row>
    <row r="405" spans="1:5" s="350" customFormat="1" ht="25.5" x14ac:dyDescent="0.2">
      <c r="A405" s="1127"/>
      <c r="B405" s="347" t="s">
        <v>683</v>
      </c>
      <c r="C405" s="348">
        <v>7000</v>
      </c>
      <c r="D405" s="348">
        <v>7000</v>
      </c>
      <c r="E405" s="349">
        <f t="shared" si="10"/>
        <v>100</v>
      </c>
    </row>
    <row r="406" spans="1:5" s="350" customFormat="1" x14ac:dyDescent="0.2">
      <c r="A406" s="1126" t="s">
        <v>809</v>
      </c>
      <c r="B406" s="347" t="s">
        <v>467</v>
      </c>
      <c r="C406" s="348">
        <v>108</v>
      </c>
      <c r="D406" s="348">
        <v>108</v>
      </c>
      <c r="E406" s="349">
        <f t="shared" si="10"/>
        <v>100</v>
      </c>
    </row>
    <row r="407" spans="1:5" s="350" customFormat="1" x14ac:dyDescent="0.2">
      <c r="A407" s="1128"/>
      <c r="B407" s="347" t="s">
        <v>578</v>
      </c>
      <c r="C407" s="348">
        <v>97</v>
      </c>
      <c r="D407" s="348">
        <v>76.286749999999998</v>
      </c>
      <c r="E407" s="349">
        <f t="shared" si="10"/>
        <v>78.646134020618547</v>
      </c>
    </row>
    <row r="408" spans="1:5" s="350" customFormat="1" x14ac:dyDescent="0.2">
      <c r="A408" s="1128"/>
      <c r="B408" s="347" t="s">
        <v>551</v>
      </c>
      <c r="C408" s="348">
        <v>96</v>
      </c>
      <c r="D408" s="348">
        <v>96</v>
      </c>
      <c r="E408" s="349">
        <f t="shared" si="10"/>
        <v>100</v>
      </c>
    </row>
    <row r="409" spans="1:5" s="350" customFormat="1" x14ac:dyDescent="0.2">
      <c r="A409" s="1128"/>
      <c r="B409" s="347" t="s">
        <v>552</v>
      </c>
      <c r="C409" s="348">
        <v>91</v>
      </c>
      <c r="D409" s="348">
        <v>91</v>
      </c>
      <c r="E409" s="349">
        <f t="shared" si="10"/>
        <v>100</v>
      </c>
    </row>
    <row r="410" spans="1:5" s="350" customFormat="1" x14ac:dyDescent="0.2">
      <c r="A410" s="1127"/>
      <c r="B410" s="347" t="s">
        <v>553</v>
      </c>
      <c r="C410" s="348">
        <v>467</v>
      </c>
      <c r="D410" s="348">
        <v>467</v>
      </c>
      <c r="E410" s="349">
        <f t="shared" si="10"/>
        <v>100</v>
      </c>
    </row>
    <row r="411" spans="1:5" s="350" customFormat="1" ht="25.5" x14ac:dyDescent="0.2">
      <c r="A411" s="1126" t="s">
        <v>810</v>
      </c>
      <c r="B411" s="347" t="s">
        <v>812</v>
      </c>
      <c r="C411" s="348">
        <v>2000</v>
      </c>
      <c r="D411" s="348">
        <v>2000</v>
      </c>
      <c r="E411" s="349">
        <f t="shared" si="10"/>
        <v>100</v>
      </c>
    </row>
    <row r="412" spans="1:5" s="350" customFormat="1" x14ac:dyDescent="0.2">
      <c r="A412" s="1128"/>
      <c r="B412" s="347" t="s">
        <v>813</v>
      </c>
      <c r="C412" s="348">
        <v>30</v>
      </c>
      <c r="D412" s="348">
        <v>30</v>
      </c>
      <c r="E412" s="349">
        <f t="shared" si="10"/>
        <v>100</v>
      </c>
    </row>
    <row r="413" spans="1:5" s="350" customFormat="1" ht="25.5" x14ac:dyDescent="0.2">
      <c r="A413" s="1128"/>
      <c r="B413" s="347" t="s">
        <v>2011</v>
      </c>
      <c r="C413" s="348">
        <v>200</v>
      </c>
      <c r="D413" s="348">
        <v>200</v>
      </c>
      <c r="E413" s="349">
        <f t="shared" si="10"/>
        <v>100</v>
      </c>
    </row>
    <row r="414" spans="1:5" s="350" customFormat="1" x14ac:dyDescent="0.2">
      <c r="A414" s="1128"/>
      <c r="B414" s="347" t="s">
        <v>814</v>
      </c>
      <c r="C414" s="348">
        <v>500</v>
      </c>
      <c r="D414" s="348">
        <v>500</v>
      </c>
      <c r="E414" s="349">
        <f t="shared" si="10"/>
        <v>100</v>
      </c>
    </row>
    <row r="415" spans="1:5" s="350" customFormat="1" x14ac:dyDescent="0.2">
      <c r="A415" s="1128"/>
      <c r="B415" s="347" t="s">
        <v>815</v>
      </c>
      <c r="C415" s="348">
        <v>63</v>
      </c>
      <c r="D415" s="348">
        <v>63</v>
      </c>
      <c r="E415" s="349">
        <f t="shared" si="10"/>
        <v>100</v>
      </c>
    </row>
    <row r="416" spans="1:5" s="350" customFormat="1" x14ac:dyDescent="0.2">
      <c r="A416" s="1128"/>
      <c r="B416" s="347" t="s">
        <v>816</v>
      </c>
      <c r="C416" s="348">
        <v>100</v>
      </c>
      <c r="D416" s="348">
        <v>100</v>
      </c>
      <c r="E416" s="349">
        <f t="shared" si="10"/>
        <v>100</v>
      </c>
    </row>
    <row r="417" spans="1:5" s="350" customFormat="1" ht="25.5" x14ac:dyDescent="0.2">
      <c r="A417" s="1128"/>
      <c r="B417" s="354" t="s">
        <v>817</v>
      </c>
      <c r="C417" s="348">
        <v>3875</v>
      </c>
      <c r="D417" s="348">
        <v>3875</v>
      </c>
      <c r="E417" s="349">
        <f t="shared" si="10"/>
        <v>100</v>
      </c>
    </row>
    <row r="418" spans="1:5" s="350" customFormat="1" x14ac:dyDescent="0.2">
      <c r="A418" s="1128"/>
      <c r="B418" s="347" t="s">
        <v>818</v>
      </c>
      <c r="C418" s="348">
        <v>200</v>
      </c>
      <c r="D418" s="348">
        <v>200</v>
      </c>
      <c r="E418" s="349">
        <f t="shared" si="10"/>
        <v>100</v>
      </c>
    </row>
    <row r="419" spans="1:5" s="350" customFormat="1" x14ac:dyDescent="0.2">
      <c r="A419" s="1128"/>
      <c r="B419" s="347" t="s">
        <v>819</v>
      </c>
      <c r="C419" s="348">
        <v>99.78</v>
      </c>
      <c r="D419" s="348">
        <v>99.78</v>
      </c>
      <c r="E419" s="349">
        <f t="shared" si="10"/>
        <v>100</v>
      </c>
    </row>
    <row r="420" spans="1:5" s="350" customFormat="1" x14ac:dyDescent="0.2">
      <c r="A420" s="1128"/>
      <c r="B420" s="347" t="s">
        <v>820</v>
      </c>
      <c r="C420" s="348">
        <v>2000</v>
      </c>
      <c r="D420" s="348">
        <v>2000</v>
      </c>
      <c r="E420" s="349">
        <f t="shared" si="10"/>
        <v>100</v>
      </c>
    </row>
    <row r="421" spans="1:5" s="350" customFormat="1" x14ac:dyDescent="0.2">
      <c r="A421" s="1128"/>
      <c r="B421" s="347" t="s">
        <v>821</v>
      </c>
      <c r="C421" s="348">
        <v>1000</v>
      </c>
      <c r="D421" s="348">
        <v>1000</v>
      </c>
      <c r="E421" s="349">
        <f t="shared" si="10"/>
        <v>100</v>
      </c>
    </row>
    <row r="422" spans="1:5" s="350" customFormat="1" x14ac:dyDescent="0.2">
      <c r="A422" s="1128"/>
      <c r="B422" s="347" t="s">
        <v>822</v>
      </c>
      <c r="C422" s="348">
        <v>500</v>
      </c>
      <c r="D422" s="348">
        <v>500</v>
      </c>
      <c r="E422" s="349">
        <f t="shared" si="10"/>
        <v>100</v>
      </c>
    </row>
    <row r="423" spans="1:5" s="350" customFormat="1" x14ac:dyDescent="0.2">
      <c r="A423" s="1128"/>
      <c r="B423" s="347" t="s">
        <v>823</v>
      </c>
      <c r="C423" s="348">
        <v>150</v>
      </c>
      <c r="D423" s="348">
        <v>150</v>
      </c>
      <c r="E423" s="349">
        <f t="shared" si="10"/>
        <v>100</v>
      </c>
    </row>
    <row r="424" spans="1:5" s="350" customFormat="1" ht="25.5" x14ac:dyDescent="0.2">
      <c r="A424" s="1128"/>
      <c r="B424" s="347" t="s">
        <v>824</v>
      </c>
      <c r="C424" s="348">
        <v>150</v>
      </c>
      <c r="D424" s="348">
        <v>150</v>
      </c>
      <c r="E424" s="349">
        <f t="shared" si="10"/>
        <v>100</v>
      </c>
    </row>
    <row r="425" spans="1:5" s="350" customFormat="1" x14ac:dyDescent="0.2">
      <c r="A425" s="1128"/>
      <c r="B425" s="347" t="s">
        <v>825</v>
      </c>
      <c r="C425" s="348">
        <v>700</v>
      </c>
      <c r="D425" s="348">
        <v>700</v>
      </c>
      <c r="E425" s="349">
        <f t="shared" si="10"/>
        <v>100</v>
      </c>
    </row>
    <row r="426" spans="1:5" s="350" customFormat="1" ht="25.5" x14ac:dyDescent="0.2">
      <c r="A426" s="1128"/>
      <c r="B426" s="347" t="s">
        <v>826</v>
      </c>
      <c r="C426" s="348">
        <v>100</v>
      </c>
      <c r="D426" s="348">
        <v>100</v>
      </c>
      <c r="E426" s="349">
        <f t="shared" si="10"/>
        <v>100</v>
      </c>
    </row>
    <row r="427" spans="1:5" s="350" customFormat="1" x14ac:dyDescent="0.2">
      <c r="A427" s="1128"/>
      <c r="B427" s="347" t="s">
        <v>827</v>
      </c>
      <c r="C427" s="348">
        <v>190</v>
      </c>
      <c r="D427" s="348">
        <v>190</v>
      </c>
      <c r="E427" s="349">
        <f t="shared" si="10"/>
        <v>100</v>
      </c>
    </row>
    <row r="428" spans="1:5" s="350" customFormat="1" x14ac:dyDescent="0.2">
      <c r="A428" s="1128"/>
      <c r="B428" s="347" t="s">
        <v>828</v>
      </c>
      <c r="C428" s="348">
        <v>50</v>
      </c>
      <c r="D428" s="348">
        <v>50</v>
      </c>
      <c r="E428" s="349">
        <f t="shared" si="10"/>
        <v>100</v>
      </c>
    </row>
    <row r="429" spans="1:5" s="350" customFormat="1" x14ac:dyDescent="0.2">
      <c r="A429" s="1128"/>
      <c r="B429" s="347" t="s">
        <v>1996</v>
      </c>
      <c r="C429" s="348">
        <v>262.33999999999997</v>
      </c>
      <c r="D429" s="348">
        <v>262.33999999999997</v>
      </c>
      <c r="E429" s="349">
        <f t="shared" si="10"/>
        <v>100</v>
      </c>
    </row>
    <row r="430" spans="1:5" s="350" customFormat="1" x14ac:dyDescent="0.2">
      <c r="A430" s="1128"/>
      <c r="B430" s="347" t="s">
        <v>829</v>
      </c>
      <c r="C430" s="348">
        <v>600</v>
      </c>
      <c r="D430" s="348">
        <v>600</v>
      </c>
      <c r="E430" s="349">
        <f t="shared" si="10"/>
        <v>100</v>
      </c>
    </row>
    <row r="431" spans="1:5" s="350" customFormat="1" x14ac:dyDescent="0.2">
      <c r="A431" s="1128"/>
      <c r="B431" s="347" t="s">
        <v>830</v>
      </c>
      <c r="C431" s="348">
        <v>100</v>
      </c>
      <c r="D431" s="348">
        <v>100</v>
      </c>
      <c r="E431" s="349">
        <f t="shared" si="10"/>
        <v>100</v>
      </c>
    </row>
    <row r="432" spans="1:5" s="350" customFormat="1" x14ac:dyDescent="0.2">
      <c r="A432" s="1128"/>
      <c r="B432" s="347" t="s">
        <v>831</v>
      </c>
      <c r="C432" s="348">
        <v>500</v>
      </c>
      <c r="D432" s="348">
        <v>500</v>
      </c>
      <c r="E432" s="349">
        <f t="shared" si="10"/>
        <v>100</v>
      </c>
    </row>
    <row r="433" spans="1:6" s="350" customFormat="1" ht="25.5" x14ac:dyDescent="0.2">
      <c r="A433" s="1128"/>
      <c r="B433" s="354" t="s">
        <v>832</v>
      </c>
      <c r="C433" s="348">
        <v>195</v>
      </c>
      <c r="D433" s="348">
        <v>195</v>
      </c>
      <c r="E433" s="349">
        <f t="shared" si="10"/>
        <v>100</v>
      </c>
    </row>
    <row r="434" spans="1:6" s="350" customFormat="1" x14ac:dyDescent="0.2">
      <c r="A434" s="1128"/>
      <c r="B434" s="354" t="s">
        <v>5064</v>
      </c>
      <c r="C434" s="348">
        <v>10</v>
      </c>
      <c r="D434" s="348">
        <v>10</v>
      </c>
      <c r="E434" s="349">
        <f t="shared" si="10"/>
        <v>100</v>
      </c>
      <c r="F434" s="356"/>
    </row>
    <row r="435" spans="1:6" s="350" customFormat="1" ht="25.5" x14ac:dyDescent="0.2">
      <c r="A435" s="1128"/>
      <c r="B435" s="347" t="s">
        <v>833</v>
      </c>
      <c r="C435" s="348">
        <v>480</v>
      </c>
      <c r="D435" s="348">
        <v>480</v>
      </c>
      <c r="E435" s="349">
        <f t="shared" si="10"/>
        <v>100</v>
      </c>
    </row>
    <row r="436" spans="1:6" s="350" customFormat="1" ht="38.25" x14ac:dyDescent="0.2">
      <c r="A436" s="1128"/>
      <c r="B436" s="347" t="s">
        <v>811</v>
      </c>
      <c r="C436" s="348">
        <v>200</v>
      </c>
      <c r="D436" s="348">
        <v>200</v>
      </c>
      <c r="E436" s="349">
        <f>D436/C436*100</f>
        <v>100</v>
      </c>
    </row>
    <row r="437" spans="1:6" s="350" customFormat="1" ht="25.5" x14ac:dyDescent="0.2">
      <c r="A437" s="1128"/>
      <c r="B437" s="347" t="s">
        <v>834</v>
      </c>
      <c r="C437" s="348">
        <v>30</v>
      </c>
      <c r="D437" s="348">
        <v>30</v>
      </c>
      <c r="E437" s="349">
        <f t="shared" si="10"/>
        <v>100</v>
      </c>
    </row>
    <row r="438" spans="1:6" s="350" customFormat="1" x14ac:dyDescent="0.2">
      <c r="A438" s="1128"/>
      <c r="B438" s="354" t="s">
        <v>5064</v>
      </c>
      <c r="C438" s="348">
        <v>200</v>
      </c>
      <c r="D438" s="348">
        <v>200</v>
      </c>
      <c r="E438" s="349">
        <f t="shared" si="10"/>
        <v>100</v>
      </c>
      <c r="F438" s="356"/>
    </row>
    <row r="439" spans="1:6" s="350" customFormat="1" x14ac:dyDescent="0.2">
      <c r="A439" s="1128"/>
      <c r="B439" s="347" t="s">
        <v>835</v>
      </c>
      <c r="C439" s="348">
        <v>7.67</v>
      </c>
      <c r="D439" s="348">
        <v>7.6639999999999997</v>
      </c>
      <c r="E439" s="349">
        <f t="shared" si="10"/>
        <v>99.92177314211213</v>
      </c>
    </row>
    <row r="440" spans="1:6" s="350" customFormat="1" x14ac:dyDescent="0.2">
      <c r="A440" s="1128"/>
      <c r="B440" s="347" t="s">
        <v>836</v>
      </c>
      <c r="C440" s="348">
        <v>45</v>
      </c>
      <c r="D440" s="348">
        <v>45</v>
      </c>
      <c r="E440" s="349">
        <f t="shared" si="10"/>
        <v>100</v>
      </c>
    </row>
    <row r="441" spans="1:6" s="350" customFormat="1" x14ac:dyDescent="0.2">
      <c r="A441" s="1128"/>
      <c r="B441" s="354" t="s">
        <v>5064</v>
      </c>
      <c r="C441" s="348">
        <v>53</v>
      </c>
      <c r="D441" s="348">
        <v>53</v>
      </c>
      <c r="E441" s="349">
        <f t="shared" si="10"/>
        <v>100</v>
      </c>
      <c r="F441" s="356"/>
    </row>
    <row r="442" spans="1:6" s="350" customFormat="1" ht="25.5" x14ac:dyDescent="0.2">
      <c r="A442" s="1128"/>
      <c r="B442" s="354" t="s">
        <v>837</v>
      </c>
      <c r="C442" s="348">
        <v>50</v>
      </c>
      <c r="D442" s="348">
        <v>50</v>
      </c>
      <c r="E442" s="349">
        <f t="shared" si="10"/>
        <v>100</v>
      </c>
    </row>
    <row r="443" spans="1:6" s="350" customFormat="1" ht="25.5" x14ac:dyDescent="0.2">
      <c r="A443" s="1128"/>
      <c r="B443" s="347" t="s">
        <v>838</v>
      </c>
      <c r="C443" s="348">
        <v>3100</v>
      </c>
      <c r="D443" s="348">
        <v>3100</v>
      </c>
      <c r="E443" s="349">
        <f t="shared" si="10"/>
        <v>100</v>
      </c>
    </row>
    <row r="444" spans="1:6" s="350" customFormat="1" ht="25.5" x14ac:dyDescent="0.2">
      <c r="A444" s="1128"/>
      <c r="B444" s="347" t="s">
        <v>839</v>
      </c>
      <c r="C444" s="348">
        <v>500</v>
      </c>
      <c r="D444" s="348">
        <v>500</v>
      </c>
      <c r="E444" s="349">
        <f t="shared" si="10"/>
        <v>100</v>
      </c>
    </row>
    <row r="445" spans="1:6" s="350" customFormat="1" ht="38.25" x14ac:dyDescent="0.2">
      <c r="A445" s="1128"/>
      <c r="B445" s="347" t="s">
        <v>840</v>
      </c>
      <c r="C445" s="348">
        <v>300</v>
      </c>
      <c r="D445" s="348">
        <v>300</v>
      </c>
      <c r="E445" s="349">
        <f t="shared" si="10"/>
        <v>100</v>
      </c>
    </row>
    <row r="446" spans="1:6" s="350" customFormat="1" ht="25.5" x14ac:dyDescent="0.2">
      <c r="A446" s="1128"/>
      <c r="B446" s="347" t="s">
        <v>841</v>
      </c>
      <c r="C446" s="348">
        <v>487.87</v>
      </c>
      <c r="D446" s="348">
        <v>487.87200000000001</v>
      </c>
      <c r="E446" s="349">
        <f t="shared" si="10"/>
        <v>100.00040994527231</v>
      </c>
    </row>
    <row r="447" spans="1:6" s="350" customFormat="1" ht="25.5" x14ac:dyDescent="0.2">
      <c r="A447" s="1128"/>
      <c r="B447" s="347" t="s">
        <v>842</v>
      </c>
      <c r="C447" s="348">
        <v>2500</v>
      </c>
      <c r="D447" s="348">
        <v>2500</v>
      </c>
      <c r="E447" s="349">
        <f t="shared" si="10"/>
        <v>100</v>
      </c>
    </row>
    <row r="448" spans="1:6" s="350" customFormat="1" x14ac:dyDescent="0.2">
      <c r="A448" s="1128"/>
      <c r="B448" s="347" t="s">
        <v>843</v>
      </c>
      <c r="C448" s="348">
        <v>3000</v>
      </c>
      <c r="D448" s="348">
        <v>3000</v>
      </c>
      <c r="E448" s="349">
        <f t="shared" si="10"/>
        <v>100</v>
      </c>
    </row>
    <row r="449" spans="1:6" s="350" customFormat="1" x14ac:dyDescent="0.2">
      <c r="A449" s="1128"/>
      <c r="B449" s="347" t="s">
        <v>844</v>
      </c>
      <c r="C449" s="348">
        <v>55</v>
      </c>
      <c r="D449" s="348">
        <v>55</v>
      </c>
      <c r="E449" s="349">
        <f t="shared" si="10"/>
        <v>100</v>
      </c>
    </row>
    <row r="450" spans="1:6" s="350" customFormat="1" x14ac:dyDescent="0.2">
      <c r="A450" s="1128"/>
      <c r="B450" s="347" t="s">
        <v>845</v>
      </c>
      <c r="C450" s="348">
        <v>5700</v>
      </c>
      <c r="D450" s="348">
        <v>5700</v>
      </c>
      <c r="E450" s="349">
        <f t="shared" si="10"/>
        <v>100</v>
      </c>
    </row>
    <row r="451" spans="1:6" s="350" customFormat="1" x14ac:dyDescent="0.2">
      <c r="A451" s="1128"/>
      <c r="B451" s="354" t="s">
        <v>5064</v>
      </c>
      <c r="C451" s="348">
        <v>200</v>
      </c>
      <c r="D451" s="348">
        <v>200</v>
      </c>
      <c r="E451" s="349">
        <f t="shared" si="10"/>
        <v>100</v>
      </c>
      <c r="F451" s="356"/>
    </row>
    <row r="452" spans="1:6" s="350" customFormat="1" x14ac:dyDescent="0.2">
      <c r="A452" s="1128"/>
      <c r="B452" s="347" t="s">
        <v>846</v>
      </c>
      <c r="C452" s="348">
        <v>70</v>
      </c>
      <c r="D452" s="348">
        <v>70</v>
      </c>
      <c r="E452" s="349">
        <f t="shared" si="10"/>
        <v>100</v>
      </c>
    </row>
    <row r="453" spans="1:6" s="350" customFormat="1" ht="25.5" x14ac:dyDescent="0.2">
      <c r="A453" s="1128"/>
      <c r="B453" s="347" t="s">
        <v>847</v>
      </c>
      <c r="C453" s="348">
        <v>150</v>
      </c>
      <c r="D453" s="348">
        <v>150</v>
      </c>
      <c r="E453" s="349">
        <f t="shared" si="10"/>
        <v>100</v>
      </c>
    </row>
    <row r="454" spans="1:6" s="350" customFormat="1" x14ac:dyDescent="0.2">
      <c r="A454" s="1128"/>
      <c r="B454" s="347" t="s">
        <v>848</v>
      </c>
      <c r="C454" s="348">
        <v>80</v>
      </c>
      <c r="D454" s="348">
        <v>80</v>
      </c>
      <c r="E454" s="349">
        <f t="shared" si="10"/>
        <v>100</v>
      </c>
    </row>
    <row r="455" spans="1:6" s="350" customFormat="1" x14ac:dyDescent="0.2">
      <c r="A455" s="1128"/>
      <c r="B455" s="347" t="s">
        <v>2022</v>
      </c>
      <c r="C455" s="348">
        <v>4000</v>
      </c>
      <c r="D455" s="348">
        <v>4000</v>
      </c>
      <c r="E455" s="349">
        <f t="shared" si="10"/>
        <v>100</v>
      </c>
    </row>
    <row r="456" spans="1:6" s="350" customFormat="1" x14ac:dyDescent="0.2">
      <c r="A456" s="1128"/>
      <c r="B456" s="347" t="s">
        <v>849</v>
      </c>
      <c r="C456" s="348">
        <v>124</v>
      </c>
      <c r="D456" s="348">
        <v>124</v>
      </c>
      <c r="E456" s="349">
        <f t="shared" si="10"/>
        <v>100</v>
      </c>
    </row>
    <row r="457" spans="1:6" s="350" customFormat="1" x14ac:dyDescent="0.2">
      <c r="A457" s="1128"/>
      <c r="B457" s="347" t="s">
        <v>850</v>
      </c>
      <c r="C457" s="348">
        <v>200</v>
      </c>
      <c r="D457" s="348">
        <v>200</v>
      </c>
      <c r="E457" s="349">
        <f t="shared" si="10"/>
        <v>100</v>
      </c>
    </row>
    <row r="458" spans="1:6" s="350" customFormat="1" x14ac:dyDescent="0.2">
      <c r="A458" s="1128"/>
      <c r="B458" s="347" t="s">
        <v>851</v>
      </c>
      <c r="C458" s="348">
        <v>600</v>
      </c>
      <c r="D458" s="348">
        <v>600</v>
      </c>
      <c r="E458" s="349">
        <f t="shared" si="10"/>
        <v>100</v>
      </c>
    </row>
    <row r="459" spans="1:6" s="350" customFormat="1" ht="25.5" x14ac:dyDescent="0.2">
      <c r="A459" s="1128"/>
      <c r="B459" s="347" t="s">
        <v>852</v>
      </c>
      <c r="C459" s="348">
        <v>6200</v>
      </c>
      <c r="D459" s="348">
        <v>6200</v>
      </c>
      <c r="E459" s="349">
        <f t="shared" si="10"/>
        <v>100</v>
      </c>
    </row>
    <row r="460" spans="1:6" s="350" customFormat="1" x14ac:dyDescent="0.2">
      <c r="A460" s="1128"/>
      <c r="B460" s="347" t="s">
        <v>853</v>
      </c>
      <c r="C460" s="348">
        <v>600</v>
      </c>
      <c r="D460" s="348">
        <v>600</v>
      </c>
      <c r="E460" s="349">
        <f t="shared" si="10"/>
        <v>100</v>
      </c>
    </row>
    <row r="461" spans="1:6" s="350" customFormat="1" x14ac:dyDescent="0.2">
      <c r="A461" s="1128"/>
      <c r="B461" s="347" t="s">
        <v>854</v>
      </c>
      <c r="C461" s="348">
        <v>150</v>
      </c>
      <c r="D461" s="348">
        <v>150</v>
      </c>
      <c r="E461" s="349">
        <f t="shared" si="10"/>
        <v>100</v>
      </c>
    </row>
    <row r="462" spans="1:6" s="350" customFormat="1" x14ac:dyDescent="0.2">
      <c r="A462" s="1128"/>
      <c r="B462" s="347" t="s">
        <v>855</v>
      </c>
      <c r="C462" s="348">
        <v>150</v>
      </c>
      <c r="D462" s="348">
        <v>150</v>
      </c>
      <c r="E462" s="349">
        <f t="shared" si="10"/>
        <v>100</v>
      </c>
    </row>
    <row r="463" spans="1:6" s="350" customFormat="1" ht="25.5" x14ac:dyDescent="0.2">
      <c r="A463" s="1128"/>
      <c r="B463" s="347" t="s">
        <v>856</v>
      </c>
      <c r="C463" s="348">
        <v>75</v>
      </c>
      <c r="D463" s="348">
        <v>75</v>
      </c>
      <c r="E463" s="349">
        <f t="shared" si="10"/>
        <v>100</v>
      </c>
    </row>
    <row r="464" spans="1:6" s="350" customFormat="1" ht="25.5" x14ac:dyDescent="0.2">
      <c r="A464" s="1128"/>
      <c r="B464" s="347" t="s">
        <v>857</v>
      </c>
      <c r="C464" s="348">
        <v>815</v>
      </c>
      <c r="D464" s="348">
        <v>781.88199999999995</v>
      </c>
      <c r="E464" s="349">
        <f t="shared" si="10"/>
        <v>95.936441717791411</v>
      </c>
    </row>
    <row r="465" spans="1:5" s="350" customFormat="1" ht="25.5" x14ac:dyDescent="0.2">
      <c r="A465" s="1128"/>
      <c r="B465" s="347" t="s">
        <v>858</v>
      </c>
      <c r="C465" s="348">
        <v>200</v>
      </c>
      <c r="D465" s="348">
        <v>200</v>
      </c>
      <c r="E465" s="349">
        <f t="shared" ref="E465:E521" si="11">D465/C465*100</f>
        <v>100</v>
      </c>
    </row>
    <row r="466" spans="1:5" s="350" customFormat="1" x14ac:dyDescent="0.2">
      <c r="A466" s="1128"/>
      <c r="B466" s="347" t="s">
        <v>859</v>
      </c>
      <c r="C466" s="348">
        <v>100</v>
      </c>
      <c r="D466" s="348">
        <v>100</v>
      </c>
      <c r="E466" s="349">
        <f t="shared" si="11"/>
        <v>100</v>
      </c>
    </row>
    <row r="467" spans="1:5" s="350" customFormat="1" x14ac:dyDescent="0.2">
      <c r="A467" s="1128"/>
      <c r="B467" s="347" t="s">
        <v>860</v>
      </c>
      <c r="C467" s="348">
        <v>100</v>
      </c>
      <c r="D467" s="348">
        <v>100</v>
      </c>
      <c r="E467" s="349">
        <f t="shared" si="11"/>
        <v>100</v>
      </c>
    </row>
    <row r="468" spans="1:5" s="350" customFormat="1" ht="25.5" x14ac:dyDescent="0.2">
      <c r="A468" s="1128"/>
      <c r="B468" s="347" t="s">
        <v>1995</v>
      </c>
      <c r="C468" s="348">
        <v>700</v>
      </c>
      <c r="D468" s="348">
        <v>700</v>
      </c>
      <c r="E468" s="349">
        <f t="shared" si="11"/>
        <v>100</v>
      </c>
    </row>
    <row r="469" spans="1:5" s="350" customFormat="1" x14ac:dyDescent="0.2">
      <c r="A469" s="1128"/>
      <c r="B469" s="347" t="s">
        <v>861</v>
      </c>
      <c r="C469" s="348">
        <v>200</v>
      </c>
      <c r="D469" s="348">
        <v>200</v>
      </c>
      <c r="E469" s="349">
        <f t="shared" si="11"/>
        <v>100</v>
      </c>
    </row>
    <row r="470" spans="1:5" s="350" customFormat="1" ht="25.5" x14ac:dyDescent="0.2">
      <c r="A470" s="1128"/>
      <c r="B470" s="347" t="s">
        <v>862</v>
      </c>
      <c r="C470" s="348">
        <v>50</v>
      </c>
      <c r="D470" s="348">
        <v>50</v>
      </c>
      <c r="E470" s="349">
        <f t="shared" si="11"/>
        <v>100</v>
      </c>
    </row>
    <row r="471" spans="1:5" s="350" customFormat="1" x14ac:dyDescent="0.2">
      <c r="A471" s="1128"/>
      <c r="B471" s="347" t="s">
        <v>863</v>
      </c>
      <c r="C471" s="348">
        <v>200</v>
      </c>
      <c r="D471" s="348">
        <v>200</v>
      </c>
      <c r="E471" s="349">
        <f t="shared" si="11"/>
        <v>100</v>
      </c>
    </row>
    <row r="472" spans="1:5" s="350" customFormat="1" ht="25.5" x14ac:dyDescent="0.2">
      <c r="A472" s="1128"/>
      <c r="B472" s="347" t="s">
        <v>864</v>
      </c>
      <c r="C472" s="348">
        <v>500</v>
      </c>
      <c r="D472" s="348">
        <v>500</v>
      </c>
      <c r="E472" s="349">
        <f t="shared" si="11"/>
        <v>100</v>
      </c>
    </row>
    <row r="473" spans="1:5" s="350" customFormat="1" x14ac:dyDescent="0.2">
      <c r="A473" s="1128"/>
      <c r="B473" s="347" t="s">
        <v>866</v>
      </c>
      <c r="C473" s="348">
        <v>1200</v>
      </c>
      <c r="D473" s="348">
        <v>1200</v>
      </c>
      <c r="E473" s="349">
        <f t="shared" si="11"/>
        <v>100</v>
      </c>
    </row>
    <row r="474" spans="1:5" s="350" customFormat="1" x14ac:dyDescent="0.2">
      <c r="A474" s="1128"/>
      <c r="B474" s="347" t="s">
        <v>867</v>
      </c>
      <c r="C474" s="348">
        <v>10</v>
      </c>
      <c r="D474" s="348">
        <v>10</v>
      </c>
      <c r="E474" s="349">
        <f t="shared" si="11"/>
        <v>100</v>
      </c>
    </row>
    <row r="475" spans="1:5" s="350" customFormat="1" x14ac:dyDescent="0.2">
      <c r="A475" s="1128"/>
      <c r="B475" s="347" t="s">
        <v>868</v>
      </c>
      <c r="C475" s="348">
        <v>80</v>
      </c>
      <c r="D475" s="348">
        <v>80</v>
      </c>
      <c r="E475" s="349">
        <f t="shared" si="11"/>
        <v>100</v>
      </c>
    </row>
    <row r="476" spans="1:5" s="350" customFormat="1" ht="25.5" x14ac:dyDescent="0.2">
      <c r="A476" s="1128"/>
      <c r="B476" s="347" t="s">
        <v>869</v>
      </c>
      <c r="C476" s="348">
        <v>350</v>
      </c>
      <c r="D476" s="348">
        <v>350</v>
      </c>
      <c r="E476" s="349">
        <f t="shared" si="11"/>
        <v>100</v>
      </c>
    </row>
    <row r="477" spans="1:5" s="350" customFormat="1" ht="25.5" x14ac:dyDescent="0.2">
      <c r="A477" s="1128"/>
      <c r="B477" s="347" t="s">
        <v>870</v>
      </c>
      <c r="C477" s="348">
        <v>170</v>
      </c>
      <c r="D477" s="348">
        <v>170</v>
      </c>
      <c r="E477" s="349">
        <f t="shared" si="11"/>
        <v>100</v>
      </c>
    </row>
    <row r="478" spans="1:5" s="350" customFormat="1" ht="25.5" x14ac:dyDescent="0.2">
      <c r="A478" s="1128"/>
      <c r="B478" s="347" t="s">
        <v>2002</v>
      </c>
      <c r="C478" s="348">
        <v>700</v>
      </c>
      <c r="D478" s="348">
        <v>700</v>
      </c>
      <c r="E478" s="349">
        <f>D478/C478*100</f>
        <v>100</v>
      </c>
    </row>
    <row r="479" spans="1:5" s="350" customFormat="1" x14ac:dyDescent="0.2">
      <c r="A479" s="1128"/>
      <c r="B479" s="347" t="s">
        <v>871</v>
      </c>
      <c r="C479" s="348">
        <v>195</v>
      </c>
      <c r="D479" s="348">
        <v>195</v>
      </c>
      <c r="E479" s="349">
        <f t="shared" si="11"/>
        <v>100</v>
      </c>
    </row>
    <row r="480" spans="1:5" s="350" customFormat="1" x14ac:dyDescent="0.2">
      <c r="A480" s="1128"/>
      <c r="B480" s="347" t="s">
        <v>872</v>
      </c>
      <c r="C480" s="348">
        <v>50</v>
      </c>
      <c r="D480" s="348">
        <v>50</v>
      </c>
      <c r="E480" s="349">
        <f t="shared" si="11"/>
        <v>100</v>
      </c>
    </row>
    <row r="481" spans="1:6" s="350" customFormat="1" x14ac:dyDescent="0.2">
      <c r="A481" s="1128"/>
      <c r="B481" s="347" t="s">
        <v>873</v>
      </c>
      <c r="C481" s="348">
        <v>600</v>
      </c>
      <c r="D481" s="348">
        <v>600</v>
      </c>
      <c r="E481" s="349">
        <f t="shared" si="11"/>
        <v>100</v>
      </c>
    </row>
    <row r="482" spans="1:6" s="350" customFormat="1" x14ac:dyDescent="0.2">
      <c r="A482" s="1128"/>
      <c r="B482" s="347" t="s">
        <v>874</v>
      </c>
      <c r="C482" s="348">
        <v>35000</v>
      </c>
      <c r="D482" s="348">
        <v>35000</v>
      </c>
      <c r="E482" s="349">
        <f t="shared" si="11"/>
        <v>100</v>
      </c>
    </row>
    <row r="483" spans="1:6" s="350" customFormat="1" x14ac:dyDescent="0.2">
      <c r="A483" s="1127"/>
      <c r="B483" s="347" t="s">
        <v>875</v>
      </c>
      <c r="C483" s="348">
        <v>200</v>
      </c>
      <c r="D483" s="348">
        <v>200</v>
      </c>
      <c r="E483" s="349">
        <f t="shared" si="11"/>
        <v>100</v>
      </c>
    </row>
    <row r="484" spans="1:6" s="350" customFormat="1" x14ac:dyDescent="0.2">
      <c r="A484" s="1126" t="s">
        <v>876</v>
      </c>
      <c r="B484" s="347" t="s">
        <v>877</v>
      </c>
      <c r="C484" s="348">
        <v>50</v>
      </c>
      <c r="D484" s="348">
        <v>50</v>
      </c>
      <c r="E484" s="349">
        <f t="shared" si="11"/>
        <v>100</v>
      </c>
    </row>
    <row r="485" spans="1:6" s="350" customFormat="1" ht="25.5" x14ac:dyDescent="0.2">
      <c r="A485" s="1128"/>
      <c r="B485" s="347" t="s">
        <v>878</v>
      </c>
      <c r="C485" s="348">
        <v>125</v>
      </c>
      <c r="D485" s="348">
        <v>125</v>
      </c>
      <c r="E485" s="349">
        <f t="shared" si="11"/>
        <v>100</v>
      </c>
    </row>
    <row r="486" spans="1:6" s="350" customFormat="1" x14ac:dyDescent="0.2">
      <c r="A486" s="1128"/>
      <c r="B486" s="347" t="s">
        <v>879</v>
      </c>
      <c r="C486" s="348">
        <v>50</v>
      </c>
      <c r="D486" s="348">
        <v>50</v>
      </c>
      <c r="E486" s="349">
        <f t="shared" si="11"/>
        <v>100</v>
      </c>
    </row>
    <row r="487" spans="1:6" s="350" customFormat="1" x14ac:dyDescent="0.2">
      <c r="A487" s="1128"/>
      <c r="B487" s="347" t="s">
        <v>880</v>
      </c>
      <c r="C487" s="348">
        <v>60</v>
      </c>
      <c r="D487" s="348">
        <v>60</v>
      </c>
      <c r="E487" s="349">
        <f t="shared" si="11"/>
        <v>100</v>
      </c>
    </row>
    <row r="488" spans="1:6" s="350" customFormat="1" x14ac:dyDescent="0.2">
      <c r="A488" s="1128"/>
      <c r="B488" s="354" t="s">
        <v>5064</v>
      </c>
      <c r="C488" s="348">
        <v>50</v>
      </c>
      <c r="D488" s="348">
        <v>50</v>
      </c>
      <c r="E488" s="349">
        <f t="shared" si="11"/>
        <v>100</v>
      </c>
      <c r="F488" s="356"/>
    </row>
    <row r="489" spans="1:6" s="350" customFormat="1" x14ac:dyDescent="0.2">
      <c r="A489" s="1128"/>
      <c r="B489" s="347" t="s">
        <v>836</v>
      </c>
      <c r="C489" s="348">
        <v>50</v>
      </c>
      <c r="D489" s="348">
        <v>50</v>
      </c>
      <c r="E489" s="349">
        <f t="shared" si="11"/>
        <v>100</v>
      </c>
    </row>
    <row r="490" spans="1:6" s="350" customFormat="1" x14ac:dyDescent="0.2">
      <c r="A490" s="1128"/>
      <c r="B490" s="347" t="s">
        <v>881</v>
      </c>
      <c r="C490" s="348">
        <v>10</v>
      </c>
      <c r="D490" s="348">
        <v>10</v>
      </c>
      <c r="E490" s="349">
        <f t="shared" si="11"/>
        <v>100</v>
      </c>
    </row>
    <row r="491" spans="1:6" s="350" customFormat="1" x14ac:dyDescent="0.2">
      <c r="A491" s="1128"/>
      <c r="B491" s="347" t="s">
        <v>882</v>
      </c>
      <c r="C491" s="348">
        <v>20</v>
      </c>
      <c r="D491" s="348">
        <v>18.59676</v>
      </c>
      <c r="E491" s="349">
        <f t="shared" si="11"/>
        <v>92.983799999999988</v>
      </c>
    </row>
    <row r="492" spans="1:6" s="350" customFormat="1" x14ac:dyDescent="0.2">
      <c r="A492" s="1128"/>
      <c r="B492" s="347" t="s">
        <v>552</v>
      </c>
      <c r="C492" s="348">
        <v>40</v>
      </c>
      <c r="D492" s="348">
        <v>40</v>
      </c>
      <c r="E492" s="349">
        <f t="shared" si="11"/>
        <v>100</v>
      </c>
    </row>
    <row r="493" spans="1:6" s="350" customFormat="1" x14ac:dyDescent="0.2">
      <c r="A493" s="1128"/>
      <c r="B493" s="347" t="s">
        <v>553</v>
      </c>
      <c r="C493" s="348">
        <v>20</v>
      </c>
      <c r="D493" s="348">
        <v>20</v>
      </c>
      <c r="E493" s="349">
        <f t="shared" si="11"/>
        <v>100</v>
      </c>
    </row>
    <row r="494" spans="1:6" s="350" customFormat="1" x14ac:dyDescent="0.2">
      <c r="A494" s="1127"/>
      <c r="B494" s="354" t="s">
        <v>883</v>
      </c>
      <c r="C494" s="348">
        <v>20</v>
      </c>
      <c r="D494" s="348">
        <v>20</v>
      </c>
      <c r="E494" s="349">
        <f t="shared" si="11"/>
        <v>100</v>
      </c>
      <c r="F494" s="356"/>
    </row>
    <row r="495" spans="1:6" s="350" customFormat="1" ht="25.5" x14ac:dyDescent="0.2">
      <c r="A495" s="360" t="s">
        <v>884</v>
      </c>
      <c r="B495" s="347" t="s">
        <v>885</v>
      </c>
      <c r="C495" s="348">
        <v>50</v>
      </c>
      <c r="D495" s="348">
        <v>50</v>
      </c>
      <c r="E495" s="349">
        <f t="shared" si="11"/>
        <v>100</v>
      </c>
    </row>
    <row r="496" spans="1:6" s="350" customFormat="1" x14ac:dyDescent="0.2">
      <c r="A496" s="1126" t="s">
        <v>886</v>
      </c>
      <c r="B496" s="354" t="s">
        <v>5064</v>
      </c>
      <c r="C496" s="348">
        <v>80</v>
      </c>
      <c r="D496" s="348">
        <v>80</v>
      </c>
      <c r="E496" s="349">
        <f t="shared" si="11"/>
        <v>100</v>
      </c>
      <c r="F496" s="356"/>
    </row>
    <row r="497" spans="1:6" s="350" customFormat="1" x14ac:dyDescent="0.2">
      <c r="A497" s="1128"/>
      <c r="B497" s="354" t="s">
        <v>5064</v>
      </c>
      <c r="C497" s="348">
        <v>80</v>
      </c>
      <c r="D497" s="348">
        <v>80</v>
      </c>
      <c r="E497" s="349">
        <f t="shared" si="11"/>
        <v>100</v>
      </c>
      <c r="F497" s="356"/>
    </row>
    <row r="498" spans="1:6" s="350" customFormat="1" x14ac:dyDescent="0.2">
      <c r="A498" s="1127"/>
      <c r="B498" s="354" t="s">
        <v>5064</v>
      </c>
      <c r="C498" s="348">
        <v>80</v>
      </c>
      <c r="D498" s="348">
        <v>80</v>
      </c>
      <c r="E498" s="349">
        <f t="shared" si="11"/>
        <v>100</v>
      </c>
      <c r="F498" s="356"/>
    </row>
    <row r="499" spans="1:6" s="350" customFormat="1" ht="25.5" x14ac:dyDescent="0.2">
      <c r="A499" s="1126" t="s">
        <v>887</v>
      </c>
      <c r="B499" s="347" t="s">
        <v>888</v>
      </c>
      <c r="C499" s="348">
        <v>150</v>
      </c>
      <c r="D499" s="348">
        <v>150</v>
      </c>
      <c r="E499" s="349">
        <f t="shared" si="11"/>
        <v>100</v>
      </c>
    </row>
    <row r="500" spans="1:6" s="350" customFormat="1" x14ac:dyDescent="0.2">
      <c r="A500" s="1128"/>
      <c r="B500" s="347" t="s">
        <v>889</v>
      </c>
      <c r="C500" s="348">
        <v>30</v>
      </c>
      <c r="D500" s="348">
        <v>30</v>
      </c>
      <c r="E500" s="349">
        <f t="shared" si="11"/>
        <v>100</v>
      </c>
    </row>
    <row r="501" spans="1:6" s="350" customFormat="1" ht="25.5" x14ac:dyDescent="0.2">
      <c r="A501" s="1128"/>
      <c r="B501" s="347" t="s">
        <v>890</v>
      </c>
      <c r="C501" s="348">
        <v>50</v>
      </c>
      <c r="D501" s="348">
        <v>50</v>
      </c>
      <c r="E501" s="349">
        <f t="shared" si="11"/>
        <v>100</v>
      </c>
    </row>
    <row r="502" spans="1:6" s="350" customFormat="1" x14ac:dyDescent="0.2">
      <c r="A502" s="1128"/>
      <c r="B502" s="347" t="s">
        <v>891</v>
      </c>
      <c r="C502" s="348">
        <v>400</v>
      </c>
      <c r="D502" s="348">
        <v>400</v>
      </c>
      <c r="E502" s="349">
        <f t="shared" si="11"/>
        <v>100</v>
      </c>
    </row>
    <row r="503" spans="1:6" s="350" customFormat="1" ht="25.5" x14ac:dyDescent="0.2">
      <c r="A503" s="1128"/>
      <c r="B503" s="347" t="s">
        <v>619</v>
      </c>
      <c r="C503" s="348">
        <v>20</v>
      </c>
      <c r="D503" s="348">
        <v>20</v>
      </c>
      <c r="E503" s="349">
        <f t="shared" si="11"/>
        <v>100</v>
      </c>
    </row>
    <row r="504" spans="1:6" s="350" customFormat="1" ht="25.5" x14ac:dyDescent="0.2">
      <c r="A504" s="1128"/>
      <c r="B504" s="354" t="s">
        <v>892</v>
      </c>
      <c r="C504" s="348">
        <v>100</v>
      </c>
      <c r="D504" s="348">
        <v>100</v>
      </c>
      <c r="E504" s="349">
        <f t="shared" si="11"/>
        <v>100</v>
      </c>
      <c r="F504" s="356"/>
    </row>
    <row r="505" spans="1:6" s="350" customFormat="1" ht="38.25" x14ac:dyDescent="0.2">
      <c r="A505" s="1128"/>
      <c r="B505" s="347" t="s">
        <v>893</v>
      </c>
      <c r="C505" s="348">
        <v>120</v>
      </c>
      <c r="D505" s="348">
        <v>120</v>
      </c>
      <c r="E505" s="349">
        <f t="shared" si="11"/>
        <v>100</v>
      </c>
    </row>
    <row r="506" spans="1:6" s="350" customFormat="1" x14ac:dyDescent="0.2">
      <c r="A506" s="1128"/>
      <c r="B506" s="347" t="s">
        <v>894</v>
      </c>
      <c r="C506" s="348">
        <v>200</v>
      </c>
      <c r="D506" s="348">
        <v>200</v>
      </c>
      <c r="E506" s="349">
        <f t="shared" si="11"/>
        <v>100</v>
      </c>
    </row>
    <row r="507" spans="1:6" s="350" customFormat="1" x14ac:dyDescent="0.2">
      <c r="A507" s="1128"/>
      <c r="B507" s="347" t="s">
        <v>553</v>
      </c>
      <c r="C507" s="348">
        <v>144</v>
      </c>
      <c r="D507" s="348">
        <v>144</v>
      </c>
      <c r="E507" s="349">
        <f t="shared" si="11"/>
        <v>100</v>
      </c>
    </row>
    <row r="508" spans="1:6" s="350" customFormat="1" x14ac:dyDescent="0.2">
      <c r="A508" s="1127"/>
      <c r="B508" s="347" t="s">
        <v>478</v>
      </c>
      <c r="C508" s="348">
        <v>110</v>
      </c>
      <c r="D508" s="348">
        <v>110</v>
      </c>
      <c r="E508" s="349">
        <f t="shared" si="11"/>
        <v>100</v>
      </c>
    </row>
    <row r="509" spans="1:6" s="350" customFormat="1" x14ac:dyDescent="0.2">
      <c r="A509" s="1126" t="s">
        <v>895</v>
      </c>
      <c r="B509" s="347" t="s">
        <v>896</v>
      </c>
      <c r="C509" s="348">
        <v>50</v>
      </c>
      <c r="D509" s="348">
        <v>50</v>
      </c>
      <c r="E509" s="349">
        <f t="shared" si="11"/>
        <v>100</v>
      </c>
    </row>
    <row r="510" spans="1:6" s="350" customFormat="1" x14ac:dyDescent="0.2">
      <c r="A510" s="1128"/>
      <c r="B510" s="347" t="s">
        <v>897</v>
      </c>
      <c r="C510" s="348">
        <v>200</v>
      </c>
      <c r="D510" s="348">
        <v>200</v>
      </c>
      <c r="E510" s="349">
        <f t="shared" si="11"/>
        <v>100</v>
      </c>
    </row>
    <row r="511" spans="1:6" s="350" customFormat="1" x14ac:dyDescent="0.2">
      <c r="A511" s="1128"/>
      <c r="B511" s="347" t="s">
        <v>898</v>
      </c>
      <c r="C511" s="348">
        <v>290.5</v>
      </c>
      <c r="D511" s="348">
        <v>290.5</v>
      </c>
      <c r="E511" s="349">
        <f t="shared" si="11"/>
        <v>100</v>
      </c>
    </row>
    <row r="512" spans="1:6" s="350" customFormat="1" ht="25.5" x14ac:dyDescent="0.2">
      <c r="A512" s="1128"/>
      <c r="B512" s="347" t="s">
        <v>899</v>
      </c>
      <c r="C512" s="348">
        <v>70</v>
      </c>
      <c r="D512" s="348">
        <v>70</v>
      </c>
      <c r="E512" s="349">
        <f t="shared" si="11"/>
        <v>100</v>
      </c>
    </row>
    <row r="513" spans="1:5" s="350" customFormat="1" ht="25.5" x14ac:dyDescent="0.2">
      <c r="A513" s="1128"/>
      <c r="B513" s="347" t="s">
        <v>900</v>
      </c>
      <c r="C513" s="348">
        <v>100</v>
      </c>
      <c r="D513" s="348">
        <v>100</v>
      </c>
      <c r="E513" s="349">
        <f t="shared" si="11"/>
        <v>100</v>
      </c>
    </row>
    <row r="514" spans="1:5" s="350" customFormat="1" x14ac:dyDescent="0.2">
      <c r="A514" s="1128"/>
      <c r="B514" s="347" t="s">
        <v>686</v>
      </c>
      <c r="C514" s="348">
        <v>150</v>
      </c>
      <c r="D514" s="348">
        <v>150</v>
      </c>
      <c r="E514" s="349">
        <f t="shared" si="11"/>
        <v>100</v>
      </c>
    </row>
    <row r="515" spans="1:5" s="350" customFormat="1" ht="25.5" x14ac:dyDescent="0.2">
      <c r="A515" s="1128"/>
      <c r="B515" s="347" t="s">
        <v>901</v>
      </c>
      <c r="C515" s="348">
        <v>50</v>
      </c>
      <c r="D515" s="348">
        <v>50</v>
      </c>
      <c r="E515" s="349">
        <f t="shared" si="11"/>
        <v>100</v>
      </c>
    </row>
    <row r="516" spans="1:5" s="350" customFormat="1" x14ac:dyDescent="0.2">
      <c r="A516" s="1128"/>
      <c r="B516" s="347" t="s">
        <v>478</v>
      </c>
      <c r="C516" s="348">
        <v>400</v>
      </c>
      <c r="D516" s="348">
        <v>400</v>
      </c>
      <c r="E516" s="349">
        <f t="shared" si="11"/>
        <v>100</v>
      </c>
    </row>
    <row r="517" spans="1:5" s="350" customFormat="1" ht="25.5" x14ac:dyDescent="0.2">
      <c r="A517" s="1128"/>
      <c r="B517" s="347" t="s">
        <v>902</v>
      </c>
      <c r="C517" s="348">
        <v>200</v>
      </c>
      <c r="D517" s="348">
        <v>200</v>
      </c>
      <c r="E517" s="349">
        <f t="shared" si="11"/>
        <v>100</v>
      </c>
    </row>
    <row r="518" spans="1:5" s="350" customFormat="1" x14ac:dyDescent="0.2">
      <c r="A518" s="1128"/>
      <c r="B518" s="347" t="s">
        <v>903</v>
      </c>
      <c r="C518" s="348">
        <v>50</v>
      </c>
      <c r="D518" s="348">
        <v>50</v>
      </c>
      <c r="E518" s="349">
        <f t="shared" si="11"/>
        <v>100</v>
      </c>
    </row>
    <row r="519" spans="1:5" s="350" customFormat="1" ht="25.5" x14ac:dyDescent="0.2">
      <c r="A519" s="1128"/>
      <c r="B519" s="347" t="s">
        <v>865</v>
      </c>
      <c r="C519" s="348">
        <v>1250</v>
      </c>
      <c r="D519" s="348">
        <v>1250</v>
      </c>
      <c r="E519" s="349">
        <f t="shared" si="11"/>
        <v>100</v>
      </c>
    </row>
    <row r="520" spans="1:5" s="350" customFormat="1" x14ac:dyDescent="0.2">
      <c r="A520" s="1127"/>
      <c r="B520" s="347" t="s">
        <v>904</v>
      </c>
      <c r="C520" s="348">
        <v>190</v>
      </c>
      <c r="D520" s="348">
        <v>190</v>
      </c>
      <c r="E520" s="349">
        <f t="shared" si="11"/>
        <v>100</v>
      </c>
    </row>
    <row r="521" spans="1:5" s="350" customFormat="1" x14ac:dyDescent="0.2">
      <c r="A521" s="1122" t="s">
        <v>414</v>
      </c>
      <c r="B521" s="1123"/>
      <c r="C521" s="351">
        <f>SUM(C401:C520)</f>
        <v>112336.06</v>
      </c>
      <c r="D521" s="351">
        <f>SUM(D401:D520)</f>
        <v>112280.82150999999</v>
      </c>
      <c r="E521" s="352">
        <f t="shared" si="11"/>
        <v>99.950827463594507</v>
      </c>
    </row>
    <row r="522" spans="1:5" s="353" customFormat="1" ht="18" customHeight="1" x14ac:dyDescent="0.2">
      <c r="A522" s="1131" t="s">
        <v>905</v>
      </c>
      <c r="B522" s="1132"/>
      <c r="C522" s="1132"/>
      <c r="D522" s="1132"/>
      <c r="E522" s="1133"/>
    </row>
    <row r="523" spans="1:5" s="350" customFormat="1" x14ac:dyDescent="0.2">
      <c r="A523" s="1126" t="s">
        <v>906</v>
      </c>
      <c r="B523" s="347" t="s">
        <v>907</v>
      </c>
      <c r="C523" s="348">
        <v>100</v>
      </c>
      <c r="D523" s="348">
        <v>100</v>
      </c>
      <c r="E523" s="349">
        <f t="shared" ref="E523:E542" si="12">D523/C523*100</f>
        <v>100</v>
      </c>
    </row>
    <row r="524" spans="1:5" s="350" customFormat="1" x14ac:dyDescent="0.2">
      <c r="A524" s="1128"/>
      <c r="B524" s="347" t="s">
        <v>908</v>
      </c>
      <c r="C524" s="348">
        <v>50</v>
      </c>
      <c r="D524" s="348">
        <v>50</v>
      </c>
      <c r="E524" s="349">
        <f t="shared" si="12"/>
        <v>100</v>
      </c>
    </row>
    <row r="525" spans="1:5" s="350" customFormat="1" x14ac:dyDescent="0.2">
      <c r="A525" s="1128"/>
      <c r="B525" s="347" t="s">
        <v>909</v>
      </c>
      <c r="C525" s="348">
        <v>199</v>
      </c>
      <c r="D525" s="348">
        <v>199</v>
      </c>
      <c r="E525" s="349">
        <f t="shared" si="12"/>
        <v>100</v>
      </c>
    </row>
    <row r="526" spans="1:5" s="350" customFormat="1" x14ac:dyDescent="0.2">
      <c r="A526" s="1128"/>
      <c r="B526" s="347" t="s">
        <v>910</v>
      </c>
      <c r="C526" s="348">
        <v>50</v>
      </c>
      <c r="D526" s="348">
        <v>50</v>
      </c>
      <c r="E526" s="349">
        <f t="shared" si="12"/>
        <v>100</v>
      </c>
    </row>
    <row r="527" spans="1:5" s="350" customFormat="1" x14ac:dyDescent="0.2">
      <c r="A527" s="1128"/>
      <c r="B527" s="347" t="s">
        <v>911</v>
      </c>
      <c r="C527" s="348">
        <v>40</v>
      </c>
      <c r="D527" s="348">
        <v>40</v>
      </c>
      <c r="E527" s="349">
        <f t="shared" si="12"/>
        <v>100</v>
      </c>
    </row>
    <row r="528" spans="1:5" s="350" customFormat="1" ht="25.5" x14ac:dyDescent="0.2">
      <c r="A528" s="1128"/>
      <c r="B528" s="347" t="s">
        <v>488</v>
      </c>
      <c r="C528" s="348">
        <v>48</v>
      </c>
      <c r="D528" s="348">
        <v>48</v>
      </c>
      <c r="E528" s="349">
        <f t="shared" si="12"/>
        <v>100</v>
      </c>
    </row>
    <row r="529" spans="1:5" s="350" customFormat="1" x14ac:dyDescent="0.2">
      <c r="A529" s="1128"/>
      <c r="B529" s="347" t="s">
        <v>685</v>
      </c>
      <c r="C529" s="348">
        <v>36</v>
      </c>
      <c r="D529" s="348">
        <v>36</v>
      </c>
      <c r="E529" s="349">
        <f t="shared" si="12"/>
        <v>100</v>
      </c>
    </row>
    <row r="530" spans="1:5" s="350" customFormat="1" ht="25.5" x14ac:dyDescent="0.2">
      <c r="A530" s="1128"/>
      <c r="B530" s="347" t="s">
        <v>912</v>
      </c>
      <c r="C530" s="348">
        <v>60</v>
      </c>
      <c r="D530" s="348">
        <v>60</v>
      </c>
      <c r="E530" s="349">
        <f t="shared" si="12"/>
        <v>100</v>
      </c>
    </row>
    <row r="531" spans="1:5" s="350" customFormat="1" x14ac:dyDescent="0.2">
      <c r="A531" s="1127"/>
      <c r="B531" s="347" t="s">
        <v>553</v>
      </c>
      <c r="C531" s="348">
        <v>27</v>
      </c>
      <c r="D531" s="348">
        <v>27</v>
      </c>
      <c r="E531" s="349">
        <f t="shared" si="12"/>
        <v>100</v>
      </c>
    </row>
    <row r="532" spans="1:5" s="350" customFormat="1" x14ac:dyDescent="0.2">
      <c r="A532" s="1126" t="s">
        <v>913</v>
      </c>
      <c r="B532" s="347" t="s">
        <v>914</v>
      </c>
      <c r="C532" s="348">
        <v>50</v>
      </c>
      <c r="D532" s="348">
        <v>50</v>
      </c>
      <c r="E532" s="349">
        <f t="shared" si="12"/>
        <v>100</v>
      </c>
    </row>
    <row r="533" spans="1:5" s="350" customFormat="1" ht="25.5" x14ac:dyDescent="0.2">
      <c r="A533" s="1128"/>
      <c r="B533" s="347" t="s">
        <v>915</v>
      </c>
      <c r="C533" s="348">
        <v>194</v>
      </c>
      <c r="D533" s="348">
        <v>194</v>
      </c>
      <c r="E533" s="349">
        <f t="shared" si="12"/>
        <v>100</v>
      </c>
    </row>
    <row r="534" spans="1:5" s="350" customFormat="1" ht="25.5" x14ac:dyDescent="0.2">
      <c r="A534" s="1128"/>
      <c r="B534" s="354" t="s">
        <v>916</v>
      </c>
      <c r="C534" s="348">
        <v>60</v>
      </c>
      <c r="D534" s="348">
        <v>60</v>
      </c>
      <c r="E534" s="349">
        <f t="shared" si="12"/>
        <v>100</v>
      </c>
    </row>
    <row r="535" spans="1:5" s="350" customFormat="1" x14ac:dyDescent="0.2">
      <c r="A535" s="1128"/>
      <c r="B535" s="347" t="s">
        <v>917</v>
      </c>
      <c r="C535" s="348">
        <v>200</v>
      </c>
      <c r="D535" s="348">
        <v>200</v>
      </c>
      <c r="E535" s="349">
        <f t="shared" si="12"/>
        <v>100</v>
      </c>
    </row>
    <row r="536" spans="1:5" s="350" customFormat="1" x14ac:dyDescent="0.2">
      <c r="A536" s="1128"/>
      <c r="B536" s="347" t="s">
        <v>918</v>
      </c>
      <c r="C536" s="348">
        <v>65</v>
      </c>
      <c r="D536" s="348">
        <v>65</v>
      </c>
      <c r="E536" s="349">
        <f t="shared" si="12"/>
        <v>100</v>
      </c>
    </row>
    <row r="537" spans="1:5" s="350" customFormat="1" x14ac:dyDescent="0.2">
      <c r="A537" s="1128"/>
      <c r="B537" s="347" t="s">
        <v>910</v>
      </c>
      <c r="C537" s="348">
        <v>50</v>
      </c>
      <c r="D537" s="348">
        <v>50</v>
      </c>
      <c r="E537" s="349">
        <f t="shared" si="12"/>
        <v>100</v>
      </c>
    </row>
    <row r="538" spans="1:5" s="350" customFormat="1" ht="25.5" x14ac:dyDescent="0.2">
      <c r="A538" s="1127"/>
      <c r="B538" s="347" t="s">
        <v>662</v>
      </c>
      <c r="C538" s="348">
        <v>15</v>
      </c>
      <c r="D538" s="348">
        <v>15</v>
      </c>
      <c r="E538" s="349">
        <f t="shared" si="12"/>
        <v>100</v>
      </c>
    </row>
    <row r="539" spans="1:5" s="350" customFormat="1" x14ac:dyDescent="0.2">
      <c r="A539" s="360" t="s">
        <v>919</v>
      </c>
      <c r="B539" s="347" t="s">
        <v>553</v>
      </c>
      <c r="C539" s="348">
        <v>5000</v>
      </c>
      <c r="D539" s="348">
        <v>5000</v>
      </c>
      <c r="E539" s="349">
        <f t="shared" si="12"/>
        <v>100</v>
      </c>
    </row>
    <row r="540" spans="1:5" s="350" customFormat="1" ht="25.5" x14ac:dyDescent="0.2">
      <c r="A540" s="360" t="s">
        <v>920</v>
      </c>
      <c r="B540" s="347" t="s">
        <v>685</v>
      </c>
      <c r="C540" s="348">
        <v>350</v>
      </c>
      <c r="D540" s="348">
        <v>350</v>
      </c>
      <c r="E540" s="349">
        <f t="shared" si="12"/>
        <v>100</v>
      </c>
    </row>
    <row r="541" spans="1:5" s="350" customFormat="1" ht="25.5" x14ac:dyDescent="0.2">
      <c r="A541" s="360" t="s">
        <v>921</v>
      </c>
      <c r="B541" s="347" t="s">
        <v>553</v>
      </c>
      <c r="C541" s="348">
        <v>750.23</v>
      </c>
      <c r="D541" s="348">
        <v>750.23</v>
      </c>
      <c r="E541" s="349">
        <f t="shared" si="12"/>
        <v>100</v>
      </c>
    </row>
    <row r="542" spans="1:5" s="350" customFormat="1" x14ac:dyDescent="0.2">
      <c r="A542" s="1122" t="s">
        <v>410</v>
      </c>
      <c r="B542" s="1123"/>
      <c r="C542" s="351">
        <f>SUM(C523:C541)</f>
        <v>7344.23</v>
      </c>
      <c r="D542" s="351">
        <f>SUM(D523:D541)</f>
        <v>7344.23</v>
      </c>
      <c r="E542" s="352">
        <f t="shared" si="12"/>
        <v>100</v>
      </c>
    </row>
    <row r="543" spans="1:5" s="353" customFormat="1" ht="18" customHeight="1" x14ac:dyDescent="0.2">
      <c r="A543" s="1131" t="s">
        <v>922</v>
      </c>
      <c r="B543" s="1132"/>
      <c r="C543" s="1132"/>
      <c r="D543" s="1132"/>
      <c r="E543" s="1133"/>
    </row>
    <row r="544" spans="1:5" s="350" customFormat="1" x14ac:dyDescent="0.2">
      <c r="A544" s="1126" t="s">
        <v>923</v>
      </c>
      <c r="B544" s="347" t="s">
        <v>924</v>
      </c>
      <c r="C544" s="348">
        <v>1000</v>
      </c>
      <c r="D544" s="348">
        <v>1000</v>
      </c>
      <c r="E544" s="349">
        <f t="shared" ref="E544:E588" si="13">D544/C544*100</f>
        <v>100</v>
      </c>
    </row>
    <row r="545" spans="1:5" s="350" customFormat="1" x14ac:dyDescent="0.2">
      <c r="A545" s="1128"/>
      <c r="B545" s="347" t="s">
        <v>925</v>
      </c>
      <c r="C545" s="348">
        <v>455.1</v>
      </c>
      <c r="D545" s="348">
        <v>455.1</v>
      </c>
      <c r="E545" s="349">
        <f t="shared" si="13"/>
        <v>100</v>
      </c>
    </row>
    <row r="546" spans="1:5" s="350" customFormat="1" x14ac:dyDescent="0.2">
      <c r="A546" s="1127"/>
      <c r="B546" s="347" t="s">
        <v>926</v>
      </c>
      <c r="C546" s="348">
        <v>900</v>
      </c>
      <c r="D546" s="348">
        <v>900</v>
      </c>
      <c r="E546" s="349">
        <f t="shared" si="13"/>
        <v>100</v>
      </c>
    </row>
    <row r="547" spans="1:5" s="350" customFormat="1" ht="25.5" x14ac:dyDescent="0.2">
      <c r="A547" s="360" t="s">
        <v>927</v>
      </c>
      <c r="B547" s="347" t="s">
        <v>928</v>
      </c>
      <c r="C547" s="348">
        <v>150</v>
      </c>
      <c r="D547" s="348">
        <v>150</v>
      </c>
      <c r="E547" s="349">
        <f t="shared" si="13"/>
        <v>100</v>
      </c>
    </row>
    <row r="548" spans="1:5" s="350" customFormat="1" ht="25.5" x14ac:dyDescent="0.2">
      <c r="A548" s="360" t="s">
        <v>929</v>
      </c>
      <c r="B548" s="354" t="s">
        <v>930</v>
      </c>
      <c r="C548" s="348">
        <v>17260.59</v>
      </c>
      <c r="D548" s="348">
        <v>10891.578</v>
      </c>
      <c r="E548" s="349">
        <f t="shared" si="13"/>
        <v>63.100844177400653</v>
      </c>
    </row>
    <row r="549" spans="1:5" s="350" customFormat="1" x14ac:dyDescent="0.2">
      <c r="A549" s="1126" t="s">
        <v>931</v>
      </c>
      <c r="B549" s="347" t="s">
        <v>552</v>
      </c>
      <c r="C549" s="348">
        <v>17.37</v>
      </c>
      <c r="D549" s="348">
        <v>17.373999999999999</v>
      </c>
      <c r="E549" s="349">
        <f t="shared" si="13"/>
        <v>100.02302820955668</v>
      </c>
    </row>
    <row r="550" spans="1:5" s="350" customFormat="1" x14ac:dyDescent="0.2">
      <c r="A550" s="1127"/>
      <c r="B550" s="347" t="s">
        <v>553</v>
      </c>
      <c r="C550" s="348">
        <v>133.22</v>
      </c>
      <c r="D550" s="348">
        <v>133.221</v>
      </c>
      <c r="E550" s="349">
        <f t="shared" si="13"/>
        <v>100.00075063804235</v>
      </c>
    </row>
    <row r="551" spans="1:5" s="350" customFormat="1" x14ac:dyDescent="0.2">
      <c r="A551" s="1126" t="s">
        <v>932</v>
      </c>
      <c r="B551" s="347" t="s">
        <v>2023</v>
      </c>
      <c r="C551" s="348">
        <v>900</v>
      </c>
      <c r="D551" s="348">
        <v>900</v>
      </c>
      <c r="E551" s="349">
        <f t="shared" si="13"/>
        <v>100</v>
      </c>
    </row>
    <row r="552" spans="1:5" s="350" customFormat="1" x14ac:dyDescent="0.2">
      <c r="A552" s="1127"/>
      <c r="B552" s="347" t="s">
        <v>933</v>
      </c>
      <c r="C552" s="348">
        <v>200</v>
      </c>
      <c r="D552" s="348">
        <v>200</v>
      </c>
      <c r="E552" s="349">
        <f t="shared" si="13"/>
        <v>100</v>
      </c>
    </row>
    <row r="553" spans="1:5" s="350" customFormat="1" ht="25.5" x14ac:dyDescent="0.2">
      <c r="A553" s="1126" t="s">
        <v>934</v>
      </c>
      <c r="B553" s="354" t="s">
        <v>1999</v>
      </c>
      <c r="C553" s="348">
        <v>3000</v>
      </c>
      <c r="D553" s="348">
        <v>3000</v>
      </c>
      <c r="E553" s="349">
        <f t="shared" si="13"/>
        <v>100</v>
      </c>
    </row>
    <row r="554" spans="1:5" s="350" customFormat="1" ht="25.5" x14ac:dyDescent="0.2">
      <c r="A554" s="1127"/>
      <c r="B554" s="354" t="s">
        <v>683</v>
      </c>
      <c r="C554" s="348">
        <v>250</v>
      </c>
      <c r="D554" s="348">
        <v>250</v>
      </c>
      <c r="E554" s="349">
        <f t="shared" si="13"/>
        <v>100</v>
      </c>
    </row>
    <row r="555" spans="1:5" s="350" customFormat="1" ht="25.5" x14ac:dyDescent="0.2">
      <c r="A555" s="360" t="s">
        <v>935</v>
      </c>
      <c r="B555" s="354" t="s">
        <v>1999</v>
      </c>
      <c r="C555" s="348">
        <v>3000</v>
      </c>
      <c r="D555" s="348">
        <v>0</v>
      </c>
      <c r="E555" s="349">
        <f t="shared" si="13"/>
        <v>0</v>
      </c>
    </row>
    <row r="556" spans="1:5" s="350" customFormat="1" ht="25.5" x14ac:dyDescent="0.2">
      <c r="A556" s="1126" t="s">
        <v>936</v>
      </c>
      <c r="B556" s="354" t="s">
        <v>2006</v>
      </c>
      <c r="C556" s="348">
        <v>583</v>
      </c>
      <c r="D556" s="348">
        <v>583</v>
      </c>
      <c r="E556" s="349">
        <f t="shared" si="13"/>
        <v>100</v>
      </c>
    </row>
    <row r="557" spans="1:5" s="350" customFormat="1" ht="25.5" x14ac:dyDescent="0.2">
      <c r="A557" s="1128"/>
      <c r="B557" s="354" t="s">
        <v>2007</v>
      </c>
      <c r="C557" s="348">
        <v>700</v>
      </c>
      <c r="D557" s="348">
        <v>435.6</v>
      </c>
      <c r="E557" s="349">
        <f t="shared" si="13"/>
        <v>62.228571428571435</v>
      </c>
    </row>
    <row r="558" spans="1:5" s="350" customFormat="1" ht="25.5" x14ac:dyDescent="0.2">
      <c r="A558" s="1128"/>
      <c r="B558" s="354" t="s">
        <v>1998</v>
      </c>
      <c r="C558" s="348">
        <v>209</v>
      </c>
      <c r="D558" s="348">
        <v>194.7</v>
      </c>
      <c r="E558" s="349">
        <f t="shared" si="13"/>
        <v>93.157894736842096</v>
      </c>
    </row>
    <row r="559" spans="1:5" s="350" customFormat="1" ht="25.5" x14ac:dyDescent="0.2">
      <c r="A559" s="1128"/>
      <c r="B559" s="354" t="s">
        <v>2008</v>
      </c>
      <c r="C559" s="348">
        <v>200</v>
      </c>
      <c r="D559" s="348">
        <v>169.90299999999999</v>
      </c>
      <c r="E559" s="349">
        <f t="shared" si="13"/>
        <v>84.951499999999996</v>
      </c>
    </row>
    <row r="560" spans="1:5" s="350" customFormat="1" ht="25.5" x14ac:dyDescent="0.2">
      <c r="A560" s="1127"/>
      <c r="B560" s="354" t="s">
        <v>2009</v>
      </c>
      <c r="C560" s="348">
        <v>385</v>
      </c>
      <c r="D560" s="348">
        <v>319.04500000000002</v>
      </c>
      <c r="E560" s="349">
        <f t="shared" si="13"/>
        <v>82.868831168831164</v>
      </c>
    </row>
    <row r="561" spans="1:5" s="350" customFormat="1" x14ac:dyDescent="0.2">
      <c r="A561" s="360" t="s">
        <v>937</v>
      </c>
      <c r="B561" s="347" t="s">
        <v>938</v>
      </c>
      <c r="C561" s="348">
        <v>1250</v>
      </c>
      <c r="D561" s="348">
        <v>1250</v>
      </c>
      <c r="E561" s="349">
        <f t="shared" si="13"/>
        <v>100</v>
      </c>
    </row>
    <row r="562" spans="1:5" s="350" customFormat="1" x14ac:dyDescent="0.2">
      <c r="A562" s="360" t="s">
        <v>939</v>
      </c>
      <c r="B562" s="347" t="s">
        <v>553</v>
      </c>
      <c r="C562" s="348">
        <v>1500</v>
      </c>
      <c r="D562" s="348">
        <v>1500</v>
      </c>
      <c r="E562" s="349">
        <f t="shared" si="13"/>
        <v>100</v>
      </c>
    </row>
    <row r="563" spans="1:5" s="350" customFormat="1" ht="25.5" x14ac:dyDescent="0.2">
      <c r="A563" s="1126" t="s">
        <v>940</v>
      </c>
      <c r="B563" s="347" t="s">
        <v>941</v>
      </c>
      <c r="C563" s="348">
        <v>50</v>
      </c>
      <c r="D563" s="348">
        <v>50</v>
      </c>
      <c r="E563" s="349">
        <f t="shared" si="13"/>
        <v>100</v>
      </c>
    </row>
    <row r="564" spans="1:5" s="350" customFormat="1" ht="25.5" x14ac:dyDescent="0.2">
      <c r="A564" s="1128"/>
      <c r="B564" s="354" t="s">
        <v>2007</v>
      </c>
      <c r="C564" s="348">
        <v>100</v>
      </c>
      <c r="D564" s="348">
        <v>100</v>
      </c>
      <c r="E564" s="349">
        <f t="shared" si="13"/>
        <v>100</v>
      </c>
    </row>
    <row r="565" spans="1:5" s="350" customFormat="1" ht="25.5" x14ac:dyDescent="0.2">
      <c r="A565" s="1128"/>
      <c r="B565" s="347" t="s">
        <v>1994</v>
      </c>
      <c r="C565" s="348">
        <v>50</v>
      </c>
      <c r="D565" s="348">
        <v>50</v>
      </c>
      <c r="E565" s="349">
        <f t="shared" si="13"/>
        <v>100</v>
      </c>
    </row>
    <row r="566" spans="1:5" s="350" customFormat="1" ht="25.5" x14ac:dyDescent="0.2">
      <c r="A566" s="1128"/>
      <c r="B566" s="347" t="s">
        <v>942</v>
      </c>
      <c r="C566" s="348">
        <v>150</v>
      </c>
      <c r="D566" s="348">
        <v>150</v>
      </c>
      <c r="E566" s="349">
        <f t="shared" si="13"/>
        <v>100</v>
      </c>
    </row>
    <row r="567" spans="1:5" s="350" customFormat="1" x14ac:dyDescent="0.2">
      <c r="A567" s="1128"/>
      <c r="B567" s="347" t="s">
        <v>943</v>
      </c>
      <c r="C567" s="348">
        <v>72</v>
      </c>
      <c r="D567" s="348">
        <v>72</v>
      </c>
      <c r="E567" s="349">
        <f t="shared" si="13"/>
        <v>100</v>
      </c>
    </row>
    <row r="568" spans="1:5" s="350" customFormat="1" ht="25.5" x14ac:dyDescent="0.2">
      <c r="A568" s="1128"/>
      <c r="B568" s="347" t="s">
        <v>944</v>
      </c>
      <c r="C568" s="348">
        <v>25</v>
      </c>
      <c r="D568" s="348">
        <v>25</v>
      </c>
      <c r="E568" s="349">
        <f t="shared" si="13"/>
        <v>100</v>
      </c>
    </row>
    <row r="569" spans="1:5" s="350" customFormat="1" x14ac:dyDescent="0.2">
      <c r="A569" s="1127"/>
      <c r="B569" s="347" t="s">
        <v>945</v>
      </c>
      <c r="C569" s="348">
        <v>190</v>
      </c>
      <c r="D569" s="348">
        <v>190</v>
      </c>
      <c r="E569" s="349">
        <f t="shared" si="13"/>
        <v>100</v>
      </c>
    </row>
    <row r="570" spans="1:5" s="350" customFormat="1" x14ac:dyDescent="0.2">
      <c r="A570" s="1126" t="s">
        <v>946</v>
      </c>
      <c r="B570" s="347" t="s">
        <v>947</v>
      </c>
      <c r="C570" s="348">
        <v>25</v>
      </c>
      <c r="D570" s="348">
        <v>25</v>
      </c>
      <c r="E570" s="349">
        <f t="shared" si="13"/>
        <v>100</v>
      </c>
    </row>
    <row r="571" spans="1:5" s="350" customFormat="1" x14ac:dyDescent="0.2">
      <c r="A571" s="1128"/>
      <c r="B571" s="347" t="s">
        <v>948</v>
      </c>
      <c r="C571" s="348">
        <v>35</v>
      </c>
      <c r="D571" s="348">
        <v>0</v>
      </c>
      <c r="E571" s="349">
        <f t="shared" si="13"/>
        <v>0</v>
      </c>
    </row>
    <row r="572" spans="1:5" s="350" customFormat="1" x14ac:dyDescent="0.2">
      <c r="A572" s="1128"/>
      <c r="B572" s="347" t="s">
        <v>949</v>
      </c>
      <c r="C572" s="348">
        <v>200</v>
      </c>
      <c r="D572" s="348">
        <v>200</v>
      </c>
      <c r="E572" s="349">
        <f t="shared" si="13"/>
        <v>100</v>
      </c>
    </row>
    <row r="573" spans="1:5" s="350" customFormat="1" ht="25.5" x14ac:dyDescent="0.2">
      <c r="A573" s="1128"/>
      <c r="B573" s="347" t="s">
        <v>2024</v>
      </c>
      <c r="C573" s="348">
        <v>25</v>
      </c>
      <c r="D573" s="348">
        <v>25</v>
      </c>
      <c r="E573" s="349">
        <f t="shared" si="13"/>
        <v>100</v>
      </c>
    </row>
    <row r="574" spans="1:5" s="350" customFormat="1" ht="38.25" x14ac:dyDescent="0.2">
      <c r="A574" s="1128"/>
      <c r="B574" s="347" t="s">
        <v>2025</v>
      </c>
      <c r="C574" s="348">
        <v>25</v>
      </c>
      <c r="D574" s="348">
        <v>25</v>
      </c>
      <c r="E574" s="349">
        <f t="shared" si="13"/>
        <v>100</v>
      </c>
    </row>
    <row r="575" spans="1:5" s="350" customFormat="1" ht="25.5" x14ac:dyDescent="0.2">
      <c r="A575" s="1128"/>
      <c r="B575" s="347" t="s">
        <v>950</v>
      </c>
      <c r="C575" s="348">
        <v>25</v>
      </c>
      <c r="D575" s="348">
        <v>25</v>
      </c>
      <c r="E575" s="349">
        <f t="shared" si="13"/>
        <v>100</v>
      </c>
    </row>
    <row r="576" spans="1:5" s="350" customFormat="1" ht="25.5" x14ac:dyDescent="0.2">
      <c r="A576" s="1128"/>
      <c r="B576" s="347" t="s">
        <v>951</v>
      </c>
      <c r="C576" s="348">
        <v>20</v>
      </c>
      <c r="D576" s="348">
        <v>20</v>
      </c>
      <c r="E576" s="349">
        <f t="shared" si="13"/>
        <v>100</v>
      </c>
    </row>
    <row r="577" spans="1:6" s="350" customFormat="1" ht="25.5" x14ac:dyDescent="0.2">
      <c r="A577" s="1128"/>
      <c r="B577" s="347" t="s">
        <v>952</v>
      </c>
      <c r="C577" s="348">
        <v>100</v>
      </c>
      <c r="D577" s="348">
        <v>100</v>
      </c>
      <c r="E577" s="349">
        <f t="shared" si="13"/>
        <v>100</v>
      </c>
    </row>
    <row r="578" spans="1:6" s="350" customFormat="1" ht="25.5" x14ac:dyDescent="0.2">
      <c r="A578" s="1128"/>
      <c r="B578" s="347" t="s">
        <v>953</v>
      </c>
      <c r="C578" s="348">
        <v>50</v>
      </c>
      <c r="D578" s="348">
        <v>50</v>
      </c>
      <c r="E578" s="349">
        <f t="shared" si="13"/>
        <v>100</v>
      </c>
    </row>
    <row r="579" spans="1:6" s="350" customFormat="1" ht="25.5" x14ac:dyDescent="0.2">
      <c r="A579" s="1128"/>
      <c r="B579" s="347" t="s">
        <v>954</v>
      </c>
      <c r="C579" s="348">
        <v>80</v>
      </c>
      <c r="D579" s="348">
        <v>78.616</v>
      </c>
      <c r="E579" s="349">
        <f t="shared" si="13"/>
        <v>98.27</v>
      </c>
    </row>
    <row r="580" spans="1:6" s="350" customFormat="1" ht="25.5" x14ac:dyDescent="0.2">
      <c r="A580" s="1128"/>
      <c r="B580" s="347" t="s">
        <v>955</v>
      </c>
      <c r="C580" s="348">
        <v>100</v>
      </c>
      <c r="D580" s="348">
        <v>100</v>
      </c>
      <c r="E580" s="349">
        <f t="shared" si="13"/>
        <v>100</v>
      </c>
    </row>
    <row r="581" spans="1:6" s="350" customFormat="1" ht="25.5" x14ac:dyDescent="0.2">
      <c r="A581" s="1128"/>
      <c r="B581" s="347" t="s">
        <v>956</v>
      </c>
      <c r="C581" s="348">
        <v>58</v>
      </c>
      <c r="D581" s="348">
        <v>58</v>
      </c>
      <c r="E581" s="349">
        <f t="shared" si="13"/>
        <v>100</v>
      </c>
    </row>
    <row r="582" spans="1:6" s="350" customFormat="1" x14ac:dyDescent="0.2">
      <c r="A582" s="1128"/>
      <c r="B582" s="347" t="s">
        <v>957</v>
      </c>
      <c r="C582" s="348">
        <v>200</v>
      </c>
      <c r="D582" s="348">
        <v>200</v>
      </c>
      <c r="E582" s="349">
        <f t="shared" si="13"/>
        <v>100</v>
      </c>
    </row>
    <row r="583" spans="1:6" s="350" customFormat="1" ht="25.5" x14ac:dyDescent="0.2">
      <c r="A583" s="1128"/>
      <c r="B583" s="354" t="s">
        <v>464</v>
      </c>
      <c r="C583" s="348">
        <v>70</v>
      </c>
      <c r="D583" s="348">
        <v>70</v>
      </c>
      <c r="E583" s="349">
        <f t="shared" si="13"/>
        <v>100</v>
      </c>
    </row>
    <row r="584" spans="1:6" s="350" customFormat="1" x14ac:dyDescent="0.2">
      <c r="A584" s="1128"/>
      <c r="B584" s="354" t="s">
        <v>958</v>
      </c>
      <c r="C584" s="348">
        <v>120</v>
      </c>
      <c r="D584" s="348">
        <v>120</v>
      </c>
      <c r="E584" s="349">
        <f t="shared" si="13"/>
        <v>100</v>
      </c>
      <c r="F584" s="356"/>
    </row>
    <row r="585" spans="1:6" s="350" customFormat="1" ht="25.5" x14ac:dyDescent="0.2">
      <c r="A585" s="1128"/>
      <c r="B585" s="347" t="s">
        <v>959</v>
      </c>
      <c r="C585" s="348">
        <v>190</v>
      </c>
      <c r="D585" s="348">
        <v>190</v>
      </c>
      <c r="E585" s="349">
        <f t="shared" si="13"/>
        <v>100</v>
      </c>
    </row>
    <row r="586" spans="1:6" s="350" customFormat="1" ht="25.5" x14ac:dyDescent="0.2">
      <c r="A586" s="1128"/>
      <c r="B586" s="347" t="s">
        <v>960</v>
      </c>
      <c r="C586" s="348">
        <v>200</v>
      </c>
      <c r="D586" s="348">
        <v>200</v>
      </c>
      <c r="E586" s="349">
        <f t="shared" si="13"/>
        <v>100</v>
      </c>
    </row>
    <row r="587" spans="1:6" s="350" customFormat="1" x14ac:dyDescent="0.2">
      <c r="A587" s="1127"/>
      <c r="B587" s="347" t="s">
        <v>961</v>
      </c>
      <c r="C587" s="348">
        <v>20</v>
      </c>
      <c r="D587" s="348">
        <v>20</v>
      </c>
      <c r="E587" s="349">
        <f t="shared" si="13"/>
        <v>100</v>
      </c>
    </row>
    <row r="588" spans="1:6" s="350" customFormat="1" x14ac:dyDescent="0.2">
      <c r="A588" s="1129" t="s">
        <v>403</v>
      </c>
      <c r="B588" s="1130"/>
      <c r="C588" s="351">
        <f>SUM(C544:C587)</f>
        <v>34273.279999999999</v>
      </c>
      <c r="D588" s="351">
        <f>SUM(D544:D587)</f>
        <v>24493.136999999999</v>
      </c>
      <c r="E588" s="352">
        <f t="shared" si="13"/>
        <v>71.464233945510898</v>
      </c>
    </row>
    <row r="589" spans="1:6" s="353" customFormat="1" ht="18" customHeight="1" x14ac:dyDescent="0.2">
      <c r="A589" s="1131" t="s">
        <v>962</v>
      </c>
      <c r="B589" s="1132"/>
      <c r="C589" s="1132"/>
      <c r="D589" s="1132"/>
      <c r="E589" s="1133"/>
    </row>
    <row r="590" spans="1:6" s="350" customFormat="1" ht="38.25" x14ac:dyDescent="0.2">
      <c r="A590" s="360" t="s">
        <v>963</v>
      </c>
      <c r="B590" s="347" t="s">
        <v>964</v>
      </c>
      <c r="C590" s="348">
        <v>670</v>
      </c>
      <c r="D590" s="348">
        <v>670</v>
      </c>
      <c r="E590" s="349">
        <f>D590/C590*100</f>
        <v>100</v>
      </c>
    </row>
    <row r="591" spans="1:6" s="350" customFormat="1" x14ac:dyDescent="0.2">
      <c r="A591" s="360" t="s">
        <v>965</v>
      </c>
      <c r="B591" s="347" t="s">
        <v>686</v>
      </c>
      <c r="C591" s="348">
        <v>150</v>
      </c>
      <c r="D591" s="348">
        <v>150</v>
      </c>
      <c r="E591" s="349">
        <f>D591/C591*100</f>
        <v>100</v>
      </c>
    </row>
    <row r="592" spans="1:6" s="350" customFormat="1" x14ac:dyDescent="0.2">
      <c r="A592" s="1122" t="s">
        <v>966</v>
      </c>
      <c r="B592" s="1123"/>
      <c r="C592" s="351">
        <f>SUM(C590:C591)</f>
        <v>820</v>
      </c>
      <c r="D592" s="351">
        <f>SUM(D590:D591)</f>
        <v>820</v>
      </c>
      <c r="E592" s="352">
        <f>D592/C592*100</f>
        <v>100</v>
      </c>
    </row>
    <row r="593" spans="1:5" s="350" customFormat="1" ht="21" customHeight="1" thickBot="1" x14ac:dyDescent="0.25">
      <c r="A593" s="1124" t="s">
        <v>402</v>
      </c>
      <c r="B593" s="1125"/>
      <c r="C593" s="362">
        <f>C25+C592+C106+C235+C253+C292+C359+C399+C521+C542+C588</f>
        <v>430713.95999999996</v>
      </c>
      <c r="D593" s="362">
        <f>D25+D592+D106+D235+D253+D292+D359+D399+D521+D542+D588</f>
        <v>350087.35339</v>
      </c>
      <c r="E593" s="363">
        <f>D593/C593*100</f>
        <v>81.2807073608666</v>
      </c>
    </row>
  </sheetData>
  <mergeCells count="62">
    <mergeCell ref="A25:B25"/>
    <mergeCell ref="A2:E2"/>
    <mergeCell ref="A4:E4"/>
    <mergeCell ref="A8:E8"/>
    <mergeCell ref="A11:A15"/>
    <mergeCell ref="A16:A24"/>
    <mergeCell ref="A235:B235"/>
    <mergeCell ref="A26:E26"/>
    <mergeCell ref="A30:A39"/>
    <mergeCell ref="A41:A101"/>
    <mergeCell ref="A103:A105"/>
    <mergeCell ref="A106:B106"/>
    <mergeCell ref="A107:E107"/>
    <mergeCell ref="A108:A122"/>
    <mergeCell ref="A123:A148"/>
    <mergeCell ref="A149:A151"/>
    <mergeCell ref="A152:A217"/>
    <mergeCell ref="A218:A234"/>
    <mergeCell ref="A355:A356"/>
    <mergeCell ref="A236:E236"/>
    <mergeCell ref="A237:A241"/>
    <mergeCell ref="A243:A252"/>
    <mergeCell ref="A253:B253"/>
    <mergeCell ref="A254:E254"/>
    <mergeCell ref="A256:A258"/>
    <mergeCell ref="A259:A285"/>
    <mergeCell ref="A289:A291"/>
    <mergeCell ref="A292:B292"/>
    <mergeCell ref="A293:E293"/>
    <mergeCell ref="A295:A354"/>
    <mergeCell ref="A484:A494"/>
    <mergeCell ref="A359:B359"/>
    <mergeCell ref="A360:E360"/>
    <mergeCell ref="A361:A371"/>
    <mergeCell ref="A372:A379"/>
    <mergeCell ref="A382:A391"/>
    <mergeCell ref="A392:A398"/>
    <mergeCell ref="A399:B399"/>
    <mergeCell ref="A400:E400"/>
    <mergeCell ref="A402:A405"/>
    <mergeCell ref="A406:A410"/>
    <mergeCell ref="A411:A483"/>
    <mergeCell ref="A551:A552"/>
    <mergeCell ref="A496:A498"/>
    <mergeCell ref="A499:A508"/>
    <mergeCell ref="A509:A520"/>
    <mergeCell ref="A521:B521"/>
    <mergeCell ref="A522:E522"/>
    <mergeCell ref="A523:A531"/>
    <mergeCell ref="A532:A538"/>
    <mergeCell ref="A542:B542"/>
    <mergeCell ref="A543:E543"/>
    <mergeCell ref="A544:A546"/>
    <mergeCell ref="A549:A550"/>
    <mergeCell ref="A592:B592"/>
    <mergeCell ref="A593:B593"/>
    <mergeCell ref="A553:A554"/>
    <mergeCell ref="A556:A560"/>
    <mergeCell ref="A563:A569"/>
    <mergeCell ref="A570:A587"/>
    <mergeCell ref="A588:B588"/>
    <mergeCell ref="A589:E589"/>
  </mergeCells>
  <printOptions horizontalCentered="1"/>
  <pageMargins left="0.39370078740157483" right="0.39370078740157483" top="0.59055118110236227" bottom="0.39370078740157483" header="0.31496062992125984" footer="0.11811023622047245"/>
  <pageSetup paperSize="9" scale="82" firstPageNumber="218" fitToHeight="0" orientation="portrait" useFirstPageNumber="1" r:id="rId1"/>
  <headerFooter>
    <oddHeader>&amp;L&amp;"Tahoma,Kurzíva"Závěrečný účet za rok 2018&amp;R&amp;"Tahoma,Kurzíva"Tabulka č. 5</oddHeader>
    <oddFooter>&amp;C&amp;"Tahoma,Obyčejné"&amp;P</oddFooter>
  </headerFooter>
  <rowBreaks count="8" manualBreakCount="8">
    <brk id="106" max="4" man="1"/>
    <brk id="201" max="4" man="1"/>
    <brk id="245" max="4" man="1"/>
    <brk id="292" max="4" man="1"/>
    <brk id="344" max="4" man="1"/>
    <brk id="394" max="4" man="1"/>
    <brk id="492" max="4" man="1"/>
    <brk id="540"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opLeftCell="B1" zoomScaleNormal="100" zoomScaleSheetLayoutView="100" workbookViewId="0">
      <selection activeCell="J2" sqref="J2"/>
    </sheetView>
  </sheetViews>
  <sheetFormatPr defaultRowHeight="12.75" x14ac:dyDescent="0.2"/>
  <cols>
    <col min="1" max="1" width="7.140625" style="647" hidden="1" customWidth="1"/>
    <col min="2" max="2" width="47.5703125" style="647" customWidth="1"/>
    <col min="3" max="3" width="13.5703125" style="647" customWidth="1"/>
    <col min="4" max="8" width="11.28515625" style="647" customWidth="1"/>
    <col min="9" max="9" width="10.85546875" style="647" customWidth="1"/>
    <col min="10" max="16384" width="9.140625" style="626"/>
  </cols>
  <sheetData>
    <row r="1" spans="1:9" ht="34.5" customHeight="1" x14ac:dyDescent="0.2">
      <c r="A1" s="625"/>
      <c r="B1" s="1139" t="s">
        <v>4333</v>
      </c>
      <c r="C1" s="1139"/>
      <c r="D1" s="1139"/>
      <c r="E1" s="1139"/>
      <c r="F1" s="1139"/>
      <c r="G1" s="1139"/>
      <c r="H1" s="1139"/>
      <c r="I1" s="1139"/>
    </row>
    <row r="2" spans="1:9" ht="13.5" thickBot="1" x14ac:dyDescent="0.25">
      <c r="A2" s="627"/>
      <c r="B2" s="627"/>
      <c r="C2" s="628"/>
      <c r="D2" s="628"/>
      <c r="E2" s="628"/>
      <c r="F2" s="628"/>
      <c r="G2" s="628"/>
      <c r="H2" s="628"/>
      <c r="I2" s="629" t="s">
        <v>2</v>
      </c>
    </row>
    <row r="3" spans="1:9" ht="13.5" customHeight="1" x14ac:dyDescent="0.2">
      <c r="A3" s="630"/>
      <c r="B3" s="1140" t="s">
        <v>2032</v>
      </c>
      <c r="C3" s="1142" t="s">
        <v>2223</v>
      </c>
      <c r="D3" s="1144" t="s">
        <v>2224</v>
      </c>
      <c r="E3" s="1144"/>
      <c r="F3" s="1144"/>
      <c r="G3" s="1145"/>
      <c r="H3" s="1142" t="s">
        <v>2225</v>
      </c>
      <c r="I3" s="1146" t="s">
        <v>2226</v>
      </c>
    </row>
    <row r="4" spans="1:9" ht="33" customHeight="1" thickBot="1" x14ac:dyDescent="0.25">
      <c r="A4" s="631" t="s">
        <v>2227</v>
      </c>
      <c r="B4" s="1141"/>
      <c r="C4" s="1143"/>
      <c r="D4" s="632">
        <v>2015</v>
      </c>
      <c r="E4" s="632">
        <v>2016</v>
      </c>
      <c r="F4" s="632">
        <v>2017</v>
      </c>
      <c r="G4" s="734">
        <v>2018</v>
      </c>
      <c r="H4" s="1143"/>
      <c r="I4" s="1147"/>
    </row>
    <row r="5" spans="1:9" s="634" customFormat="1" ht="27" customHeight="1" x14ac:dyDescent="0.2">
      <c r="A5" s="633"/>
      <c r="B5" s="738" t="s">
        <v>2228</v>
      </c>
      <c r="C5" s="735">
        <f>SUM(C6:C11)</f>
        <v>92967.762180000005</v>
      </c>
      <c r="D5" s="735">
        <f t="shared" ref="D5:H5" si="0">SUM(D6:D11)</f>
        <v>0</v>
      </c>
      <c r="E5" s="735">
        <f t="shared" si="0"/>
        <v>2098.5</v>
      </c>
      <c r="F5" s="735">
        <f t="shared" si="0"/>
        <v>5874.5965900000001</v>
      </c>
      <c r="G5" s="735">
        <f t="shared" si="0"/>
        <v>40179.005590000001</v>
      </c>
      <c r="H5" s="735">
        <f t="shared" si="0"/>
        <v>44815.66</v>
      </c>
      <c r="I5" s="739" t="s">
        <v>201</v>
      </c>
    </row>
    <row r="6" spans="1:9" s="634" customFormat="1" x14ac:dyDescent="0.2">
      <c r="A6" s="635">
        <v>3339</v>
      </c>
      <c r="B6" s="636" t="s">
        <v>2229</v>
      </c>
      <c r="C6" s="637">
        <v>2989.5753500000001</v>
      </c>
      <c r="D6" s="638">
        <v>0</v>
      </c>
      <c r="E6" s="638">
        <v>0</v>
      </c>
      <c r="F6" s="638">
        <v>493.63460000000003</v>
      </c>
      <c r="G6" s="736">
        <v>1400.46075</v>
      </c>
      <c r="H6" s="637">
        <v>1095.48</v>
      </c>
      <c r="I6" s="639">
        <v>0.95</v>
      </c>
    </row>
    <row r="7" spans="1:9" s="634" customFormat="1" x14ac:dyDescent="0.2">
      <c r="A7" s="635">
        <v>3396</v>
      </c>
      <c r="B7" s="636" t="s">
        <v>2230</v>
      </c>
      <c r="C7" s="637">
        <v>4899.4011799999998</v>
      </c>
      <c r="D7" s="638">
        <v>0</v>
      </c>
      <c r="E7" s="638">
        <v>0</v>
      </c>
      <c r="F7" s="638">
        <v>0</v>
      </c>
      <c r="G7" s="736">
        <v>605.83118000000002</v>
      </c>
      <c r="H7" s="637">
        <v>4293.57</v>
      </c>
      <c r="I7" s="639">
        <v>0.95</v>
      </c>
    </row>
    <row r="8" spans="1:9" s="634" customFormat="1" ht="24" customHeight="1" x14ac:dyDescent="0.2">
      <c r="A8" s="635">
        <v>3311</v>
      </c>
      <c r="B8" s="636" t="s">
        <v>2231</v>
      </c>
      <c r="C8" s="637">
        <v>4090.5365899999997</v>
      </c>
      <c r="D8" s="638">
        <v>0</v>
      </c>
      <c r="E8" s="638">
        <v>1417.26</v>
      </c>
      <c r="F8" s="638">
        <v>2047.1510099999998</v>
      </c>
      <c r="G8" s="736">
        <v>626.12558000000001</v>
      </c>
      <c r="H8" s="637">
        <v>0</v>
      </c>
      <c r="I8" s="639">
        <v>0.95</v>
      </c>
    </row>
    <row r="9" spans="1:9" s="634" customFormat="1" ht="24" customHeight="1" x14ac:dyDescent="0.2">
      <c r="A9" s="635">
        <v>3303</v>
      </c>
      <c r="B9" s="636" t="s">
        <v>2232</v>
      </c>
      <c r="C9" s="637">
        <v>10632.214</v>
      </c>
      <c r="D9" s="638">
        <v>0</v>
      </c>
      <c r="E9" s="638">
        <v>493.08</v>
      </c>
      <c r="F9" s="638">
        <v>329.12</v>
      </c>
      <c r="G9" s="736">
        <v>4129.0039999999999</v>
      </c>
      <c r="H9" s="637">
        <v>5681.01</v>
      </c>
      <c r="I9" s="639">
        <v>0.9</v>
      </c>
    </row>
    <row r="10" spans="1:9" s="634" customFormat="1" x14ac:dyDescent="0.2">
      <c r="A10" s="635">
        <v>3255</v>
      </c>
      <c r="B10" s="636" t="s">
        <v>2233</v>
      </c>
      <c r="C10" s="637">
        <v>60157.291550000002</v>
      </c>
      <c r="D10" s="638">
        <v>0</v>
      </c>
      <c r="E10" s="638">
        <v>188.16</v>
      </c>
      <c r="F10" s="638">
        <v>2535.797</v>
      </c>
      <c r="G10" s="736">
        <v>27054.214550000001</v>
      </c>
      <c r="H10" s="637">
        <v>30379.120000000003</v>
      </c>
      <c r="I10" s="639">
        <v>0.9</v>
      </c>
    </row>
    <row r="11" spans="1:9" s="634" customFormat="1" x14ac:dyDescent="0.2">
      <c r="A11" s="635">
        <v>3309</v>
      </c>
      <c r="B11" s="636" t="s">
        <v>2234</v>
      </c>
      <c r="C11" s="637">
        <v>10198.743509999998</v>
      </c>
      <c r="D11" s="638">
        <v>0</v>
      </c>
      <c r="E11" s="638">
        <v>0</v>
      </c>
      <c r="F11" s="638">
        <v>468.89398000000006</v>
      </c>
      <c r="G11" s="736">
        <v>6363.369529999999</v>
      </c>
      <c r="H11" s="637">
        <v>3366.4799999999996</v>
      </c>
      <c r="I11" s="639">
        <v>0.95</v>
      </c>
    </row>
    <row r="12" spans="1:9" s="634" customFormat="1" ht="18" customHeight="1" x14ac:dyDescent="0.2">
      <c r="A12" s="640"/>
      <c r="B12" s="740" t="s">
        <v>2235</v>
      </c>
      <c r="C12" s="735">
        <f>SUM(C13)</f>
        <v>84079.997000000003</v>
      </c>
      <c r="D12" s="735">
        <f t="shared" ref="D12:H12" si="1">SUM(D13)</f>
        <v>0</v>
      </c>
      <c r="E12" s="735">
        <f t="shared" si="1"/>
        <v>0</v>
      </c>
      <c r="F12" s="735">
        <f t="shared" si="1"/>
        <v>90.75</v>
      </c>
      <c r="G12" s="735">
        <f t="shared" si="1"/>
        <v>54.027000000000001</v>
      </c>
      <c r="H12" s="735">
        <f t="shared" si="1"/>
        <v>83935.22</v>
      </c>
      <c r="I12" s="739" t="s">
        <v>201</v>
      </c>
    </row>
    <row r="13" spans="1:9" s="634" customFormat="1" x14ac:dyDescent="0.2">
      <c r="A13" s="635">
        <v>3263</v>
      </c>
      <c r="B13" s="636" t="s">
        <v>2236</v>
      </c>
      <c r="C13" s="637">
        <v>84079.997000000003</v>
      </c>
      <c r="D13" s="638">
        <v>0</v>
      </c>
      <c r="E13" s="638">
        <v>0</v>
      </c>
      <c r="F13" s="638">
        <v>90.75</v>
      </c>
      <c r="G13" s="736">
        <v>54.027000000000001</v>
      </c>
      <c r="H13" s="637">
        <v>83935.22</v>
      </c>
      <c r="I13" s="639">
        <v>0.9</v>
      </c>
    </row>
    <row r="14" spans="1:9" s="634" customFormat="1" ht="18.75" customHeight="1" x14ac:dyDescent="0.2">
      <c r="A14" s="640"/>
      <c r="B14" s="740" t="s">
        <v>2059</v>
      </c>
      <c r="C14" s="735">
        <f>SUM(C15:C38)</f>
        <v>1889147.8592099999</v>
      </c>
      <c r="D14" s="735">
        <f t="shared" ref="D14:H14" si="2">SUM(D15:D38)</f>
        <v>184.48</v>
      </c>
      <c r="E14" s="735">
        <f t="shared" si="2"/>
        <v>645.12</v>
      </c>
      <c r="F14" s="735">
        <f t="shared" si="2"/>
        <v>154584.90651999999</v>
      </c>
      <c r="G14" s="735">
        <f t="shared" si="2"/>
        <v>635201.30268999992</v>
      </c>
      <c r="H14" s="735">
        <f t="shared" si="2"/>
        <v>1098532.0499999998</v>
      </c>
      <c r="I14" s="741" t="s">
        <v>201</v>
      </c>
    </row>
    <row r="15" spans="1:9" s="634" customFormat="1" ht="24" customHeight="1" x14ac:dyDescent="0.2">
      <c r="A15" s="635">
        <v>3392</v>
      </c>
      <c r="B15" s="636" t="s">
        <v>2237</v>
      </c>
      <c r="C15" s="637">
        <v>102999.993</v>
      </c>
      <c r="D15" s="638">
        <v>0</v>
      </c>
      <c r="E15" s="638">
        <v>0</v>
      </c>
      <c r="F15" s="638">
        <v>66.912999999999997</v>
      </c>
      <c r="G15" s="736">
        <v>32.25</v>
      </c>
      <c r="H15" s="637">
        <v>102900.83</v>
      </c>
      <c r="I15" s="639">
        <v>0.9</v>
      </c>
    </row>
    <row r="16" spans="1:9" s="634" customFormat="1" x14ac:dyDescent="0.2">
      <c r="A16" s="635">
        <v>3317</v>
      </c>
      <c r="B16" s="636" t="s">
        <v>2238</v>
      </c>
      <c r="C16" s="637">
        <v>190999.57809999998</v>
      </c>
      <c r="D16" s="638">
        <v>0</v>
      </c>
      <c r="E16" s="638">
        <v>0</v>
      </c>
      <c r="F16" s="638">
        <v>46.585000000000001</v>
      </c>
      <c r="G16" s="736">
        <v>31120.003100000002</v>
      </c>
      <c r="H16" s="637">
        <v>159832.99</v>
      </c>
      <c r="I16" s="639">
        <v>0.9</v>
      </c>
    </row>
    <row r="17" spans="1:9" s="634" customFormat="1" x14ac:dyDescent="0.2">
      <c r="A17" s="635">
        <v>3405</v>
      </c>
      <c r="B17" s="636" t="s">
        <v>2239</v>
      </c>
      <c r="C17" s="637">
        <v>70000.100000000006</v>
      </c>
      <c r="D17" s="638">
        <v>0</v>
      </c>
      <c r="E17" s="638">
        <v>0</v>
      </c>
      <c r="F17" s="638">
        <v>0</v>
      </c>
      <c r="G17" s="736">
        <v>66.55</v>
      </c>
      <c r="H17" s="637">
        <v>69933.55</v>
      </c>
      <c r="I17" s="639">
        <v>0.9</v>
      </c>
    </row>
    <row r="18" spans="1:9" s="634" customFormat="1" x14ac:dyDescent="0.2">
      <c r="A18" s="635">
        <v>3320</v>
      </c>
      <c r="B18" s="636" t="s">
        <v>2240</v>
      </c>
      <c r="C18" s="637">
        <v>27572.99595</v>
      </c>
      <c r="D18" s="638">
        <v>0</v>
      </c>
      <c r="E18" s="638">
        <v>0</v>
      </c>
      <c r="F18" s="638">
        <v>24678.990600000001</v>
      </c>
      <c r="G18" s="736">
        <v>2894.0053500000004</v>
      </c>
      <c r="H18" s="637">
        <v>0</v>
      </c>
      <c r="I18" s="639">
        <v>0.9</v>
      </c>
    </row>
    <row r="19" spans="1:9" s="634" customFormat="1" ht="24" customHeight="1" x14ac:dyDescent="0.2">
      <c r="A19" s="635">
        <v>3363</v>
      </c>
      <c r="B19" s="636" t="s">
        <v>2241</v>
      </c>
      <c r="C19" s="637">
        <v>29012.35713</v>
      </c>
      <c r="D19" s="638">
        <v>0</v>
      </c>
      <c r="E19" s="638">
        <v>0</v>
      </c>
      <c r="F19" s="638">
        <v>90.75</v>
      </c>
      <c r="G19" s="736">
        <v>28921.60713</v>
      </c>
      <c r="H19" s="637">
        <v>0</v>
      </c>
      <c r="I19" s="639">
        <v>0.9</v>
      </c>
    </row>
    <row r="20" spans="1:9" s="634" customFormat="1" ht="24" customHeight="1" x14ac:dyDescent="0.2">
      <c r="A20" s="635">
        <v>3362</v>
      </c>
      <c r="B20" s="636" t="s">
        <v>2242</v>
      </c>
      <c r="C20" s="637">
        <v>85399.983349999995</v>
      </c>
      <c r="D20" s="638">
        <v>0</v>
      </c>
      <c r="E20" s="638">
        <v>0</v>
      </c>
      <c r="F20" s="638">
        <v>90.75</v>
      </c>
      <c r="G20" s="736">
        <v>45280.993349999997</v>
      </c>
      <c r="H20" s="637">
        <v>40028.239999999998</v>
      </c>
      <c r="I20" s="639">
        <v>0.9</v>
      </c>
    </row>
    <row r="21" spans="1:9" s="634" customFormat="1" x14ac:dyDescent="0.2">
      <c r="A21" s="635">
        <v>3367</v>
      </c>
      <c r="B21" s="636" t="s">
        <v>2243</v>
      </c>
      <c r="C21" s="637">
        <v>43309.940729999995</v>
      </c>
      <c r="D21" s="638">
        <v>0</v>
      </c>
      <c r="E21" s="638">
        <v>0</v>
      </c>
      <c r="F21" s="638">
        <v>46.585000000000001</v>
      </c>
      <c r="G21" s="736">
        <v>43263.355729999996</v>
      </c>
      <c r="H21" s="637">
        <v>0</v>
      </c>
      <c r="I21" s="639">
        <v>0.9</v>
      </c>
    </row>
    <row r="22" spans="1:9" s="634" customFormat="1" x14ac:dyDescent="0.2">
      <c r="A22" s="635">
        <v>3365</v>
      </c>
      <c r="B22" s="636" t="s">
        <v>2244</v>
      </c>
      <c r="C22" s="637">
        <v>118499.58500000001</v>
      </c>
      <c r="D22" s="638">
        <v>0</v>
      </c>
      <c r="E22" s="638">
        <v>0</v>
      </c>
      <c r="F22" s="638">
        <v>0</v>
      </c>
      <c r="G22" s="736">
        <v>46.585000000000001</v>
      </c>
      <c r="H22" s="637">
        <v>118453</v>
      </c>
      <c r="I22" s="639">
        <v>0.9</v>
      </c>
    </row>
    <row r="23" spans="1:9" s="634" customFormat="1" ht="24" customHeight="1" x14ac:dyDescent="0.2">
      <c r="A23" s="635">
        <v>3406</v>
      </c>
      <c r="B23" s="636" t="s">
        <v>2245</v>
      </c>
      <c r="C23" s="637">
        <v>17999.994999999999</v>
      </c>
      <c r="D23" s="638">
        <v>0</v>
      </c>
      <c r="E23" s="638">
        <v>0</v>
      </c>
      <c r="F23" s="638">
        <v>0</v>
      </c>
      <c r="G23" s="736">
        <v>46.585000000000001</v>
      </c>
      <c r="H23" s="637">
        <v>17953.41</v>
      </c>
      <c r="I23" s="639">
        <v>0.9</v>
      </c>
    </row>
    <row r="24" spans="1:9" s="634" customFormat="1" ht="24" customHeight="1" x14ac:dyDescent="0.2">
      <c r="A24" s="635">
        <v>3407</v>
      </c>
      <c r="B24" s="636" t="s">
        <v>2245</v>
      </c>
      <c r="C24" s="637">
        <v>47999.995000000003</v>
      </c>
      <c r="D24" s="638">
        <v>0</v>
      </c>
      <c r="E24" s="638">
        <v>0</v>
      </c>
      <c r="F24" s="638">
        <v>0</v>
      </c>
      <c r="G24" s="736">
        <v>46.585000000000001</v>
      </c>
      <c r="H24" s="637">
        <v>47953.41</v>
      </c>
      <c r="I24" s="639">
        <v>0.9</v>
      </c>
    </row>
    <row r="25" spans="1:9" s="634" customFormat="1" ht="24" customHeight="1" x14ac:dyDescent="0.2">
      <c r="A25" s="635">
        <v>3408</v>
      </c>
      <c r="B25" s="636" t="s">
        <v>2246</v>
      </c>
      <c r="C25" s="637">
        <v>58199.995000000003</v>
      </c>
      <c r="D25" s="638">
        <v>0</v>
      </c>
      <c r="E25" s="638">
        <v>0</v>
      </c>
      <c r="F25" s="638">
        <v>0</v>
      </c>
      <c r="G25" s="736">
        <v>46.585000000000001</v>
      </c>
      <c r="H25" s="637">
        <v>58153.41</v>
      </c>
      <c r="I25" s="639">
        <v>0.9</v>
      </c>
    </row>
    <row r="26" spans="1:9" s="634" customFormat="1" ht="24" customHeight="1" x14ac:dyDescent="0.2">
      <c r="A26" s="635">
        <v>3409</v>
      </c>
      <c r="B26" s="636" t="s">
        <v>2247</v>
      </c>
      <c r="C26" s="637">
        <v>106499.99500000001</v>
      </c>
      <c r="D26" s="638">
        <v>0</v>
      </c>
      <c r="E26" s="638">
        <v>0</v>
      </c>
      <c r="F26" s="638">
        <v>0</v>
      </c>
      <c r="G26" s="736">
        <v>46.585000000000001</v>
      </c>
      <c r="H26" s="637">
        <v>106453.41</v>
      </c>
      <c r="I26" s="639">
        <v>0.9</v>
      </c>
    </row>
    <row r="27" spans="1:9" s="634" customFormat="1" x14ac:dyDescent="0.2">
      <c r="A27" s="635">
        <v>3204</v>
      </c>
      <c r="B27" s="636" t="s">
        <v>2248</v>
      </c>
      <c r="C27" s="637">
        <v>56230.367339999997</v>
      </c>
      <c r="D27" s="638">
        <v>0</v>
      </c>
      <c r="E27" s="638">
        <v>314.60000000000002</v>
      </c>
      <c r="F27" s="638">
        <v>34224.115899999997</v>
      </c>
      <c r="G27" s="736">
        <v>21691.651440000001</v>
      </c>
      <c r="H27" s="637">
        <v>0</v>
      </c>
      <c r="I27" s="639">
        <v>0.9</v>
      </c>
    </row>
    <row r="28" spans="1:9" s="634" customFormat="1" x14ac:dyDescent="0.2">
      <c r="A28" s="635">
        <v>3368</v>
      </c>
      <c r="B28" s="636" t="s">
        <v>2249</v>
      </c>
      <c r="C28" s="637">
        <v>48659.982089999998</v>
      </c>
      <c r="D28" s="638">
        <v>0</v>
      </c>
      <c r="E28" s="638">
        <v>0</v>
      </c>
      <c r="F28" s="638">
        <v>46.585000000000001</v>
      </c>
      <c r="G28" s="736">
        <v>48613.397089999999</v>
      </c>
      <c r="H28" s="637">
        <v>0</v>
      </c>
      <c r="I28" s="639">
        <v>0.9</v>
      </c>
    </row>
    <row r="29" spans="1:9" s="634" customFormat="1" x14ac:dyDescent="0.2">
      <c r="A29" s="635">
        <v>3206</v>
      </c>
      <c r="B29" s="636" t="s">
        <v>2250</v>
      </c>
      <c r="C29" s="637">
        <v>31999.11</v>
      </c>
      <c r="D29" s="638">
        <v>0</v>
      </c>
      <c r="E29" s="638">
        <v>107.7</v>
      </c>
      <c r="F29" s="638">
        <v>0</v>
      </c>
      <c r="G29" s="736">
        <v>54.45</v>
      </c>
      <c r="H29" s="637">
        <v>31836.959999999999</v>
      </c>
      <c r="I29" s="639">
        <v>0.9</v>
      </c>
    </row>
    <row r="30" spans="1:9" s="634" customFormat="1" ht="34.5" customHeight="1" x14ac:dyDescent="0.2">
      <c r="A30" s="635">
        <v>3262</v>
      </c>
      <c r="B30" s="636" t="s">
        <v>2251</v>
      </c>
      <c r="C30" s="637">
        <v>4613.9354299999995</v>
      </c>
      <c r="D30" s="638">
        <v>0</v>
      </c>
      <c r="E30" s="638">
        <v>183.17999999999998</v>
      </c>
      <c r="F30" s="638">
        <v>751.7583599999997</v>
      </c>
      <c r="G30" s="736">
        <v>759.50706999999977</v>
      </c>
      <c r="H30" s="637">
        <v>2919.49</v>
      </c>
      <c r="I30" s="639">
        <v>0.85</v>
      </c>
    </row>
    <row r="31" spans="1:9" s="634" customFormat="1" x14ac:dyDescent="0.2">
      <c r="A31" s="635">
        <v>3326</v>
      </c>
      <c r="B31" s="636" t="s">
        <v>2252</v>
      </c>
      <c r="C31" s="637">
        <v>50200.626560000004</v>
      </c>
      <c r="D31" s="638">
        <v>0</v>
      </c>
      <c r="E31" s="638">
        <v>0</v>
      </c>
      <c r="F31" s="638">
        <v>7940.5114199999998</v>
      </c>
      <c r="G31" s="736">
        <v>42260.115140000002</v>
      </c>
      <c r="H31" s="637">
        <v>0</v>
      </c>
      <c r="I31" s="639">
        <v>0.9</v>
      </c>
    </row>
    <row r="32" spans="1:9" s="634" customFormat="1" ht="24" customHeight="1" x14ac:dyDescent="0.2">
      <c r="A32" s="635">
        <v>3323</v>
      </c>
      <c r="B32" s="636" t="s">
        <v>2253</v>
      </c>
      <c r="C32" s="637">
        <v>49632.854480000002</v>
      </c>
      <c r="D32" s="638">
        <v>0</v>
      </c>
      <c r="E32" s="638">
        <v>0</v>
      </c>
      <c r="F32" s="638">
        <v>66.55</v>
      </c>
      <c r="G32" s="736">
        <v>49566.304479999999</v>
      </c>
      <c r="H32" s="637">
        <v>0</v>
      </c>
      <c r="I32" s="639">
        <v>0.9</v>
      </c>
    </row>
    <row r="33" spans="1:9" s="634" customFormat="1" x14ac:dyDescent="0.2">
      <c r="A33" s="635">
        <v>3322</v>
      </c>
      <c r="B33" s="636" t="s">
        <v>2254</v>
      </c>
      <c r="C33" s="637">
        <v>21386.17985</v>
      </c>
      <c r="D33" s="638">
        <v>0</v>
      </c>
      <c r="E33" s="638">
        <v>0</v>
      </c>
      <c r="F33" s="638">
        <v>260.14999999999998</v>
      </c>
      <c r="G33" s="736">
        <v>21053.509849999999</v>
      </c>
      <c r="H33" s="637">
        <v>72.52</v>
      </c>
      <c r="I33" s="639">
        <v>0.9</v>
      </c>
    </row>
    <row r="34" spans="1:9" s="634" customFormat="1" ht="24" customHeight="1" x14ac:dyDescent="0.2">
      <c r="A34" s="635">
        <v>3325</v>
      </c>
      <c r="B34" s="636" t="s">
        <v>2255</v>
      </c>
      <c r="C34" s="637">
        <v>75329.26363999999</v>
      </c>
      <c r="D34" s="638">
        <v>0</v>
      </c>
      <c r="E34" s="638">
        <v>0</v>
      </c>
      <c r="F34" s="638">
        <v>3050.2339500000003</v>
      </c>
      <c r="G34" s="736">
        <v>72279.029689999996</v>
      </c>
      <c r="H34" s="637">
        <v>0</v>
      </c>
      <c r="I34" s="639">
        <v>0.9</v>
      </c>
    </row>
    <row r="35" spans="1:9" s="634" customFormat="1" x14ac:dyDescent="0.2">
      <c r="A35" s="635">
        <v>3321</v>
      </c>
      <c r="B35" s="636" t="s">
        <v>2256</v>
      </c>
      <c r="C35" s="637">
        <v>133999.99049</v>
      </c>
      <c r="D35" s="638">
        <v>0</v>
      </c>
      <c r="E35" s="638">
        <v>0</v>
      </c>
      <c r="F35" s="638">
        <v>1030.9000000000001</v>
      </c>
      <c r="G35" s="736">
        <v>69975.370490000001</v>
      </c>
      <c r="H35" s="637">
        <v>62993.72</v>
      </c>
      <c r="I35" s="639">
        <v>0.9</v>
      </c>
    </row>
    <row r="36" spans="1:9" s="634" customFormat="1" ht="24" customHeight="1" x14ac:dyDescent="0.2">
      <c r="A36" s="635">
        <v>3318</v>
      </c>
      <c r="B36" s="636" t="s">
        <v>2257</v>
      </c>
      <c r="C36" s="637">
        <v>161100.88120999999</v>
      </c>
      <c r="D36" s="638">
        <v>0</v>
      </c>
      <c r="E36" s="638">
        <v>0</v>
      </c>
      <c r="F36" s="638">
        <v>81969.678289999996</v>
      </c>
      <c r="G36" s="736">
        <v>79131.202919999996</v>
      </c>
      <c r="H36" s="637">
        <v>0</v>
      </c>
      <c r="I36" s="639">
        <v>0.9</v>
      </c>
    </row>
    <row r="37" spans="1:9" s="634" customFormat="1" ht="24" customHeight="1" x14ac:dyDescent="0.2">
      <c r="A37" s="635">
        <v>3319</v>
      </c>
      <c r="B37" s="636" t="s">
        <v>2258</v>
      </c>
      <c r="C37" s="637">
        <v>313000.11985999998</v>
      </c>
      <c r="D37" s="638">
        <v>184.48</v>
      </c>
      <c r="E37" s="638">
        <v>39.64</v>
      </c>
      <c r="F37" s="638">
        <v>223.85</v>
      </c>
      <c r="G37" s="736">
        <v>77783.03985999999</v>
      </c>
      <c r="H37" s="637">
        <v>234769.11</v>
      </c>
      <c r="I37" s="639">
        <v>0.9</v>
      </c>
    </row>
    <row r="38" spans="1:9" s="634" customFormat="1" x14ac:dyDescent="0.2">
      <c r="A38" s="635">
        <v>3324</v>
      </c>
      <c r="B38" s="636" t="s">
        <v>2259</v>
      </c>
      <c r="C38" s="637">
        <v>44500.035000000003</v>
      </c>
      <c r="D38" s="638">
        <v>0</v>
      </c>
      <c r="E38" s="638">
        <v>0</v>
      </c>
      <c r="F38" s="638">
        <v>0</v>
      </c>
      <c r="G38" s="736">
        <v>222.035</v>
      </c>
      <c r="H38" s="637">
        <v>44278</v>
      </c>
      <c r="I38" s="639">
        <v>0.9</v>
      </c>
    </row>
    <row r="39" spans="1:9" s="634" customFormat="1" ht="18" customHeight="1" x14ac:dyDescent="0.2">
      <c r="A39" s="640"/>
      <c r="B39" s="740" t="s">
        <v>2078</v>
      </c>
      <c r="C39" s="735">
        <f>SUM(C40:C44)</f>
        <v>228329.50261</v>
      </c>
      <c r="D39" s="735">
        <f t="shared" ref="D39:H39" si="3">SUM(D40:D44)</f>
        <v>0</v>
      </c>
      <c r="E39" s="735">
        <f t="shared" si="3"/>
        <v>0</v>
      </c>
      <c r="F39" s="735">
        <f t="shared" si="3"/>
        <v>3421.5480699999998</v>
      </c>
      <c r="G39" s="735">
        <f t="shared" si="3"/>
        <v>6145.5045399999999</v>
      </c>
      <c r="H39" s="735">
        <f t="shared" si="3"/>
        <v>218762.44999999998</v>
      </c>
      <c r="I39" s="739" t="s">
        <v>201</v>
      </c>
    </row>
    <row r="40" spans="1:9" s="634" customFormat="1" x14ac:dyDescent="0.2">
      <c r="A40" s="635">
        <v>3399</v>
      </c>
      <c r="B40" s="636" t="s">
        <v>2260</v>
      </c>
      <c r="C40" s="637">
        <v>199996.55</v>
      </c>
      <c r="D40" s="638">
        <v>0</v>
      </c>
      <c r="E40" s="638">
        <v>0</v>
      </c>
      <c r="F40" s="638">
        <v>0</v>
      </c>
      <c r="G40" s="736">
        <v>66.55</v>
      </c>
      <c r="H40" s="637">
        <v>199930</v>
      </c>
      <c r="I40" s="639">
        <v>0.9</v>
      </c>
    </row>
    <row r="41" spans="1:9" s="634" customFormat="1" ht="24" customHeight="1" x14ac:dyDescent="0.2">
      <c r="A41" s="635">
        <v>3312</v>
      </c>
      <c r="B41" s="636" t="s">
        <v>2465</v>
      </c>
      <c r="C41" s="637">
        <v>7304.1900000000005</v>
      </c>
      <c r="D41" s="638">
        <v>0</v>
      </c>
      <c r="E41" s="638">
        <v>0</v>
      </c>
      <c r="F41" s="638">
        <v>0</v>
      </c>
      <c r="G41" s="736">
        <v>183.92</v>
      </c>
      <c r="H41" s="637">
        <v>7120.27</v>
      </c>
      <c r="I41" s="639">
        <v>0.95</v>
      </c>
    </row>
    <row r="42" spans="1:9" s="634" customFormat="1" ht="24" customHeight="1" x14ac:dyDescent="0.2">
      <c r="A42" s="635">
        <v>3315</v>
      </c>
      <c r="B42" s="636" t="s">
        <v>2462</v>
      </c>
      <c r="C42" s="637">
        <v>2654.34049</v>
      </c>
      <c r="D42" s="638">
        <v>0</v>
      </c>
      <c r="E42" s="638">
        <v>0</v>
      </c>
      <c r="F42" s="638">
        <v>0</v>
      </c>
      <c r="G42" s="736">
        <v>1620.2204899999999</v>
      </c>
      <c r="H42" s="637">
        <v>1034.1200000000001</v>
      </c>
      <c r="I42" s="639">
        <v>0.95</v>
      </c>
    </row>
    <row r="43" spans="1:9" s="634" customFormat="1" ht="24" customHeight="1" x14ac:dyDescent="0.2">
      <c r="A43" s="635">
        <v>3313</v>
      </c>
      <c r="B43" s="636" t="s">
        <v>2463</v>
      </c>
      <c r="C43" s="637">
        <v>9724.4980000000014</v>
      </c>
      <c r="D43" s="638">
        <v>0</v>
      </c>
      <c r="E43" s="638">
        <v>0</v>
      </c>
      <c r="F43" s="638">
        <v>0</v>
      </c>
      <c r="G43" s="736">
        <v>402.36799999999994</v>
      </c>
      <c r="H43" s="637">
        <v>9322.130000000001</v>
      </c>
      <c r="I43" s="639">
        <v>0.95</v>
      </c>
    </row>
    <row r="44" spans="1:9" s="634" customFormat="1" ht="24" customHeight="1" x14ac:dyDescent="0.2">
      <c r="A44" s="635">
        <v>3314</v>
      </c>
      <c r="B44" s="636" t="s">
        <v>2464</v>
      </c>
      <c r="C44" s="637">
        <v>8649.9241199999997</v>
      </c>
      <c r="D44" s="638">
        <v>0</v>
      </c>
      <c r="E44" s="638">
        <v>0</v>
      </c>
      <c r="F44" s="638">
        <v>3421.5480699999998</v>
      </c>
      <c r="G44" s="736">
        <v>3872.4460500000005</v>
      </c>
      <c r="H44" s="637">
        <v>1355.9299999999998</v>
      </c>
      <c r="I44" s="639">
        <v>0.95</v>
      </c>
    </row>
    <row r="45" spans="1:9" s="634" customFormat="1" ht="18" customHeight="1" x14ac:dyDescent="0.2">
      <c r="A45" s="640"/>
      <c r="B45" s="740" t="s">
        <v>2086</v>
      </c>
      <c r="C45" s="735">
        <f>SUM(C46:C57)</f>
        <v>607908.70671000006</v>
      </c>
      <c r="D45" s="735">
        <f t="shared" ref="D45:H45" si="4">SUM(D46:D57)</f>
        <v>1901</v>
      </c>
      <c r="E45" s="735">
        <f t="shared" si="4"/>
        <v>4594.82</v>
      </c>
      <c r="F45" s="735">
        <f t="shared" si="4"/>
        <v>1732.6294</v>
      </c>
      <c r="G45" s="735">
        <f t="shared" si="4"/>
        <v>65968.424249999996</v>
      </c>
      <c r="H45" s="735">
        <f t="shared" si="4"/>
        <v>533713.1100000001</v>
      </c>
      <c r="I45" s="739" t="s">
        <v>201</v>
      </c>
    </row>
    <row r="46" spans="1:9" s="634" customFormat="1" x14ac:dyDescent="0.2">
      <c r="A46" s="635">
        <v>3327</v>
      </c>
      <c r="B46" s="636" t="s">
        <v>2261</v>
      </c>
      <c r="C46" s="637">
        <v>10499.996640000001</v>
      </c>
      <c r="D46" s="638">
        <v>0</v>
      </c>
      <c r="E46" s="638">
        <v>0</v>
      </c>
      <c r="F46" s="638">
        <v>0</v>
      </c>
      <c r="G46" s="736">
        <v>7633.4366399999999</v>
      </c>
      <c r="H46" s="637">
        <v>2866.5600000000004</v>
      </c>
      <c r="I46" s="639">
        <v>0.9</v>
      </c>
    </row>
    <row r="47" spans="1:9" s="634" customFormat="1" x14ac:dyDescent="0.2">
      <c r="A47" s="635">
        <v>3305</v>
      </c>
      <c r="B47" s="636" t="s">
        <v>2262</v>
      </c>
      <c r="C47" s="637">
        <v>172000.27900000001</v>
      </c>
      <c r="D47" s="638">
        <v>0</v>
      </c>
      <c r="E47" s="638">
        <v>52.28</v>
      </c>
      <c r="F47" s="638">
        <v>19.529</v>
      </c>
      <c r="G47" s="736">
        <v>556.6</v>
      </c>
      <c r="H47" s="637">
        <v>171371.87</v>
      </c>
      <c r="I47" s="639">
        <v>0.9</v>
      </c>
    </row>
    <row r="48" spans="1:9" s="634" customFormat="1" x14ac:dyDescent="0.2">
      <c r="A48" s="635">
        <v>3253</v>
      </c>
      <c r="B48" s="636" t="s">
        <v>2263</v>
      </c>
      <c r="C48" s="637">
        <v>38800.185619999997</v>
      </c>
      <c r="D48" s="638">
        <v>0</v>
      </c>
      <c r="E48" s="638">
        <v>208.2</v>
      </c>
      <c r="F48" s="638">
        <v>419.51139999999998</v>
      </c>
      <c r="G48" s="736">
        <v>3128.1942199999999</v>
      </c>
      <c r="H48" s="637">
        <v>35044.28</v>
      </c>
      <c r="I48" s="639">
        <v>0.9</v>
      </c>
    </row>
    <row r="49" spans="1:9" s="634" customFormat="1" x14ac:dyDescent="0.2">
      <c r="A49" s="635">
        <v>3250</v>
      </c>
      <c r="B49" s="636" t="s">
        <v>2264</v>
      </c>
      <c r="C49" s="637">
        <v>37499.777999999998</v>
      </c>
      <c r="D49" s="638">
        <v>0</v>
      </c>
      <c r="E49" s="638">
        <v>198.68</v>
      </c>
      <c r="F49" s="638">
        <v>170.441</v>
      </c>
      <c r="G49" s="736">
        <v>217.12700000000001</v>
      </c>
      <c r="H49" s="637">
        <v>36913.53</v>
      </c>
      <c r="I49" s="639">
        <v>0.9</v>
      </c>
    </row>
    <row r="50" spans="1:9" s="634" customFormat="1" x14ac:dyDescent="0.2">
      <c r="A50" s="635">
        <v>3304</v>
      </c>
      <c r="B50" s="636" t="s">
        <v>2265</v>
      </c>
      <c r="C50" s="637">
        <v>110355.93366000001</v>
      </c>
      <c r="D50" s="638">
        <v>1901</v>
      </c>
      <c r="E50" s="638">
        <v>3089.9500000000003</v>
      </c>
      <c r="F50" s="638">
        <v>368.85899999999998</v>
      </c>
      <c r="G50" s="736">
        <v>14541.964660000001</v>
      </c>
      <c r="H50" s="637">
        <v>90454.16</v>
      </c>
      <c r="I50" s="639">
        <v>0.9</v>
      </c>
    </row>
    <row r="51" spans="1:9" s="634" customFormat="1" x14ac:dyDescent="0.2">
      <c r="A51" s="635">
        <v>3267</v>
      </c>
      <c r="B51" s="636" t="s">
        <v>2266</v>
      </c>
      <c r="C51" s="637">
        <v>56998.607550000001</v>
      </c>
      <c r="D51" s="638">
        <v>0</v>
      </c>
      <c r="E51" s="638">
        <v>1037.51</v>
      </c>
      <c r="F51" s="638">
        <v>545.31899999999996</v>
      </c>
      <c r="G51" s="736">
        <v>24665.31855</v>
      </c>
      <c r="H51" s="637">
        <v>30750.46</v>
      </c>
      <c r="I51" s="639">
        <v>0.9</v>
      </c>
    </row>
    <row r="52" spans="1:9" s="634" customFormat="1" ht="21" x14ac:dyDescent="0.2">
      <c r="A52" s="635">
        <v>7000</v>
      </c>
      <c r="B52" s="636" t="s">
        <v>2267</v>
      </c>
      <c r="C52" s="637">
        <v>29720</v>
      </c>
      <c r="D52" s="638">
        <v>0</v>
      </c>
      <c r="E52" s="638">
        <v>0</v>
      </c>
      <c r="F52" s="638">
        <v>69</v>
      </c>
      <c r="G52" s="736">
        <v>261.70693999999997</v>
      </c>
      <c r="H52" s="637">
        <v>29390.57</v>
      </c>
      <c r="I52" s="639">
        <v>0.9</v>
      </c>
    </row>
    <row r="53" spans="1:9" s="634" customFormat="1" ht="24" customHeight="1" x14ac:dyDescent="0.2">
      <c r="A53" s="635">
        <v>3234</v>
      </c>
      <c r="B53" s="636" t="s">
        <v>2268</v>
      </c>
      <c r="C53" s="637">
        <v>50999.551999999996</v>
      </c>
      <c r="D53" s="638">
        <v>0</v>
      </c>
      <c r="E53" s="638">
        <v>0</v>
      </c>
      <c r="F53" s="638">
        <v>0</v>
      </c>
      <c r="G53" s="736">
        <v>8696.2619999999988</v>
      </c>
      <c r="H53" s="637">
        <v>42303.29</v>
      </c>
      <c r="I53" s="639">
        <v>0.9</v>
      </c>
    </row>
    <row r="54" spans="1:9" s="634" customFormat="1" x14ac:dyDescent="0.2">
      <c r="A54" s="635">
        <v>3233</v>
      </c>
      <c r="B54" s="636" t="s">
        <v>2269</v>
      </c>
      <c r="C54" s="637">
        <v>30835.281040000002</v>
      </c>
      <c r="D54" s="638">
        <v>0</v>
      </c>
      <c r="E54" s="638">
        <v>8.1999999999999993</v>
      </c>
      <c r="F54" s="638">
        <v>73.67</v>
      </c>
      <c r="G54" s="736">
        <v>2839.3410400000002</v>
      </c>
      <c r="H54" s="637">
        <v>27914.07</v>
      </c>
      <c r="I54" s="639">
        <v>0.9</v>
      </c>
    </row>
    <row r="55" spans="1:9" s="634" customFormat="1" x14ac:dyDescent="0.2">
      <c r="A55" s="635">
        <v>3236</v>
      </c>
      <c r="B55" s="636" t="s">
        <v>2270</v>
      </c>
      <c r="C55" s="637">
        <v>40000.286</v>
      </c>
      <c r="D55" s="638">
        <v>0</v>
      </c>
      <c r="E55" s="638">
        <v>0</v>
      </c>
      <c r="F55" s="638">
        <v>36.299999999999997</v>
      </c>
      <c r="G55" s="736">
        <v>259.666</v>
      </c>
      <c r="H55" s="637">
        <v>39704.32</v>
      </c>
      <c r="I55" s="639">
        <v>0.9</v>
      </c>
    </row>
    <row r="56" spans="1:9" s="634" customFormat="1" ht="24" customHeight="1" x14ac:dyDescent="0.2">
      <c r="A56" s="635">
        <v>7010</v>
      </c>
      <c r="B56" s="636" t="s">
        <v>2271</v>
      </c>
      <c r="C56" s="637">
        <v>3198.7572</v>
      </c>
      <c r="D56" s="638">
        <v>0</v>
      </c>
      <c r="E56" s="638">
        <v>0</v>
      </c>
      <c r="F56" s="638">
        <v>30</v>
      </c>
      <c r="G56" s="736">
        <v>3168.7572</v>
      </c>
      <c r="H56" s="637">
        <v>0</v>
      </c>
      <c r="I56" s="639">
        <v>0.9</v>
      </c>
    </row>
    <row r="57" spans="1:9" s="634" customFormat="1" ht="24" customHeight="1" x14ac:dyDescent="0.2">
      <c r="A57" s="635">
        <v>3247</v>
      </c>
      <c r="B57" s="636" t="s">
        <v>2272</v>
      </c>
      <c r="C57" s="637">
        <v>27000.05</v>
      </c>
      <c r="D57" s="638">
        <v>0</v>
      </c>
      <c r="E57" s="638">
        <v>0</v>
      </c>
      <c r="F57" s="638">
        <v>0</v>
      </c>
      <c r="G57" s="736">
        <v>0.05</v>
      </c>
      <c r="H57" s="637">
        <v>27000</v>
      </c>
      <c r="I57" s="639">
        <v>0.9</v>
      </c>
    </row>
    <row r="58" spans="1:9" s="634" customFormat="1" ht="18" customHeight="1" x14ac:dyDescent="0.2">
      <c r="A58" s="640"/>
      <c r="B58" s="740" t="s">
        <v>2273</v>
      </c>
      <c r="C58" s="735">
        <f>SUM(C59:C63)</f>
        <v>56482.670460000016</v>
      </c>
      <c r="D58" s="735">
        <f t="shared" ref="D58:H58" si="5">SUM(D59:D63)</f>
        <v>0</v>
      </c>
      <c r="E58" s="735">
        <f t="shared" si="5"/>
        <v>4047.1460000000002</v>
      </c>
      <c r="F58" s="735">
        <f t="shared" si="5"/>
        <v>15579.296950000002</v>
      </c>
      <c r="G58" s="735">
        <f t="shared" si="5"/>
        <v>21868.427510000001</v>
      </c>
      <c r="H58" s="735">
        <f t="shared" si="5"/>
        <v>14987.8</v>
      </c>
      <c r="I58" s="739" t="s">
        <v>201</v>
      </c>
    </row>
    <row r="59" spans="1:9" s="634" customFormat="1" ht="24" customHeight="1" x14ac:dyDescent="0.2">
      <c r="A59" s="635">
        <v>3400</v>
      </c>
      <c r="B59" s="636" t="s">
        <v>2274</v>
      </c>
      <c r="C59" s="637">
        <v>4675.9405999999999</v>
      </c>
      <c r="D59" s="638">
        <v>0</v>
      </c>
      <c r="E59" s="638">
        <v>0</v>
      </c>
      <c r="F59" s="638">
        <v>0</v>
      </c>
      <c r="G59" s="736">
        <v>2197.7205999999996</v>
      </c>
      <c r="H59" s="637">
        <v>2478.2199999999998</v>
      </c>
      <c r="I59" s="639">
        <v>1</v>
      </c>
    </row>
    <row r="60" spans="1:9" s="634" customFormat="1" x14ac:dyDescent="0.2">
      <c r="A60" s="635">
        <v>3280</v>
      </c>
      <c r="B60" s="636" t="s">
        <v>2275</v>
      </c>
      <c r="C60" s="637">
        <v>3499.9895999999999</v>
      </c>
      <c r="D60" s="638">
        <v>0</v>
      </c>
      <c r="E60" s="638">
        <v>0</v>
      </c>
      <c r="F60" s="638">
        <v>0</v>
      </c>
      <c r="G60" s="736">
        <v>503.00959999999981</v>
      </c>
      <c r="H60" s="637">
        <v>2996.98</v>
      </c>
      <c r="I60" s="639">
        <v>0.9</v>
      </c>
    </row>
    <row r="61" spans="1:9" s="634" customFormat="1" x14ac:dyDescent="0.2">
      <c r="A61" s="635">
        <v>3256</v>
      </c>
      <c r="B61" s="636" t="s">
        <v>2276</v>
      </c>
      <c r="C61" s="637">
        <v>45480.148160000012</v>
      </c>
      <c r="D61" s="638">
        <v>0</v>
      </c>
      <c r="E61" s="638">
        <v>3723.3</v>
      </c>
      <c r="F61" s="638">
        <v>14812.537940000002</v>
      </c>
      <c r="G61" s="736">
        <v>18587.260220000004</v>
      </c>
      <c r="H61" s="637">
        <v>8357.0500000000011</v>
      </c>
      <c r="I61" s="639">
        <v>0.85</v>
      </c>
    </row>
    <row r="62" spans="1:9" s="634" customFormat="1" ht="24" customHeight="1" x14ac:dyDescent="0.2">
      <c r="A62" s="635">
        <v>3297</v>
      </c>
      <c r="B62" s="636" t="s">
        <v>2277</v>
      </c>
      <c r="C62" s="637">
        <v>1135.6121800000003</v>
      </c>
      <c r="D62" s="638">
        <v>0</v>
      </c>
      <c r="E62" s="638">
        <v>323.846</v>
      </c>
      <c r="F62" s="638">
        <v>766.7590100000001</v>
      </c>
      <c r="G62" s="736">
        <v>45.007169999999995</v>
      </c>
      <c r="H62" s="637">
        <v>0</v>
      </c>
      <c r="I62" s="639">
        <v>0.9</v>
      </c>
    </row>
    <row r="63" spans="1:9" s="634" customFormat="1" ht="24" customHeight="1" x14ac:dyDescent="0.2">
      <c r="A63" s="635">
        <v>3300</v>
      </c>
      <c r="B63" s="636" t="s">
        <v>2278</v>
      </c>
      <c r="C63" s="637">
        <v>1690.9799200000002</v>
      </c>
      <c r="D63" s="638">
        <v>0</v>
      </c>
      <c r="E63" s="638">
        <v>0</v>
      </c>
      <c r="F63" s="638">
        <v>0</v>
      </c>
      <c r="G63" s="736">
        <v>535.42992000000004</v>
      </c>
      <c r="H63" s="637">
        <v>1155.5500000000002</v>
      </c>
      <c r="I63" s="639">
        <v>0.9</v>
      </c>
    </row>
    <row r="64" spans="1:9" s="634" customFormat="1" ht="18" customHeight="1" x14ac:dyDescent="0.2">
      <c r="A64" s="640"/>
      <c r="B64" s="740" t="s">
        <v>2104</v>
      </c>
      <c r="C64" s="735">
        <f>SUM(C65)</f>
        <v>6449.99899</v>
      </c>
      <c r="D64" s="735">
        <f t="shared" ref="D64:H64" si="6">SUM(D65)</f>
        <v>0</v>
      </c>
      <c r="E64" s="735">
        <f t="shared" si="6"/>
        <v>50</v>
      </c>
      <c r="F64" s="735">
        <f t="shared" si="6"/>
        <v>0</v>
      </c>
      <c r="G64" s="735">
        <f t="shared" si="6"/>
        <v>1539.4189899999997</v>
      </c>
      <c r="H64" s="735">
        <f t="shared" si="6"/>
        <v>4860.58</v>
      </c>
      <c r="I64" s="739" t="s">
        <v>201</v>
      </c>
    </row>
    <row r="65" spans="1:9" s="634" customFormat="1" x14ac:dyDescent="0.2">
      <c r="A65" s="635">
        <v>3277</v>
      </c>
      <c r="B65" s="636" t="s">
        <v>2279</v>
      </c>
      <c r="C65" s="637">
        <v>6449.99899</v>
      </c>
      <c r="D65" s="638">
        <v>0</v>
      </c>
      <c r="E65" s="638">
        <v>50</v>
      </c>
      <c r="F65" s="638">
        <v>0</v>
      </c>
      <c r="G65" s="736">
        <v>1539.4189899999997</v>
      </c>
      <c r="H65" s="637">
        <v>4860.58</v>
      </c>
      <c r="I65" s="639">
        <v>0.9</v>
      </c>
    </row>
    <row r="66" spans="1:9" s="634" customFormat="1" ht="18" customHeight="1" x14ac:dyDescent="0.2">
      <c r="A66" s="640"/>
      <c r="B66" s="740" t="s">
        <v>2106</v>
      </c>
      <c r="C66" s="735">
        <f>SUM(C67:C90)</f>
        <v>1112663.7752900003</v>
      </c>
      <c r="D66" s="735">
        <f t="shared" ref="D66:H66" si="7">SUM(D67:D90)</f>
        <v>0</v>
      </c>
      <c r="E66" s="735">
        <f t="shared" si="7"/>
        <v>26433.56</v>
      </c>
      <c r="F66" s="735">
        <f t="shared" si="7"/>
        <v>153188.01446999999</v>
      </c>
      <c r="G66" s="735">
        <f t="shared" si="7"/>
        <v>176824.12082000007</v>
      </c>
      <c r="H66" s="735">
        <f t="shared" si="7"/>
        <v>756218.08</v>
      </c>
      <c r="I66" s="739" t="s">
        <v>201</v>
      </c>
    </row>
    <row r="67" spans="1:9" s="634" customFormat="1" x14ac:dyDescent="0.2">
      <c r="A67" s="635">
        <v>3372</v>
      </c>
      <c r="B67" s="636" t="s">
        <v>2280</v>
      </c>
      <c r="C67" s="637">
        <v>27999.994999999999</v>
      </c>
      <c r="D67" s="638">
        <v>0</v>
      </c>
      <c r="E67" s="638">
        <v>0</v>
      </c>
      <c r="F67" s="638">
        <v>201.465</v>
      </c>
      <c r="G67" s="736">
        <v>546.91999999999996</v>
      </c>
      <c r="H67" s="637">
        <v>27251.61</v>
      </c>
      <c r="I67" s="639">
        <v>0.9</v>
      </c>
    </row>
    <row r="68" spans="1:9" s="634" customFormat="1" ht="24" customHeight="1" x14ac:dyDescent="0.2">
      <c r="A68" s="635">
        <v>3210</v>
      </c>
      <c r="B68" s="636" t="s">
        <v>2281</v>
      </c>
      <c r="C68" s="637">
        <v>57999.520000000004</v>
      </c>
      <c r="D68" s="638">
        <v>0</v>
      </c>
      <c r="E68" s="638">
        <v>196.01999999999998</v>
      </c>
      <c r="F68" s="638">
        <v>1046.1980000000001</v>
      </c>
      <c r="G68" s="736">
        <v>48.641999999999996</v>
      </c>
      <c r="H68" s="637">
        <v>56708.66</v>
      </c>
      <c r="I68" s="639">
        <v>0.9</v>
      </c>
    </row>
    <row r="69" spans="1:9" s="634" customFormat="1" x14ac:dyDescent="0.2">
      <c r="A69" s="635">
        <v>3213</v>
      </c>
      <c r="B69" s="636" t="s">
        <v>2282</v>
      </c>
      <c r="C69" s="637">
        <v>14980.465800000002</v>
      </c>
      <c r="D69" s="638">
        <v>0</v>
      </c>
      <c r="E69" s="638">
        <v>2057.6799999999998</v>
      </c>
      <c r="F69" s="638">
        <v>3515.3749699999998</v>
      </c>
      <c r="G69" s="736">
        <v>4905.5308300000006</v>
      </c>
      <c r="H69" s="637">
        <v>4501.88</v>
      </c>
      <c r="I69" s="639">
        <v>0.95</v>
      </c>
    </row>
    <row r="70" spans="1:9" s="634" customFormat="1" x14ac:dyDescent="0.2">
      <c r="A70" s="635">
        <v>3383</v>
      </c>
      <c r="B70" s="636" t="s">
        <v>2283</v>
      </c>
      <c r="C70" s="637">
        <v>16000</v>
      </c>
      <c r="D70" s="638">
        <v>0</v>
      </c>
      <c r="E70" s="638">
        <v>0</v>
      </c>
      <c r="F70" s="638">
        <v>0</v>
      </c>
      <c r="G70" s="736">
        <v>59.29</v>
      </c>
      <c r="H70" s="637">
        <v>15940.71</v>
      </c>
      <c r="I70" s="639">
        <v>0.9</v>
      </c>
    </row>
    <row r="71" spans="1:9" s="634" customFormat="1" x14ac:dyDescent="0.2">
      <c r="A71" s="635">
        <v>3211</v>
      </c>
      <c r="B71" s="636" t="s">
        <v>2284</v>
      </c>
      <c r="C71" s="637">
        <v>27307.350999999999</v>
      </c>
      <c r="D71" s="638">
        <v>0</v>
      </c>
      <c r="E71" s="638">
        <v>196.08</v>
      </c>
      <c r="F71" s="638">
        <v>336.74299999999999</v>
      </c>
      <c r="G71" s="736">
        <v>551.51800000000003</v>
      </c>
      <c r="H71" s="637">
        <v>26223.01</v>
      </c>
      <c r="I71" s="639">
        <v>0.9</v>
      </c>
    </row>
    <row r="72" spans="1:9" s="634" customFormat="1" x14ac:dyDescent="0.2">
      <c r="A72" s="635">
        <v>3415</v>
      </c>
      <c r="B72" s="636" t="s">
        <v>2285</v>
      </c>
      <c r="C72" s="637">
        <v>4000</v>
      </c>
      <c r="D72" s="638">
        <v>0</v>
      </c>
      <c r="E72" s="638">
        <v>0</v>
      </c>
      <c r="F72" s="638">
        <v>0</v>
      </c>
      <c r="G72" s="736">
        <v>2905.5</v>
      </c>
      <c r="H72" s="637">
        <v>1094.5</v>
      </c>
      <c r="I72" s="639">
        <v>0.9</v>
      </c>
    </row>
    <row r="73" spans="1:9" s="634" customFormat="1" x14ac:dyDescent="0.2">
      <c r="A73" s="635">
        <v>3404</v>
      </c>
      <c r="B73" s="636" t="s">
        <v>2286</v>
      </c>
      <c r="C73" s="637">
        <v>23352.859000000004</v>
      </c>
      <c r="D73" s="638">
        <v>0</v>
      </c>
      <c r="E73" s="638">
        <v>0</v>
      </c>
      <c r="F73" s="638">
        <v>0</v>
      </c>
      <c r="G73" s="736">
        <v>1887.489</v>
      </c>
      <c r="H73" s="637">
        <v>21465.370000000003</v>
      </c>
      <c r="I73" s="639">
        <v>0.95</v>
      </c>
    </row>
    <row r="74" spans="1:9" s="634" customFormat="1" x14ac:dyDescent="0.2">
      <c r="A74" s="635">
        <v>3336</v>
      </c>
      <c r="B74" s="636" t="s">
        <v>2287</v>
      </c>
      <c r="C74" s="637">
        <v>6831.5819300000003</v>
      </c>
      <c r="D74" s="638">
        <v>0</v>
      </c>
      <c r="E74" s="638">
        <v>0</v>
      </c>
      <c r="F74" s="638">
        <v>117.4064</v>
      </c>
      <c r="G74" s="736">
        <v>1391.4955300000004</v>
      </c>
      <c r="H74" s="637">
        <v>5322.68</v>
      </c>
      <c r="I74" s="639">
        <v>0.95</v>
      </c>
    </row>
    <row r="75" spans="1:9" s="634" customFormat="1" x14ac:dyDescent="0.2">
      <c r="A75" s="635">
        <v>3335</v>
      </c>
      <c r="B75" s="636" t="s">
        <v>2288</v>
      </c>
      <c r="C75" s="637">
        <v>10000.195</v>
      </c>
      <c r="D75" s="638">
        <v>0</v>
      </c>
      <c r="E75" s="638">
        <v>0</v>
      </c>
      <c r="F75" s="638">
        <v>6104.2</v>
      </c>
      <c r="G75" s="736">
        <v>131.285</v>
      </c>
      <c r="H75" s="637">
        <v>3764.71</v>
      </c>
      <c r="I75" s="639">
        <v>0.9</v>
      </c>
    </row>
    <row r="76" spans="1:9" s="634" customFormat="1" ht="24" customHeight="1" x14ac:dyDescent="0.2">
      <c r="A76" s="635">
        <v>3393</v>
      </c>
      <c r="B76" s="636" t="s">
        <v>2289</v>
      </c>
      <c r="C76" s="637">
        <v>2289.4168</v>
      </c>
      <c r="D76" s="638">
        <v>0</v>
      </c>
      <c r="E76" s="638">
        <v>0</v>
      </c>
      <c r="F76" s="638">
        <v>0</v>
      </c>
      <c r="G76" s="736">
        <v>2289.4168</v>
      </c>
      <c r="H76" s="637">
        <v>0</v>
      </c>
      <c r="I76" s="639">
        <v>0.4</v>
      </c>
    </row>
    <row r="77" spans="1:9" s="634" customFormat="1" x14ac:dyDescent="0.2">
      <c r="A77" s="635">
        <v>3203</v>
      </c>
      <c r="B77" s="636" t="s">
        <v>2290</v>
      </c>
      <c r="C77" s="637">
        <v>9857.6165199999996</v>
      </c>
      <c r="D77" s="638">
        <v>0</v>
      </c>
      <c r="E77" s="638">
        <v>1957.3400000000001</v>
      </c>
      <c r="F77" s="638">
        <v>2945.0165099999999</v>
      </c>
      <c r="G77" s="736">
        <v>2749.1000100000001</v>
      </c>
      <c r="H77" s="637">
        <v>2206.1600000000003</v>
      </c>
      <c r="I77" s="639">
        <v>0.95</v>
      </c>
    </row>
    <row r="78" spans="1:9" s="634" customFormat="1" x14ac:dyDescent="0.2">
      <c r="A78" s="635">
        <v>3214</v>
      </c>
      <c r="B78" s="636" t="s">
        <v>2291</v>
      </c>
      <c r="C78" s="637">
        <v>7342.7457799999993</v>
      </c>
      <c r="D78" s="638">
        <v>0</v>
      </c>
      <c r="E78" s="638">
        <v>2663.08</v>
      </c>
      <c r="F78" s="638">
        <v>2316.171249999999</v>
      </c>
      <c r="G78" s="736">
        <v>1304.2145299999995</v>
      </c>
      <c r="H78" s="637">
        <v>1059.2800000000002</v>
      </c>
      <c r="I78" s="639">
        <v>0.95</v>
      </c>
    </row>
    <row r="79" spans="1:9" s="634" customFormat="1" x14ac:dyDescent="0.2">
      <c r="A79" s="635">
        <v>3259</v>
      </c>
      <c r="B79" s="636" t="s">
        <v>2292</v>
      </c>
      <c r="C79" s="637">
        <v>8272.3240000000005</v>
      </c>
      <c r="D79" s="638">
        <v>0</v>
      </c>
      <c r="E79" s="638">
        <v>0</v>
      </c>
      <c r="F79" s="638">
        <v>28.51</v>
      </c>
      <c r="G79" s="736">
        <v>687.94399999999985</v>
      </c>
      <c r="H79" s="637">
        <v>7555.87</v>
      </c>
      <c r="I79" s="639">
        <v>0.95</v>
      </c>
    </row>
    <row r="80" spans="1:9" s="634" customFormat="1" x14ac:dyDescent="0.2">
      <c r="A80" s="635">
        <v>3212</v>
      </c>
      <c r="B80" s="636" t="s">
        <v>2293</v>
      </c>
      <c r="C80" s="637">
        <v>55424.032010000003</v>
      </c>
      <c r="D80" s="638">
        <v>0</v>
      </c>
      <c r="E80" s="638">
        <v>17628.469999999998</v>
      </c>
      <c r="F80" s="638">
        <v>18325.866959999999</v>
      </c>
      <c r="G80" s="736">
        <v>18918.205050000004</v>
      </c>
      <c r="H80" s="637">
        <v>551.4899999999999</v>
      </c>
      <c r="I80" s="639">
        <v>0.95</v>
      </c>
    </row>
    <row r="81" spans="1:9" s="634" customFormat="1" x14ac:dyDescent="0.2">
      <c r="A81" s="635">
        <v>3281</v>
      </c>
      <c r="B81" s="636" t="s">
        <v>2294</v>
      </c>
      <c r="C81" s="637">
        <v>342389.82548000006</v>
      </c>
      <c r="D81" s="638">
        <v>0</v>
      </c>
      <c r="E81" s="638">
        <v>0</v>
      </c>
      <c r="F81" s="638">
        <v>102864.74</v>
      </c>
      <c r="G81" s="736">
        <v>103380.57548000004</v>
      </c>
      <c r="H81" s="637">
        <v>136144.51</v>
      </c>
      <c r="I81" s="639">
        <v>0.95</v>
      </c>
    </row>
    <row r="82" spans="1:9" s="634" customFormat="1" x14ac:dyDescent="0.2">
      <c r="A82" s="635">
        <v>3398</v>
      </c>
      <c r="B82" s="636" t="s">
        <v>2295</v>
      </c>
      <c r="C82" s="637">
        <v>110150.406</v>
      </c>
      <c r="D82" s="638">
        <v>0</v>
      </c>
      <c r="E82" s="638">
        <v>0</v>
      </c>
      <c r="F82" s="638">
        <v>0</v>
      </c>
      <c r="G82" s="736">
        <v>8873.0960000000014</v>
      </c>
      <c r="H82" s="637">
        <v>101277.31</v>
      </c>
      <c r="I82" s="639">
        <v>0.95</v>
      </c>
    </row>
    <row r="83" spans="1:9" s="634" customFormat="1" x14ac:dyDescent="0.2">
      <c r="A83" s="635">
        <v>3215</v>
      </c>
      <c r="B83" s="636" t="s">
        <v>2296</v>
      </c>
      <c r="C83" s="637">
        <v>14729.96917</v>
      </c>
      <c r="D83" s="638">
        <v>0</v>
      </c>
      <c r="E83" s="638">
        <v>662.38</v>
      </c>
      <c r="F83" s="638">
        <v>3581.0261400000009</v>
      </c>
      <c r="G83" s="736">
        <v>6645.3530299999993</v>
      </c>
      <c r="H83" s="637">
        <v>3841.21</v>
      </c>
      <c r="I83" s="639">
        <v>0.95</v>
      </c>
    </row>
    <row r="84" spans="1:9" s="634" customFormat="1" ht="24" customHeight="1" x14ac:dyDescent="0.2">
      <c r="A84" s="635">
        <v>3202</v>
      </c>
      <c r="B84" s="636" t="s">
        <v>2297</v>
      </c>
      <c r="C84" s="637">
        <v>3663.43318</v>
      </c>
      <c r="D84" s="638">
        <v>0</v>
      </c>
      <c r="E84" s="638">
        <v>80.22</v>
      </c>
      <c r="F84" s="638">
        <v>2964.83961</v>
      </c>
      <c r="G84" s="736">
        <v>618.37356999999997</v>
      </c>
      <c r="H84" s="637">
        <v>0</v>
      </c>
      <c r="I84" s="639">
        <v>0.95</v>
      </c>
    </row>
    <row r="85" spans="1:9" s="634" customFormat="1" x14ac:dyDescent="0.2">
      <c r="A85" s="635">
        <v>3258</v>
      </c>
      <c r="B85" s="636" t="s">
        <v>2298</v>
      </c>
      <c r="C85" s="637">
        <v>17922.811229999999</v>
      </c>
      <c r="D85" s="638">
        <v>0</v>
      </c>
      <c r="E85" s="638">
        <v>250.65</v>
      </c>
      <c r="F85" s="638">
        <v>7469.2286299999987</v>
      </c>
      <c r="G85" s="736">
        <v>8964.4526000000005</v>
      </c>
      <c r="H85" s="637">
        <v>1238.48</v>
      </c>
      <c r="I85" s="639">
        <v>0.95</v>
      </c>
    </row>
    <row r="86" spans="1:9" s="634" customFormat="1" x14ac:dyDescent="0.2">
      <c r="A86" s="635">
        <v>3402</v>
      </c>
      <c r="B86" s="636" t="s">
        <v>2299</v>
      </c>
      <c r="C86" s="637">
        <v>210000.08</v>
      </c>
      <c r="D86" s="638">
        <v>0</v>
      </c>
      <c r="E86" s="638">
        <v>214.78</v>
      </c>
      <c r="F86" s="638">
        <v>157.30000000000001</v>
      </c>
      <c r="G86" s="736">
        <v>1130.1400000000001</v>
      </c>
      <c r="H86" s="637">
        <v>208497.86</v>
      </c>
      <c r="I86" s="639">
        <v>0.3</v>
      </c>
    </row>
    <row r="87" spans="1:9" s="634" customFormat="1" ht="24" customHeight="1" x14ac:dyDescent="0.2">
      <c r="A87" s="635">
        <v>3209</v>
      </c>
      <c r="B87" s="636" t="s">
        <v>2300</v>
      </c>
      <c r="C87" s="637">
        <v>43999.114999999998</v>
      </c>
      <c r="D87" s="638">
        <v>0</v>
      </c>
      <c r="E87" s="638">
        <v>173.14</v>
      </c>
      <c r="F87" s="638">
        <v>904.16800000000001</v>
      </c>
      <c r="G87" s="736">
        <v>39.566999999999993</v>
      </c>
      <c r="H87" s="637">
        <v>42882.239999999998</v>
      </c>
      <c r="I87" s="639">
        <v>0.9</v>
      </c>
    </row>
    <row r="88" spans="1:9" s="634" customFormat="1" ht="24" customHeight="1" x14ac:dyDescent="0.2">
      <c r="A88" s="635">
        <v>3371</v>
      </c>
      <c r="B88" s="636" t="s">
        <v>2301</v>
      </c>
      <c r="C88" s="637">
        <v>37999.090000000004</v>
      </c>
      <c r="D88" s="638">
        <v>0</v>
      </c>
      <c r="E88" s="638">
        <v>0</v>
      </c>
      <c r="F88" s="638">
        <v>249.26</v>
      </c>
      <c r="G88" s="736">
        <v>59.29</v>
      </c>
      <c r="H88" s="637">
        <v>37690.54</v>
      </c>
      <c r="I88" s="639">
        <v>0.9</v>
      </c>
    </row>
    <row r="89" spans="1:9" s="634" customFormat="1" x14ac:dyDescent="0.2">
      <c r="A89" s="635">
        <v>3425</v>
      </c>
      <c r="B89" s="636" t="s">
        <v>2302</v>
      </c>
      <c r="C89" s="637">
        <v>51480</v>
      </c>
      <c r="D89" s="638">
        <v>0</v>
      </c>
      <c r="E89" s="638">
        <v>0</v>
      </c>
      <c r="F89" s="638">
        <v>0</v>
      </c>
      <c r="G89" s="736">
        <v>480</v>
      </c>
      <c r="H89" s="637">
        <v>51000</v>
      </c>
      <c r="I89" s="639">
        <v>0.35</v>
      </c>
    </row>
    <row r="90" spans="1:9" s="634" customFormat="1" x14ac:dyDescent="0.2">
      <c r="A90" s="635">
        <v>3282</v>
      </c>
      <c r="B90" s="636" t="s">
        <v>2303</v>
      </c>
      <c r="C90" s="637">
        <v>8670.9423899999983</v>
      </c>
      <c r="D90" s="638">
        <v>0</v>
      </c>
      <c r="E90" s="638">
        <v>353.71999999999997</v>
      </c>
      <c r="F90" s="638">
        <v>60.5</v>
      </c>
      <c r="G90" s="736">
        <v>8256.722389999999</v>
      </c>
      <c r="H90" s="637">
        <v>0</v>
      </c>
      <c r="I90" s="639">
        <v>0.4</v>
      </c>
    </row>
    <row r="91" spans="1:9" s="634" customFormat="1" ht="18" customHeight="1" x14ac:dyDescent="0.2">
      <c r="A91" s="640"/>
      <c r="B91" s="740" t="s">
        <v>2131</v>
      </c>
      <c r="C91" s="735">
        <f>SUM(C92:C122)</f>
        <v>806444.92728000006</v>
      </c>
      <c r="D91" s="735">
        <f t="shared" ref="D91:H91" si="8">SUM(D92:D122)</f>
        <v>3</v>
      </c>
      <c r="E91" s="735">
        <f t="shared" si="8"/>
        <v>17082.34</v>
      </c>
      <c r="F91" s="735">
        <f t="shared" si="8"/>
        <v>26015.119970000003</v>
      </c>
      <c r="G91" s="735">
        <f t="shared" si="8"/>
        <v>348544.65731000004</v>
      </c>
      <c r="H91" s="735">
        <f t="shared" si="8"/>
        <v>414799.81</v>
      </c>
      <c r="I91" s="739" t="s">
        <v>201</v>
      </c>
    </row>
    <row r="92" spans="1:9" s="634" customFormat="1" ht="24" customHeight="1" x14ac:dyDescent="0.2">
      <c r="A92" s="635">
        <v>3220</v>
      </c>
      <c r="B92" s="636" t="s">
        <v>2304</v>
      </c>
      <c r="C92" s="637">
        <v>51098.374600000003</v>
      </c>
      <c r="D92" s="638">
        <v>0</v>
      </c>
      <c r="E92" s="638">
        <v>293.62</v>
      </c>
      <c r="F92" s="638">
        <v>781.95039999999995</v>
      </c>
      <c r="G92" s="736">
        <v>29902.124200000002</v>
      </c>
      <c r="H92" s="637">
        <v>20120.68</v>
      </c>
      <c r="I92" s="639">
        <v>0.9</v>
      </c>
    </row>
    <row r="93" spans="1:9" s="634" customFormat="1" x14ac:dyDescent="0.2">
      <c r="A93" s="635">
        <v>3229</v>
      </c>
      <c r="B93" s="636" t="s">
        <v>2305</v>
      </c>
      <c r="C93" s="637">
        <v>368.35924</v>
      </c>
      <c r="D93" s="638">
        <v>0</v>
      </c>
      <c r="E93" s="638">
        <v>0</v>
      </c>
      <c r="F93" s="638">
        <v>35.465240000000001</v>
      </c>
      <c r="G93" s="736">
        <v>39.484000000000002</v>
      </c>
      <c r="H93" s="637">
        <v>293.40999999999997</v>
      </c>
      <c r="I93" s="639">
        <v>1</v>
      </c>
    </row>
    <row r="94" spans="1:9" s="634" customFormat="1" ht="24" customHeight="1" x14ac:dyDescent="0.2">
      <c r="A94" s="635">
        <v>3219</v>
      </c>
      <c r="B94" s="636" t="s">
        <v>2306</v>
      </c>
      <c r="C94" s="637">
        <v>71999.649999999994</v>
      </c>
      <c r="D94" s="638">
        <v>0</v>
      </c>
      <c r="E94" s="638">
        <v>320.64999999999998</v>
      </c>
      <c r="F94" s="638">
        <v>356.95</v>
      </c>
      <c r="G94" s="736">
        <v>718.74</v>
      </c>
      <c r="H94" s="637">
        <v>70603.31</v>
      </c>
      <c r="I94" s="639">
        <v>0.9</v>
      </c>
    </row>
    <row r="95" spans="1:9" s="634" customFormat="1" x14ac:dyDescent="0.2">
      <c r="A95" s="635">
        <v>3224</v>
      </c>
      <c r="B95" s="636" t="s">
        <v>2307</v>
      </c>
      <c r="C95" s="637">
        <v>21710.547590000002</v>
      </c>
      <c r="D95" s="638">
        <v>0</v>
      </c>
      <c r="E95" s="638">
        <v>45.57</v>
      </c>
      <c r="F95" s="638">
        <v>272.15454999999997</v>
      </c>
      <c r="G95" s="736">
        <v>3768.6430400000004</v>
      </c>
      <c r="H95" s="637">
        <v>17624.18</v>
      </c>
      <c r="I95" s="639">
        <v>0.9</v>
      </c>
    </row>
    <row r="96" spans="1:9" s="634" customFormat="1" ht="24" customHeight="1" x14ac:dyDescent="0.2">
      <c r="A96" s="635">
        <v>3394</v>
      </c>
      <c r="B96" s="636" t="s">
        <v>2308</v>
      </c>
      <c r="C96" s="637">
        <v>24999.306639999999</v>
      </c>
      <c r="D96" s="638">
        <v>0</v>
      </c>
      <c r="E96" s="638">
        <v>222.81</v>
      </c>
      <c r="F96" s="638">
        <v>655.20156000000009</v>
      </c>
      <c r="G96" s="736">
        <v>72.295079999999999</v>
      </c>
      <c r="H96" s="637">
        <v>24049</v>
      </c>
      <c r="I96" s="639">
        <v>0.4</v>
      </c>
    </row>
    <row r="97" spans="1:9" s="634" customFormat="1" x14ac:dyDescent="0.2">
      <c r="A97" s="635">
        <v>3360</v>
      </c>
      <c r="B97" s="636" t="s">
        <v>2309</v>
      </c>
      <c r="C97" s="637">
        <v>6926.3982300000007</v>
      </c>
      <c r="D97" s="638">
        <v>0</v>
      </c>
      <c r="E97" s="638">
        <v>38.72</v>
      </c>
      <c r="F97" s="638">
        <v>188.03399999999999</v>
      </c>
      <c r="G97" s="736">
        <v>6699.6442300000008</v>
      </c>
      <c r="H97" s="637">
        <v>0</v>
      </c>
      <c r="I97" s="639">
        <v>0.4</v>
      </c>
    </row>
    <row r="98" spans="1:9" s="634" customFormat="1" x14ac:dyDescent="0.2">
      <c r="A98" s="635">
        <v>3357</v>
      </c>
      <c r="B98" s="636" t="s">
        <v>2310</v>
      </c>
      <c r="C98" s="637">
        <v>6048.7750700000006</v>
      </c>
      <c r="D98" s="638">
        <v>0</v>
      </c>
      <c r="E98" s="638">
        <v>38.72</v>
      </c>
      <c r="F98" s="638">
        <v>191.66399999999999</v>
      </c>
      <c r="G98" s="736">
        <v>5818.3910700000006</v>
      </c>
      <c r="H98" s="637">
        <v>0</v>
      </c>
      <c r="I98" s="639">
        <v>0.4</v>
      </c>
    </row>
    <row r="99" spans="1:9" s="634" customFormat="1" x14ac:dyDescent="0.2">
      <c r="A99" s="635">
        <v>3349</v>
      </c>
      <c r="B99" s="636" t="s">
        <v>2311</v>
      </c>
      <c r="C99" s="637">
        <v>7959.4000000000005</v>
      </c>
      <c r="D99" s="638">
        <v>0</v>
      </c>
      <c r="E99" s="638">
        <v>48.4</v>
      </c>
      <c r="F99" s="638">
        <v>87.12</v>
      </c>
      <c r="G99" s="736">
        <v>208.12</v>
      </c>
      <c r="H99" s="637">
        <v>7615.76</v>
      </c>
      <c r="I99" s="639">
        <v>0.4</v>
      </c>
    </row>
    <row r="100" spans="1:9" s="634" customFormat="1" x14ac:dyDescent="0.2">
      <c r="A100" s="635">
        <v>3345</v>
      </c>
      <c r="B100" s="636" t="s">
        <v>2312</v>
      </c>
      <c r="C100" s="637">
        <v>13138.17981</v>
      </c>
      <c r="D100" s="638">
        <v>0</v>
      </c>
      <c r="E100" s="638">
        <v>413.81999999999994</v>
      </c>
      <c r="F100" s="638">
        <v>215.38</v>
      </c>
      <c r="G100" s="736">
        <v>12508.979809999999</v>
      </c>
      <c r="H100" s="637">
        <v>0</v>
      </c>
      <c r="I100" s="639">
        <v>0.4</v>
      </c>
    </row>
    <row r="101" spans="1:9" s="634" customFormat="1" x14ac:dyDescent="0.2">
      <c r="A101" s="635">
        <v>3340</v>
      </c>
      <c r="B101" s="636" t="s">
        <v>2313</v>
      </c>
      <c r="C101" s="637">
        <v>40800.174980000003</v>
      </c>
      <c r="D101" s="638">
        <v>0</v>
      </c>
      <c r="E101" s="638">
        <v>364.21000000000004</v>
      </c>
      <c r="F101" s="638">
        <v>575.96</v>
      </c>
      <c r="G101" s="736">
        <v>19178.644980000001</v>
      </c>
      <c r="H101" s="637">
        <v>20681.36</v>
      </c>
      <c r="I101" s="639">
        <v>0.4</v>
      </c>
    </row>
    <row r="102" spans="1:9" s="634" customFormat="1" x14ac:dyDescent="0.2">
      <c r="A102" s="635">
        <v>3344</v>
      </c>
      <c r="B102" s="636" t="s">
        <v>2314</v>
      </c>
      <c r="C102" s="637">
        <v>22599.367900000001</v>
      </c>
      <c r="D102" s="638">
        <v>0</v>
      </c>
      <c r="E102" s="638">
        <v>217.79999999999998</v>
      </c>
      <c r="F102" s="638">
        <v>605</v>
      </c>
      <c r="G102" s="736">
        <v>21776.567900000002</v>
      </c>
      <c r="H102" s="637">
        <v>0</v>
      </c>
      <c r="I102" s="639">
        <v>0.35</v>
      </c>
    </row>
    <row r="103" spans="1:9" s="634" customFormat="1" ht="21" x14ac:dyDescent="0.2">
      <c r="A103" s="635">
        <v>3348</v>
      </c>
      <c r="B103" s="636" t="s">
        <v>2315</v>
      </c>
      <c r="C103" s="637">
        <v>1573.36</v>
      </c>
      <c r="D103" s="638">
        <v>0</v>
      </c>
      <c r="E103" s="638">
        <v>175.45</v>
      </c>
      <c r="F103" s="638">
        <v>90.75</v>
      </c>
      <c r="G103" s="736">
        <v>382.36</v>
      </c>
      <c r="H103" s="637">
        <v>924.8</v>
      </c>
      <c r="I103" s="639">
        <v>0.4</v>
      </c>
    </row>
    <row r="104" spans="1:9" s="634" customFormat="1" x14ac:dyDescent="0.2">
      <c r="A104" s="635">
        <v>3343</v>
      </c>
      <c r="B104" s="636" t="s">
        <v>2316</v>
      </c>
      <c r="C104" s="637">
        <v>9549.33</v>
      </c>
      <c r="D104" s="638">
        <v>0</v>
      </c>
      <c r="E104" s="638">
        <v>160.33000000000001</v>
      </c>
      <c r="F104" s="638">
        <v>342.32</v>
      </c>
      <c r="G104" s="736">
        <v>1</v>
      </c>
      <c r="H104" s="637">
        <v>9045.68</v>
      </c>
      <c r="I104" s="639">
        <v>0.35</v>
      </c>
    </row>
    <row r="105" spans="1:9" s="634" customFormat="1" x14ac:dyDescent="0.2">
      <c r="A105" s="635">
        <v>3356</v>
      </c>
      <c r="B105" s="636" t="s">
        <v>2317</v>
      </c>
      <c r="C105" s="637">
        <v>40099.48201</v>
      </c>
      <c r="D105" s="638">
        <v>0</v>
      </c>
      <c r="E105" s="638">
        <v>135.52000000000001</v>
      </c>
      <c r="F105" s="638">
        <v>383.88459999999998</v>
      </c>
      <c r="G105" s="736">
        <v>25431.31741</v>
      </c>
      <c r="H105" s="637">
        <v>14148.76</v>
      </c>
      <c r="I105" s="639">
        <v>0.4</v>
      </c>
    </row>
    <row r="106" spans="1:9" s="634" customFormat="1" ht="24" customHeight="1" x14ac:dyDescent="0.2">
      <c r="A106" s="635">
        <v>3350</v>
      </c>
      <c r="B106" s="636" t="s">
        <v>2318</v>
      </c>
      <c r="C106" s="637">
        <v>21299.6446</v>
      </c>
      <c r="D106" s="638">
        <v>0</v>
      </c>
      <c r="E106" s="638">
        <v>127.05000000000001</v>
      </c>
      <c r="F106" s="638">
        <v>352.4246</v>
      </c>
      <c r="G106" s="736">
        <v>145.19999999999999</v>
      </c>
      <c r="H106" s="637">
        <v>20674.97</v>
      </c>
      <c r="I106" s="639">
        <v>0.4</v>
      </c>
    </row>
    <row r="107" spans="1:9" s="634" customFormat="1" x14ac:dyDescent="0.2">
      <c r="A107" s="635">
        <v>3359</v>
      </c>
      <c r="B107" s="636" t="s">
        <v>2319</v>
      </c>
      <c r="C107" s="637">
        <v>16999.75</v>
      </c>
      <c r="D107" s="638">
        <v>0</v>
      </c>
      <c r="E107" s="638">
        <v>87.12</v>
      </c>
      <c r="F107" s="638">
        <v>245.63</v>
      </c>
      <c r="G107" s="736">
        <v>256.52</v>
      </c>
      <c r="H107" s="637">
        <v>16410.48</v>
      </c>
      <c r="I107" s="639">
        <v>0.35</v>
      </c>
    </row>
    <row r="108" spans="1:9" s="634" customFormat="1" x14ac:dyDescent="0.2">
      <c r="A108" s="635">
        <v>3230</v>
      </c>
      <c r="B108" s="636" t="s">
        <v>2320</v>
      </c>
      <c r="C108" s="637">
        <v>26347.458400000003</v>
      </c>
      <c r="D108" s="638">
        <v>3</v>
      </c>
      <c r="E108" s="638">
        <v>2318.1099999999997</v>
      </c>
      <c r="F108" s="638">
        <v>2864.2301000000007</v>
      </c>
      <c r="G108" s="736">
        <v>2965.0682999999995</v>
      </c>
      <c r="H108" s="637">
        <v>18197.050000000003</v>
      </c>
      <c r="I108" s="639">
        <v>0.95</v>
      </c>
    </row>
    <row r="109" spans="1:9" s="634" customFormat="1" x14ac:dyDescent="0.2">
      <c r="A109" s="635">
        <v>3223</v>
      </c>
      <c r="B109" s="636" t="s">
        <v>2321</v>
      </c>
      <c r="C109" s="637">
        <v>7796.9593600000017</v>
      </c>
      <c r="D109" s="638">
        <v>0</v>
      </c>
      <c r="E109" s="638">
        <v>0</v>
      </c>
      <c r="F109" s="638">
        <v>92.322999999999993</v>
      </c>
      <c r="G109" s="736">
        <v>7704.6363600000013</v>
      </c>
      <c r="H109" s="637">
        <v>0</v>
      </c>
      <c r="I109" s="639">
        <v>0.9</v>
      </c>
    </row>
    <row r="110" spans="1:9" s="634" customFormat="1" x14ac:dyDescent="0.2">
      <c r="A110" s="635">
        <v>3287</v>
      </c>
      <c r="B110" s="636" t="s">
        <v>2322</v>
      </c>
      <c r="C110" s="637">
        <v>31999.990169999997</v>
      </c>
      <c r="D110" s="638">
        <v>0</v>
      </c>
      <c r="E110" s="638">
        <v>0</v>
      </c>
      <c r="F110" s="638">
        <v>92.322999999999993</v>
      </c>
      <c r="G110" s="736">
        <v>4421.177169999999</v>
      </c>
      <c r="H110" s="637">
        <v>27486.489999999998</v>
      </c>
      <c r="I110" s="639">
        <v>0.9</v>
      </c>
    </row>
    <row r="111" spans="1:9" s="634" customFormat="1" x14ac:dyDescent="0.2">
      <c r="A111" s="635">
        <v>3225</v>
      </c>
      <c r="B111" s="636" t="s">
        <v>2323</v>
      </c>
      <c r="C111" s="637">
        <v>5130.4407999999994</v>
      </c>
      <c r="D111" s="638">
        <v>0</v>
      </c>
      <c r="E111" s="638">
        <v>57.42</v>
      </c>
      <c r="F111" s="638">
        <v>240.76996</v>
      </c>
      <c r="G111" s="736">
        <v>3364.7008399999995</v>
      </c>
      <c r="H111" s="637">
        <v>1467.55</v>
      </c>
      <c r="I111" s="639">
        <v>0.9</v>
      </c>
    </row>
    <row r="112" spans="1:9" s="634" customFormat="1" x14ac:dyDescent="0.2">
      <c r="A112" s="635">
        <v>3316</v>
      </c>
      <c r="B112" s="636" t="s">
        <v>2324</v>
      </c>
      <c r="C112" s="637">
        <v>10988.609040000001</v>
      </c>
      <c r="D112" s="638">
        <v>0</v>
      </c>
      <c r="E112" s="638">
        <v>57.42</v>
      </c>
      <c r="F112" s="638">
        <v>90.466399999999993</v>
      </c>
      <c r="G112" s="736">
        <v>7418.2026400000004</v>
      </c>
      <c r="H112" s="637">
        <v>3422.5200000000004</v>
      </c>
      <c r="I112" s="639">
        <v>0.9</v>
      </c>
    </row>
    <row r="113" spans="1:9" s="634" customFormat="1" x14ac:dyDescent="0.2">
      <c r="A113" s="635">
        <v>3222</v>
      </c>
      <c r="B113" s="636" t="s">
        <v>2325</v>
      </c>
      <c r="C113" s="637">
        <v>21196.530839999999</v>
      </c>
      <c r="D113" s="638">
        <v>0</v>
      </c>
      <c r="E113" s="638">
        <v>57.42</v>
      </c>
      <c r="F113" s="638">
        <v>209.31935999999999</v>
      </c>
      <c r="G113" s="736">
        <v>5138.3914800000011</v>
      </c>
      <c r="H113" s="637">
        <v>15791.4</v>
      </c>
      <c r="I113" s="639">
        <v>0.9</v>
      </c>
    </row>
    <row r="114" spans="1:9" s="634" customFormat="1" x14ac:dyDescent="0.2">
      <c r="A114" s="635">
        <v>3385</v>
      </c>
      <c r="B114" s="636" t="s">
        <v>2326</v>
      </c>
      <c r="C114" s="637">
        <v>199340.61918000001</v>
      </c>
      <c r="D114" s="638">
        <v>0</v>
      </c>
      <c r="E114" s="638">
        <v>0</v>
      </c>
      <c r="F114" s="638">
        <v>0</v>
      </c>
      <c r="G114" s="736">
        <v>87274.779180000012</v>
      </c>
      <c r="H114" s="637">
        <v>112065.84</v>
      </c>
      <c r="I114" s="639">
        <v>0.95</v>
      </c>
    </row>
    <row r="115" spans="1:9" s="634" customFormat="1" x14ac:dyDescent="0.2">
      <c r="A115" s="635">
        <v>3289</v>
      </c>
      <c r="B115" s="636" t="s">
        <v>2327</v>
      </c>
      <c r="C115" s="637">
        <v>13260.924209999999</v>
      </c>
      <c r="D115" s="638">
        <v>0</v>
      </c>
      <c r="E115" s="638">
        <v>0</v>
      </c>
      <c r="F115" s="638">
        <v>92.322999999999993</v>
      </c>
      <c r="G115" s="736">
        <v>13168.601209999999</v>
      </c>
      <c r="H115" s="637">
        <v>0</v>
      </c>
      <c r="I115" s="639">
        <v>0.9</v>
      </c>
    </row>
    <row r="116" spans="1:9" s="634" customFormat="1" x14ac:dyDescent="0.2">
      <c r="A116" s="635">
        <v>3283</v>
      </c>
      <c r="B116" s="636" t="s">
        <v>2328</v>
      </c>
      <c r="C116" s="637">
        <v>37255.88147</v>
      </c>
      <c r="D116" s="638">
        <v>0</v>
      </c>
      <c r="E116" s="638">
        <v>10648.36</v>
      </c>
      <c r="F116" s="638">
        <v>9104.6222000000034</v>
      </c>
      <c r="G116" s="736">
        <v>12162.439269999997</v>
      </c>
      <c r="H116" s="637">
        <v>5340.46</v>
      </c>
      <c r="I116" s="639">
        <v>0.95</v>
      </c>
    </row>
    <row r="117" spans="1:9" s="634" customFormat="1" x14ac:dyDescent="0.2">
      <c r="A117" s="635">
        <v>3386</v>
      </c>
      <c r="B117" s="636" t="s">
        <v>2329</v>
      </c>
      <c r="C117" s="637">
        <v>15967.188399999999</v>
      </c>
      <c r="D117" s="638">
        <v>0</v>
      </c>
      <c r="E117" s="638">
        <v>0</v>
      </c>
      <c r="F117" s="638">
        <v>92.322999999999993</v>
      </c>
      <c r="G117" s="736">
        <v>15874.865399999999</v>
      </c>
      <c r="H117" s="637">
        <v>0</v>
      </c>
      <c r="I117" s="639">
        <v>0.9</v>
      </c>
    </row>
    <row r="118" spans="1:9" s="634" customFormat="1" x14ac:dyDescent="0.2">
      <c r="A118" s="635">
        <v>3221</v>
      </c>
      <c r="B118" s="636" t="s">
        <v>2330</v>
      </c>
      <c r="C118" s="637">
        <v>23487.199220000002</v>
      </c>
      <c r="D118" s="638">
        <v>0</v>
      </c>
      <c r="E118" s="638">
        <v>57.42</v>
      </c>
      <c r="F118" s="638">
        <v>474.75592</v>
      </c>
      <c r="G118" s="736">
        <v>22955.023300000001</v>
      </c>
      <c r="H118" s="637">
        <v>0</v>
      </c>
      <c r="I118" s="639">
        <v>0.9</v>
      </c>
    </row>
    <row r="119" spans="1:9" s="634" customFormat="1" ht="24" customHeight="1" x14ac:dyDescent="0.2">
      <c r="A119" s="635">
        <v>3239</v>
      </c>
      <c r="B119" s="636" t="s">
        <v>2331</v>
      </c>
      <c r="C119" s="637">
        <v>8320.82143</v>
      </c>
      <c r="D119" s="638">
        <v>0</v>
      </c>
      <c r="E119" s="638">
        <v>0</v>
      </c>
      <c r="F119" s="638">
        <v>6705.45208</v>
      </c>
      <c r="G119" s="736">
        <v>1615.3693500000004</v>
      </c>
      <c r="H119" s="637">
        <v>0</v>
      </c>
      <c r="I119" s="639">
        <v>1</v>
      </c>
    </row>
    <row r="120" spans="1:9" s="634" customFormat="1" ht="24" customHeight="1" x14ac:dyDescent="0.2">
      <c r="A120" s="635">
        <v>3403</v>
      </c>
      <c r="B120" s="636" t="s">
        <v>2332</v>
      </c>
      <c r="C120" s="637">
        <v>21179.945699999997</v>
      </c>
      <c r="D120" s="638">
        <v>0</v>
      </c>
      <c r="E120" s="638">
        <v>0</v>
      </c>
      <c r="F120" s="638">
        <v>0</v>
      </c>
      <c r="G120" s="736">
        <v>12343.8357</v>
      </c>
      <c r="H120" s="637">
        <v>8836.1099999999988</v>
      </c>
      <c r="I120" s="639">
        <v>1</v>
      </c>
    </row>
    <row r="121" spans="1:9" s="634" customFormat="1" ht="24" customHeight="1" x14ac:dyDescent="0.2">
      <c r="A121" s="635">
        <v>3217</v>
      </c>
      <c r="B121" s="636" t="s">
        <v>2333</v>
      </c>
      <c r="C121" s="637">
        <v>2060.8000000000002</v>
      </c>
      <c r="D121" s="638">
        <v>0</v>
      </c>
      <c r="E121" s="638">
        <v>1196.4000000000001</v>
      </c>
      <c r="F121" s="638">
        <v>484</v>
      </c>
      <c r="G121" s="736">
        <v>380.4</v>
      </c>
      <c r="H121" s="637">
        <v>0</v>
      </c>
      <c r="I121" s="639">
        <v>0.9</v>
      </c>
    </row>
    <row r="122" spans="1:9" s="634" customFormat="1" x14ac:dyDescent="0.2">
      <c r="A122" s="635">
        <v>3387</v>
      </c>
      <c r="B122" s="636" t="s">
        <v>2334</v>
      </c>
      <c r="C122" s="637">
        <v>24941.45839</v>
      </c>
      <c r="D122" s="638">
        <v>0</v>
      </c>
      <c r="E122" s="638">
        <v>0</v>
      </c>
      <c r="F122" s="638">
        <v>92.322999999999993</v>
      </c>
      <c r="G122" s="736">
        <v>24849.135389999999</v>
      </c>
      <c r="H122" s="637">
        <v>0</v>
      </c>
      <c r="I122" s="639">
        <v>0.9</v>
      </c>
    </row>
    <row r="123" spans="1:9" s="634" customFormat="1" ht="18" customHeight="1" x14ac:dyDescent="0.2">
      <c r="A123" s="640"/>
      <c r="B123" s="740" t="s">
        <v>2196</v>
      </c>
      <c r="C123" s="735">
        <f>SUM(C124:C134)</f>
        <v>598335.39038000011</v>
      </c>
      <c r="D123" s="735">
        <f t="shared" ref="D123:H123" si="9">SUM(D124:D134)</f>
        <v>0</v>
      </c>
      <c r="E123" s="735">
        <f t="shared" si="9"/>
        <v>1638.66</v>
      </c>
      <c r="F123" s="735">
        <f t="shared" si="9"/>
        <v>13888.12708</v>
      </c>
      <c r="G123" s="735">
        <f t="shared" si="9"/>
        <v>269626.27329999994</v>
      </c>
      <c r="H123" s="735">
        <f t="shared" si="9"/>
        <v>313182.33</v>
      </c>
      <c r="I123" s="739" t="s">
        <v>201</v>
      </c>
    </row>
    <row r="124" spans="1:9" s="634" customFormat="1" ht="24" customHeight="1" x14ac:dyDescent="0.2">
      <c r="A124" s="635">
        <v>3240</v>
      </c>
      <c r="B124" s="636" t="s">
        <v>2335</v>
      </c>
      <c r="C124" s="637">
        <v>94491.95</v>
      </c>
      <c r="D124" s="638">
        <v>0</v>
      </c>
      <c r="E124" s="638">
        <v>235.95</v>
      </c>
      <c r="F124" s="638">
        <v>131.88999999999999</v>
      </c>
      <c r="G124" s="736">
        <v>193.6</v>
      </c>
      <c r="H124" s="637">
        <v>93930.51</v>
      </c>
      <c r="I124" s="639">
        <v>0.9</v>
      </c>
    </row>
    <row r="125" spans="1:9" s="634" customFormat="1" ht="24" customHeight="1" x14ac:dyDescent="0.2">
      <c r="A125" s="635">
        <v>7003</v>
      </c>
      <c r="B125" s="636" t="s">
        <v>2336</v>
      </c>
      <c r="C125" s="637">
        <v>51888.626020000003</v>
      </c>
      <c r="D125" s="638">
        <v>0</v>
      </c>
      <c r="E125" s="638">
        <v>0</v>
      </c>
      <c r="F125" s="638">
        <v>1003.9144</v>
      </c>
      <c r="G125" s="736">
        <v>50884.711620000002</v>
      </c>
      <c r="H125" s="637">
        <v>0</v>
      </c>
      <c r="I125" s="639">
        <v>0.9</v>
      </c>
    </row>
    <row r="126" spans="1:9" s="634" customFormat="1" ht="24" customHeight="1" x14ac:dyDescent="0.2">
      <c r="A126" s="635">
        <v>7002</v>
      </c>
      <c r="B126" s="636" t="s">
        <v>2337</v>
      </c>
      <c r="C126" s="637">
        <v>76500</v>
      </c>
      <c r="D126" s="638">
        <v>0</v>
      </c>
      <c r="E126" s="638">
        <v>0</v>
      </c>
      <c r="F126" s="638">
        <v>999.87062000000003</v>
      </c>
      <c r="G126" s="736">
        <v>75500.129379999998</v>
      </c>
      <c r="H126" s="637">
        <v>0</v>
      </c>
      <c r="I126" s="639">
        <v>0.9</v>
      </c>
    </row>
    <row r="127" spans="1:9" s="634" customFormat="1" ht="24" customHeight="1" x14ac:dyDescent="0.2">
      <c r="A127" s="635">
        <v>7007</v>
      </c>
      <c r="B127" s="636" t="s">
        <v>2338</v>
      </c>
      <c r="C127" s="637">
        <v>79240.21398</v>
      </c>
      <c r="D127" s="638">
        <v>0</v>
      </c>
      <c r="E127" s="638">
        <v>145.19999999999999</v>
      </c>
      <c r="F127" s="638">
        <v>8552.6739799999996</v>
      </c>
      <c r="G127" s="736">
        <v>27808.120000000003</v>
      </c>
      <c r="H127" s="637">
        <v>42734.22</v>
      </c>
      <c r="I127" s="639">
        <v>0.9</v>
      </c>
    </row>
    <row r="128" spans="1:9" s="634" customFormat="1" ht="24" customHeight="1" x14ac:dyDescent="0.2">
      <c r="A128" s="635">
        <v>7006</v>
      </c>
      <c r="B128" s="636" t="s">
        <v>2339</v>
      </c>
      <c r="C128" s="637">
        <v>99619.812669999985</v>
      </c>
      <c r="D128" s="638">
        <v>0</v>
      </c>
      <c r="E128" s="638">
        <v>133.1</v>
      </c>
      <c r="F128" s="638">
        <v>2513.9686299999998</v>
      </c>
      <c r="G128" s="736">
        <v>72669.594039999996</v>
      </c>
      <c r="H128" s="637">
        <v>24303.15</v>
      </c>
      <c r="I128" s="639">
        <v>0.9</v>
      </c>
    </row>
    <row r="129" spans="1:9" s="634" customFormat="1" ht="21" x14ac:dyDescent="0.2">
      <c r="A129" s="635">
        <v>7004</v>
      </c>
      <c r="B129" s="636" t="s">
        <v>2340</v>
      </c>
      <c r="C129" s="637">
        <v>76609.913880000007</v>
      </c>
      <c r="D129" s="638">
        <v>0</v>
      </c>
      <c r="E129" s="638">
        <v>0</v>
      </c>
      <c r="F129" s="638">
        <v>0</v>
      </c>
      <c r="G129" s="736">
        <v>4992.1738799999994</v>
      </c>
      <c r="H129" s="637">
        <v>71617.740000000005</v>
      </c>
      <c r="I129" s="639">
        <v>0.9</v>
      </c>
    </row>
    <row r="130" spans="1:9" s="634" customFormat="1" x14ac:dyDescent="0.2">
      <c r="A130" s="635">
        <v>3391</v>
      </c>
      <c r="B130" s="636" t="s">
        <v>2341</v>
      </c>
      <c r="C130" s="637">
        <v>1185.3256799999999</v>
      </c>
      <c r="D130" s="638">
        <v>0</v>
      </c>
      <c r="E130" s="638">
        <v>0</v>
      </c>
      <c r="F130" s="638">
        <v>0</v>
      </c>
      <c r="G130" s="736">
        <v>1185.3256799999999</v>
      </c>
      <c r="H130" s="637">
        <v>0</v>
      </c>
      <c r="I130" s="639">
        <v>0.9</v>
      </c>
    </row>
    <row r="131" spans="1:9" s="634" customFormat="1" ht="24" customHeight="1" x14ac:dyDescent="0.2">
      <c r="A131" s="635">
        <v>3330</v>
      </c>
      <c r="B131" s="636" t="s">
        <v>2342</v>
      </c>
      <c r="C131" s="637">
        <v>19100.002250000001</v>
      </c>
      <c r="D131" s="638">
        <v>0</v>
      </c>
      <c r="E131" s="638">
        <v>45.57</v>
      </c>
      <c r="F131" s="638">
        <v>19.529</v>
      </c>
      <c r="G131" s="736">
        <v>19034.903250000003</v>
      </c>
      <c r="H131" s="637">
        <v>0</v>
      </c>
      <c r="I131" s="639">
        <v>0.9</v>
      </c>
    </row>
    <row r="132" spans="1:9" s="634" customFormat="1" x14ac:dyDescent="0.2">
      <c r="A132" s="635">
        <v>3292</v>
      </c>
      <c r="B132" s="636" t="s">
        <v>2343</v>
      </c>
      <c r="C132" s="637">
        <v>75000</v>
      </c>
      <c r="D132" s="638">
        <v>0</v>
      </c>
      <c r="E132" s="638">
        <v>0</v>
      </c>
      <c r="F132" s="638">
        <v>435.6</v>
      </c>
      <c r="G132" s="736">
        <v>160</v>
      </c>
      <c r="H132" s="637">
        <v>74404.399999999994</v>
      </c>
      <c r="I132" s="639">
        <v>0</v>
      </c>
    </row>
    <row r="133" spans="1:9" s="634" customFormat="1" ht="24" customHeight="1" x14ac:dyDescent="0.2">
      <c r="A133" s="635">
        <v>3248</v>
      </c>
      <c r="B133" s="636" t="s">
        <v>2344</v>
      </c>
      <c r="C133" s="637">
        <v>22332.594449999997</v>
      </c>
      <c r="D133" s="638">
        <v>0</v>
      </c>
      <c r="E133" s="638">
        <v>1040.5999999999999</v>
      </c>
      <c r="F133" s="638">
        <v>99.22</v>
      </c>
      <c r="G133" s="736">
        <v>15000.464449999999</v>
      </c>
      <c r="H133" s="637">
        <v>6192.3099999999995</v>
      </c>
      <c r="I133" s="639">
        <v>0.4</v>
      </c>
    </row>
    <row r="134" spans="1:9" s="634" customFormat="1" ht="24" customHeight="1" x14ac:dyDescent="0.2">
      <c r="A134" s="635">
        <v>3395</v>
      </c>
      <c r="B134" s="636" t="s">
        <v>2345</v>
      </c>
      <c r="C134" s="637">
        <v>2366.95145</v>
      </c>
      <c r="D134" s="638">
        <v>0</v>
      </c>
      <c r="E134" s="638">
        <v>38.24</v>
      </c>
      <c r="F134" s="638">
        <v>131.46045000000001</v>
      </c>
      <c r="G134" s="736">
        <v>2197.2510000000002</v>
      </c>
      <c r="H134" s="637">
        <v>0</v>
      </c>
      <c r="I134" s="639">
        <v>0.4</v>
      </c>
    </row>
    <row r="135" spans="1:9" s="634" customFormat="1" ht="18" customHeight="1" x14ac:dyDescent="0.2">
      <c r="A135" s="640"/>
      <c r="B135" s="740" t="s">
        <v>2346</v>
      </c>
      <c r="C135" s="735">
        <f>SUM(C136:C143)</f>
        <v>1128702.5821900002</v>
      </c>
      <c r="D135" s="735">
        <f t="shared" ref="D135:H135" si="10">SUM(D136:D143)</f>
        <v>0</v>
      </c>
      <c r="E135" s="735">
        <f t="shared" si="10"/>
        <v>252.73</v>
      </c>
      <c r="F135" s="735">
        <f t="shared" si="10"/>
        <v>58999.258999999998</v>
      </c>
      <c r="G135" s="735">
        <f t="shared" si="10"/>
        <v>612750.65319000022</v>
      </c>
      <c r="H135" s="735">
        <f t="shared" si="10"/>
        <v>456699.93999999994</v>
      </c>
      <c r="I135" s="739" t="s">
        <v>201</v>
      </c>
    </row>
    <row r="136" spans="1:9" s="634" customFormat="1" x14ac:dyDescent="0.2">
      <c r="A136" s="635">
        <v>3410</v>
      </c>
      <c r="B136" s="636" t="s">
        <v>2347</v>
      </c>
      <c r="C136" s="637">
        <v>6741.99251</v>
      </c>
      <c r="D136" s="638">
        <v>0</v>
      </c>
      <c r="E136" s="638">
        <v>0</v>
      </c>
      <c r="F136" s="638">
        <v>0</v>
      </c>
      <c r="G136" s="736">
        <v>247.52251000000001</v>
      </c>
      <c r="H136" s="637">
        <v>6494.47</v>
      </c>
      <c r="I136" s="639">
        <v>0.8</v>
      </c>
    </row>
    <row r="137" spans="1:9" s="634" customFormat="1" x14ac:dyDescent="0.2">
      <c r="A137" s="635">
        <v>3378</v>
      </c>
      <c r="B137" s="636" t="s">
        <v>2348</v>
      </c>
      <c r="C137" s="637">
        <v>1045.2520999999999</v>
      </c>
      <c r="D137" s="638">
        <v>0</v>
      </c>
      <c r="E137" s="638">
        <v>0</v>
      </c>
      <c r="F137" s="638">
        <v>85.26</v>
      </c>
      <c r="G137" s="736">
        <v>917.58209999999997</v>
      </c>
      <c r="H137" s="637">
        <v>42.41</v>
      </c>
      <c r="I137" s="639">
        <v>1</v>
      </c>
    </row>
    <row r="138" spans="1:9" s="634" customFormat="1" x14ac:dyDescent="0.2">
      <c r="A138" s="635">
        <v>3301</v>
      </c>
      <c r="B138" s="636" t="s">
        <v>2349</v>
      </c>
      <c r="C138" s="637">
        <v>1549.9907800000001</v>
      </c>
      <c r="D138" s="638">
        <v>0</v>
      </c>
      <c r="E138" s="638">
        <v>0</v>
      </c>
      <c r="F138" s="638">
        <v>0</v>
      </c>
      <c r="G138" s="736">
        <v>224.70078000000001</v>
      </c>
      <c r="H138" s="637">
        <v>1325.29</v>
      </c>
      <c r="I138" s="639">
        <v>0.9</v>
      </c>
    </row>
    <row r="139" spans="1:9" s="634" customFormat="1" ht="24" customHeight="1" x14ac:dyDescent="0.2">
      <c r="A139" s="635">
        <v>3293</v>
      </c>
      <c r="B139" s="636" t="s">
        <v>2350</v>
      </c>
      <c r="C139" s="637">
        <v>1236.5419999999999</v>
      </c>
      <c r="D139" s="638">
        <v>0</v>
      </c>
      <c r="E139" s="638">
        <v>252.73</v>
      </c>
      <c r="F139" s="638">
        <v>383.81200000000001</v>
      </c>
      <c r="G139" s="736">
        <v>147.65</v>
      </c>
      <c r="H139" s="637">
        <v>452.35</v>
      </c>
      <c r="I139" s="639">
        <v>0.85</v>
      </c>
    </row>
    <row r="140" spans="1:9" s="634" customFormat="1" ht="24" customHeight="1" x14ac:dyDescent="0.2">
      <c r="A140" s="635">
        <v>3381</v>
      </c>
      <c r="B140" s="636" t="s">
        <v>2351</v>
      </c>
      <c r="C140" s="637">
        <v>70837.627000000008</v>
      </c>
      <c r="D140" s="638">
        <v>0</v>
      </c>
      <c r="E140" s="638">
        <v>0</v>
      </c>
      <c r="F140" s="638">
        <v>35087.957000000002</v>
      </c>
      <c r="G140" s="736">
        <v>32432.59</v>
      </c>
      <c r="H140" s="637">
        <v>3317.08</v>
      </c>
      <c r="I140" s="639" t="s">
        <v>201</v>
      </c>
    </row>
    <row r="141" spans="1:9" s="634" customFormat="1" x14ac:dyDescent="0.2">
      <c r="A141" s="635">
        <v>3382</v>
      </c>
      <c r="B141" s="636" t="s">
        <v>2352</v>
      </c>
      <c r="C141" s="637">
        <v>995791.18380000023</v>
      </c>
      <c r="D141" s="638">
        <v>0</v>
      </c>
      <c r="E141" s="638">
        <v>0</v>
      </c>
      <c r="F141" s="638">
        <v>23302.376</v>
      </c>
      <c r="G141" s="736">
        <v>578551.80780000018</v>
      </c>
      <c r="H141" s="637">
        <v>393937</v>
      </c>
      <c r="I141" s="639" t="s">
        <v>201</v>
      </c>
    </row>
    <row r="142" spans="1:9" s="634" customFormat="1" x14ac:dyDescent="0.2">
      <c r="A142" s="635">
        <v>3334</v>
      </c>
      <c r="B142" s="636" t="s">
        <v>2353</v>
      </c>
      <c r="C142" s="637">
        <v>47499.993999999999</v>
      </c>
      <c r="D142" s="638">
        <v>0</v>
      </c>
      <c r="E142" s="638">
        <v>0</v>
      </c>
      <c r="F142" s="638">
        <v>139.85400000000001</v>
      </c>
      <c r="G142" s="736">
        <v>217.8</v>
      </c>
      <c r="H142" s="637">
        <v>47142.34</v>
      </c>
      <c r="I142" s="639">
        <v>1</v>
      </c>
    </row>
    <row r="143" spans="1:9" s="634" customFormat="1" x14ac:dyDescent="0.2">
      <c r="A143" s="635">
        <v>3244</v>
      </c>
      <c r="B143" s="636" t="s">
        <v>2354</v>
      </c>
      <c r="C143" s="637">
        <v>4000</v>
      </c>
      <c r="D143" s="638">
        <v>0</v>
      </c>
      <c r="E143" s="638">
        <v>0</v>
      </c>
      <c r="F143" s="638">
        <v>0</v>
      </c>
      <c r="G143" s="736">
        <v>11</v>
      </c>
      <c r="H143" s="637">
        <v>3989</v>
      </c>
      <c r="I143" s="639">
        <v>0.85</v>
      </c>
    </row>
    <row r="144" spans="1:9" s="634" customFormat="1" ht="21" customHeight="1" thickBot="1" x14ac:dyDescent="0.25">
      <c r="A144" s="633"/>
      <c r="B144" s="742" t="s">
        <v>10</v>
      </c>
      <c r="C144" s="737">
        <f>C5+C12+C14+C39+C45+C58+C64+C66+C91+C123+C135</f>
        <v>6611513.1723000007</v>
      </c>
      <c r="D144" s="737">
        <f t="shared" ref="D144:H144" si="11">D5+D12+D14+D39+D45+D58+D64+D66+D91+D123+D135</f>
        <v>2088.48</v>
      </c>
      <c r="E144" s="737">
        <f t="shared" si="11"/>
        <v>56842.876000000011</v>
      </c>
      <c r="F144" s="737">
        <f t="shared" si="11"/>
        <v>433374.24804999999</v>
      </c>
      <c r="G144" s="737">
        <f t="shared" si="11"/>
        <v>2178701.8151900005</v>
      </c>
      <c r="H144" s="737">
        <f t="shared" si="11"/>
        <v>3940507.03</v>
      </c>
      <c r="I144" s="743" t="s">
        <v>201</v>
      </c>
    </row>
    <row r="145" spans="1:9" s="634" customFormat="1" x14ac:dyDescent="0.2">
      <c r="A145" s="641"/>
      <c r="B145" s="641"/>
      <c r="C145" s="641"/>
      <c r="D145" s="641"/>
      <c r="E145" s="641"/>
      <c r="F145" s="641"/>
      <c r="G145" s="641"/>
      <c r="H145" s="642"/>
      <c r="I145" s="641"/>
    </row>
    <row r="146" spans="1:9" s="634" customFormat="1" x14ac:dyDescent="0.2">
      <c r="A146" s="643"/>
      <c r="B146" s="643" t="s">
        <v>2355</v>
      </c>
      <c r="C146" s="644"/>
      <c r="D146" s="644"/>
      <c r="E146" s="644"/>
      <c r="F146" s="644"/>
      <c r="G146" s="644"/>
      <c r="H146" s="644"/>
      <c r="I146" s="641"/>
    </row>
    <row r="147" spans="1:9" s="634" customFormat="1" x14ac:dyDescent="0.2">
      <c r="A147" s="643"/>
      <c r="B147" s="643" t="s">
        <v>2356</v>
      </c>
      <c r="C147" s="643"/>
      <c r="D147" s="641"/>
      <c r="E147" s="641"/>
      <c r="F147" s="641"/>
      <c r="G147" s="641"/>
      <c r="H147" s="642"/>
      <c r="I147" s="641"/>
    </row>
    <row r="148" spans="1:9" s="634" customFormat="1" x14ac:dyDescent="0.2">
      <c r="A148" s="643"/>
      <c r="B148" s="643" t="s">
        <v>2357</v>
      </c>
      <c r="C148" s="643"/>
      <c r="D148" s="645"/>
      <c r="E148" s="645"/>
      <c r="F148" s="645"/>
      <c r="G148" s="645"/>
      <c r="H148" s="646"/>
      <c r="I148" s="643"/>
    </row>
  </sheetData>
  <mergeCells count="6">
    <mergeCell ref="B1:I1"/>
    <mergeCell ref="B3:B4"/>
    <mergeCell ref="C3:C4"/>
    <mergeCell ref="D3:G3"/>
    <mergeCell ref="H3:H4"/>
    <mergeCell ref="I3:I4"/>
  </mergeCells>
  <printOptions horizontalCentered="1"/>
  <pageMargins left="0.39370078740157483" right="0.39370078740157483" top="0.59055118110236227" bottom="0.39370078740157483" header="0.31496062992125984" footer="0.11811023622047245"/>
  <pageSetup paperSize="9" scale="75" firstPageNumber="231" fitToHeight="0" orientation="portrait" useFirstPageNumber="1" r:id="rId1"/>
  <headerFooter>
    <oddHeader>&amp;L&amp;"Tahoma,Kurzíva"Závěrečný účet za rok 2018&amp;R&amp;"Tahoma,Kurzíva"Tabulka č. 6</oddHeader>
    <oddFooter>&amp;C&amp;"Tahoma,Obyčejné"&amp;P</oddFooter>
  </headerFooter>
  <rowBreaks count="2" manualBreakCount="2">
    <brk id="55" max="8" man="1"/>
    <brk id="117" max="8" man="1"/>
  </rowBreaks>
  <ignoredErrors>
    <ignoredError sqref="C5:H14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J346"/>
  <sheetViews>
    <sheetView zoomScaleNormal="100" zoomScaleSheetLayoutView="100" workbookViewId="0">
      <selection activeCell="K2" sqref="K2"/>
    </sheetView>
  </sheetViews>
  <sheetFormatPr defaultRowHeight="12.75" x14ac:dyDescent="0.2"/>
  <cols>
    <col min="1" max="1" width="20.7109375" style="690" customWidth="1"/>
    <col min="2" max="2" width="7.42578125" style="691" customWidth="1"/>
    <col min="3" max="3" width="42.85546875" style="692" customWidth="1"/>
    <col min="4" max="5" width="18.85546875" style="648" bestFit="1" customWidth="1"/>
    <col min="6" max="6" width="15.85546875" style="648" bestFit="1" customWidth="1"/>
    <col min="7" max="7" width="14.7109375" style="648" bestFit="1" customWidth="1"/>
    <col min="8" max="8" width="15.140625" style="698" bestFit="1" customWidth="1"/>
    <col min="9" max="9" width="13.5703125" style="698" bestFit="1" customWidth="1"/>
    <col min="10" max="10" width="14.28515625" style="698" customWidth="1"/>
    <col min="11" max="11" width="16.28515625" style="648" customWidth="1"/>
    <col min="12" max="251" width="9.140625" style="648"/>
    <col min="252" max="252" width="13.140625" style="648" bestFit="1" customWidth="1"/>
    <col min="253" max="16384" width="9.140625" style="648"/>
  </cols>
  <sheetData>
    <row r="1" spans="1:10" ht="30" customHeight="1" x14ac:dyDescent="0.2">
      <c r="A1" s="1155" t="s">
        <v>2358</v>
      </c>
      <c r="B1" s="1155"/>
      <c r="C1" s="1155"/>
      <c r="D1" s="1155"/>
      <c r="E1" s="1155"/>
      <c r="F1" s="1155"/>
      <c r="G1" s="1155"/>
      <c r="H1" s="1155"/>
      <c r="I1" s="1155"/>
      <c r="J1" s="1155"/>
    </row>
    <row r="2" spans="1:10" ht="12" customHeight="1" thickBot="1" x14ac:dyDescent="0.25">
      <c r="A2" s="649"/>
      <c r="B2" s="649"/>
      <c r="C2" s="650"/>
      <c r="D2" s="649"/>
      <c r="E2" s="649"/>
      <c r="F2" s="649"/>
      <c r="G2" s="649"/>
      <c r="H2" s="649"/>
      <c r="I2" s="649"/>
      <c r="J2" s="651" t="s">
        <v>2359</v>
      </c>
    </row>
    <row r="3" spans="1:10" s="658" customFormat="1" ht="45.75" customHeight="1" thickBot="1" x14ac:dyDescent="0.25">
      <c r="A3" s="652" t="s">
        <v>2360</v>
      </c>
      <c r="B3" s="653" t="s">
        <v>2361</v>
      </c>
      <c r="C3" s="654" t="s">
        <v>2362</v>
      </c>
      <c r="D3" s="711" t="s">
        <v>2363</v>
      </c>
      <c r="E3" s="655" t="s">
        <v>2364</v>
      </c>
      <c r="F3" s="656" t="s">
        <v>2365</v>
      </c>
      <c r="G3" s="656" t="s">
        <v>2366</v>
      </c>
      <c r="H3" s="655" t="s">
        <v>2367</v>
      </c>
      <c r="I3" s="656" t="s">
        <v>2368</v>
      </c>
      <c r="J3" s="657" t="s">
        <v>2369</v>
      </c>
    </row>
    <row r="4" spans="1:10" s="665" customFormat="1" ht="12.75" customHeight="1" x14ac:dyDescent="0.15">
      <c r="A4" s="1156" t="s">
        <v>2370</v>
      </c>
      <c r="B4" s="659">
        <v>33024</v>
      </c>
      <c r="C4" s="660" t="s">
        <v>2371</v>
      </c>
      <c r="D4" s="712">
        <v>473971</v>
      </c>
      <c r="E4" s="661">
        <v>434258</v>
      </c>
      <c r="F4" s="661">
        <f>D4-E4</f>
        <v>39713</v>
      </c>
      <c r="G4" s="661">
        <v>10271</v>
      </c>
      <c r="H4" s="662">
        <f>F4-G4</f>
        <v>29442</v>
      </c>
      <c r="I4" s="663">
        <v>29442</v>
      </c>
      <c r="J4" s="664">
        <v>0</v>
      </c>
    </row>
    <row r="5" spans="1:10" s="665" customFormat="1" ht="34.5" customHeight="1" x14ac:dyDescent="0.15">
      <c r="A5" s="1148"/>
      <c r="B5" s="666">
        <v>33034</v>
      </c>
      <c r="C5" s="667" t="s">
        <v>2372</v>
      </c>
      <c r="D5" s="713">
        <v>1520360</v>
      </c>
      <c r="E5" s="668">
        <v>1408403.41</v>
      </c>
      <c r="F5" s="668">
        <f>D5-E5</f>
        <v>111956.59000000008</v>
      </c>
      <c r="G5" s="668">
        <v>0</v>
      </c>
      <c r="H5" s="669">
        <f t="shared" ref="H5:H25" si="0">F5-G5</f>
        <v>111956.59000000008</v>
      </c>
      <c r="I5" s="670">
        <v>111956.59</v>
      </c>
      <c r="J5" s="671">
        <v>0</v>
      </c>
    </row>
    <row r="6" spans="1:10" s="665" customFormat="1" ht="12.75" customHeight="1" x14ac:dyDescent="0.15">
      <c r="A6" s="1148"/>
      <c r="B6" s="666">
        <v>33038</v>
      </c>
      <c r="C6" s="667" t="s">
        <v>2373</v>
      </c>
      <c r="D6" s="713">
        <v>2192219</v>
      </c>
      <c r="E6" s="668">
        <v>2182910</v>
      </c>
      <c r="F6" s="668">
        <f t="shared" ref="F6:F23" si="1">D6-E6</f>
        <v>9309</v>
      </c>
      <c r="G6" s="668">
        <v>9309</v>
      </c>
      <c r="H6" s="669">
        <f t="shared" si="0"/>
        <v>0</v>
      </c>
      <c r="I6" s="670">
        <v>0</v>
      </c>
      <c r="J6" s="671">
        <v>0</v>
      </c>
    </row>
    <row r="7" spans="1:10" s="665" customFormat="1" ht="12.75" customHeight="1" x14ac:dyDescent="0.15">
      <c r="A7" s="1148"/>
      <c r="B7" s="666">
        <v>33040</v>
      </c>
      <c r="C7" s="667" t="s">
        <v>2374</v>
      </c>
      <c r="D7" s="713">
        <v>504800</v>
      </c>
      <c r="E7" s="668">
        <v>494900</v>
      </c>
      <c r="F7" s="668">
        <f t="shared" si="1"/>
        <v>9900</v>
      </c>
      <c r="G7" s="668">
        <v>0</v>
      </c>
      <c r="H7" s="669">
        <f t="shared" si="0"/>
        <v>9900</v>
      </c>
      <c r="I7" s="670">
        <v>9900</v>
      </c>
      <c r="J7" s="671">
        <v>0</v>
      </c>
    </row>
    <row r="8" spans="1:10" s="665" customFormat="1" ht="12.75" customHeight="1" x14ac:dyDescent="0.15">
      <c r="A8" s="1148"/>
      <c r="B8" s="666">
        <v>33049</v>
      </c>
      <c r="C8" s="672" t="s">
        <v>2375</v>
      </c>
      <c r="D8" s="713">
        <v>14846400</v>
      </c>
      <c r="E8" s="668">
        <v>14846400</v>
      </c>
      <c r="F8" s="668">
        <f t="shared" si="1"/>
        <v>0</v>
      </c>
      <c r="G8" s="668">
        <v>0</v>
      </c>
      <c r="H8" s="669">
        <f t="shared" si="0"/>
        <v>0</v>
      </c>
      <c r="I8" s="670">
        <v>0</v>
      </c>
      <c r="J8" s="671">
        <v>0</v>
      </c>
    </row>
    <row r="9" spans="1:10" s="665" customFormat="1" ht="12.75" customHeight="1" x14ac:dyDescent="0.15">
      <c r="A9" s="1148"/>
      <c r="B9" s="666">
        <v>33064</v>
      </c>
      <c r="C9" s="672" t="s">
        <v>2376</v>
      </c>
      <c r="D9" s="713">
        <v>806570</v>
      </c>
      <c r="E9" s="668">
        <v>803975.8</v>
      </c>
      <c r="F9" s="668">
        <f t="shared" si="1"/>
        <v>2594.1999999999534</v>
      </c>
      <c r="G9" s="668">
        <v>0</v>
      </c>
      <c r="H9" s="669">
        <f t="shared" si="0"/>
        <v>2594.1999999999534</v>
      </c>
      <c r="I9" s="670">
        <v>2594.1999999999998</v>
      </c>
      <c r="J9" s="671">
        <v>0</v>
      </c>
    </row>
    <row r="10" spans="1:10" s="665" customFormat="1" ht="12.75" customHeight="1" x14ac:dyDescent="0.15">
      <c r="A10" s="1148"/>
      <c r="B10" s="666">
        <v>33065</v>
      </c>
      <c r="C10" s="672" t="s">
        <v>2377</v>
      </c>
      <c r="D10" s="713">
        <v>513243</v>
      </c>
      <c r="E10" s="668">
        <v>513243</v>
      </c>
      <c r="F10" s="668">
        <f t="shared" si="1"/>
        <v>0</v>
      </c>
      <c r="G10" s="668">
        <v>0</v>
      </c>
      <c r="H10" s="669">
        <f t="shared" si="0"/>
        <v>0</v>
      </c>
      <c r="I10" s="670">
        <v>0</v>
      </c>
      <c r="J10" s="671">
        <v>0</v>
      </c>
    </row>
    <row r="11" spans="1:10" s="665" customFormat="1" ht="12.75" customHeight="1" x14ac:dyDescent="0.15">
      <c r="A11" s="1148"/>
      <c r="B11" s="666">
        <v>33068</v>
      </c>
      <c r="C11" s="672" t="s">
        <v>2378</v>
      </c>
      <c r="D11" s="713">
        <v>331604</v>
      </c>
      <c r="E11" s="668">
        <v>290315</v>
      </c>
      <c r="F11" s="668">
        <f t="shared" si="1"/>
        <v>41289</v>
      </c>
      <c r="G11" s="668">
        <v>0</v>
      </c>
      <c r="H11" s="669">
        <f t="shared" si="0"/>
        <v>41289</v>
      </c>
      <c r="I11" s="670">
        <v>41289</v>
      </c>
      <c r="J11" s="671">
        <v>0</v>
      </c>
    </row>
    <row r="12" spans="1:10" s="665" customFormat="1" ht="24" customHeight="1" x14ac:dyDescent="0.15">
      <c r="A12" s="1148"/>
      <c r="B12" s="666">
        <v>33069</v>
      </c>
      <c r="C12" s="672" t="s">
        <v>2379</v>
      </c>
      <c r="D12" s="713">
        <v>16937311</v>
      </c>
      <c r="E12" s="668">
        <v>14331370.4</v>
      </c>
      <c r="F12" s="668">
        <f t="shared" si="1"/>
        <v>2605940.5999999996</v>
      </c>
      <c r="G12" s="668">
        <v>861335</v>
      </c>
      <c r="H12" s="669">
        <f t="shared" si="0"/>
        <v>1744605.5999999996</v>
      </c>
      <c r="I12" s="670">
        <v>1744605.6</v>
      </c>
      <c r="J12" s="671">
        <v>0</v>
      </c>
    </row>
    <row r="13" spans="1:10" s="665" customFormat="1" ht="12.75" customHeight="1" x14ac:dyDescent="0.15">
      <c r="A13" s="1148"/>
      <c r="B13" s="666">
        <v>33070</v>
      </c>
      <c r="C13" s="672" t="s">
        <v>2380</v>
      </c>
      <c r="D13" s="713">
        <v>6494111</v>
      </c>
      <c r="E13" s="668">
        <v>5773775.9000000004</v>
      </c>
      <c r="F13" s="668">
        <f t="shared" si="1"/>
        <v>720335.09999999963</v>
      </c>
      <c r="G13" s="668">
        <v>531518.1</v>
      </c>
      <c r="H13" s="669">
        <f t="shared" si="0"/>
        <v>188816.99999999965</v>
      </c>
      <c r="I13" s="670">
        <v>188817</v>
      </c>
      <c r="J13" s="671">
        <v>0</v>
      </c>
    </row>
    <row r="14" spans="1:10" s="665" customFormat="1" ht="12.75" customHeight="1" x14ac:dyDescent="0.15">
      <c r="A14" s="1148"/>
      <c r="B14" s="666">
        <v>33071</v>
      </c>
      <c r="C14" s="672" t="s">
        <v>2381</v>
      </c>
      <c r="D14" s="713">
        <v>1715000</v>
      </c>
      <c r="E14" s="668">
        <v>1550108.01</v>
      </c>
      <c r="F14" s="668">
        <f t="shared" si="1"/>
        <v>164891.99</v>
      </c>
      <c r="G14" s="668">
        <v>73845.59</v>
      </c>
      <c r="H14" s="669">
        <f t="shared" si="0"/>
        <v>91046.399999999994</v>
      </c>
      <c r="I14" s="670">
        <v>91046.399999999994</v>
      </c>
      <c r="J14" s="671">
        <v>0</v>
      </c>
    </row>
    <row r="15" spans="1:10" s="665" customFormat="1" ht="12.75" customHeight="1" x14ac:dyDescent="0.15">
      <c r="A15" s="1148"/>
      <c r="B15" s="666">
        <v>33122</v>
      </c>
      <c r="C15" s="672" t="s">
        <v>2382</v>
      </c>
      <c r="D15" s="713">
        <v>64493</v>
      </c>
      <c r="E15" s="668">
        <v>64493</v>
      </c>
      <c r="F15" s="668">
        <f t="shared" si="1"/>
        <v>0</v>
      </c>
      <c r="G15" s="668">
        <v>0</v>
      </c>
      <c r="H15" s="669">
        <f t="shared" si="0"/>
        <v>0</v>
      </c>
      <c r="I15" s="670">
        <v>0</v>
      </c>
      <c r="J15" s="671">
        <v>0</v>
      </c>
    </row>
    <row r="16" spans="1:10" s="665" customFormat="1" ht="12.75" customHeight="1" x14ac:dyDescent="0.15">
      <c r="A16" s="1148"/>
      <c r="B16" s="666">
        <v>33155</v>
      </c>
      <c r="C16" s="672" t="s">
        <v>2383</v>
      </c>
      <c r="D16" s="713">
        <v>680625490</v>
      </c>
      <c r="E16" s="668">
        <v>680005741</v>
      </c>
      <c r="F16" s="668">
        <f t="shared" si="1"/>
        <v>619749</v>
      </c>
      <c r="G16" s="668">
        <v>0</v>
      </c>
      <c r="H16" s="669">
        <f t="shared" si="0"/>
        <v>619749</v>
      </c>
      <c r="I16" s="670">
        <v>619749</v>
      </c>
      <c r="J16" s="671">
        <v>0</v>
      </c>
    </row>
    <row r="17" spans="1:348" s="665" customFormat="1" ht="12.75" customHeight="1" x14ac:dyDescent="0.15">
      <c r="A17" s="1148"/>
      <c r="B17" s="666">
        <v>33160</v>
      </c>
      <c r="C17" s="672" t="s">
        <v>2384</v>
      </c>
      <c r="D17" s="713">
        <v>389000</v>
      </c>
      <c r="E17" s="668">
        <v>174783</v>
      </c>
      <c r="F17" s="668">
        <f t="shared" si="1"/>
        <v>214217</v>
      </c>
      <c r="G17" s="668">
        <v>143412</v>
      </c>
      <c r="H17" s="669">
        <f t="shared" si="0"/>
        <v>70805</v>
      </c>
      <c r="I17" s="670">
        <v>70805</v>
      </c>
      <c r="J17" s="671">
        <v>0</v>
      </c>
    </row>
    <row r="18" spans="1:348" s="665" customFormat="1" ht="12.75" customHeight="1" x14ac:dyDescent="0.15">
      <c r="A18" s="1148"/>
      <c r="B18" s="666">
        <v>33163</v>
      </c>
      <c r="C18" s="672" t="s">
        <v>2385</v>
      </c>
      <c r="D18" s="713">
        <v>77816</v>
      </c>
      <c r="E18" s="668">
        <v>77816</v>
      </c>
      <c r="F18" s="668">
        <f t="shared" si="1"/>
        <v>0</v>
      </c>
      <c r="G18" s="668">
        <v>0</v>
      </c>
      <c r="H18" s="669">
        <f t="shared" si="0"/>
        <v>0</v>
      </c>
      <c r="I18" s="670">
        <v>0</v>
      </c>
      <c r="J18" s="671">
        <v>0</v>
      </c>
    </row>
    <row r="19" spans="1:348" s="665" customFormat="1" ht="12.75" customHeight="1" x14ac:dyDescent="0.15">
      <c r="A19" s="1148"/>
      <c r="B19" s="666">
        <v>33166</v>
      </c>
      <c r="C19" s="672" t="s">
        <v>2386</v>
      </c>
      <c r="D19" s="713">
        <f>200000+1624000</f>
        <v>1824000</v>
      </c>
      <c r="E19" s="668">
        <f>174450+1624000</f>
        <v>1798450</v>
      </c>
      <c r="F19" s="668">
        <f t="shared" si="1"/>
        <v>25550</v>
      </c>
      <c r="G19" s="668">
        <f>25550</f>
        <v>25550</v>
      </c>
      <c r="H19" s="669">
        <f t="shared" si="0"/>
        <v>0</v>
      </c>
      <c r="I19" s="670">
        <v>0</v>
      </c>
      <c r="J19" s="671">
        <v>0</v>
      </c>
    </row>
    <row r="20" spans="1:348" s="665" customFormat="1" ht="12.75" customHeight="1" x14ac:dyDescent="0.15">
      <c r="A20" s="1148"/>
      <c r="B20" s="666">
        <v>33192</v>
      </c>
      <c r="C20" s="672" t="s">
        <v>2387</v>
      </c>
      <c r="D20" s="713">
        <v>182412</v>
      </c>
      <c r="E20" s="668">
        <v>160482.56</v>
      </c>
      <c r="F20" s="668">
        <f t="shared" si="1"/>
        <v>21929.440000000002</v>
      </c>
      <c r="G20" s="668">
        <v>0</v>
      </c>
      <c r="H20" s="669">
        <f t="shared" si="0"/>
        <v>21929.440000000002</v>
      </c>
      <c r="I20" s="670">
        <v>21929.439999999999</v>
      </c>
      <c r="J20" s="671">
        <v>0</v>
      </c>
    </row>
    <row r="21" spans="1:348" s="665" customFormat="1" ht="12.75" customHeight="1" x14ac:dyDescent="0.15">
      <c r="A21" s="1148"/>
      <c r="B21" s="666">
        <v>33353</v>
      </c>
      <c r="C21" s="667" t="s">
        <v>2388</v>
      </c>
      <c r="D21" s="713">
        <v>12265164224</v>
      </c>
      <c r="E21" s="668">
        <v>12264577120</v>
      </c>
      <c r="F21" s="668">
        <f t="shared" si="1"/>
        <v>587104</v>
      </c>
      <c r="G21" s="668">
        <v>0</v>
      </c>
      <c r="H21" s="669">
        <f t="shared" si="0"/>
        <v>587104</v>
      </c>
      <c r="I21" s="670">
        <v>587104</v>
      </c>
      <c r="J21" s="671">
        <v>0</v>
      </c>
    </row>
    <row r="22" spans="1:348" s="665" customFormat="1" ht="12.75" customHeight="1" x14ac:dyDescent="0.15">
      <c r="A22" s="1148"/>
      <c r="B22" s="666">
        <v>33354</v>
      </c>
      <c r="C22" s="667" t="s">
        <v>2389</v>
      </c>
      <c r="D22" s="713">
        <v>16533660</v>
      </c>
      <c r="E22" s="668">
        <v>16533660</v>
      </c>
      <c r="F22" s="668">
        <f t="shared" si="1"/>
        <v>0</v>
      </c>
      <c r="G22" s="668">
        <v>0</v>
      </c>
      <c r="H22" s="669">
        <f t="shared" si="0"/>
        <v>0</v>
      </c>
      <c r="I22" s="670">
        <v>0</v>
      </c>
      <c r="J22" s="671">
        <v>0</v>
      </c>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73"/>
      <c r="AY22" s="673"/>
      <c r="AZ22" s="673"/>
      <c r="BA22" s="673"/>
      <c r="BB22" s="673"/>
      <c r="BC22" s="673"/>
      <c r="BD22" s="673"/>
      <c r="BE22" s="673"/>
      <c r="BF22" s="673"/>
      <c r="BG22" s="673"/>
      <c r="BH22" s="673"/>
      <c r="BI22" s="673"/>
      <c r="BJ22" s="673"/>
      <c r="BK22" s="673"/>
      <c r="BL22" s="673"/>
      <c r="BM22" s="673"/>
      <c r="BN22" s="673"/>
      <c r="BO22" s="673"/>
      <c r="BP22" s="673"/>
      <c r="BQ22" s="673"/>
      <c r="BR22" s="673"/>
      <c r="BS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673"/>
      <c r="CS22" s="673"/>
      <c r="CT22" s="673"/>
      <c r="CU22" s="673"/>
      <c r="CV22" s="673"/>
      <c r="CW22" s="673"/>
      <c r="CX22" s="673"/>
      <c r="CY22" s="673"/>
      <c r="CZ22" s="673"/>
      <c r="DA22" s="673"/>
      <c r="DB22" s="673"/>
      <c r="DC22" s="673"/>
      <c r="DD22" s="673"/>
      <c r="DE22" s="673"/>
      <c r="DF22" s="673"/>
      <c r="DG22" s="673"/>
      <c r="DH22" s="673"/>
      <c r="DI22" s="673"/>
      <c r="DJ22" s="673"/>
      <c r="DK22" s="673"/>
      <c r="DL22" s="673"/>
      <c r="DM22" s="673"/>
      <c r="DN22" s="673"/>
      <c r="DO22" s="673"/>
      <c r="DP22" s="673"/>
      <c r="DQ22" s="673"/>
      <c r="DR22" s="673"/>
      <c r="DS22" s="673"/>
      <c r="DT22" s="673"/>
      <c r="DU22" s="673"/>
      <c r="DV22" s="673"/>
      <c r="DW22" s="673"/>
      <c r="DX22" s="673"/>
      <c r="DY22" s="673"/>
      <c r="DZ22" s="673"/>
      <c r="EA22" s="673"/>
      <c r="EB22" s="673"/>
      <c r="EC22" s="673"/>
      <c r="ED22" s="673"/>
      <c r="EE22" s="673"/>
      <c r="EF22" s="673"/>
      <c r="EG22" s="673"/>
      <c r="EH22" s="673"/>
      <c r="EI22" s="673"/>
      <c r="EJ22" s="673"/>
      <c r="EK22" s="673"/>
      <c r="EL22" s="673"/>
      <c r="EM22" s="673"/>
      <c r="EN22" s="673"/>
      <c r="EO22" s="673"/>
      <c r="EP22" s="673"/>
      <c r="EQ22" s="673"/>
      <c r="ER22" s="673"/>
      <c r="ES22" s="673"/>
      <c r="ET22" s="673"/>
      <c r="EU22" s="673"/>
      <c r="EV22" s="673"/>
      <c r="EW22" s="673"/>
      <c r="EX22" s="673"/>
      <c r="EY22" s="673"/>
      <c r="EZ22" s="673"/>
      <c r="FA22" s="673"/>
      <c r="FB22" s="673"/>
      <c r="FC22" s="673"/>
      <c r="FD22" s="673"/>
      <c r="FE22" s="673"/>
      <c r="FF22" s="673"/>
      <c r="FG22" s="673"/>
      <c r="FH22" s="673"/>
      <c r="FI22" s="673"/>
      <c r="FJ22" s="673"/>
      <c r="FK22" s="673"/>
      <c r="FL22" s="673"/>
      <c r="FM22" s="673"/>
      <c r="FN22" s="673"/>
      <c r="FO22" s="673"/>
      <c r="FP22" s="673"/>
      <c r="FQ22" s="673"/>
      <c r="FR22" s="673"/>
      <c r="FS22" s="673"/>
      <c r="FT22" s="673"/>
      <c r="FU22" s="673"/>
      <c r="FV22" s="673"/>
      <c r="FW22" s="673"/>
      <c r="FX22" s="673"/>
      <c r="FY22" s="673"/>
      <c r="FZ22" s="673"/>
      <c r="GA22" s="673"/>
      <c r="GB22" s="673"/>
      <c r="GC22" s="673"/>
      <c r="GD22" s="673"/>
      <c r="GE22" s="673"/>
      <c r="GF22" s="673"/>
      <c r="GG22" s="673"/>
      <c r="GH22" s="673"/>
      <c r="GI22" s="673"/>
      <c r="GJ22" s="673"/>
      <c r="GK22" s="673"/>
      <c r="GL22" s="673"/>
      <c r="GM22" s="673"/>
      <c r="GN22" s="673"/>
      <c r="GO22" s="673"/>
      <c r="GP22" s="673"/>
      <c r="GQ22" s="673"/>
      <c r="GR22" s="673"/>
      <c r="GS22" s="673"/>
      <c r="GT22" s="673"/>
      <c r="GU22" s="673"/>
      <c r="GV22" s="673"/>
      <c r="GW22" s="673"/>
      <c r="GX22" s="673"/>
      <c r="GY22" s="673"/>
      <c r="GZ22" s="673"/>
      <c r="HA22" s="673"/>
      <c r="HB22" s="673"/>
      <c r="HC22" s="673"/>
      <c r="HD22" s="673"/>
      <c r="HE22" s="673"/>
      <c r="HF22" s="673"/>
      <c r="HG22" s="673"/>
      <c r="HH22" s="673"/>
      <c r="HI22" s="673"/>
      <c r="HJ22" s="673"/>
      <c r="HK22" s="673"/>
      <c r="HL22" s="673"/>
      <c r="HM22" s="673"/>
      <c r="HN22" s="673"/>
      <c r="HO22" s="673"/>
      <c r="HP22" s="673"/>
      <c r="HQ22" s="673"/>
      <c r="HR22" s="673"/>
      <c r="HS22" s="673"/>
      <c r="HT22" s="673"/>
      <c r="HU22" s="673"/>
      <c r="HV22" s="673"/>
      <c r="HW22" s="673"/>
      <c r="HX22" s="673"/>
      <c r="HY22" s="673"/>
      <c r="HZ22" s="673"/>
      <c r="IA22" s="673"/>
      <c r="IB22" s="673"/>
      <c r="IC22" s="673"/>
      <c r="ID22" s="673"/>
      <c r="IE22" s="673"/>
      <c r="IF22" s="673"/>
      <c r="IG22" s="673"/>
      <c r="IH22" s="673"/>
      <c r="II22" s="673"/>
      <c r="IJ22" s="673"/>
      <c r="IK22" s="673"/>
      <c r="IL22" s="673"/>
      <c r="IM22" s="673"/>
      <c r="IN22" s="673"/>
      <c r="IO22" s="673"/>
      <c r="IP22" s="673"/>
      <c r="IQ22" s="673"/>
      <c r="IR22" s="673"/>
      <c r="IS22" s="673"/>
      <c r="IT22" s="673"/>
      <c r="IU22" s="673"/>
      <c r="IV22" s="673"/>
      <c r="IW22" s="673"/>
      <c r="IX22" s="673"/>
      <c r="IY22" s="673"/>
      <c r="IZ22" s="673"/>
      <c r="JA22" s="673"/>
      <c r="JB22" s="673"/>
      <c r="JC22" s="673"/>
      <c r="JD22" s="673"/>
      <c r="JE22" s="673"/>
      <c r="JF22" s="673"/>
      <c r="JG22" s="673"/>
      <c r="JH22" s="673"/>
      <c r="JI22" s="673"/>
      <c r="JJ22" s="673"/>
      <c r="JK22" s="673"/>
      <c r="JL22" s="673"/>
      <c r="JM22" s="673"/>
      <c r="JN22" s="673"/>
      <c r="JO22" s="673"/>
      <c r="JP22" s="673"/>
      <c r="JQ22" s="673"/>
      <c r="JR22" s="673"/>
      <c r="JS22" s="673"/>
      <c r="JT22" s="673"/>
      <c r="JU22" s="673"/>
      <c r="JV22" s="673"/>
      <c r="JW22" s="673"/>
      <c r="JX22" s="673"/>
      <c r="JY22" s="673"/>
      <c r="JZ22" s="673"/>
      <c r="KA22" s="673"/>
      <c r="KB22" s="673"/>
      <c r="KC22" s="673"/>
      <c r="KD22" s="673"/>
      <c r="KE22" s="673"/>
      <c r="KF22" s="673"/>
      <c r="KG22" s="673"/>
      <c r="KH22" s="673"/>
      <c r="KI22" s="673"/>
      <c r="KJ22" s="673"/>
      <c r="KK22" s="673"/>
      <c r="KL22" s="673"/>
      <c r="KM22" s="673"/>
      <c r="KN22" s="673"/>
      <c r="KO22" s="673"/>
      <c r="KP22" s="673"/>
      <c r="KQ22" s="673"/>
      <c r="KR22" s="673"/>
      <c r="KS22" s="673"/>
      <c r="KT22" s="673"/>
      <c r="KU22" s="673"/>
      <c r="KV22" s="673"/>
      <c r="KW22" s="673"/>
      <c r="KX22" s="673"/>
      <c r="KY22" s="673"/>
      <c r="KZ22" s="673"/>
      <c r="LA22" s="673"/>
      <c r="LB22" s="673"/>
      <c r="LC22" s="673"/>
      <c r="LD22" s="673"/>
      <c r="LE22" s="673"/>
      <c r="LF22" s="673"/>
      <c r="LG22" s="673"/>
      <c r="LH22" s="673"/>
      <c r="LI22" s="673"/>
      <c r="LJ22" s="673"/>
      <c r="LK22" s="673"/>
      <c r="LL22" s="673"/>
      <c r="LM22" s="673"/>
      <c r="LN22" s="673"/>
      <c r="LO22" s="673"/>
      <c r="LP22" s="673"/>
      <c r="LQ22" s="673"/>
      <c r="LR22" s="673"/>
      <c r="LS22" s="673"/>
      <c r="LT22" s="673"/>
      <c r="LU22" s="673"/>
      <c r="LV22" s="673"/>
      <c r="LW22" s="673"/>
      <c r="LX22" s="673"/>
      <c r="LY22" s="673"/>
      <c r="LZ22" s="673"/>
      <c r="MA22" s="673"/>
      <c r="MB22" s="673"/>
      <c r="MC22" s="673"/>
      <c r="MD22" s="673"/>
      <c r="ME22" s="673"/>
      <c r="MF22" s="673"/>
      <c r="MG22" s="673"/>
      <c r="MH22" s="673"/>
      <c r="MI22" s="673"/>
      <c r="MJ22" s="673"/>
    </row>
    <row r="23" spans="1:348" s="665" customFormat="1" ht="34.5" customHeight="1" x14ac:dyDescent="0.15">
      <c r="A23" s="1148"/>
      <c r="B23" s="666">
        <v>33435</v>
      </c>
      <c r="C23" s="667" t="s">
        <v>2390</v>
      </c>
      <c r="D23" s="713">
        <v>302047</v>
      </c>
      <c r="E23" s="668">
        <v>253244</v>
      </c>
      <c r="F23" s="668">
        <f t="shared" si="1"/>
        <v>48803</v>
      </c>
      <c r="G23" s="668">
        <v>0</v>
      </c>
      <c r="H23" s="669">
        <f t="shared" si="0"/>
        <v>48803</v>
      </c>
      <c r="I23" s="670">
        <v>48803</v>
      </c>
      <c r="J23" s="671">
        <v>0</v>
      </c>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c r="BE23" s="673"/>
      <c r="BF23" s="673"/>
      <c r="BG23" s="673"/>
      <c r="BH23" s="673"/>
      <c r="BI23" s="673"/>
      <c r="BJ23" s="673"/>
      <c r="BK23" s="673"/>
      <c r="BL23" s="673"/>
      <c r="BM23" s="673"/>
      <c r="BN23" s="673"/>
      <c r="BO23" s="673"/>
      <c r="BP23" s="673"/>
      <c r="BQ23" s="673"/>
      <c r="BR23" s="673"/>
      <c r="BS23" s="673"/>
      <c r="BT23" s="673"/>
      <c r="BU23" s="673"/>
      <c r="BV23" s="673"/>
      <c r="BW23" s="673"/>
      <c r="BX23" s="673"/>
      <c r="BY23" s="673"/>
      <c r="BZ23" s="673"/>
      <c r="CA23" s="673"/>
      <c r="CB23" s="673"/>
      <c r="CC23" s="673"/>
      <c r="CD23" s="673"/>
      <c r="CE23" s="673"/>
      <c r="CF23" s="673"/>
      <c r="CG23" s="673"/>
      <c r="CH23" s="673"/>
      <c r="CI23" s="673"/>
      <c r="CJ23" s="673"/>
      <c r="CK23" s="673"/>
      <c r="CL23" s="673"/>
      <c r="CM23" s="673"/>
      <c r="CN23" s="673"/>
      <c r="CO23" s="673"/>
      <c r="CP23" s="673"/>
      <c r="CQ23" s="673"/>
      <c r="CR23" s="673"/>
      <c r="CS23" s="673"/>
      <c r="CT23" s="673"/>
      <c r="CU23" s="673"/>
      <c r="CV23" s="673"/>
      <c r="CW23" s="673"/>
      <c r="CX23" s="673"/>
      <c r="CY23" s="673"/>
      <c r="CZ23" s="673"/>
      <c r="DA23" s="673"/>
      <c r="DB23" s="673"/>
      <c r="DC23" s="673"/>
      <c r="DD23" s="673"/>
      <c r="DE23" s="673"/>
      <c r="DF23" s="673"/>
      <c r="DG23" s="673"/>
      <c r="DH23" s="673"/>
      <c r="DI23" s="673"/>
      <c r="DJ23" s="673"/>
      <c r="DK23" s="673"/>
      <c r="DL23" s="673"/>
      <c r="DM23" s="673"/>
      <c r="DN23" s="673"/>
      <c r="DO23" s="673"/>
      <c r="DP23" s="673"/>
      <c r="DQ23" s="673"/>
      <c r="DR23" s="673"/>
      <c r="DS23" s="673"/>
      <c r="DT23" s="673"/>
      <c r="DU23" s="673"/>
      <c r="DV23" s="673"/>
      <c r="DW23" s="673"/>
      <c r="DX23" s="673"/>
      <c r="DY23" s="673"/>
      <c r="DZ23" s="673"/>
      <c r="EA23" s="673"/>
      <c r="EB23" s="673"/>
      <c r="EC23" s="673"/>
      <c r="ED23" s="673"/>
      <c r="EE23" s="673"/>
      <c r="EF23" s="673"/>
      <c r="EG23" s="673"/>
      <c r="EH23" s="673"/>
      <c r="EI23" s="673"/>
      <c r="EJ23" s="673"/>
      <c r="EK23" s="673"/>
      <c r="EL23" s="673"/>
      <c r="EM23" s="673"/>
      <c r="EN23" s="673"/>
      <c r="EO23" s="673"/>
      <c r="EP23" s="673"/>
      <c r="EQ23" s="673"/>
      <c r="ER23" s="673"/>
      <c r="ES23" s="673"/>
      <c r="ET23" s="673"/>
      <c r="EU23" s="673"/>
      <c r="EV23" s="673"/>
      <c r="EW23" s="673"/>
      <c r="EX23" s="673"/>
      <c r="EY23" s="673"/>
      <c r="EZ23" s="673"/>
      <c r="FA23" s="673"/>
      <c r="FB23" s="673"/>
      <c r="FC23" s="673"/>
      <c r="FD23" s="673"/>
      <c r="FE23" s="673"/>
      <c r="FF23" s="673"/>
      <c r="FG23" s="673"/>
      <c r="FH23" s="673"/>
      <c r="FI23" s="673"/>
      <c r="FJ23" s="673"/>
      <c r="FK23" s="673"/>
      <c r="FL23" s="673"/>
      <c r="FM23" s="673"/>
      <c r="FN23" s="673"/>
      <c r="FO23" s="673"/>
      <c r="FP23" s="673"/>
      <c r="FQ23" s="673"/>
      <c r="FR23" s="673"/>
      <c r="FS23" s="673"/>
      <c r="FT23" s="673"/>
      <c r="FU23" s="673"/>
      <c r="FV23" s="673"/>
      <c r="FW23" s="673"/>
      <c r="FX23" s="673"/>
      <c r="FY23" s="673"/>
      <c r="FZ23" s="673"/>
      <c r="GA23" s="673"/>
      <c r="GB23" s="673"/>
      <c r="GC23" s="673"/>
      <c r="GD23" s="673"/>
      <c r="GE23" s="673"/>
      <c r="GF23" s="673"/>
      <c r="GG23" s="673"/>
      <c r="GH23" s="673"/>
      <c r="GI23" s="673"/>
      <c r="GJ23" s="673"/>
      <c r="GK23" s="673"/>
      <c r="GL23" s="673"/>
      <c r="GM23" s="673"/>
      <c r="GN23" s="673"/>
      <c r="GO23" s="673"/>
      <c r="GP23" s="673"/>
      <c r="GQ23" s="673"/>
      <c r="GR23" s="673"/>
      <c r="GS23" s="673"/>
      <c r="GT23" s="673"/>
      <c r="GU23" s="673"/>
      <c r="GV23" s="673"/>
      <c r="GW23" s="673"/>
      <c r="GX23" s="673"/>
      <c r="GY23" s="673"/>
      <c r="GZ23" s="673"/>
      <c r="HA23" s="673"/>
      <c r="HB23" s="673"/>
      <c r="HC23" s="673"/>
      <c r="HD23" s="673"/>
      <c r="HE23" s="673"/>
      <c r="HF23" s="673"/>
      <c r="HG23" s="673"/>
      <c r="HH23" s="673"/>
      <c r="HI23" s="673"/>
      <c r="HJ23" s="673"/>
      <c r="HK23" s="673"/>
      <c r="HL23" s="673"/>
      <c r="HM23" s="673"/>
      <c r="HN23" s="673"/>
      <c r="HO23" s="673"/>
      <c r="HP23" s="673"/>
      <c r="HQ23" s="673"/>
      <c r="HR23" s="673"/>
      <c r="HS23" s="673"/>
      <c r="HT23" s="673"/>
      <c r="HU23" s="673"/>
      <c r="HV23" s="673"/>
      <c r="HW23" s="673"/>
      <c r="HX23" s="673"/>
      <c r="HY23" s="673"/>
      <c r="HZ23" s="673"/>
      <c r="IA23" s="673"/>
      <c r="IB23" s="673"/>
      <c r="IC23" s="673"/>
      <c r="ID23" s="673"/>
      <c r="IE23" s="673"/>
      <c r="IF23" s="673"/>
      <c r="IG23" s="673"/>
      <c r="IH23" s="673"/>
      <c r="II23" s="673"/>
      <c r="IJ23" s="673"/>
      <c r="IK23" s="673"/>
      <c r="IL23" s="673"/>
      <c r="IM23" s="673"/>
      <c r="IN23" s="673"/>
      <c r="IO23" s="673"/>
      <c r="IP23" s="673"/>
      <c r="IQ23" s="673"/>
      <c r="IR23" s="673"/>
      <c r="IS23" s="673"/>
      <c r="IT23" s="673"/>
      <c r="IU23" s="673"/>
      <c r="IV23" s="673"/>
      <c r="IW23" s="673"/>
      <c r="IX23" s="673"/>
      <c r="IY23" s="673"/>
      <c r="IZ23" s="673"/>
      <c r="JA23" s="673"/>
      <c r="JB23" s="673"/>
      <c r="JC23" s="673"/>
      <c r="JD23" s="673"/>
      <c r="JE23" s="673"/>
      <c r="JF23" s="673"/>
      <c r="JG23" s="673"/>
      <c r="JH23" s="673"/>
      <c r="JI23" s="673"/>
      <c r="JJ23" s="673"/>
      <c r="JK23" s="673"/>
      <c r="JL23" s="673"/>
      <c r="JM23" s="673"/>
      <c r="JN23" s="673"/>
      <c r="JO23" s="673"/>
      <c r="JP23" s="673"/>
      <c r="JQ23" s="673"/>
      <c r="JR23" s="673"/>
      <c r="JS23" s="673"/>
      <c r="JT23" s="673"/>
      <c r="JU23" s="673"/>
      <c r="JV23" s="673"/>
      <c r="JW23" s="673"/>
      <c r="JX23" s="673"/>
      <c r="JY23" s="673"/>
      <c r="JZ23" s="673"/>
      <c r="KA23" s="673"/>
      <c r="KB23" s="673"/>
      <c r="KC23" s="673"/>
      <c r="KD23" s="673"/>
      <c r="KE23" s="673"/>
      <c r="KF23" s="673"/>
      <c r="KG23" s="673"/>
      <c r="KH23" s="673"/>
      <c r="KI23" s="673"/>
      <c r="KJ23" s="673"/>
      <c r="KK23" s="673"/>
      <c r="KL23" s="673"/>
      <c r="KM23" s="673"/>
      <c r="KN23" s="673"/>
      <c r="KO23" s="673"/>
      <c r="KP23" s="673"/>
      <c r="KQ23" s="673"/>
      <c r="KR23" s="673"/>
      <c r="KS23" s="673"/>
      <c r="KT23" s="673"/>
      <c r="KU23" s="673"/>
      <c r="KV23" s="673"/>
      <c r="KW23" s="673"/>
      <c r="KX23" s="673"/>
      <c r="KY23" s="673"/>
      <c r="KZ23" s="673"/>
      <c r="LA23" s="673"/>
      <c r="LB23" s="673"/>
      <c r="LC23" s="673"/>
      <c r="LD23" s="673"/>
      <c r="LE23" s="673"/>
      <c r="LF23" s="673"/>
      <c r="LG23" s="673"/>
      <c r="LH23" s="673"/>
      <c r="LI23" s="673"/>
      <c r="LJ23" s="673"/>
      <c r="LK23" s="673"/>
      <c r="LL23" s="673"/>
      <c r="LM23" s="673"/>
      <c r="LN23" s="673"/>
      <c r="LO23" s="673"/>
      <c r="LP23" s="673"/>
      <c r="LQ23" s="673"/>
      <c r="LR23" s="673"/>
      <c r="LS23" s="673"/>
      <c r="LT23" s="673"/>
      <c r="LU23" s="673"/>
      <c r="LV23" s="673"/>
      <c r="LW23" s="673"/>
      <c r="LX23" s="673"/>
      <c r="LY23" s="673"/>
      <c r="LZ23" s="673"/>
      <c r="MA23" s="673"/>
      <c r="MB23" s="673"/>
      <c r="MC23" s="673"/>
      <c r="MD23" s="673"/>
      <c r="ME23" s="673"/>
      <c r="MF23" s="673"/>
      <c r="MG23" s="673"/>
      <c r="MH23" s="673"/>
      <c r="MI23" s="673"/>
      <c r="MJ23" s="673"/>
    </row>
    <row r="24" spans="1:348" s="665" customFormat="1" ht="24" customHeight="1" x14ac:dyDescent="0.15">
      <c r="A24" s="1148"/>
      <c r="B24" s="666">
        <v>33457</v>
      </c>
      <c r="C24" s="667" t="s">
        <v>2391</v>
      </c>
      <c r="D24" s="713">
        <v>4006680</v>
      </c>
      <c r="E24" s="668">
        <v>3853921</v>
      </c>
      <c r="F24" s="668">
        <f>D24-E24</f>
        <v>152759</v>
      </c>
      <c r="G24" s="668">
        <v>152759</v>
      </c>
      <c r="H24" s="669">
        <f t="shared" si="0"/>
        <v>0</v>
      </c>
      <c r="I24" s="670">
        <v>0</v>
      </c>
      <c r="J24" s="671">
        <v>0</v>
      </c>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c r="BC24" s="673"/>
      <c r="BD24" s="673"/>
      <c r="BE24" s="673"/>
      <c r="BF24" s="673"/>
      <c r="BG24" s="673"/>
      <c r="BH24" s="673"/>
      <c r="BI24" s="673"/>
      <c r="BJ24" s="673"/>
      <c r="BK24" s="673"/>
      <c r="BL24" s="673"/>
      <c r="BM24" s="673"/>
      <c r="BN24" s="673"/>
      <c r="BO24" s="673"/>
      <c r="BP24" s="673"/>
      <c r="BQ24" s="673"/>
      <c r="BR24" s="673"/>
      <c r="BS24" s="673"/>
      <c r="BT24" s="673"/>
      <c r="BU24" s="673"/>
      <c r="BV24" s="673"/>
      <c r="BW24" s="673"/>
      <c r="BX24" s="673"/>
      <c r="BY24" s="673"/>
      <c r="BZ24" s="673"/>
      <c r="CA24" s="673"/>
      <c r="CB24" s="673"/>
      <c r="CC24" s="673"/>
      <c r="CD24" s="673"/>
      <c r="CE24" s="673"/>
      <c r="CF24" s="673"/>
      <c r="CG24" s="673"/>
      <c r="CH24" s="673"/>
      <c r="CI24" s="673"/>
      <c r="CJ24" s="673"/>
      <c r="CK24" s="673"/>
      <c r="CL24" s="673"/>
      <c r="CM24" s="673"/>
      <c r="CN24" s="673"/>
      <c r="CO24" s="673"/>
      <c r="CP24" s="673"/>
      <c r="CQ24" s="673"/>
      <c r="CR24" s="673"/>
      <c r="CS24" s="673"/>
      <c r="CT24" s="673"/>
      <c r="CU24" s="673"/>
      <c r="CV24" s="673"/>
      <c r="CW24" s="673"/>
      <c r="CX24" s="673"/>
      <c r="CY24" s="673"/>
      <c r="CZ24" s="673"/>
      <c r="DA24" s="673"/>
      <c r="DB24" s="673"/>
      <c r="DC24" s="673"/>
      <c r="DD24" s="673"/>
      <c r="DE24" s="673"/>
      <c r="DF24" s="673"/>
      <c r="DG24" s="673"/>
      <c r="DH24" s="673"/>
      <c r="DI24" s="673"/>
      <c r="DJ24" s="673"/>
      <c r="DK24" s="673"/>
      <c r="DL24" s="673"/>
      <c r="DM24" s="673"/>
      <c r="DN24" s="673"/>
      <c r="DO24" s="673"/>
      <c r="DP24" s="673"/>
      <c r="DQ24" s="673"/>
      <c r="DR24" s="673"/>
      <c r="DS24" s="673"/>
      <c r="DT24" s="673"/>
      <c r="DU24" s="673"/>
      <c r="DV24" s="673"/>
      <c r="DW24" s="673"/>
      <c r="DX24" s="673"/>
      <c r="DY24" s="673"/>
      <c r="DZ24" s="673"/>
      <c r="EA24" s="673"/>
      <c r="EB24" s="673"/>
      <c r="EC24" s="673"/>
      <c r="ED24" s="673"/>
      <c r="EE24" s="673"/>
      <c r="EF24" s="673"/>
      <c r="EG24" s="673"/>
      <c r="EH24" s="673"/>
      <c r="EI24" s="673"/>
      <c r="EJ24" s="673"/>
      <c r="EK24" s="673"/>
      <c r="EL24" s="673"/>
      <c r="EM24" s="673"/>
      <c r="EN24" s="673"/>
      <c r="EO24" s="673"/>
      <c r="EP24" s="673"/>
      <c r="EQ24" s="673"/>
      <c r="ER24" s="673"/>
      <c r="ES24" s="673"/>
      <c r="ET24" s="673"/>
      <c r="EU24" s="673"/>
      <c r="EV24" s="673"/>
      <c r="EW24" s="673"/>
      <c r="EX24" s="673"/>
      <c r="EY24" s="673"/>
      <c r="EZ24" s="673"/>
      <c r="FA24" s="673"/>
      <c r="FB24" s="673"/>
      <c r="FC24" s="673"/>
      <c r="FD24" s="673"/>
      <c r="FE24" s="673"/>
      <c r="FF24" s="673"/>
      <c r="FG24" s="673"/>
      <c r="FH24" s="673"/>
      <c r="FI24" s="673"/>
      <c r="FJ24" s="673"/>
      <c r="FK24" s="673"/>
      <c r="FL24" s="673"/>
      <c r="FM24" s="673"/>
      <c r="FN24" s="673"/>
      <c r="FO24" s="673"/>
      <c r="FP24" s="673"/>
      <c r="FQ24" s="673"/>
      <c r="FR24" s="673"/>
      <c r="FS24" s="673"/>
      <c r="FT24" s="673"/>
      <c r="FU24" s="673"/>
      <c r="FV24" s="673"/>
      <c r="FW24" s="673"/>
      <c r="FX24" s="673"/>
      <c r="FY24" s="673"/>
      <c r="FZ24" s="673"/>
      <c r="GA24" s="673"/>
      <c r="GB24" s="673"/>
      <c r="GC24" s="673"/>
      <c r="GD24" s="673"/>
      <c r="GE24" s="673"/>
      <c r="GF24" s="673"/>
      <c r="GG24" s="673"/>
      <c r="GH24" s="673"/>
      <c r="GI24" s="673"/>
      <c r="GJ24" s="673"/>
      <c r="GK24" s="673"/>
      <c r="GL24" s="673"/>
      <c r="GM24" s="673"/>
      <c r="GN24" s="673"/>
      <c r="GO24" s="673"/>
      <c r="GP24" s="673"/>
      <c r="GQ24" s="673"/>
      <c r="GR24" s="673"/>
      <c r="GS24" s="673"/>
      <c r="GT24" s="673"/>
      <c r="GU24" s="673"/>
      <c r="GV24" s="673"/>
      <c r="GW24" s="673"/>
      <c r="GX24" s="673"/>
      <c r="GY24" s="673"/>
      <c r="GZ24" s="673"/>
      <c r="HA24" s="673"/>
      <c r="HB24" s="673"/>
      <c r="HC24" s="673"/>
      <c r="HD24" s="673"/>
      <c r="HE24" s="673"/>
      <c r="HF24" s="673"/>
      <c r="HG24" s="673"/>
      <c r="HH24" s="673"/>
      <c r="HI24" s="673"/>
      <c r="HJ24" s="673"/>
      <c r="HK24" s="673"/>
      <c r="HL24" s="673"/>
      <c r="HM24" s="673"/>
      <c r="HN24" s="673"/>
      <c r="HO24" s="673"/>
      <c r="HP24" s="673"/>
      <c r="HQ24" s="673"/>
      <c r="HR24" s="673"/>
      <c r="HS24" s="673"/>
      <c r="HT24" s="673"/>
      <c r="HU24" s="673"/>
      <c r="HV24" s="673"/>
      <c r="HW24" s="673"/>
      <c r="HX24" s="673"/>
      <c r="HY24" s="673"/>
      <c r="HZ24" s="673"/>
      <c r="IA24" s="673"/>
      <c r="IB24" s="673"/>
      <c r="IC24" s="673"/>
      <c r="ID24" s="673"/>
      <c r="IE24" s="673"/>
      <c r="IF24" s="673"/>
      <c r="IG24" s="673"/>
      <c r="IH24" s="673"/>
      <c r="II24" s="673"/>
      <c r="IJ24" s="673"/>
      <c r="IK24" s="673"/>
      <c r="IL24" s="673"/>
      <c r="IM24" s="673"/>
      <c r="IN24" s="673"/>
      <c r="IO24" s="673"/>
      <c r="IP24" s="673"/>
      <c r="IQ24" s="673"/>
      <c r="IR24" s="673"/>
      <c r="IS24" s="673"/>
      <c r="IT24" s="673"/>
      <c r="IU24" s="673"/>
      <c r="IV24" s="673"/>
      <c r="IW24" s="673"/>
      <c r="IX24" s="673"/>
      <c r="IY24" s="673"/>
      <c r="IZ24" s="673"/>
      <c r="JA24" s="673"/>
      <c r="JB24" s="673"/>
      <c r="JC24" s="673"/>
      <c r="JD24" s="673"/>
      <c r="JE24" s="673"/>
      <c r="JF24" s="673"/>
      <c r="JG24" s="673"/>
      <c r="JH24" s="673"/>
      <c r="JI24" s="673"/>
      <c r="JJ24" s="673"/>
      <c r="JK24" s="673"/>
      <c r="JL24" s="673"/>
      <c r="JM24" s="673"/>
      <c r="JN24" s="673"/>
      <c r="JO24" s="673"/>
      <c r="JP24" s="673"/>
      <c r="JQ24" s="673"/>
      <c r="JR24" s="673"/>
      <c r="JS24" s="673"/>
      <c r="JT24" s="673"/>
      <c r="JU24" s="673"/>
      <c r="JV24" s="673"/>
      <c r="JW24" s="673"/>
      <c r="JX24" s="673"/>
      <c r="JY24" s="673"/>
      <c r="JZ24" s="673"/>
      <c r="KA24" s="673"/>
      <c r="KB24" s="673"/>
      <c r="KC24" s="673"/>
      <c r="KD24" s="673"/>
      <c r="KE24" s="673"/>
      <c r="KF24" s="673"/>
      <c r="KG24" s="673"/>
      <c r="KH24" s="673"/>
      <c r="KI24" s="673"/>
      <c r="KJ24" s="673"/>
      <c r="KK24" s="673"/>
      <c r="KL24" s="673"/>
      <c r="KM24" s="673"/>
      <c r="KN24" s="673"/>
      <c r="KO24" s="673"/>
      <c r="KP24" s="673"/>
      <c r="KQ24" s="673"/>
      <c r="KR24" s="673"/>
      <c r="KS24" s="673"/>
      <c r="KT24" s="673"/>
      <c r="KU24" s="673"/>
      <c r="KV24" s="673"/>
      <c r="KW24" s="673"/>
      <c r="KX24" s="673"/>
      <c r="KY24" s="673"/>
      <c r="KZ24" s="673"/>
      <c r="LA24" s="673"/>
      <c r="LB24" s="673"/>
      <c r="LC24" s="673"/>
      <c r="LD24" s="673"/>
      <c r="LE24" s="673"/>
      <c r="LF24" s="673"/>
      <c r="LG24" s="673"/>
      <c r="LH24" s="673"/>
      <c r="LI24" s="673"/>
      <c r="LJ24" s="673"/>
      <c r="LK24" s="673"/>
      <c r="LL24" s="673"/>
      <c r="LM24" s="673"/>
      <c r="LN24" s="673"/>
      <c r="LO24" s="673"/>
      <c r="LP24" s="673"/>
      <c r="LQ24" s="673"/>
      <c r="LR24" s="673"/>
      <c r="LS24" s="673"/>
      <c r="LT24" s="673"/>
      <c r="LU24" s="673"/>
      <c r="LV24" s="673"/>
      <c r="LW24" s="673"/>
      <c r="LX24" s="673"/>
      <c r="LY24" s="673"/>
      <c r="LZ24" s="673"/>
      <c r="MA24" s="673"/>
      <c r="MB24" s="673"/>
      <c r="MC24" s="673"/>
      <c r="MD24" s="673"/>
      <c r="ME24" s="673"/>
      <c r="MF24" s="673"/>
      <c r="MG24" s="673"/>
      <c r="MH24" s="673"/>
      <c r="MI24" s="673"/>
      <c r="MJ24" s="673"/>
    </row>
    <row r="25" spans="1:348" s="665" customFormat="1" ht="34.5" customHeight="1" x14ac:dyDescent="0.15">
      <c r="A25" s="1148"/>
      <c r="B25" s="666">
        <v>33500</v>
      </c>
      <c r="C25" s="667" t="s">
        <v>2392</v>
      </c>
      <c r="D25" s="713">
        <v>82280</v>
      </c>
      <c r="E25" s="668">
        <v>82280</v>
      </c>
      <c r="F25" s="668">
        <f>D25-E25</f>
        <v>0</v>
      </c>
      <c r="G25" s="668">
        <v>0</v>
      </c>
      <c r="H25" s="669">
        <f t="shared" si="0"/>
        <v>0</v>
      </c>
      <c r="I25" s="670">
        <v>0</v>
      </c>
      <c r="J25" s="671">
        <v>0</v>
      </c>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c r="BC25" s="673"/>
      <c r="BD25" s="673"/>
      <c r="BE25" s="673"/>
      <c r="BF25" s="673"/>
      <c r="BG25" s="673"/>
      <c r="BH25" s="673"/>
      <c r="BI25" s="673"/>
      <c r="BJ25" s="673"/>
      <c r="BK25" s="673"/>
      <c r="BL25" s="673"/>
      <c r="BM25" s="673"/>
      <c r="BN25" s="673"/>
      <c r="BO25" s="673"/>
      <c r="BP25" s="673"/>
      <c r="BQ25" s="673"/>
      <c r="BR25" s="673"/>
      <c r="BS25" s="673"/>
      <c r="BT25" s="673"/>
      <c r="BU25" s="673"/>
      <c r="BV25" s="673"/>
      <c r="BW25" s="673"/>
      <c r="BX25" s="673"/>
      <c r="BY25" s="673"/>
      <c r="BZ25" s="673"/>
      <c r="CA25" s="673"/>
      <c r="CB25" s="673"/>
      <c r="CC25" s="673"/>
      <c r="CD25" s="673"/>
      <c r="CE25" s="673"/>
      <c r="CF25" s="673"/>
      <c r="CG25" s="673"/>
      <c r="CH25" s="673"/>
      <c r="CI25" s="673"/>
      <c r="CJ25" s="673"/>
      <c r="CK25" s="673"/>
      <c r="CL25" s="673"/>
      <c r="CM25" s="673"/>
      <c r="CN25" s="673"/>
      <c r="CO25" s="673"/>
      <c r="CP25" s="673"/>
      <c r="CQ25" s="673"/>
      <c r="CR25" s="673"/>
      <c r="CS25" s="673"/>
      <c r="CT25" s="673"/>
      <c r="CU25" s="673"/>
      <c r="CV25" s="673"/>
      <c r="CW25" s="673"/>
      <c r="CX25" s="673"/>
      <c r="CY25" s="673"/>
      <c r="CZ25" s="673"/>
      <c r="DA25" s="673"/>
      <c r="DB25" s="673"/>
      <c r="DC25" s="673"/>
      <c r="DD25" s="673"/>
      <c r="DE25" s="673"/>
      <c r="DF25" s="673"/>
      <c r="DG25" s="673"/>
      <c r="DH25" s="673"/>
      <c r="DI25" s="673"/>
      <c r="DJ25" s="673"/>
      <c r="DK25" s="673"/>
      <c r="DL25" s="673"/>
      <c r="DM25" s="673"/>
      <c r="DN25" s="673"/>
      <c r="DO25" s="673"/>
      <c r="DP25" s="673"/>
      <c r="DQ25" s="673"/>
      <c r="DR25" s="673"/>
      <c r="DS25" s="673"/>
      <c r="DT25" s="673"/>
      <c r="DU25" s="673"/>
      <c r="DV25" s="673"/>
      <c r="DW25" s="673"/>
      <c r="DX25" s="673"/>
      <c r="DY25" s="673"/>
      <c r="DZ25" s="673"/>
      <c r="EA25" s="673"/>
      <c r="EB25" s="673"/>
      <c r="EC25" s="673"/>
      <c r="ED25" s="673"/>
      <c r="EE25" s="673"/>
      <c r="EF25" s="673"/>
      <c r="EG25" s="673"/>
      <c r="EH25" s="673"/>
      <c r="EI25" s="673"/>
      <c r="EJ25" s="673"/>
      <c r="EK25" s="673"/>
      <c r="EL25" s="673"/>
      <c r="EM25" s="673"/>
      <c r="EN25" s="673"/>
      <c r="EO25" s="673"/>
      <c r="EP25" s="673"/>
      <c r="EQ25" s="673"/>
      <c r="ER25" s="673"/>
      <c r="ES25" s="673"/>
      <c r="ET25" s="673"/>
      <c r="EU25" s="673"/>
      <c r="EV25" s="673"/>
      <c r="EW25" s="673"/>
      <c r="EX25" s="673"/>
      <c r="EY25" s="673"/>
      <c r="EZ25" s="673"/>
      <c r="FA25" s="673"/>
      <c r="FB25" s="673"/>
      <c r="FC25" s="673"/>
      <c r="FD25" s="673"/>
      <c r="FE25" s="673"/>
      <c r="FF25" s="673"/>
      <c r="FG25" s="673"/>
      <c r="FH25" s="673"/>
      <c r="FI25" s="673"/>
      <c r="FJ25" s="673"/>
      <c r="FK25" s="673"/>
      <c r="FL25" s="673"/>
      <c r="FM25" s="673"/>
      <c r="FN25" s="673"/>
      <c r="FO25" s="673"/>
      <c r="FP25" s="673"/>
      <c r="FQ25" s="673"/>
      <c r="FR25" s="673"/>
      <c r="FS25" s="673"/>
      <c r="FT25" s="673"/>
      <c r="FU25" s="673"/>
      <c r="FV25" s="673"/>
      <c r="FW25" s="673"/>
      <c r="FX25" s="673"/>
      <c r="FY25" s="673"/>
      <c r="FZ25" s="673"/>
      <c r="GA25" s="673"/>
      <c r="GB25" s="673"/>
      <c r="GC25" s="673"/>
      <c r="GD25" s="673"/>
      <c r="GE25" s="673"/>
      <c r="GF25" s="673"/>
      <c r="GG25" s="673"/>
      <c r="GH25" s="673"/>
      <c r="GI25" s="673"/>
      <c r="GJ25" s="673"/>
      <c r="GK25" s="673"/>
      <c r="GL25" s="673"/>
      <c r="GM25" s="673"/>
      <c r="GN25" s="673"/>
      <c r="GO25" s="673"/>
      <c r="GP25" s="673"/>
      <c r="GQ25" s="673"/>
      <c r="GR25" s="673"/>
      <c r="GS25" s="673"/>
      <c r="GT25" s="673"/>
      <c r="GU25" s="673"/>
      <c r="GV25" s="673"/>
      <c r="GW25" s="673"/>
      <c r="GX25" s="673"/>
      <c r="GY25" s="673"/>
      <c r="GZ25" s="673"/>
      <c r="HA25" s="673"/>
      <c r="HB25" s="673"/>
      <c r="HC25" s="673"/>
      <c r="HD25" s="673"/>
      <c r="HE25" s="673"/>
      <c r="HF25" s="673"/>
      <c r="HG25" s="673"/>
      <c r="HH25" s="673"/>
      <c r="HI25" s="673"/>
      <c r="HJ25" s="673"/>
      <c r="HK25" s="673"/>
      <c r="HL25" s="673"/>
      <c r="HM25" s="673"/>
      <c r="HN25" s="673"/>
      <c r="HO25" s="673"/>
      <c r="HP25" s="673"/>
      <c r="HQ25" s="673"/>
      <c r="HR25" s="673"/>
      <c r="HS25" s="673"/>
      <c r="HT25" s="673"/>
      <c r="HU25" s="673"/>
      <c r="HV25" s="673"/>
      <c r="HW25" s="673"/>
      <c r="HX25" s="673"/>
      <c r="HY25" s="673"/>
      <c r="HZ25" s="673"/>
      <c r="IA25" s="673"/>
      <c r="IB25" s="673"/>
      <c r="IC25" s="673"/>
      <c r="ID25" s="673"/>
      <c r="IE25" s="673"/>
      <c r="IF25" s="673"/>
      <c r="IG25" s="673"/>
      <c r="IH25" s="673"/>
      <c r="II25" s="673"/>
      <c r="IJ25" s="673"/>
      <c r="IK25" s="673"/>
      <c r="IL25" s="673"/>
      <c r="IM25" s="673"/>
      <c r="IN25" s="673"/>
      <c r="IO25" s="673"/>
      <c r="IP25" s="673"/>
      <c r="IQ25" s="673"/>
      <c r="IR25" s="673"/>
      <c r="IS25" s="673"/>
      <c r="IT25" s="673"/>
      <c r="IU25" s="673"/>
      <c r="IV25" s="673"/>
      <c r="IW25" s="673"/>
      <c r="IX25" s="673"/>
      <c r="IY25" s="673"/>
      <c r="IZ25" s="673"/>
      <c r="JA25" s="673"/>
      <c r="JB25" s="673"/>
      <c r="JC25" s="673"/>
      <c r="JD25" s="673"/>
      <c r="JE25" s="673"/>
      <c r="JF25" s="673"/>
      <c r="JG25" s="673"/>
      <c r="JH25" s="673"/>
      <c r="JI25" s="673"/>
      <c r="JJ25" s="673"/>
      <c r="JK25" s="673"/>
      <c r="JL25" s="673"/>
      <c r="JM25" s="673"/>
      <c r="JN25" s="673"/>
      <c r="JO25" s="673"/>
      <c r="JP25" s="673"/>
      <c r="JQ25" s="673"/>
      <c r="JR25" s="673"/>
      <c r="JS25" s="673"/>
      <c r="JT25" s="673"/>
      <c r="JU25" s="673"/>
      <c r="JV25" s="673"/>
      <c r="JW25" s="673"/>
      <c r="JX25" s="673"/>
      <c r="JY25" s="673"/>
      <c r="JZ25" s="673"/>
      <c r="KA25" s="673"/>
      <c r="KB25" s="673"/>
      <c r="KC25" s="673"/>
      <c r="KD25" s="673"/>
      <c r="KE25" s="673"/>
      <c r="KF25" s="673"/>
      <c r="KG25" s="673"/>
      <c r="KH25" s="673"/>
      <c r="KI25" s="673"/>
      <c r="KJ25" s="673"/>
      <c r="KK25" s="673"/>
      <c r="KL25" s="673"/>
      <c r="KM25" s="673"/>
      <c r="KN25" s="673"/>
      <c r="KO25" s="673"/>
      <c r="KP25" s="673"/>
      <c r="KQ25" s="673"/>
      <c r="KR25" s="673"/>
      <c r="KS25" s="673"/>
      <c r="KT25" s="673"/>
      <c r="KU25" s="673"/>
      <c r="KV25" s="673"/>
      <c r="KW25" s="673"/>
      <c r="KX25" s="673"/>
      <c r="KY25" s="673"/>
      <c r="KZ25" s="673"/>
      <c r="LA25" s="673"/>
      <c r="LB25" s="673"/>
      <c r="LC25" s="673"/>
      <c r="LD25" s="673"/>
      <c r="LE25" s="673"/>
      <c r="LF25" s="673"/>
      <c r="LG25" s="673"/>
      <c r="LH25" s="673"/>
      <c r="LI25" s="673"/>
      <c r="LJ25" s="673"/>
      <c r="LK25" s="673"/>
      <c r="LL25" s="673"/>
      <c r="LM25" s="673"/>
      <c r="LN25" s="673"/>
      <c r="LO25" s="673"/>
      <c r="LP25" s="673"/>
      <c r="LQ25" s="673"/>
      <c r="LR25" s="673"/>
      <c r="LS25" s="673"/>
      <c r="LT25" s="673"/>
      <c r="LU25" s="673"/>
      <c r="LV25" s="673"/>
      <c r="LW25" s="673"/>
      <c r="LX25" s="673"/>
      <c r="LY25" s="673"/>
      <c r="LZ25" s="673"/>
      <c r="MA25" s="673"/>
      <c r="MB25" s="673"/>
      <c r="MC25" s="673"/>
      <c r="MD25" s="673"/>
      <c r="ME25" s="673"/>
      <c r="MF25" s="673"/>
      <c r="MG25" s="673"/>
      <c r="MH25" s="673"/>
      <c r="MI25" s="673"/>
      <c r="MJ25" s="673"/>
    </row>
    <row r="26" spans="1:348" s="676" customFormat="1" ht="15.75" customHeight="1" x14ac:dyDescent="0.2">
      <c r="A26" s="717" t="s">
        <v>2393</v>
      </c>
      <c r="B26" s="718"/>
      <c r="C26" s="719"/>
      <c r="D26" s="714">
        <f>SUM(D4:D25)</f>
        <v>13015587691</v>
      </c>
      <c r="E26" s="714">
        <f t="shared" ref="E26:J26" si="2">SUM(E4:E25)</f>
        <v>13010211650.08</v>
      </c>
      <c r="F26" s="714">
        <f t="shared" si="2"/>
        <v>5376040.9199999999</v>
      </c>
      <c r="G26" s="714">
        <f t="shared" si="2"/>
        <v>1807999.6900000002</v>
      </c>
      <c r="H26" s="714">
        <f t="shared" si="2"/>
        <v>3568041.2299999991</v>
      </c>
      <c r="I26" s="714">
        <f t="shared" si="2"/>
        <v>3568041.23</v>
      </c>
      <c r="J26" s="721">
        <f t="shared" si="2"/>
        <v>0</v>
      </c>
      <c r="K26" s="674"/>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675"/>
      <c r="BB26" s="675"/>
      <c r="BC26" s="675"/>
      <c r="BD26" s="675"/>
      <c r="BE26" s="675"/>
      <c r="BF26" s="675"/>
      <c r="BG26" s="675"/>
      <c r="BH26" s="675"/>
      <c r="BI26" s="675"/>
      <c r="BJ26" s="675"/>
      <c r="BK26" s="675"/>
      <c r="BL26" s="675"/>
      <c r="BM26" s="675"/>
      <c r="BN26" s="675"/>
      <c r="BO26" s="675"/>
      <c r="BP26" s="675"/>
      <c r="BQ26" s="675"/>
      <c r="BR26" s="675"/>
      <c r="BS26" s="675"/>
      <c r="BT26" s="675"/>
      <c r="BU26" s="675"/>
      <c r="BV26" s="675"/>
      <c r="BW26" s="675"/>
      <c r="BX26" s="675"/>
      <c r="BY26" s="675"/>
      <c r="BZ26" s="675"/>
      <c r="CA26" s="675"/>
      <c r="CB26" s="675"/>
      <c r="CC26" s="675"/>
      <c r="CD26" s="675"/>
      <c r="CE26" s="675"/>
      <c r="CF26" s="675"/>
      <c r="CG26" s="675"/>
      <c r="CH26" s="675"/>
      <c r="CI26" s="675"/>
      <c r="CJ26" s="675"/>
      <c r="CK26" s="675"/>
      <c r="CL26" s="675"/>
      <c r="CM26" s="675"/>
      <c r="CN26" s="675"/>
      <c r="CO26" s="675"/>
      <c r="CP26" s="675"/>
      <c r="CQ26" s="675"/>
      <c r="CR26" s="675"/>
      <c r="CS26" s="675"/>
      <c r="CT26" s="675"/>
      <c r="CU26" s="675"/>
      <c r="CV26" s="675"/>
      <c r="CW26" s="675"/>
      <c r="CX26" s="675"/>
      <c r="CY26" s="675"/>
      <c r="CZ26" s="675"/>
      <c r="DA26" s="675"/>
      <c r="DB26" s="675"/>
      <c r="DC26" s="675"/>
      <c r="DD26" s="675"/>
      <c r="DE26" s="675"/>
      <c r="DF26" s="675"/>
      <c r="DG26" s="675"/>
      <c r="DH26" s="675"/>
      <c r="DI26" s="675"/>
      <c r="DJ26" s="675"/>
      <c r="DK26" s="675"/>
      <c r="DL26" s="675"/>
      <c r="DM26" s="675"/>
      <c r="DN26" s="675"/>
      <c r="DO26" s="675"/>
      <c r="DP26" s="675"/>
      <c r="DQ26" s="675"/>
      <c r="DR26" s="675"/>
      <c r="DS26" s="675"/>
      <c r="DT26" s="675"/>
      <c r="DU26" s="675"/>
      <c r="DV26" s="675"/>
      <c r="DW26" s="675"/>
      <c r="DX26" s="675"/>
      <c r="DY26" s="675"/>
      <c r="DZ26" s="675"/>
      <c r="EA26" s="675"/>
      <c r="EB26" s="675"/>
      <c r="EC26" s="675"/>
      <c r="ED26" s="675"/>
      <c r="EE26" s="675"/>
      <c r="EF26" s="675"/>
      <c r="EG26" s="675"/>
      <c r="EH26" s="675"/>
      <c r="EI26" s="675"/>
      <c r="EJ26" s="675"/>
      <c r="EK26" s="675"/>
      <c r="EL26" s="675"/>
      <c r="EM26" s="675"/>
      <c r="EN26" s="675"/>
      <c r="EO26" s="675"/>
      <c r="EP26" s="675"/>
      <c r="EQ26" s="675"/>
      <c r="ER26" s="675"/>
      <c r="ES26" s="675"/>
      <c r="ET26" s="675"/>
      <c r="EU26" s="675"/>
      <c r="EV26" s="675"/>
      <c r="EW26" s="675"/>
      <c r="EX26" s="675"/>
      <c r="EY26" s="675"/>
      <c r="EZ26" s="675"/>
      <c r="FA26" s="675"/>
      <c r="FB26" s="675"/>
      <c r="FC26" s="675"/>
      <c r="FD26" s="675"/>
      <c r="FE26" s="675"/>
      <c r="FF26" s="675"/>
      <c r="FG26" s="675"/>
      <c r="FH26" s="675"/>
      <c r="FI26" s="675"/>
      <c r="FJ26" s="675"/>
      <c r="FK26" s="675"/>
      <c r="FL26" s="675"/>
      <c r="FM26" s="675"/>
      <c r="FN26" s="675"/>
      <c r="FO26" s="675"/>
      <c r="FP26" s="675"/>
      <c r="FQ26" s="675"/>
      <c r="FR26" s="675"/>
      <c r="FS26" s="675"/>
      <c r="FT26" s="675"/>
      <c r="FU26" s="675"/>
      <c r="FV26" s="675"/>
      <c r="FW26" s="675"/>
      <c r="FX26" s="675"/>
      <c r="FY26" s="675"/>
      <c r="FZ26" s="675"/>
      <c r="GA26" s="675"/>
      <c r="GB26" s="675"/>
      <c r="GC26" s="675"/>
      <c r="GD26" s="675"/>
      <c r="GE26" s="675"/>
      <c r="GF26" s="675"/>
      <c r="GG26" s="675"/>
      <c r="GH26" s="675"/>
      <c r="GI26" s="675"/>
      <c r="GJ26" s="675"/>
      <c r="GK26" s="675"/>
      <c r="GL26" s="675"/>
      <c r="GM26" s="675"/>
      <c r="GN26" s="675"/>
      <c r="GO26" s="675"/>
      <c r="GP26" s="675"/>
      <c r="GQ26" s="675"/>
      <c r="GR26" s="675"/>
      <c r="GS26" s="675"/>
      <c r="GT26" s="675"/>
      <c r="GU26" s="675"/>
      <c r="GV26" s="675"/>
      <c r="GW26" s="675"/>
      <c r="GX26" s="675"/>
      <c r="GY26" s="675"/>
      <c r="GZ26" s="675"/>
      <c r="HA26" s="675"/>
      <c r="HB26" s="675"/>
      <c r="HC26" s="675"/>
      <c r="HD26" s="675"/>
      <c r="HE26" s="675"/>
      <c r="HF26" s="675"/>
      <c r="HG26" s="675"/>
      <c r="HH26" s="675"/>
      <c r="HI26" s="675"/>
      <c r="HJ26" s="675"/>
      <c r="HK26" s="675"/>
      <c r="HL26" s="675"/>
      <c r="HM26" s="675"/>
      <c r="HN26" s="675"/>
      <c r="HO26" s="675"/>
      <c r="HP26" s="675"/>
      <c r="HQ26" s="675"/>
      <c r="HR26" s="675"/>
      <c r="HS26" s="675"/>
      <c r="HT26" s="675"/>
      <c r="HU26" s="675"/>
      <c r="HV26" s="675"/>
      <c r="HW26" s="675"/>
      <c r="HX26" s="675"/>
      <c r="HY26" s="675"/>
      <c r="HZ26" s="675"/>
      <c r="IA26" s="675"/>
      <c r="IB26" s="675"/>
      <c r="IC26" s="675"/>
      <c r="ID26" s="675"/>
      <c r="IE26" s="675"/>
      <c r="IF26" s="675"/>
      <c r="IG26" s="675"/>
      <c r="IH26" s="675"/>
      <c r="II26" s="675"/>
      <c r="IJ26" s="675"/>
      <c r="IK26" s="675"/>
      <c r="IL26" s="675"/>
      <c r="IM26" s="675"/>
      <c r="IN26" s="675"/>
      <c r="IO26" s="675"/>
      <c r="IP26" s="675"/>
      <c r="IQ26" s="675"/>
      <c r="IR26" s="675"/>
      <c r="IS26" s="675"/>
      <c r="IT26" s="675"/>
      <c r="IU26" s="675"/>
      <c r="IV26" s="675"/>
      <c r="IW26" s="675"/>
      <c r="IX26" s="675"/>
      <c r="IY26" s="675"/>
      <c r="IZ26" s="675"/>
      <c r="JA26" s="675"/>
      <c r="JB26" s="675"/>
      <c r="JC26" s="675"/>
      <c r="JD26" s="675"/>
      <c r="JE26" s="675"/>
      <c r="JF26" s="675"/>
      <c r="JG26" s="675"/>
      <c r="JH26" s="675"/>
      <c r="JI26" s="675"/>
      <c r="JJ26" s="675"/>
      <c r="JK26" s="675"/>
      <c r="JL26" s="675"/>
      <c r="JM26" s="675"/>
      <c r="JN26" s="675"/>
      <c r="JO26" s="675"/>
      <c r="JP26" s="675"/>
      <c r="JQ26" s="675"/>
      <c r="JR26" s="675"/>
      <c r="JS26" s="675"/>
      <c r="JT26" s="675"/>
      <c r="JU26" s="675"/>
      <c r="JV26" s="675"/>
      <c r="JW26" s="675"/>
      <c r="JX26" s="675"/>
      <c r="JY26" s="675"/>
      <c r="JZ26" s="675"/>
      <c r="KA26" s="675"/>
      <c r="KB26" s="675"/>
      <c r="KC26" s="675"/>
      <c r="KD26" s="675"/>
      <c r="KE26" s="675"/>
      <c r="KF26" s="675"/>
      <c r="KG26" s="675"/>
      <c r="KH26" s="675"/>
      <c r="KI26" s="675"/>
      <c r="KJ26" s="675"/>
      <c r="KK26" s="675"/>
      <c r="KL26" s="675"/>
      <c r="KM26" s="675"/>
      <c r="KN26" s="675"/>
      <c r="KO26" s="675"/>
      <c r="KP26" s="675"/>
      <c r="KQ26" s="675"/>
      <c r="KR26" s="675"/>
      <c r="KS26" s="675"/>
      <c r="KT26" s="675"/>
      <c r="KU26" s="675"/>
      <c r="KV26" s="675"/>
      <c r="KW26" s="675"/>
      <c r="KX26" s="675"/>
      <c r="KY26" s="675"/>
      <c r="KZ26" s="675"/>
      <c r="LA26" s="675"/>
      <c r="LB26" s="675"/>
      <c r="LC26" s="675"/>
      <c r="LD26" s="675"/>
      <c r="LE26" s="675"/>
      <c r="LF26" s="675"/>
      <c r="LG26" s="675"/>
      <c r="LH26" s="675"/>
      <c r="LI26" s="675"/>
      <c r="LJ26" s="675"/>
      <c r="LK26" s="675"/>
      <c r="LL26" s="675"/>
      <c r="LM26" s="675"/>
      <c r="LN26" s="675"/>
      <c r="LO26" s="675"/>
      <c r="LP26" s="675"/>
      <c r="LQ26" s="675"/>
      <c r="LR26" s="675"/>
      <c r="LS26" s="675"/>
      <c r="LT26" s="675"/>
      <c r="LU26" s="675"/>
      <c r="LV26" s="675"/>
      <c r="LW26" s="675"/>
      <c r="LX26" s="675"/>
      <c r="LY26" s="675"/>
      <c r="LZ26" s="675"/>
      <c r="MA26" s="675"/>
      <c r="MB26" s="675"/>
      <c r="MC26" s="675"/>
      <c r="MD26" s="675"/>
      <c r="ME26" s="675"/>
      <c r="MF26" s="675"/>
      <c r="MG26" s="675"/>
      <c r="MH26" s="675"/>
      <c r="MI26" s="675"/>
      <c r="MJ26" s="675"/>
    </row>
    <row r="27" spans="1:348" s="665" customFormat="1" ht="24" customHeight="1" x14ac:dyDescent="0.15">
      <c r="A27" s="720" t="s">
        <v>2394</v>
      </c>
      <c r="B27" s="666">
        <v>27355</v>
      </c>
      <c r="C27" s="667" t="s">
        <v>2395</v>
      </c>
      <c r="D27" s="713">
        <v>210903347</v>
      </c>
      <c r="E27" s="668">
        <v>210903347</v>
      </c>
      <c r="F27" s="668">
        <f>D27-E27</f>
        <v>0</v>
      </c>
      <c r="G27" s="668">
        <v>0</v>
      </c>
      <c r="H27" s="669">
        <f>F27-G27</f>
        <v>0</v>
      </c>
      <c r="I27" s="670">
        <v>0</v>
      </c>
      <c r="J27" s="671"/>
    </row>
    <row r="28" spans="1:348" s="676" customFormat="1" ht="15.75" customHeight="1" x14ac:dyDescent="0.2">
      <c r="A28" s="717" t="s">
        <v>2396</v>
      </c>
      <c r="B28" s="718"/>
      <c r="C28" s="719"/>
      <c r="D28" s="714">
        <f>SUM(D27:D27)</f>
        <v>210903347</v>
      </c>
      <c r="E28" s="714">
        <f t="shared" ref="E28:J28" si="3">SUM(E27:E27)</f>
        <v>210903347</v>
      </c>
      <c r="F28" s="714">
        <f t="shared" si="3"/>
        <v>0</v>
      </c>
      <c r="G28" s="714">
        <f t="shared" si="3"/>
        <v>0</v>
      </c>
      <c r="H28" s="714">
        <f t="shared" si="3"/>
        <v>0</v>
      </c>
      <c r="I28" s="714">
        <f t="shared" si="3"/>
        <v>0</v>
      </c>
      <c r="J28" s="721">
        <f t="shared" si="3"/>
        <v>0</v>
      </c>
      <c r="K28" s="674"/>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75"/>
      <c r="BV28" s="675"/>
      <c r="BW28" s="675"/>
      <c r="BX28" s="675"/>
      <c r="BY28" s="675"/>
      <c r="BZ28" s="675"/>
      <c r="CA28" s="675"/>
      <c r="CB28" s="675"/>
      <c r="CC28" s="675"/>
      <c r="CD28" s="675"/>
      <c r="CE28" s="675"/>
      <c r="CF28" s="675"/>
      <c r="CG28" s="675"/>
      <c r="CH28" s="675"/>
      <c r="CI28" s="675"/>
      <c r="CJ28" s="675"/>
      <c r="CK28" s="675"/>
      <c r="CL28" s="675"/>
      <c r="CM28" s="675"/>
      <c r="CN28" s="675"/>
      <c r="CO28" s="675"/>
      <c r="CP28" s="675"/>
      <c r="CQ28" s="675"/>
      <c r="CR28" s="675"/>
      <c r="CS28" s="675"/>
      <c r="CT28" s="675"/>
      <c r="CU28" s="675"/>
      <c r="CV28" s="675"/>
      <c r="CW28" s="675"/>
      <c r="CX28" s="675"/>
      <c r="CY28" s="675"/>
      <c r="CZ28" s="675"/>
      <c r="DA28" s="675"/>
      <c r="DB28" s="675"/>
      <c r="DC28" s="675"/>
      <c r="DD28" s="675"/>
      <c r="DE28" s="675"/>
      <c r="DF28" s="675"/>
      <c r="DG28" s="675"/>
      <c r="DH28" s="675"/>
      <c r="DI28" s="675"/>
      <c r="DJ28" s="675"/>
      <c r="DK28" s="675"/>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675"/>
      <c r="EL28" s="675"/>
      <c r="EM28" s="675"/>
      <c r="EN28" s="675"/>
      <c r="EO28" s="675"/>
      <c r="EP28" s="675"/>
      <c r="EQ28" s="675"/>
      <c r="ER28" s="675"/>
      <c r="ES28" s="675"/>
      <c r="ET28" s="675"/>
      <c r="EU28" s="675"/>
      <c r="EV28" s="675"/>
      <c r="EW28" s="675"/>
      <c r="EX28" s="675"/>
      <c r="EY28" s="675"/>
      <c r="EZ28" s="675"/>
      <c r="FA28" s="675"/>
      <c r="FB28" s="675"/>
      <c r="FC28" s="675"/>
      <c r="FD28" s="675"/>
      <c r="FE28" s="675"/>
      <c r="FF28" s="675"/>
      <c r="FG28" s="675"/>
      <c r="FH28" s="675"/>
      <c r="FI28" s="675"/>
      <c r="FJ28" s="675"/>
      <c r="FK28" s="675"/>
      <c r="FL28" s="675"/>
      <c r="FM28" s="675"/>
      <c r="FN28" s="675"/>
      <c r="FO28" s="675"/>
      <c r="FP28" s="675"/>
      <c r="FQ28" s="675"/>
      <c r="FR28" s="675"/>
      <c r="FS28" s="675"/>
      <c r="FT28" s="675"/>
      <c r="FU28" s="675"/>
      <c r="FV28" s="675"/>
      <c r="FW28" s="675"/>
      <c r="FX28" s="675"/>
      <c r="FY28" s="675"/>
      <c r="FZ28" s="675"/>
      <c r="GA28" s="675"/>
      <c r="GB28" s="675"/>
      <c r="GC28" s="675"/>
      <c r="GD28" s="675"/>
      <c r="GE28" s="675"/>
      <c r="GF28" s="675"/>
      <c r="GG28" s="675"/>
      <c r="GH28" s="675"/>
      <c r="GI28" s="675"/>
      <c r="GJ28" s="675"/>
      <c r="GK28" s="675"/>
      <c r="GL28" s="675"/>
      <c r="GM28" s="675"/>
      <c r="GN28" s="675"/>
      <c r="GO28" s="675"/>
      <c r="GP28" s="675"/>
      <c r="GQ28" s="675"/>
      <c r="GR28" s="675"/>
      <c r="GS28" s="675"/>
      <c r="GT28" s="675"/>
      <c r="GU28" s="675"/>
      <c r="GV28" s="675"/>
      <c r="GW28" s="675"/>
      <c r="GX28" s="675"/>
      <c r="GY28" s="675"/>
      <c r="GZ28" s="675"/>
      <c r="HA28" s="675"/>
      <c r="HB28" s="675"/>
      <c r="HC28" s="675"/>
      <c r="HD28" s="675"/>
      <c r="HE28" s="675"/>
      <c r="HF28" s="675"/>
      <c r="HG28" s="675"/>
      <c r="HH28" s="675"/>
      <c r="HI28" s="675"/>
      <c r="HJ28" s="675"/>
      <c r="HK28" s="675"/>
      <c r="HL28" s="675"/>
      <c r="HM28" s="675"/>
      <c r="HN28" s="675"/>
      <c r="HO28" s="675"/>
      <c r="HP28" s="675"/>
      <c r="HQ28" s="675"/>
      <c r="HR28" s="675"/>
      <c r="HS28" s="675"/>
      <c r="HT28" s="675"/>
      <c r="HU28" s="675"/>
      <c r="HV28" s="675"/>
      <c r="HW28" s="675"/>
      <c r="HX28" s="675"/>
      <c r="HY28" s="675"/>
      <c r="HZ28" s="675"/>
      <c r="IA28" s="675"/>
      <c r="IB28" s="675"/>
      <c r="IC28" s="675"/>
      <c r="ID28" s="675"/>
      <c r="IE28" s="675"/>
      <c r="IF28" s="675"/>
      <c r="IG28" s="675"/>
      <c r="IH28" s="675"/>
      <c r="II28" s="675"/>
      <c r="IJ28" s="675"/>
      <c r="IK28" s="675"/>
      <c r="IL28" s="675"/>
      <c r="IM28" s="675"/>
      <c r="IN28" s="675"/>
      <c r="IO28" s="675"/>
      <c r="IP28" s="675"/>
      <c r="IQ28" s="675"/>
      <c r="IR28" s="675"/>
      <c r="IS28" s="675"/>
      <c r="IT28" s="675"/>
      <c r="IU28" s="675"/>
      <c r="IV28" s="675"/>
      <c r="IW28" s="675"/>
      <c r="IX28" s="675"/>
      <c r="IY28" s="675"/>
      <c r="IZ28" s="675"/>
      <c r="JA28" s="675"/>
      <c r="JB28" s="675"/>
      <c r="JC28" s="675"/>
      <c r="JD28" s="675"/>
      <c r="JE28" s="675"/>
      <c r="JF28" s="675"/>
      <c r="JG28" s="675"/>
      <c r="JH28" s="675"/>
      <c r="JI28" s="675"/>
      <c r="JJ28" s="675"/>
      <c r="JK28" s="675"/>
      <c r="JL28" s="675"/>
      <c r="JM28" s="675"/>
      <c r="JN28" s="675"/>
      <c r="JO28" s="675"/>
      <c r="JP28" s="675"/>
      <c r="JQ28" s="675"/>
      <c r="JR28" s="675"/>
      <c r="JS28" s="675"/>
      <c r="JT28" s="675"/>
      <c r="JU28" s="675"/>
      <c r="JV28" s="675"/>
      <c r="JW28" s="675"/>
      <c r="JX28" s="675"/>
      <c r="JY28" s="675"/>
      <c r="JZ28" s="675"/>
      <c r="KA28" s="675"/>
      <c r="KB28" s="675"/>
      <c r="KC28" s="675"/>
      <c r="KD28" s="675"/>
      <c r="KE28" s="675"/>
      <c r="KF28" s="675"/>
      <c r="KG28" s="675"/>
      <c r="KH28" s="675"/>
      <c r="KI28" s="675"/>
      <c r="KJ28" s="675"/>
      <c r="KK28" s="675"/>
      <c r="KL28" s="675"/>
      <c r="KM28" s="675"/>
      <c r="KN28" s="675"/>
      <c r="KO28" s="675"/>
      <c r="KP28" s="675"/>
      <c r="KQ28" s="675"/>
      <c r="KR28" s="675"/>
      <c r="KS28" s="675"/>
      <c r="KT28" s="675"/>
      <c r="KU28" s="675"/>
      <c r="KV28" s="675"/>
      <c r="KW28" s="675"/>
      <c r="KX28" s="675"/>
      <c r="KY28" s="675"/>
      <c r="KZ28" s="675"/>
      <c r="LA28" s="675"/>
      <c r="LB28" s="675"/>
      <c r="LC28" s="675"/>
      <c r="LD28" s="675"/>
      <c r="LE28" s="675"/>
      <c r="LF28" s="675"/>
      <c r="LG28" s="675"/>
      <c r="LH28" s="675"/>
      <c r="LI28" s="675"/>
      <c r="LJ28" s="675"/>
      <c r="LK28" s="675"/>
      <c r="LL28" s="675"/>
      <c r="LM28" s="675"/>
      <c r="LN28" s="675"/>
      <c r="LO28" s="675"/>
      <c r="LP28" s="675"/>
      <c r="LQ28" s="675"/>
      <c r="LR28" s="675"/>
      <c r="LS28" s="675"/>
      <c r="LT28" s="675"/>
      <c r="LU28" s="675"/>
      <c r="LV28" s="675"/>
      <c r="LW28" s="675"/>
      <c r="LX28" s="675"/>
      <c r="LY28" s="675"/>
      <c r="LZ28" s="675"/>
      <c r="MA28" s="675"/>
      <c r="MB28" s="675"/>
      <c r="MC28" s="675"/>
      <c r="MD28" s="675"/>
      <c r="ME28" s="675"/>
      <c r="MF28" s="675"/>
      <c r="MG28" s="675"/>
      <c r="MH28" s="675"/>
      <c r="MI28" s="675"/>
      <c r="MJ28" s="675"/>
    </row>
    <row r="29" spans="1:348" s="665" customFormat="1" ht="24" customHeight="1" x14ac:dyDescent="0.15">
      <c r="A29" s="1148" t="s">
        <v>2397</v>
      </c>
      <c r="B29" s="666">
        <v>13015</v>
      </c>
      <c r="C29" s="667" t="s">
        <v>2398</v>
      </c>
      <c r="D29" s="713">
        <v>2459767</v>
      </c>
      <c r="E29" s="668">
        <v>2459767</v>
      </c>
      <c r="F29" s="668">
        <f>D29-E29</f>
        <v>0</v>
      </c>
      <c r="G29" s="668">
        <v>0</v>
      </c>
      <c r="H29" s="669">
        <f>F29-G29</f>
        <v>0</v>
      </c>
      <c r="I29" s="670">
        <v>0</v>
      </c>
      <c r="J29" s="671">
        <v>0</v>
      </c>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73"/>
      <c r="AY29" s="673"/>
      <c r="AZ29" s="673"/>
      <c r="BA29" s="673"/>
      <c r="BB29" s="673"/>
      <c r="BC29" s="673"/>
      <c r="BD29" s="673"/>
      <c r="BE29" s="673"/>
      <c r="BF29" s="673"/>
      <c r="BG29" s="673"/>
      <c r="BH29" s="673"/>
      <c r="BI29" s="673"/>
      <c r="BJ29" s="673"/>
      <c r="BK29" s="673"/>
      <c r="BL29" s="673"/>
      <c r="BM29" s="673"/>
      <c r="BN29" s="673"/>
      <c r="BO29" s="673"/>
      <c r="BP29" s="673"/>
      <c r="BQ29" s="673"/>
      <c r="BR29" s="673"/>
      <c r="BS29" s="673"/>
      <c r="BT29" s="673"/>
      <c r="BU29" s="673"/>
      <c r="BV29" s="673"/>
      <c r="BW29" s="673"/>
      <c r="BX29" s="673"/>
      <c r="BY29" s="673"/>
      <c r="BZ29" s="673"/>
      <c r="CA29" s="673"/>
      <c r="CB29" s="673"/>
      <c r="CC29" s="673"/>
      <c r="CD29" s="673"/>
      <c r="CE29" s="673"/>
      <c r="CF29" s="673"/>
      <c r="CG29" s="673"/>
      <c r="CH29" s="673"/>
      <c r="CI29" s="673"/>
      <c r="CJ29" s="673"/>
      <c r="CK29" s="673"/>
      <c r="CL29" s="673"/>
      <c r="CM29" s="673"/>
      <c r="CN29" s="673"/>
      <c r="CO29" s="673"/>
      <c r="CP29" s="673"/>
      <c r="CQ29" s="673"/>
      <c r="CR29" s="673"/>
      <c r="CS29" s="673"/>
      <c r="CT29" s="673"/>
      <c r="CU29" s="673"/>
      <c r="CV29" s="673"/>
      <c r="CW29" s="673"/>
      <c r="CX29" s="673"/>
      <c r="CY29" s="673"/>
      <c r="CZ29" s="673"/>
      <c r="DA29" s="673"/>
      <c r="DB29" s="673"/>
      <c r="DC29" s="673"/>
      <c r="DD29" s="673"/>
      <c r="DE29" s="673"/>
      <c r="DF29" s="673"/>
      <c r="DG29" s="673"/>
      <c r="DH29" s="673"/>
      <c r="DI29" s="673"/>
      <c r="DJ29" s="673"/>
      <c r="DK29" s="673"/>
      <c r="DL29" s="673"/>
      <c r="DM29" s="673"/>
      <c r="DN29" s="673"/>
      <c r="DO29" s="673"/>
      <c r="DP29" s="673"/>
      <c r="DQ29" s="673"/>
      <c r="DR29" s="673"/>
      <c r="DS29" s="673"/>
      <c r="DT29" s="673"/>
      <c r="DU29" s="673"/>
      <c r="DV29" s="673"/>
      <c r="DW29" s="673"/>
      <c r="DX29" s="673"/>
      <c r="DY29" s="673"/>
      <c r="DZ29" s="673"/>
      <c r="EA29" s="673"/>
      <c r="EB29" s="673"/>
      <c r="EC29" s="673"/>
      <c r="ED29" s="673"/>
      <c r="EE29" s="673"/>
      <c r="EF29" s="673"/>
      <c r="EG29" s="673"/>
      <c r="EH29" s="673"/>
      <c r="EI29" s="673"/>
      <c r="EJ29" s="673"/>
      <c r="EK29" s="673"/>
      <c r="EL29" s="673"/>
      <c r="EM29" s="673"/>
      <c r="EN29" s="673"/>
      <c r="EO29" s="673"/>
      <c r="EP29" s="673"/>
      <c r="EQ29" s="673"/>
      <c r="ER29" s="673"/>
      <c r="ES29" s="673"/>
      <c r="ET29" s="673"/>
      <c r="EU29" s="673"/>
      <c r="EV29" s="673"/>
      <c r="EW29" s="673"/>
      <c r="EX29" s="673"/>
      <c r="EY29" s="673"/>
      <c r="EZ29" s="673"/>
      <c r="FA29" s="673"/>
      <c r="FB29" s="673"/>
      <c r="FC29" s="673"/>
      <c r="FD29" s="673"/>
      <c r="FE29" s="673"/>
      <c r="FF29" s="673"/>
      <c r="FG29" s="673"/>
      <c r="FH29" s="673"/>
      <c r="FI29" s="673"/>
      <c r="FJ29" s="673"/>
      <c r="FK29" s="673"/>
      <c r="FL29" s="673"/>
      <c r="FM29" s="673"/>
      <c r="FN29" s="673"/>
      <c r="FO29" s="673"/>
      <c r="FP29" s="673"/>
      <c r="FQ29" s="673"/>
      <c r="FR29" s="673"/>
      <c r="FS29" s="673"/>
      <c r="FT29" s="673"/>
      <c r="FU29" s="673"/>
      <c r="FV29" s="673"/>
      <c r="FW29" s="673"/>
      <c r="FX29" s="673"/>
      <c r="FY29" s="673"/>
      <c r="FZ29" s="673"/>
      <c r="GA29" s="673"/>
      <c r="GB29" s="673"/>
      <c r="GC29" s="673"/>
      <c r="GD29" s="673"/>
      <c r="GE29" s="673"/>
      <c r="GF29" s="673"/>
      <c r="GG29" s="673"/>
      <c r="GH29" s="673"/>
      <c r="GI29" s="673"/>
      <c r="GJ29" s="673"/>
      <c r="GK29" s="673"/>
      <c r="GL29" s="673"/>
      <c r="GM29" s="673"/>
      <c r="GN29" s="673"/>
      <c r="GO29" s="673"/>
      <c r="GP29" s="673"/>
      <c r="GQ29" s="673"/>
      <c r="GR29" s="673"/>
      <c r="GS29" s="673"/>
      <c r="GT29" s="673"/>
      <c r="GU29" s="673"/>
      <c r="GV29" s="673"/>
      <c r="GW29" s="673"/>
      <c r="GX29" s="673"/>
      <c r="GY29" s="673"/>
      <c r="GZ29" s="673"/>
      <c r="HA29" s="673"/>
      <c r="HB29" s="673"/>
      <c r="HC29" s="673"/>
      <c r="HD29" s="673"/>
      <c r="HE29" s="673"/>
      <c r="HF29" s="673"/>
      <c r="HG29" s="673"/>
      <c r="HH29" s="673"/>
      <c r="HI29" s="673"/>
      <c r="HJ29" s="673"/>
      <c r="HK29" s="673"/>
      <c r="HL29" s="673"/>
      <c r="HM29" s="673"/>
      <c r="HN29" s="673"/>
      <c r="HO29" s="673"/>
      <c r="HP29" s="673"/>
      <c r="HQ29" s="673"/>
      <c r="HR29" s="673"/>
      <c r="HS29" s="673"/>
      <c r="HT29" s="673"/>
      <c r="HU29" s="673"/>
      <c r="HV29" s="673"/>
      <c r="HW29" s="673"/>
      <c r="HX29" s="673"/>
      <c r="HY29" s="673"/>
      <c r="HZ29" s="673"/>
      <c r="IA29" s="673"/>
      <c r="IB29" s="673"/>
      <c r="IC29" s="673"/>
      <c r="ID29" s="673"/>
      <c r="IE29" s="673"/>
      <c r="IF29" s="673"/>
      <c r="IG29" s="673"/>
      <c r="IH29" s="673"/>
      <c r="II29" s="673"/>
      <c r="IJ29" s="673"/>
      <c r="IK29" s="673"/>
      <c r="IL29" s="673"/>
      <c r="IM29" s="673"/>
      <c r="IN29" s="673"/>
      <c r="IO29" s="673"/>
      <c r="IP29" s="673"/>
      <c r="IQ29" s="673"/>
      <c r="IR29" s="673"/>
      <c r="IS29" s="673"/>
      <c r="IT29" s="673"/>
      <c r="IU29" s="673"/>
      <c r="IV29" s="673"/>
      <c r="IW29" s="673"/>
      <c r="IX29" s="673"/>
      <c r="IY29" s="673"/>
      <c r="IZ29" s="673"/>
      <c r="JA29" s="673"/>
      <c r="JB29" s="673"/>
      <c r="JC29" s="673"/>
      <c r="JD29" s="673"/>
      <c r="JE29" s="673"/>
      <c r="JF29" s="673"/>
      <c r="JG29" s="673"/>
      <c r="JH29" s="673"/>
      <c r="JI29" s="673"/>
      <c r="JJ29" s="673"/>
      <c r="JK29" s="673"/>
      <c r="JL29" s="673"/>
      <c r="JM29" s="673"/>
      <c r="JN29" s="673"/>
      <c r="JO29" s="673"/>
      <c r="JP29" s="673"/>
      <c r="JQ29" s="673"/>
      <c r="JR29" s="673"/>
      <c r="JS29" s="673"/>
      <c r="JT29" s="673"/>
      <c r="JU29" s="673"/>
      <c r="JV29" s="673"/>
      <c r="JW29" s="673"/>
      <c r="JX29" s="673"/>
      <c r="JY29" s="673"/>
      <c r="JZ29" s="673"/>
      <c r="KA29" s="673"/>
      <c r="KB29" s="673"/>
      <c r="KC29" s="673"/>
      <c r="KD29" s="673"/>
      <c r="KE29" s="673"/>
      <c r="KF29" s="673"/>
      <c r="KG29" s="673"/>
      <c r="KH29" s="673"/>
      <c r="KI29" s="673"/>
      <c r="KJ29" s="673"/>
      <c r="KK29" s="673"/>
      <c r="KL29" s="673"/>
      <c r="KM29" s="673"/>
      <c r="KN29" s="673"/>
      <c r="KO29" s="673"/>
      <c r="KP29" s="673"/>
      <c r="KQ29" s="673"/>
      <c r="KR29" s="673"/>
      <c r="KS29" s="673"/>
      <c r="KT29" s="673"/>
      <c r="KU29" s="673"/>
      <c r="KV29" s="673"/>
      <c r="KW29" s="673"/>
      <c r="KX29" s="673"/>
      <c r="KY29" s="673"/>
      <c r="KZ29" s="673"/>
      <c r="LA29" s="673"/>
      <c r="LB29" s="673"/>
      <c r="LC29" s="673"/>
      <c r="LD29" s="673"/>
      <c r="LE29" s="673"/>
      <c r="LF29" s="673"/>
      <c r="LG29" s="673"/>
      <c r="LH29" s="673"/>
      <c r="LI29" s="673"/>
      <c r="LJ29" s="673"/>
      <c r="LK29" s="673"/>
      <c r="LL29" s="673"/>
      <c r="LM29" s="673"/>
      <c r="LN29" s="673"/>
      <c r="LO29" s="673"/>
      <c r="LP29" s="673"/>
      <c r="LQ29" s="673"/>
      <c r="LR29" s="673"/>
      <c r="LS29" s="673"/>
      <c r="LT29" s="673"/>
      <c r="LU29" s="673"/>
      <c r="LV29" s="673"/>
      <c r="LW29" s="673"/>
      <c r="LX29" s="673"/>
      <c r="LY29" s="673"/>
      <c r="LZ29" s="673"/>
      <c r="MA29" s="673"/>
      <c r="MB29" s="673"/>
      <c r="MC29" s="673"/>
      <c r="MD29" s="673"/>
      <c r="ME29" s="673"/>
      <c r="MF29" s="673"/>
      <c r="MG29" s="673"/>
      <c r="MH29" s="673"/>
      <c r="MI29" s="673"/>
      <c r="MJ29" s="673"/>
    </row>
    <row r="30" spans="1:348" s="665" customFormat="1" ht="12.75" customHeight="1" x14ac:dyDescent="0.15">
      <c r="A30" s="1148"/>
      <c r="B30" s="666" t="s">
        <v>2399</v>
      </c>
      <c r="C30" s="667" t="s">
        <v>2400</v>
      </c>
      <c r="D30" s="713">
        <v>14464836.220000001</v>
      </c>
      <c r="E30" s="668">
        <v>13521937.949999999</v>
      </c>
      <c r="F30" s="668">
        <f>D30-E30</f>
        <v>942898.27000000142</v>
      </c>
      <c r="G30" s="668">
        <v>942898.27</v>
      </c>
      <c r="H30" s="669">
        <f>F30-G30</f>
        <v>1.3969838619232178E-9</v>
      </c>
      <c r="I30" s="670">
        <v>0</v>
      </c>
      <c r="J30" s="671">
        <v>0</v>
      </c>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3"/>
      <c r="AU30" s="673"/>
      <c r="AV30" s="673"/>
      <c r="AW30" s="673"/>
      <c r="AX30" s="673"/>
      <c r="AY30" s="673"/>
      <c r="AZ30" s="673"/>
      <c r="BA30" s="673"/>
      <c r="BB30" s="673"/>
      <c r="BC30" s="673"/>
      <c r="BD30" s="673"/>
      <c r="BE30" s="673"/>
      <c r="BF30" s="673"/>
      <c r="BG30" s="673"/>
      <c r="BH30" s="673"/>
      <c r="BI30" s="673"/>
      <c r="BJ30" s="673"/>
      <c r="BK30" s="673"/>
      <c r="BL30" s="673"/>
      <c r="BM30" s="673"/>
      <c r="BN30" s="673"/>
      <c r="BO30" s="673"/>
      <c r="BP30" s="673"/>
      <c r="BQ30" s="673"/>
      <c r="BR30" s="673"/>
      <c r="BS30" s="673"/>
      <c r="BT30" s="673"/>
      <c r="BU30" s="673"/>
      <c r="BV30" s="673"/>
      <c r="BW30" s="673"/>
      <c r="BX30" s="673"/>
      <c r="BY30" s="673"/>
      <c r="BZ30" s="673"/>
      <c r="CA30" s="673"/>
      <c r="CB30" s="673"/>
      <c r="CC30" s="673"/>
      <c r="CD30" s="673"/>
      <c r="CE30" s="673"/>
      <c r="CF30" s="673"/>
      <c r="CG30" s="673"/>
      <c r="CH30" s="673"/>
      <c r="CI30" s="673"/>
      <c r="CJ30" s="673"/>
      <c r="CK30" s="673"/>
      <c r="CL30" s="673"/>
      <c r="CM30" s="673"/>
      <c r="CN30" s="673"/>
      <c r="CO30" s="673"/>
      <c r="CP30" s="673"/>
      <c r="CQ30" s="673"/>
      <c r="CR30" s="673"/>
      <c r="CS30" s="673"/>
      <c r="CT30" s="673"/>
      <c r="CU30" s="673"/>
      <c r="CV30" s="673"/>
      <c r="CW30" s="673"/>
      <c r="CX30" s="673"/>
      <c r="CY30" s="673"/>
      <c r="CZ30" s="673"/>
      <c r="DA30" s="673"/>
      <c r="DB30" s="673"/>
      <c r="DC30" s="673"/>
      <c r="DD30" s="673"/>
      <c r="DE30" s="673"/>
      <c r="DF30" s="673"/>
      <c r="DG30" s="673"/>
      <c r="DH30" s="673"/>
      <c r="DI30" s="673"/>
      <c r="DJ30" s="673"/>
      <c r="DK30" s="673"/>
      <c r="DL30" s="673"/>
      <c r="DM30" s="673"/>
      <c r="DN30" s="673"/>
      <c r="DO30" s="673"/>
      <c r="DP30" s="673"/>
      <c r="DQ30" s="673"/>
      <c r="DR30" s="673"/>
      <c r="DS30" s="673"/>
      <c r="DT30" s="673"/>
      <c r="DU30" s="673"/>
      <c r="DV30" s="673"/>
      <c r="DW30" s="673"/>
      <c r="DX30" s="673"/>
      <c r="DY30" s="673"/>
      <c r="DZ30" s="673"/>
      <c r="EA30" s="673"/>
      <c r="EB30" s="673"/>
      <c r="EC30" s="673"/>
      <c r="ED30" s="673"/>
      <c r="EE30" s="673"/>
      <c r="EF30" s="673"/>
      <c r="EG30" s="673"/>
      <c r="EH30" s="673"/>
      <c r="EI30" s="673"/>
      <c r="EJ30" s="673"/>
      <c r="EK30" s="673"/>
      <c r="EL30" s="673"/>
      <c r="EM30" s="673"/>
      <c r="EN30" s="673"/>
      <c r="EO30" s="673"/>
      <c r="EP30" s="673"/>
      <c r="EQ30" s="673"/>
      <c r="ER30" s="673"/>
      <c r="ES30" s="673"/>
      <c r="ET30" s="673"/>
      <c r="EU30" s="673"/>
      <c r="EV30" s="673"/>
      <c r="EW30" s="673"/>
      <c r="EX30" s="673"/>
      <c r="EY30" s="673"/>
      <c r="EZ30" s="673"/>
      <c r="FA30" s="673"/>
      <c r="FB30" s="673"/>
      <c r="FC30" s="673"/>
      <c r="FD30" s="673"/>
      <c r="FE30" s="673"/>
      <c r="FF30" s="673"/>
      <c r="FG30" s="673"/>
      <c r="FH30" s="673"/>
      <c r="FI30" s="673"/>
      <c r="FJ30" s="673"/>
      <c r="FK30" s="673"/>
      <c r="FL30" s="673"/>
      <c r="FM30" s="673"/>
      <c r="FN30" s="673"/>
      <c r="FO30" s="673"/>
      <c r="FP30" s="673"/>
      <c r="FQ30" s="673"/>
      <c r="FR30" s="673"/>
      <c r="FS30" s="673"/>
      <c r="FT30" s="673"/>
      <c r="FU30" s="673"/>
      <c r="FV30" s="673"/>
      <c r="FW30" s="673"/>
      <c r="FX30" s="673"/>
      <c r="FY30" s="673"/>
      <c r="FZ30" s="673"/>
      <c r="GA30" s="673"/>
      <c r="GB30" s="673"/>
      <c r="GC30" s="673"/>
      <c r="GD30" s="673"/>
      <c r="GE30" s="673"/>
      <c r="GF30" s="673"/>
      <c r="GG30" s="673"/>
      <c r="GH30" s="673"/>
      <c r="GI30" s="673"/>
      <c r="GJ30" s="673"/>
      <c r="GK30" s="673"/>
      <c r="GL30" s="673"/>
      <c r="GM30" s="673"/>
      <c r="GN30" s="673"/>
      <c r="GO30" s="673"/>
      <c r="GP30" s="673"/>
      <c r="GQ30" s="673"/>
      <c r="GR30" s="673"/>
      <c r="GS30" s="673"/>
      <c r="GT30" s="673"/>
      <c r="GU30" s="673"/>
      <c r="GV30" s="673"/>
      <c r="GW30" s="673"/>
      <c r="GX30" s="673"/>
      <c r="GY30" s="673"/>
      <c r="GZ30" s="673"/>
      <c r="HA30" s="673"/>
      <c r="HB30" s="673"/>
      <c r="HC30" s="673"/>
      <c r="HD30" s="673"/>
      <c r="HE30" s="673"/>
      <c r="HF30" s="673"/>
      <c r="HG30" s="673"/>
      <c r="HH30" s="673"/>
      <c r="HI30" s="673"/>
      <c r="HJ30" s="673"/>
      <c r="HK30" s="673"/>
      <c r="HL30" s="673"/>
      <c r="HM30" s="673"/>
      <c r="HN30" s="673"/>
      <c r="HO30" s="673"/>
      <c r="HP30" s="673"/>
      <c r="HQ30" s="673"/>
      <c r="HR30" s="673"/>
      <c r="HS30" s="673"/>
      <c r="HT30" s="673"/>
      <c r="HU30" s="673"/>
      <c r="HV30" s="673"/>
      <c r="HW30" s="673"/>
      <c r="HX30" s="673"/>
      <c r="HY30" s="673"/>
      <c r="HZ30" s="673"/>
      <c r="IA30" s="673"/>
      <c r="IB30" s="673"/>
      <c r="IC30" s="673"/>
      <c r="ID30" s="673"/>
      <c r="IE30" s="673"/>
      <c r="IF30" s="673"/>
      <c r="IG30" s="673"/>
      <c r="IH30" s="673"/>
      <c r="II30" s="673"/>
      <c r="IJ30" s="673"/>
      <c r="IK30" s="673"/>
      <c r="IL30" s="673"/>
      <c r="IM30" s="673"/>
      <c r="IN30" s="673"/>
      <c r="IO30" s="673"/>
      <c r="IP30" s="673"/>
      <c r="IQ30" s="673"/>
      <c r="IR30" s="673"/>
      <c r="IS30" s="673"/>
      <c r="IT30" s="673"/>
      <c r="IU30" s="673"/>
      <c r="IV30" s="673"/>
      <c r="IW30" s="673"/>
      <c r="IX30" s="673"/>
      <c r="IY30" s="673"/>
      <c r="IZ30" s="673"/>
      <c r="JA30" s="673"/>
      <c r="JB30" s="673"/>
      <c r="JC30" s="673"/>
      <c r="JD30" s="673"/>
      <c r="JE30" s="673"/>
      <c r="JF30" s="673"/>
      <c r="JG30" s="673"/>
      <c r="JH30" s="673"/>
      <c r="JI30" s="673"/>
      <c r="JJ30" s="673"/>
      <c r="JK30" s="673"/>
      <c r="JL30" s="673"/>
      <c r="JM30" s="673"/>
      <c r="JN30" s="673"/>
      <c r="JO30" s="673"/>
      <c r="JP30" s="673"/>
      <c r="JQ30" s="673"/>
      <c r="JR30" s="673"/>
      <c r="JS30" s="673"/>
      <c r="JT30" s="673"/>
      <c r="JU30" s="673"/>
      <c r="JV30" s="673"/>
      <c r="JW30" s="673"/>
      <c r="JX30" s="673"/>
      <c r="JY30" s="673"/>
      <c r="JZ30" s="673"/>
      <c r="KA30" s="673"/>
      <c r="KB30" s="673"/>
      <c r="KC30" s="673"/>
      <c r="KD30" s="673"/>
      <c r="KE30" s="673"/>
      <c r="KF30" s="673"/>
      <c r="KG30" s="673"/>
      <c r="KH30" s="673"/>
      <c r="KI30" s="673"/>
      <c r="KJ30" s="673"/>
      <c r="KK30" s="673"/>
      <c r="KL30" s="673"/>
      <c r="KM30" s="673"/>
      <c r="KN30" s="673"/>
      <c r="KO30" s="673"/>
      <c r="KP30" s="673"/>
      <c r="KQ30" s="673"/>
      <c r="KR30" s="673"/>
      <c r="KS30" s="673"/>
      <c r="KT30" s="673"/>
      <c r="KU30" s="673"/>
      <c r="KV30" s="673"/>
      <c r="KW30" s="673"/>
      <c r="KX30" s="673"/>
      <c r="KY30" s="673"/>
      <c r="KZ30" s="673"/>
      <c r="LA30" s="673"/>
      <c r="LB30" s="673"/>
      <c r="LC30" s="673"/>
      <c r="LD30" s="673"/>
      <c r="LE30" s="673"/>
      <c r="LF30" s="673"/>
      <c r="LG30" s="673"/>
      <c r="LH30" s="673"/>
      <c r="LI30" s="673"/>
      <c r="LJ30" s="673"/>
      <c r="LK30" s="673"/>
      <c r="LL30" s="673"/>
      <c r="LM30" s="673"/>
      <c r="LN30" s="673"/>
      <c r="LO30" s="673"/>
      <c r="LP30" s="673"/>
      <c r="LQ30" s="673"/>
      <c r="LR30" s="673"/>
      <c r="LS30" s="673"/>
      <c r="LT30" s="673"/>
      <c r="LU30" s="673"/>
      <c r="LV30" s="673"/>
      <c r="LW30" s="673"/>
      <c r="LX30" s="673"/>
      <c r="LY30" s="673"/>
      <c r="LZ30" s="673"/>
      <c r="MA30" s="673"/>
      <c r="MB30" s="673"/>
      <c r="MC30" s="673"/>
      <c r="MD30" s="673"/>
      <c r="ME30" s="673"/>
      <c r="MF30" s="673"/>
      <c r="MG30" s="673"/>
      <c r="MH30" s="673"/>
      <c r="MI30" s="673"/>
      <c r="MJ30" s="673"/>
    </row>
    <row r="31" spans="1:348" s="665" customFormat="1" ht="24" customHeight="1" x14ac:dyDescent="0.15">
      <c r="A31" s="1148"/>
      <c r="B31" s="666">
        <v>13305</v>
      </c>
      <c r="C31" s="667" t="s">
        <v>2401</v>
      </c>
      <c r="D31" s="713">
        <v>1717520944</v>
      </c>
      <c r="E31" s="668">
        <v>1717520944</v>
      </c>
      <c r="F31" s="668">
        <f>D31-E31</f>
        <v>0</v>
      </c>
      <c r="G31" s="668">
        <v>0</v>
      </c>
      <c r="H31" s="669">
        <f>F31-G31</f>
        <v>0</v>
      </c>
      <c r="I31" s="670">
        <v>0</v>
      </c>
      <c r="J31" s="671">
        <v>0</v>
      </c>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673"/>
      <c r="BB31" s="673"/>
      <c r="BC31" s="673"/>
      <c r="BD31" s="673"/>
      <c r="BE31" s="673"/>
      <c r="BF31" s="673"/>
      <c r="BG31" s="673"/>
      <c r="BH31" s="673"/>
      <c r="BI31" s="673"/>
      <c r="BJ31" s="673"/>
      <c r="BK31" s="673"/>
      <c r="BL31" s="673"/>
      <c r="BM31" s="673"/>
      <c r="BN31" s="673"/>
      <c r="BO31" s="673"/>
      <c r="BP31" s="673"/>
      <c r="BQ31" s="673"/>
      <c r="BR31" s="673"/>
      <c r="BS31" s="673"/>
      <c r="BT31" s="673"/>
      <c r="BU31" s="673"/>
      <c r="BV31" s="673"/>
      <c r="BW31" s="673"/>
      <c r="BX31" s="673"/>
      <c r="BY31" s="673"/>
      <c r="BZ31" s="673"/>
      <c r="CA31" s="673"/>
      <c r="CB31" s="673"/>
      <c r="CC31" s="673"/>
      <c r="CD31" s="673"/>
      <c r="CE31" s="673"/>
      <c r="CF31" s="673"/>
      <c r="CG31" s="673"/>
      <c r="CH31" s="673"/>
      <c r="CI31" s="673"/>
      <c r="CJ31" s="673"/>
      <c r="CK31" s="673"/>
      <c r="CL31" s="673"/>
      <c r="CM31" s="673"/>
      <c r="CN31" s="673"/>
      <c r="CO31" s="673"/>
      <c r="CP31" s="673"/>
      <c r="CQ31" s="673"/>
      <c r="CR31" s="673"/>
      <c r="CS31" s="673"/>
      <c r="CT31" s="673"/>
      <c r="CU31" s="673"/>
      <c r="CV31" s="673"/>
      <c r="CW31" s="673"/>
      <c r="CX31" s="673"/>
      <c r="CY31" s="673"/>
      <c r="CZ31" s="673"/>
      <c r="DA31" s="673"/>
      <c r="DB31" s="673"/>
      <c r="DC31" s="673"/>
      <c r="DD31" s="673"/>
      <c r="DE31" s="673"/>
      <c r="DF31" s="673"/>
      <c r="DG31" s="673"/>
      <c r="DH31" s="673"/>
      <c r="DI31" s="673"/>
      <c r="DJ31" s="673"/>
      <c r="DK31" s="673"/>
      <c r="DL31" s="673"/>
      <c r="DM31" s="673"/>
      <c r="DN31" s="673"/>
      <c r="DO31" s="673"/>
      <c r="DP31" s="673"/>
      <c r="DQ31" s="673"/>
      <c r="DR31" s="673"/>
      <c r="DS31" s="673"/>
      <c r="DT31" s="673"/>
      <c r="DU31" s="673"/>
      <c r="DV31" s="673"/>
      <c r="DW31" s="673"/>
      <c r="DX31" s="673"/>
      <c r="DY31" s="673"/>
      <c r="DZ31" s="673"/>
      <c r="EA31" s="673"/>
      <c r="EB31" s="673"/>
      <c r="EC31" s="673"/>
      <c r="ED31" s="673"/>
      <c r="EE31" s="673"/>
      <c r="EF31" s="673"/>
      <c r="EG31" s="673"/>
      <c r="EH31" s="673"/>
      <c r="EI31" s="673"/>
      <c r="EJ31" s="673"/>
      <c r="EK31" s="673"/>
      <c r="EL31" s="673"/>
      <c r="EM31" s="673"/>
      <c r="EN31" s="673"/>
      <c r="EO31" s="673"/>
      <c r="EP31" s="673"/>
      <c r="EQ31" s="673"/>
      <c r="ER31" s="673"/>
      <c r="ES31" s="673"/>
      <c r="ET31" s="673"/>
      <c r="EU31" s="673"/>
      <c r="EV31" s="673"/>
      <c r="EW31" s="673"/>
      <c r="EX31" s="673"/>
      <c r="EY31" s="673"/>
      <c r="EZ31" s="673"/>
      <c r="FA31" s="673"/>
      <c r="FB31" s="673"/>
      <c r="FC31" s="673"/>
      <c r="FD31" s="673"/>
      <c r="FE31" s="673"/>
      <c r="FF31" s="673"/>
      <c r="FG31" s="673"/>
      <c r="FH31" s="673"/>
      <c r="FI31" s="673"/>
      <c r="FJ31" s="673"/>
      <c r="FK31" s="673"/>
      <c r="FL31" s="673"/>
      <c r="FM31" s="673"/>
      <c r="FN31" s="673"/>
      <c r="FO31" s="673"/>
      <c r="FP31" s="673"/>
      <c r="FQ31" s="673"/>
      <c r="FR31" s="673"/>
      <c r="FS31" s="673"/>
      <c r="FT31" s="673"/>
      <c r="FU31" s="673"/>
      <c r="FV31" s="673"/>
      <c r="FW31" s="673"/>
      <c r="FX31" s="673"/>
      <c r="FY31" s="673"/>
      <c r="FZ31" s="673"/>
      <c r="GA31" s="673"/>
      <c r="GB31" s="673"/>
      <c r="GC31" s="673"/>
      <c r="GD31" s="673"/>
      <c r="GE31" s="673"/>
      <c r="GF31" s="673"/>
      <c r="GG31" s="673"/>
      <c r="GH31" s="673"/>
      <c r="GI31" s="673"/>
      <c r="GJ31" s="673"/>
      <c r="GK31" s="673"/>
      <c r="GL31" s="673"/>
      <c r="GM31" s="673"/>
      <c r="GN31" s="673"/>
      <c r="GO31" s="673"/>
      <c r="GP31" s="673"/>
      <c r="GQ31" s="673"/>
      <c r="GR31" s="673"/>
      <c r="GS31" s="673"/>
      <c r="GT31" s="673"/>
      <c r="GU31" s="673"/>
      <c r="GV31" s="673"/>
      <c r="GW31" s="673"/>
      <c r="GX31" s="673"/>
      <c r="GY31" s="673"/>
      <c r="GZ31" s="673"/>
      <c r="HA31" s="673"/>
      <c r="HB31" s="673"/>
      <c r="HC31" s="673"/>
      <c r="HD31" s="673"/>
      <c r="HE31" s="673"/>
      <c r="HF31" s="673"/>
      <c r="HG31" s="673"/>
      <c r="HH31" s="673"/>
      <c r="HI31" s="673"/>
      <c r="HJ31" s="673"/>
      <c r="HK31" s="673"/>
      <c r="HL31" s="673"/>
      <c r="HM31" s="673"/>
      <c r="HN31" s="673"/>
      <c r="HO31" s="673"/>
      <c r="HP31" s="673"/>
      <c r="HQ31" s="673"/>
      <c r="HR31" s="673"/>
      <c r="HS31" s="673"/>
      <c r="HT31" s="673"/>
      <c r="HU31" s="673"/>
      <c r="HV31" s="673"/>
      <c r="HW31" s="673"/>
      <c r="HX31" s="673"/>
      <c r="HY31" s="673"/>
      <c r="HZ31" s="673"/>
      <c r="IA31" s="673"/>
      <c r="IB31" s="673"/>
      <c r="IC31" s="673"/>
      <c r="ID31" s="673"/>
      <c r="IE31" s="673"/>
      <c r="IF31" s="673"/>
      <c r="IG31" s="673"/>
      <c r="IH31" s="673"/>
      <c r="II31" s="673"/>
      <c r="IJ31" s="673"/>
      <c r="IK31" s="673"/>
      <c r="IL31" s="673"/>
      <c r="IM31" s="673"/>
      <c r="IN31" s="673"/>
      <c r="IO31" s="673"/>
      <c r="IP31" s="673"/>
      <c r="IQ31" s="673"/>
      <c r="IR31" s="673"/>
      <c r="IS31" s="673"/>
      <c r="IT31" s="673"/>
      <c r="IU31" s="673"/>
      <c r="IV31" s="673"/>
      <c r="IW31" s="673"/>
      <c r="IX31" s="673"/>
      <c r="IY31" s="673"/>
      <c r="IZ31" s="673"/>
      <c r="JA31" s="673"/>
      <c r="JB31" s="673"/>
      <c r="JC31" s="673"/>
      <c r="JD31" s="673"/>
      <c r="JE31" s="673"/>
      <c r="JF31" s="673"/>
      <c r="JG31" s="673"/>
      <c r="JH31" s="673"/>
      <c r="JI31" s="673"/>
      <c r="JJ31" s="673"/>
      <c r="JK31" s="673"/>
      <c r="JL31" s="673"/>
      <c r="JM31" s="673"/>
      <c r="JN31" s="673"/>
      <c r="JO31" s="673"/>
      <c r="JP31" s="673"/>
      <c r="JQ31" s="673"/>
      <c r="JR31" s="673"/>
      <c r="JS31" s="673"/>
      <c r="JT31" s="673"/>
      <c r="JU31" s="673"/>
      <c r="JV31" s="673"/>
      <c r="JW31" s="673"/>
      <c r="JX31" s="673"/>
      <c r="JY31" s="673"/>
      <c r="JZ31" s="673"/>
      <c r="KA31" s="673"/>
      <c r="KB31" s="673"/>
      <c r="KC31" s="673"/>
      <c r="KD31" s="673"/>
      <c r="KE31" s="673"/>
      <c r="KF31" s="673"/>
      <c r="KG31" s="673"/>
      <c r="KH31" s="673"/>
      <c r="KI31" s="673"/>
      <c r="KJ31" s="673"/>
      <c r="KK31" s="673"/>
      <c r="KL31" s="673"/>
      <c r="KM31" s="673"/>
      <c r="KN31" s="673"/>
      <c r="KO31" s="673"/>
      <c r="KP31" s="673"/>
      <c r="KQ31" s="673"/>
      <c r="KR31" s="673"/>
      <c r="KS31" s="673"/>
      <c r="KT31" s="673"/>
      <c r="KU31" s="673"/>
      <c r="KV31" s="673"/>
      <c r="KW31" s="673"/>
      <c r="KX31" s="673"/>
      <c r="KY31" s="673"/>
      <c r="KZ31" s="673"/>
      <c r="LA31" s="673"/>
      <c r="LB31" s="673"/>
      <c r="LC31" s="673"/>
      <c r="LD31" s="673"/>
      <c r="LE31" s="673"/>
      <c r="LF31" s="673"/>
      <c r="LG31" s="673"/>
      <c r="LH31" s="673"/>
      <c r="LI31" s="673"/>
      <c r="LJ31" s="673"/>
      <c r="LK31" s="673"/>
      <c r="LL31" s="673"/>
      <c r="LM31" s="673"/>
      <c r="LN31" s="673"/>
      <c r="LO31" s="673"/>
      <c r="LP31" s="673"/>
      <c r="LQ31" s="673"/>
      <c r="LR31" s="673"/>
      <c r="LS31" s="673"/>
      <c r="LT31" s="673"/>
      <c r="LU31" s="673"/>
      <c r="LV31" s="673"/>
      <c r="LW31" s="673"/>
      <c r="LX31" s="673"/>
      <c r="LY31" s="673"/>
      <c r="LZ31" s="673"/>
      <c r="MA31" s="673"/>
      <c r="MB31" s="673"/>
      <c r="MC31" s="673"/>
      <c r="MD31" s="673"/>
      <c r="ME31" s="673"/>
      <c r="MF31" s="673"/>
      <c r="MG31" s="673"/>
      <c r="MH31" s="673"/>
      <c r="MI31" s="673"/>
      <c r="MJ31" s="673"/>
    </row>
    <row r="32" spans="1:348" s="665" customFormat="1" ht="24" customHeight="1" x14ac:dyDescent="0.15">
      <c r="A32" s="1148"/>
      <c r="B32" s="666">
        <v>13307</v>
      </c>
      <c r="C32" s="667" t="s">
        <v>2402</v>
      </c>
      <c r="D32" s="713">
        <v>17097954</v>
      </c>
      <c r="E32" s="668">
        <f>11433440+97954</f>
        <v>11531394</v>
      </c>
      <c r="F32" s="668">
        <f>D32-E32</f>
        <v>5566560</v>
      </c>
      <c r="G32" s="668">
        <v>0</v>
      </c>
      <c r="H32" s="669">
        <f t="shared" ref="H32" si="4">F32-G32</f>
        <v>5566560</v>
      </c>
      <c r="I32" s="670">
        <v>0</v>
      </c>
      <c r="J32" s="671">
        <v>5566560</v>
      </c>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673"/>
      <c r="AS32" s="673"/>
      <c r="AT32" s="673"/>
      <c r="AU32" s="673"/>
      <c r="AV32" s="673"/>
      <c r="AW32" s="673"/>
      <c r="AX32" s="673"/>
      <c r="AY32" s="673"/>
      <c r="AZ32" s="673"/>
      <c r="BA32" s="673"/>
      <c r="BB32" s="673"/>
      <c r="BC32" s="673"/>
      <c r="BD32" s="673"/>
      <c r="BE32" s="673"/>
      <c r="BF32" s="673"/>
      <c r="BG32" s="673"/>
      <c r="BH32" s="673"/>
      <c r="BI32" s="673"/>
      <c r="BJ32" s="673"/>
      <c r="BK32" s="673"/>
      <c r="BL32" s="673"/>
      <c r="BM32" s="673"/>
      <c r="BN32" s="673"/>
      <c r="BO32" s="673"/>
      <c r="BP32" s="673"/>
      <c r="BQ32" s="673"/>
      <c r="BR32" s="673"/>
      <c r="BS32" s="673"/>
      <c r="BT32" s="673"/>
      <c r="BU32" s="673"/>
      <c r="BV32" s="673"/>
      <c r="BW32" s="673"/>
      <c r="BX32" s="673"/>
      <c r="BY32" s="673"/>
      <c r="BZ32" s="673"/>
      <c r="CA32" s="673"/>
      <c r="CB32" s="673"/>
      <c r="CC32" s="673"/>
      <c r="CD32" s="673"/>
      <c r="CE32" s="673"/>
      <c r="CF32" s="673"/>
      <c r="CG32" s="673"/>
      <c r="CH32" s="673"/>
      <c r="CI32" s="673"/>
      <c r="CJ32" s="673"/>
      <c r="CK32" s="673"/>
      <c r="CL32" s="673"/>
      <c r="CM32" s="673"/>
      <c r="CN32" s="673"/>
      <c r="CO32" s="673"/>
      <c r="CP32" s="673"/>
      <c r="CQ32" s="673"/>
      <c r="CR32" s="673"/>
      <c r="CS32" s="673"/>
      <c r="CT32" s="673"/>
      <c r="CU32" s="673"/>
      <c r="CV32" s="673"/>
      <c r="CW32" s="673"/>
      <c r="CX32" s="673"/>
      <c r="CY32" s="673"/>
      <c r="CZ32" s="673"/>
      <c r="DA32" s="673"/>
      <c r="DB32" s="673"/>
      <c r="DC32" s="673"/>
      <c r="DD32" s="673"/>
      <c r="DE32" s="673"/>
      <c r="DF32" s="673"/>
      <c r="DG32" s="673"/>
      <c r="DH32" s="673"/>
      <c r="DI32" s="673"/>
      <c r="DJ32" s="673"/>
      <c r="DK32" s="673"/>
      <c r="DL32" s="673"/>
      <c r="DM32" s="673"/>
      <c r="DN32" s="673"/>
      <c r="DO32" s="673"/>
      <c r="DP32" s="673"/>
      <c r="DQ32" s="673"/>
      <c r="DR32" s="673"/>
      <c r="DS32" s="673"/>
      <c r="DT32" s="673"/>
      <c r="DU32" s="673"/>
      <c r="DV32" s="673"/>
      <c r="DW32" s="673"/>
      <c r="DX32" s="673"/>
      <c r="DY32" s="673"/>
      <c r="DZ32" s="673"/>
      <c r="EA32" s="673"/>
      <c r="EB32" s="673"/>
      <c r="EC32" s="673"/>
      <c r="ED32" s="673"/>
      <c r="EE32" s="673"/>
      <c r="EF32" s="673"/>
      <c r="EG32" s="673"/>
      <c r="EH32" s="673"/>
      <c r="EI32" s="673"/>
      <c r="EJ32" s="673"/>
      <c r="EK32" s="673"/>
      <c r="EL32" s="673"/>
      <c r="EM32" s="673"/>
      <c r="EN32" s="673"/>
      <c r="EO32" s="673"/>
      <c r="EP32" s="673"/>
      <c r="EQ32" s="673"/>
      <c r="ER32" s="673"/>
      <c r="ES32" s="673"/>
      <c r="ET32" s="673"/>
      <c r="EU32" s="673"/>
      <c r="EV32" s="673"/>
      <c r="EW32" s="673"/>
      <c r="EX32" s="673"/>
      <c r="EY32" s="673"/>
      <c r="EZ32" s="673"/>
      <c r="FA32" s="673"/>
      <c r="FB32" s="673"/>
      <c r="FC32" s="673"/>
      <c r="FD32" s="673"/>
      <c r="FE32" s="673"/>
      <c r="FF32" s="673"/>
      <c r="FG32" s="673"/>
      <c r="FH32" s="673"/>
      <c r="FI32" s="673"/>
      <c r="FJ32" s="673"/>
      <c r="FK32" s="673"/>
      <c r="FL32" s="673"/>
      <c r="FM32" s="673"/>
      <c r="FN32" s="673"/>
      <c r="FO32" s="673"/>
      <c r="FP32" s="673"/>
      <c r="FQ32" s="673"/>
      <c r="FR32" s="673"/>
      <c r="FS32" s="673"/>
      <c r="FT32" s="673"/>
      <c r="FU32" s="673"/>
      <c r="FV32" s="673"/>
      <c r="FW32" s="673"/>
      <c r="FX32" s="673"/>
      <c r="FY32" s="673"/>
      <c r="FZ32" s="673"/>
      <c r="GA32" s="673"/>
      <c r="GB32" s="673"/>
      <c r="GC32" s="673"/>
      <c r="GD32" s="673"/>
      <c r="GE32" s="673"/>
      <c r="GF32" s="673"/>
      <c r="GG32" s="673"/>
      <c r="GH32" s="673"/>
      <c r="GI32" s="673"/>
      <c r="GJ32" s="673"/>
      <c r="GK32" s="673"/>
      <c r="GL32" s="673"/>
      <c r="GM32" s="673"/>
      <c r="GN32" s="673"/>
      <c r="GO32" s="673"/>
      <c r="GP32" s="673"/>
      <c r="GQ32" s="673"/>
      <c r="GR32" s="673"/>
      <c r="GS32" s="673"/>
      <c r="GT32" s="673"/>
      <c r="GU32" s="673"/>
      <c r="GV32" s="673"/>
      <c r="GW32" s="673"/>
      <c r="GX32" s="673"/>
      <c r="GY32" s="673"/>
      <c r="GZ32" s="673"/>
      <c r="HA32" s="673"/>
      <c r="HB32" s="673"/>
      <c r="HC32" s="673"/>
      <c r="HD32" s="673"/>
      <c r="HE32" s="673"/>
      <c r="HF32" s="673"/>
      <c r="HG32" s="673"/>
      <c r="HH32" s="673"/>
      <c r="HI32" s="673"/>
      <c r="HJ32" s="673"/>
      <c r="HK32" s="673"/>
      <c r="HL32" s="673"/>
      <c r="HM32" s="673"/>
      <c r="HN32" s="673"/>
      <c r="HO32" s="673"/>
      <c r="HP32" s="673"/>
      <c r="HQ32" s="673"/>
      <c r="HR32" s="673"/>
      <c r="HS32" s="673"/>
      <c r="HT32" s="673"/>
      <c r="HU32" s="673"/>
      <c r="HV32" s="673"/>
      <c r="HW32" s="673"/>
      <c r="HX32" s="673"/>
      <c r="HY32" s="673"/>
      <c r="HZ32" s="673"/>
      <c r="IA32" s="673"/>
      <c r="IB32" s="673"/>
      <c r="IC32" s="673"/>
      <c r="ID32" s="673"/>
      <c r="IE32" s="673"/>
      <c r="IF32" s="673"/>
      <c r="IG32" s="673"/>
      <c r="IH32" s="673"/>
      <c r="II32" s="673"/>
      <c r="IJ32" s="673"/>
      <c r="IK32" s="673"/>
      <c r="IL32" s="673"/>
      <c r="IM32" s="673"/>
      <c r="IN32" s="673"/>
      <c r="IO32" s="673"/>
      <c r="IP32" s="673"/>
      <c r="IQ32" s="673"/>
      <c r="IR32" s="673"/>
      <c r="IS32" s="673"/>
      <c r="IT32" s="673"/>
      <c r="IU32" s="673"/>
      <c r="IV32" s="673"/>
      <c r="IW32" s="673"/>
      <c r="IX32" s="673"/>
      <c r="IY32" s="673"/>
      <c r="IZ32" s="673"/>
      <c r="JA32" s="673"/>
      <c r="JB32" s="673"/>
      <c r="JC32" s="673"/>
      <c r="JD32" s="673"/>
      <c r="JE32" s="673"/>
      <c r="JF32" s="673"/>
      <c r="JG32" s="673"/>
      <c r="JH32" s="673"/>
      <c r="JI32" s="673"/>
      <c r="JJ32" s="673"/>
      <c r="JK32" s="673"/>
      <c r="JL32" s="673"/>
      <c r="JM32" s="673"/>
      <c r="JN32" s="673"/>
      <c r="JO32" s="673"/>
      <c r="JP32" s="673"/>
      <c r="JQ32" s="673"/>
      <c r="JR32" s="673"/>
      <c r="JS32" s="673"/>
      <c r="JT32" s="673"/>
      <c r="JU32" s="673"/>
      <c r="JV32" s="673"/>
      <c r="JW32" s="673"/>
      <c r="JX32" s="673"/>
      <c r="JY32" s="673"/>
      <c r="JZ32" s="673"/>
      <c r="KA32" s="673"/>
      <c r="KB32" s="673"/>
      <c r="KC32" s="673"/>
      <c r="KD32" s="673"/>
      <c r="KE32" s="673"/>
      <c r="KF32" s="673"/>
      <c r="KG32" s="673"/>
      <c r="KH32" s="673"/>
      <c r="KI32" s="673"/>
      <c r="KJ32" s="673"/>
      <c r="KK32" s="673"/>
      <c r="KL32" s="673"/>
      <c r="KM32" s="673"/>
      <c r="KN32" s="673"/>
      <c r="KO32" s="673"/>
      <c r="KP32" s="673"/>
      <c r="KQ32" s="673"/>
      <c r="KR32" s="673"/>
      <c r="KS32" s="673"/>
      <c r="KT32" s="673"/>
      <c r="KU32" s="673"/>
      <c r="KV32" s="673"/>
      <c r="KW32" s="673"/>
      <c r="KX32" s="673"/>
      <c r="KY32" s="673"/>
      <c r="KZ32" s="673"/>
      <c r="LA32" s="673"/>
      <c r="LB32" s="673"/>
      <c r="LC32" s="673"/>
      <c r="LD32" s="673"/>
      <c r="LE32" s="673"/>
      <c r="LF32" s="673"/>
      <c r="LG32" s="673"/>
      <c r="LH32" s="673"/>
      <c r="LI32" s="673"/>
      <c r="LJ32" s="673"/>
      <c r="LK32" s="673"/>
      <c r="LL32" s="673"/>
      <c r="LM32" s="673"/>
      <c r="LN32" s="673"/>
      <c r="LO32" s="673"/>
      <c r="LP32" s="673"/>
      <c r="LQ32" s="673"/>
      <c r="LR32" s="673"/>
      <c r="LS32" s="673"/>
      <c r="LT32" s="673"/>
      <c r="LU32" s="673"/>
      <c r="LV32" s="673"/>
      <c r="LW32" s="673"/>
      <c r="LX32" s="673"/>
      <c r="LY32" s="673"/>
      <c r="LZ32" s="673"/>
      <c r="MA32" s="673"/>
      <c r="MB32" s="673"/>
      <c r="MC32" s="673"/>
      <c r="MD32" s="673"/>
      <c r="ME32" s="673"/>
      <c r="MF32" s="673"/>
      <c r="MG32" s="673"/>
      <c r="MH32" s="673"/>
      <c r="MI32" s="673"/>
      <c r="MJ32" s="673"/>
    </row>
    <row r="33" spans="1:348" s="676" customFormat="1" ht="15.75" customHeight="1" x14ac:dyDescent="0.2">
      <c r="A33" s="717" t="s">
        <v>2403</v>
      </c>
      <c r="B33" s="718"/>
      <c r="C33" s="719"/>
      <c r="D33" s="714">
        <f>SUM(D29:D32)</f>
        <v>1751543501.22</v>
      </c>
      <c r="E33" s="714">
        <f t="shared" ref="E33:J33" si="5">SUM(E29:E32)</f>
        <v>1745034042.95</v>
      </c>
      <c r="F33" s="714">
        <f t="shared" si="5"/>
        <v>6509458.2700000014</v>
      </c>
      <c r="G33" s="714">
        <f t="shared" si="5"/>
        <v>942898.27</v>
      </c>
      <c r="H33" s="714">
        <f t="shared" si="5"/>
        <v>5566560.0000000019</v>
      </c>
      <c r="I33" s="714">
        <f t="shared" si="5"/>
        <v>0</v>
      </c>
      <c r="J33" s="721">
        <f t="shared" si="5"/>
        <v>5566560</v>
      </c>
      <c r="K33" s="674"/>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675"/>
      <c r="BB33" s="675"/>
      <c r="BC33" s="675"/>
      <c r="BD33" s="675"/>
      <c r="BE33" s="675"/>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5"/>
      <c r="DY33" s="675"/>
      <c r="DZ33" s="675"/>
      <c r="EA33" s="675"/>
      <c r="EB33" s="675"/>
      <c r="EC33" s="675"/>
      <c r="ED33" s="675"/>
      <c r="EE33" s="675"/>
      <c r="EF33" s="675"/>
      <c r="EG33" s="675"/>
      <c r="EH33" s="675"/>
      <c r="EI33" s="675"/>
      <c r="EJ33" s="675"/>
      <c r="EK33" s="675"/>
      <c r="EL33" s="675"/>
      <c r="EM33" s="675"/>
      <c r="EN33" s="675"/>
      <c r="EO33" s="675"/>
      <c r="EP33" s="675"/>
      <c r="EQ33" s="675"/>
      <c r="ER33" s="675"/>
      <c r="ES33" s="675"/>
      <c r="ET33" s="675"/>
      <c r="EU33" s="675"/>
      <c r="EV33" s="675"/>
      <c r="EW33" s="675"/>
      <c r="EX33" s="675"/>
      <c r="EY33" s="675"/>
      <c r="EZ33" s="675"/>
      <c r="FA33" s="675"/>
      <c r="FB33" s="675"/>
      <c r="FC33" s="675"/>
      <c r="FD33" s="675"/>
      <c r="FE33" s="675"/>
      <c r="FF33" s="675"/>
      <c r="FG33" s="675"/>
      <c r="FH33" s="675"/>
      <c r="FI33" s="675"/>
      <c r="FJ33" s="675"/>
      <c r="FK33" s="675"/>
      <c r="FL33" s="675"/>
      <c r="FM33" s="675"/>
      <c r="FN33" s="675"/>
      <c r="FO33" s="675"/>
      <c r="FP33" s="675"/>
      <c r="FQ33" s="675"/>
      <c r="FR33" s="675"/>
      <c r="FS33" s="675"/>
      <c r="FT33" s="675"/>
      <c r="FU33" s="675"/>
      <c r="FV33" s="675"/>
      <c r="FW33" s="675"/>
      <c r="FX33" s="675"/>
      <c r="FY33" s="675"/>
      <c r="FZ33" s="675"/>
      <c r="GA33" s="675"/>
      <c r="GB33" s="675"/>
      <c r="GC33" s="675"/>
      <c r="GD33" s="675"/>
      <c r="GE33" s="675"/>
      <c r="GF33" s="675"/>
      <c r="GG33" s="675"/>
      <c r="GH33" s="675"/>
      <c r="GI33" s="675"/>
      <c r="GJ33" s="675"/>
      <c r="GK33" s="675"/>
      <c r="GL33" s="675"/>
      <c r="GM33" s="675"/>
      <c r="GN33" s="675"/>
      <c r="GO33" s="675"/>
      <c r="GP33" s="675"/>
      <c r="GQ33" s="675"/>
      <c r="GR33" s="675"/>
      <c r="GS33" s="675"/>
      <c r="GT33" s="675"/>
      <c r="GU33" s="675"/>
      <c r="GV33" s="675"/>
      <c r="GW33" s="675"/>
      <c r="GX33" s="675"/>
      <c r="GY33" s="675"/>
      <c r="GZ33" s="675"/>
      <c r="HA33" s="675"/>
      <c r="HB33" s="675"/>
      <c r="HC33" s="675"/>
      <c r="HD33" s="675"/>
      <c r="HE33" s="675"/>
      <c r="HF33" s="675"/>
      <c r="HG33" s="675"/>
      <c r="HH33" s="675"/>
      <c r="HI33" s="675"/>
      <c r="HJ33" s="675"/>
      <c r="HK33" s="675"/>
      <c r="HL33" s="675"/>
      <c r="HM33" s="675"/>
      <c r="HN33" s="675"/>
      <c r="HO33" s="675"/>
      <c r="HP33" s="675"/>
      <c r="HQ33" s="675"/>
      <c r="HR33" s="675"/>
      <c r="HS33" s="675"/>
      <c r="HT33" s="675"/>
      <c r="HU33" s="675"/>
      <c r="HV33" s="675"/>
      <c r="HW33" s="675"/>
      <c r="HX33" s="675"/>
      <c r="HY33" s="675"/>
      <c r="HZ33" s="675"/>
      <c r="IA33" s="675"/>
      <c r="IB33" s="675"/>
      <c r="IC33" s="675"/>
      <c r="ID33" s="675"/>
      <c r="IE33" s="675"/>
      <c r="IF33" s="675"/>
      <c r="IG33" s="675"/>
      <c r="IH33" s="675"/>
      <c r="II33" s="675"/>
      <c r="IJ33" s="675"/>
      <c r="IK33" s="675"/>
      <c r="IL33" s="675"/>
      <c r="IM33" s="675"/>
      <c r="IN33" s="675"/>
      <c r="IO33" s="675"/>
      <c r="IP33" s="675"/>
      <c r="IQ33" s="675"/>
      <c r="IR33" s="675"/>
      <c r="IS33" s="675"/>
      <c r="IT33" s="675"/>
      <c r="IU33" s="675"/>
      <c r="IV33" s="675"/>
      <c r="IW33" s="675"/>
      <c r="IX33" s="675"/>
      <c r="IY33" s="675"/>
      <c r="IZ33" s="675"/>
      <c r="JA33" s="675"/>
      <c r="JB33" s="675"/>
      <c r="JC33" s="675"/>
      <c r="JD33" s="675"/>
      <c r="JE33" s="675"/>
      <c r="JF33" s="675"/>
      <c r="JG33" s="675"/>
      <c r="JH33" s="675"/>
      <c r="JI33" s="675"/>
      <c r="JJ33" s="675"/>
      <c r="JK33" s="675"/>
      <c r="JL33" s="675"/>
      <c r="JM33" s="675"/>
      <c r="JN33" s="675"/>
      <c r="JO33" s="675"/>
      <c r="JP33" s="675"/>
      <c r="JQ33" s="675"/>
      <c r="JR33" s="675"/>
      <c r="JS33" s="675"/>
      <c r="JT33" s="675"/>
      <c r="JU33" s="675"/>
      <c r="JV33" s="675"/>
      <c r="JW33" s="675"/>
      <c r="JX33" s="675"/>
      <c r="JY33" s="675"/>
      <c r="JZ33" s="675"/>
      <c r="KA33" s="675"/>
      <c r="KB33" s="675"/>
      <c r="KC33" s="675"/>
      <c r="KD33" s="675"/>
      <c r="KE33" s="675"/>
      <c r="KF33" s="675"/>
      <c r="KG33" s="675"/>
      <c r="KH33" s="675"/>
      <c r="KI33" s="675"/>
      <c r="KJ33" s="675"/>
      <c r="KK33" s="675"/>
      <c r="KL33" s="675"/>
      <c r="KM33" s="675"/>
      <c r="KN33" s="675"/>
      <c r="KO33" s="675"/>
      <c r="KP33" s="675"/>
      <c r="KQ33" s="675"/>
      <c r="KR33" s="675"/>
      <c r="KS33" s="675"/>
      <c r="KT33" s="675"/>
      <c r="KU33" s="675"/>
      <c r="KV33" s="675"/>
      <c r="KW33" s="675"/>
      <c r="KX33" s="675"/>
      <c r="KY33" s="675"/>
      <c r="KZ33" s="675"/>
      <c r="LA33" s="675"/>
      <c r="LB33" s="675"/>
      <c r="LC33" s="675"/>
      <c r="LD33" s="675"/>
      <c r="LE33" s="675"/>
      <c r="LF33" s="675"/>
      <c r="LG33" s="675"/>
      <c r="LH33" s="675"/>
      <c r="LI33" s="675"/>
      <c r="LJ33" s="675"/>
      <c r="LK33" s="675"/>
      <c r="LL33" s="675"/>
      <c r="LM33" s="675"/>
      <c r="LN33" s="675"/>
      <c r="LO33" s="675"/>
      <c r="LP33" s="675"/>
      <c r="LQ33" s="675"/>
      <c r="LR33" s="675"/>
      <c r="LS33" s="675"/>
      <c r="LT33" s="675"/>
      <c r="LU33" s="675"/>
      <c r="LV33" s="675"/>
      <c r="LW33" s="675"/>
      <c r="LX33" s="675"/>
      <c r="LY33" s="675"/>
      <c r="LZ33" s="675"/>
      <c r="MA33" s="675"/>
      <c r="MB33" s="675"/>
      <c r="MC33" s="675"/>
      <c r="MD33" s="675"/>
      <c r="ME33" s="675"/>
      <c r="MF33" s="675"/>
      <c r="MG33" s="675"/>
      <c r="MH33" s="675"/>
      <c r="MI33" s="675"/>
      <c r="MJ33" s="675"/>
    </row>
    <row r="34" spans="1:348" s="665" customFormat="1" ht="12.75" customHeight="1" x14ac:dyDescent="0.15">
      <c r="A34" s="1148" t="s">
        <v>2404</v>
      </c>
      <c r="B34" s="666">
        <v>98008</v>
      </c>
      <c r="C34" s="667" t="s">
        <v>2405</v>
      </c>
      <c r="D34" s="713">
        <v>200000</v>
      </c>
      <c r="E34" s="668">
        <v>114510.35</v>
      </c>
      <c r="F34" s="668">
        <f>D34-E34</f>
        <v>85489.65</v>
      </c>
      <c r="G34" s="668">
        <v>0</v>
      </c>
      <c r="H34" s="669">
        <f>F34-G34</f>
        <v>85489.65</v>
      </c>
      <c r="I34" s="670">
        <v>0</v>
      </c>
      <c r="J34" s="671">
        <v>85489.65</v>
      </c>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c r="BL34" s="673"/>
      <c r="BM34" s="673"/>
      <c r="BN34" s="673"/>
      <c r="BO34" s="673"/>
      <c r="BP34" s="673"/>
      <c r="BQ34" s="673"/>
      <c r="BR34" s="673"/>
      <c r="BS34" s="673"/>
      <c r="BT34" s="673"/>
      <c r="BU34" s="673"/>
      <c r="BV34" s="673"/>
      <c r="BW34" s="673"/>
      <c r="BX34" s="673"/>
      <c r="BY34" s="673"/>
      <c r="BZ34" s="673"/>
      <c r="CA34" s="673"/>
      <c r="CB34" s="673"/>
      <c r="CC34" s="673"/>
      <c r="CD34" s="673"/>
      <c r="CE34" s="673"/>
      <c r="CF34" s="673"/>
      <c r="CG34" s="673"/>
      <c r="CH34" s="673"/>
      <c r="CI34" s="673"/>
      <c r="CJ34" s="673"/>
      <c r="CK34" s="673"/>
      <c r="CL34" s="673"/>
      <c r="CM34" s="673"/>
      <c r="CN34" s="673"/>
      <c r="CO34" s="673"/>
      <c r="CP34" s="673"/>
      <c r="CQ34" s="673"/>
      <c r="CR34" s="673"/>
      <c r="CS34" s="673"/>
      <c r="CT34" s="673"/>
      <c r="CU34" s="673"/>
      <c r="CV34" s="673"/>
      <c r="CW34" s="673"/>
      <c r="CX34" s="673"/>
      <c r="CY34" s="673"/>
      <c r="CZ34" s="673"/>
      <c r="DA34" s="673"/>
      <c r="DB34" s="673"/>
      <c r="DC34" s="673"/>
      <c r="DD34" s="673"/>
      <c r="DE34" s="673"/>
      <c r="DF34" s="673"/>
      <c r="DG34" s="673"/>
      <c r="DH34" s="673"/>
      <c r="DI34" s="673"/>
      <c r="DJ34" s="673"/>
      <c r="DK34" s="673"/>
      <c r="DL34" s="673"/>
      <c r="DM34" s="673"/>
      <c r="DN34" s="673"/>
      <c r="DO34" s="673"/>
      <c r="DP34" s="673"/>
      <c r="DQ34" s="673"/>
      <c r="DR34" s="673"/>
      <c r="DS34" s="673"/>
      <c r="DT34" s="673"/>
      <c r="DU34" s="673"/>
      <c r="DV34" s="673"/>
      <c r="DW34" s="673"/>
      <c r="DX34" s="673"/>
      <c r="DY34" s="673"/>
      <c r="DZ34" s="673"/>
      <c r="EA34" s="673"/>
      <c r="EB34" s="673"/>
      <c r="EC34" s="673"/>
      <c r="ED34" s="673"/>
      <c r="EE34" s="673"/>
      <c r="EF34" s="673"/>
      <c r="EG34" s="673"/>
      <c r="EH34" s="673"/>
      <c r="EI34" s="673"/>
      <c r="EJ34" s="673"/>
      <c r="EK34" s="673"/>
      <c r="EL34" s="673"/>
      <c r="EM34" s="673"/>
      <c r="EN34" s="673"/>
      <c r="EO34" s="673"/>
      <c r="EP34" s="673"/>
      <c r="EQ34" s="673"/>
      <c r="ER34" s="673"/>
      <c r="ES34" s="673"/>
      <c r="ET34" s="673"/>
      <c r="EU34" s="673"/>
      <c r="EV34" s="673"/>
      <c r="EW34" s="673"/>
      <c r="EX34" s="673"/>
      <c r="EY34" s="673"/>
      <c r="EZ34" s="673"/>
      <c r="FA34" s="673"/>
      <c r="FB34" s="673"/>
      <c r="FC34" s="673"/>
      <c r="FD34" s="673"/>
      <c r="FE34" s="673"/>
      <c r="FF34" s="673"/>
      <c r="FG34" s="673"/>
      <c r="FH34" s="673"/>
      <c r="FI34" s="673"/>
      <c r="FJ34" s="673"/>
      <c r="FK34" s="673"/>
      <c r="FL34" s="673"/>
      <c r="FM34" s="673"/>
      <c r="FN34" s="673"/>
      <c r="FO34" s="673"/>
      <c r="FP34" s="673"/>
      <c r="FQ34" s="673"/>
      <c r="FR34" s="673"/>
      <c r="FS34" s="673"/>
      <c r="FT34" s="673"/>
      <c r="FU34" s="673"/>
      <c r="FV34" s="673"/>
      <c r="FW34" s="673"/>
      <c r="FX34" s="673"/>
      <c r="FY34" s="673"/>
      <c r="FZ34" s="673"/>
      <c r="GA34" s="673"/>
      <c r="GB34" s="673"/>
      <c r="GC34" s="673"/>
      <c r="GD34" s="673"/>
      <c r="GE34" s="673"/>
      <c r="GF34" s="673"/>
      <c r="GG34" s="673"/>
      <c r="GH34" s="673"/>
      <c r="GI34" s="673"/>
      <c r="GJ34" s="673"/>
      <c r="GK34" s="673"/>
      <c r="GL34" s="673"/>
      <c r="GM34" s="673"/>
      <c r="GN34" s="673"/>
      <c r="GO34" s="673"/>
      <c r="GP34" s="673"/>
      <c r="GQ34" s="673"/>
      <c r="GR34" s="673"/>
      <c r="GS34" s="673"/>
      <c r="GT34" s="673"/>
      <c r="GU34" s="673"/>
      <c r="GV34" s="673"/>
      <c r="GW34" s="673"/>
      <c r="GX34" s="673"/>
      <c r="GY34" s="673"/>
      <c r="GZ34" s="673"/>
      <c r="HA34" s="673"/>
      <c r="HB34" s="673"/>
      <c r="HC34" s="673"/>
      <c r="HD34" s="673"/>
      <c r="HE34" s="673"/>
      <c r="HF34" s="673"/>
      <c r="HG34" s="673"/>
      <c r="HH34" s="673"/>
      <c r="HI34" s="673"/>
      <c r="HJ34" s="673"/>
      <c r="HK34" s="673"/>
      <c r="HL34" s="673"/>
      <c r="HM34" s="673"/>
      <c r="HN34" s="673"/>
      <c r="HO34" s="673"/>
      <c r="HP34" s="673"/>
      <c r="HQ34" s="673"/>
      <c r="HR34" s="673"/>
      <c r="HS34" s="673"/>
      <c r="HT34" s="673"/>
      <c r="HU34" s="673"/>
      <c r="HV34" s="673"/>
      <c r="HW34" s="673"/>
      <c r="HX34" s="673"/>
      <c r="HY34" s="673"/>
      <c r="HZ34" s="673"/>
      <c r="IA34" s="673"/>
      <c r="IB34" s="673"/>
      <c r="IC34" s="673"/>
      <c r="ID34" s="673"/>
      <c r="IE34" s="673"/>
      <c r="IF34" s="673"/>
      <c r="IG34" s="673"/>
      <c r="IH34" s="673"/>
      <c r="II34" s="673"/>
      <c r="IJ34" s="673"/>
      <c r="IK34" s="673"/>
      <c r="IL34" s="673"/>
      <c r="IM34" s="673"/>
      <c r="IN34" s="673"/>
      <c r="IO34" s="673"/>
      <c r="IP34" s="673"/>
      <c r="IQ34" s="673"/>
      <c r="IR34" s="673"/>
      <c r="IS34" s="673"/>
      <c r="IT34" s="673"/>
      <c r="IU34" s="673"/>
      <c r="IV34" s="673"/>
      <c r="IW34" s="673"/>
      <c r="IX34" s="673"/>
      <c r="IY34" s="673"/>
      <c r="IZ34" s="673"/>
      <c r="JA34" s="673"/>
      <c r="JB34" s="673"/>
      <c r="JC34" s="673"/>
      <c r="JD34" s="673"/>
      <c r="JE34" s="673"/>
      <c r="JF34" s="673"/>
      <c r="JG34" s="673"/>
      <c r="JH34" s="673"/>
      <c r="JI34" s="673"/>
      <c r="JJ34" s="673"/>
      <c r="JK34" s="673"/>
      <c r="JL34" s="673"/>
      <c r="JM34" s="673"/>
      <c r="JN34" s="673"/>
      <c r="JO34" s="673"/>
      <c r="JP34" s="673"/>
      <c r="JQ34" s="673"/>
      <c r="JR34" s="673"/>
      <c r="JS34" s="673"/>
      <c r="JT34" s="673"/>
      <c r="JU34" s="673"/>
      <c r="JV34" s="673"/>
      <c r="JW34" s="673"/>
      <c r="JX34" s="673"/>
      <c r="JY34" s="673"/>
      <c r="JZ34" s="673"/>
      <c r="KA34" s="673"/>
      <c r="KB34" s="673"/>
      <c r="KC34" s="673"/>
      <c r="KD34" s="673"/>
      <c r="KE34" s="673"/>
      <c r="KF34" s="673"/>
      <c r="KG34" s="673"/>
      <c r="KH34" s="673"/>
      <c r="KI34" s="673"/>
      <c r="KJ34" s="673"/>
      <c r="KK34" s="673"/>
      <c r="KL34" s="673"/>
      <c r="KM34" s="673"/>
      <c r="KN34" s="673"/>
      <c r="KO34" s="673"/>
      <c r="KP34" s="673"/>
      <c r="KQ34" s="673"/>
      <c r="KR34" s="673"/>
      <c r="KS34" s="673"/>
      <c r="KT34" s="673"/>
      <c r="KU34" s="673"/>
      <c r="KV34" s="673"/>
      <c r="KW34" s="673"/>
      <c r="KX34" s="673"/>
      <c r="KY34" s="673"/>
      <c r="KZ34" s="673"/>
      <c r="LA34" s="673"/>
      <c r="LB34" s="673"/>
      <c r="LC34" s="673"/>
      <c r="LD34" s="673"/>
      <c r="LE34" s="673"/>
      <c r="LF34" s="673"/>
      <c r="LG34" s="673"/>
      <c r="LH34" s="673"/>
      <c r="LI34" s="673"/>
      <c r="LJ34" s="673"/>
      <c r="LK34" s="673"/>
      <c r="LL34" s="673"/>
      <c r="LM34" s="673"/>
      <c r="LN34" s="673"/>
      <c r="LO34" s="673"/>
      <c r="LP34" s="673"/>
      <c r="LQ34" s="673"/>
      <c r="LR34" s="673"/>
      <c r="LS34" s="673"/>
      <c r="LT34" s="673"/>
      <c r="LU34" s="673"/>
      <c r="LV34" s="673"/>
      <c r="LW34" s="673"/>
      <c r="LX34" s="673"/>
      <c r="LY34" s="673"/>
      <c r="LZ34" s="673"/>
      <c r="MA34" s="673"/>
      <c r="MB34" s="673"/>
      <c r="MC34" s="673"/>
      <c r="MD34" s="673"/>
      <c r="ME34" s="673"/>
      <c r="MF34" s="673"/>
      <c r="MG34" s="673"/>
      <c r="MH34" s="673"/>
      <c r="MI34" s="673"/>
      <c r="MJ34" s="673"/>
    </row>
    <row r="35" spans="1:348" s="665" customFormat="1" ht="24" customHeight="1" x14ac:dyDescent="0.15">
      <c r="A35" s="1148"/>
      <c r="B35" s="666">
        <v>98187</v>
      </c>
      <c r="C35" s="667" t="s">
        <v>2406</v>
      </c>
      <c r="D35" s="713">
        <v>200000</v>
      </c>
      <c r="E35" s="668">
        <v>56960.22</v>
      </c>
      <c r="F35" s="668">
        <f t="shared" ref="F35:F36" si="6">D35-E35</f>
        <v>143039.78</v>
      </c>
      <c r="G35" s="668">
        <v>0</v>
      </c>
      <c r="H35" s="669">
        <f t="shared" ref="H35:H36" si="7">F35-G35</f>
        <v>143039.78</v>
      </c>
      <c r="I35" s="670">
        <v>0</v>
      </c>
      <c r="J35" s="671">
        <v>143039.78</v>
      </c>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3"/>
      <c r="BI35" s="673"/>
      <c r="BJ35" s="673"/>
      <c r="BK35" s="673"/>
      <c r="BL35" s="673"/>
      <c r="BM35" s="673"/>
      <c r="BN35" s="673"/>
      <c r="BO35" s="673"/>
      <c r="BP35" s="673"/>
      <c r="BQ35" s="673"/>
      <c r="BR35" s="673"/>
      <c r="BS35" s="673"/>
      <c r="BT35" s="673"/>
      <c r="BU35" s="673"/>
      <c r="BV35" s="673"/>
      <c r="BW35" s="673"/>
      <c r="BX35" s="673"/>
      <c r="BY35" s="673"/>
      <c r="BZ35" s="673"/>
      <c r="CA35" s="673"/>
      <c r="CB35" s="673"/>
      <c r="CC35" s="673"/>
      <c r="CD35" s="673"/>
      <c r="CE35" s="673"/>
      <c r="CF35" s="673"/>
      <c r="CG35" s="673"/>
      <c r="CH35" s="673"/>
      <c r="CI35" s="673"/>
      <c r="CJ35" s="673"/>
      <c r="CK35" s="673"/>
      <c r="CL35" s="673"/>
      <c r="CM35" s="673"/>
      <c r="CN35" s="673"/>
      <c r="CO35" s="673"/>
      <c r="CP35" s="673"/>
      <c r="CQ35" s="673"/>
      <c r="CR35" s="673"/>
      <c r="CS35" s="673"/>
      <c r="CT35" s="673"/>
      <c r="CU35" s="673"/>
      <c r="CV35" s="673"/>
      <c r="CW35" s="673"/>
      <c r="CX35" s="673"/>
      <c r="CY35" s="673"/>
      <c r="CZ35" s="673"/>
      <c r="DA35" s="673"/>
      <c r="DB35" s="673"/>
      <c r="DC35" s="673"/>
      <c r="DD35" s="673"/>
      <c r="DE35" s="673"/>
      <c r="DF35" s="673"/>
      <c r="DG35" s="673"/>
      <c r="DH35" s="673"/>
      <c r="DI35" s="673"/>
      <c r="DJ35" s="673"/>
      <c r="DK35" s="673"/>
      <c r="DL35" s="673"/>
      <c r="DM35" s="673"/>
      <c r="DN35" s="673"/>
      <c r="DO35" s="673"/>
      <c r="DP35" s="673"/>
      <c r="DQ35" s="673"/>
      <c r="DR35" s="673"/>
      <c r="DS35" s="673"/>
      <c r="DT35" s="673"/>
      <c r="DU35" s="673"/>
      <c r="DV35" s="673"/>
      <c r="DW35" s="673"/>
      <c r="DX35" s="673"/>
      <c r="DY35" s="673"/>
      <c r="DZ35" s="673"/>
      <c r="EA35" s="673"/>
      <c r="EB35" s="673"/>
      <c r="EC35" s="673"/>
      <c r="ED35" s="673"/>
      <c r="EE35" s="673"/>
      <c r="EF35" s="673"/>
      <c r="EG35" s="673"/>
      <c r="EH35" s="673"/>
      <c r="EI35" s="673"/>
      <c r="EJ35" s="673"/>
      <c r="EK35" s="673"/>
      <c r="EL35" s="673"/>
      <c r="EM35" s="673"/>
      <c r="EN35" s="673"/>
      <c r="EO35" s="673"/>
      <c r="EP35" s="673"/>
      <c r="EQ35" s="673"/>
      <c r="ER35" s="673"/>
      <c r="ES35" s="673"/>
      <c r="ET35" s="673"/>
      <c r="EU35" s="673"/>
      <c r="EV35" s="673"/>
      <c r="EW35" s="673"/>
      <c r="EX35" s="673"/>
      <c r="EY35" s="673"/>
      <c r="EZ35" s="673"/>
      <c r="FA35" s="673"/>
      <c r="FB35" s="673"/>
      <c r="FC35" s="673"/>
      <c r="FD35" s="673"/>
      <c r="FE35" s="673"/>
      <c r="FF35" s="673"/>
      <c r="FG35" s="673"/>
      <c r="FH35" s="673"/>
      <c r="FI35" s="673"/>
      <c r="FJ35" s="673"/>
      <c r="FK35" s="673"/>
      <c r="FL35" s="673"/>
      <c r="FM35" s="673"/>
      <c r="FN35" s="673"/>
      <c r="FO35" s="673"/>
      <c r="FP35" s="673"/>
      <c r="FQ35" s="673"/>
      <c r="FR35" s="673"/>
      <c r="FS35" s="673"/>
      <c r="FT35" s="673"/>
      <c r="FU35" s="673"/>
      <c r="FV35" s="673"/>
      <c r="FW35" s="673"/>
      <c r="FX35" s="673"/>
      <c r="FY35" s="673"/>
      <c r="FZ35" s="673"/>
      <c r="GA35" s="673"/>
      <c r="GB35" s="673"/>
      <c r="GC35" s="673"/>
      <c r="GD35" s="673"/>
      <c r="GE35" s="673"/>
      <c r="GF35" s="673"/>
      <c r="GG35" s="673"/>
      <c r="GH35" s="673"/>
      <c r="GI35" s="673"/>
      <c r="GJ35" s="673"/>
      <c r="GK35" s="673"/>
      <c r="GL35" s="673"/>
      <c r="GM35" s="673"/>
      <c r="GN35" s="673"/>
      <c r="GO35" s="673"/>
      <c r="GP35" s="673"/>
      <c r="GQ35" s="673"/>
      <c r="GR35" s="673"/>
      <c r="GS35" s="673"/>
      <c r="GT35" s="673"/>
      <c r="GU35" s="673"/>
      <c r="GV35" s="673"/>
      <c r="GW35" s="673"/>
      <c r="GX35" s="673"/>
      <c r="GY35" s="673"/>
      <c r="GZ35" s="673"/>
      <c r="HA35" s="673"/>
      <c r="HB35" s="673"/>
      <c r="HC35" s="673"/>
      <c r="HD35" s="673"/>
      <c r="HE35" s="673"/>
      <c r="HF35" s="673"/>
      <c r="HG35" s="673"/>
      <c r="HH35" s="673"/>
      <c r="HI35" s="673"/>
      <c r="HJ35" s="673"/>
      <c r="HK35" s="673"/>
      <c r="HL35" s="673"/>
      <c r="HM35" s="673"/>
      <c r="HN35" s="673"/>
      <c r="HO35" s="673"/>
      <c r="HP35" s="673"/>
      <c r="HQ35" s="673"/>
      <c r="HR35" s="673"/>
      <c r="HS35" s="673"/>
      <c r="HT35" s="673"/>
      <c r="HU35" s="673"/>
      <c r="HV35" s="673"/>
      <c r="HW35" s="673"/>
      <c r="HX35" s="673"/>
      <c r="HY35" s="673"/>
      <c r="HZ35" s="673"/>
      <c r="IA35" s="673"/>
      <c r="IB35" s="673"/>
      <c r="IC35" s="673"/>
      <c r="ID35" s="673"/>
      <c r="IE35" s="673"/>
      <c r="IF35" s="673"/>
      <c r="IG35" s="673"/>
      <c r="IH35" s="673"/>
      <c r="II35" s="673"/>
      <c r="IJ35" s="673"/>
      <c r="IK35" s="673"/>
      <c r="IL35" s="673"/>
      <c r="IM35" s="673"/>
      <c r="IN35" s="673"/>
      <c r="IO35" s="673"/>
      <c r="IP35" s="673"/>
      <c r="IQ35" s="673"/>
      <c r="IR35" s="673"/>
      <c r="IS35" s="673"/>
      <c r="IT35" s="673"/>
      <c r="IU35" s="673"/>
      <c r="IV35" s="673"/>
      <c r="IW35" s="673"/>
      <c r="IX35" s="673"/>
      <c r="IY35" s="673"/>
      <c r="IZ35" s="673"/>
      <c r="JA35" s="673"/>
      <c r="JB35" s="673"/>
      <c r="JC35" s="673"/>
      <c r="JD35" s="673"/>
      <c r="JE35" s="673"/>
      <c r="JF35" s="673"/>
      <c r="JG35" s="673"/>
      <c r="JH35" s="673"/>
      <c r="JI35" s="673"/>
      <c r="JJ35" s="673"/>
      <c r="JK35" s="673"/>
      <c r="JL35" s="673"/>
      <c r="JM35" s="673"/>
      <c r="JN35" s="673"/>
      <c r="JO35" s="673"/>
      <c r="JP35" s="673"/>
      <c r="JQ35" s="673"/>
      <c r="JR35" s="673"/>
      <c r="JS35" s="673"/>
      <c r="JT35" s="673"/>
      <c r="JU35" s="673"/>
      <c r="JV35" s="673"/>
      <c r="JW35" s="673"/>
      <c r="JX35" s="673"/>
      <c r="JY35" s="673"/>
      <c r="JZ35" s="673"/>
      <c r="KA35" s="673"/>
      <c r="KB35" s="673"/>
      <c r="KC35" s="673"/>
      <c r="KD35" s="673"/>
      <c r="KE35" s="673"/>
      <c r="KF35" s="673"/>
      <c r="KG35" s="673"/>
      <c r="KH35" s="673"/>
      <c r="KI35" s="673"/>
      <c r="KJ35" s="673"/>
      <c r="KK35" s="673"/>
      <c r="KL35" s="673"/>
      <c r="KM35" s="673"/>
      <c r="KN35" s="673"/>
      <c r="KO35" s="673"/>
      <c r="KP35" s="673"/>
      <c r="KQ35" s="673"/>
      <c r="KR35" s="673"/>
      <c r="KS35" s="673"/>
      <c r="KT35" s="673"/>
      <c r="KU35" s="673"/>
      <c r="KV35" s="673"/>
      <c r="KW35" s="673"/>
      <c r="KX35" s="673"/>
      <c r="KY35" s="673"/>
      <c r="KZ35" s="673"/>
      <c r="LA35" s="673"/>
      <c r="LB35" s="673"/>
      <c r="LC35" s="673"/>
      <c r="LD35" s="673"/>
      <c r="LE35" s="673"/>
      <c r="LF35" s="673"/>
      <c r="LG35" s="673"/>
      <c r="LH35" s="673"/>
      <c r="LI35" s="673"/>
      <c r="LJ35" s="673"/>
      <c r="LK35" s="673"/>
      <c r="LL35" s="673"/>
      <c r="LM35" s="673"/>
      <c r="LN35" s="673"/>
      <c r="LO35" s="673"/>
      <c r="LP35" s="673"/>
      <c r="LQ35" s="673"/>
      <c r="LR35" s="673"/>
      <c r="LS35" s="673"/>
      <c r="LT35" s="673"/>
      <c r="LU35" s="673"/>
      <c r="LV35" s="673"/>
      <c r="LW35" s="673"/>
      <c r="LX35" s="673"/>
      <c r="LY35" s="673"/>
      <c r="LZ35" s="673"/>
      <c r="MA35" s="673"/>
      <c r="MB35" s="673"/>
      <c r="MC35" s="673"/>
      <c r="MD35" s="673"/>
      <c r="ME35" s="673"/>
      <c r="MF35" s="673"/>
      <c r="MG35" s="673"/>
      <c r="MH35" s="673"/>
      <c r="MI35" s="673"/>
      <c r="MJ35" s="673"/>
    </row>
    <row r="36" spans="1:348" s="665" customFormat="1" ht="24" customHeight="1" x14ac:dyDescent="0.15">
      <c r="A36" s="1148"/>
      <c r="B36" s="666">
        <v>98278</v>
      </c>
      <c r="C36" s="667" t="s">
        <v>2407</v>
      </c>
      <c r="D36" s="713">
        <v>511159</v>
      </c>
      <c r="E36" s="668">
        <v>511159</v>
      </c>
      <c r="F36" s="668">
        <f t="shared" si="6"/>
        <v>0</v>
      </c>
      <c r="G36" s="668">
        <v>0</v>
      </c>
      <c r="H36" s="669">
        <f t="shared" si="7"/>
        <v>0</v>
      </c>
      <c r="I36" s="670">
        <v>0</v>
      </c>
      <c r="J36" s="671">
        <v>0</v>
      </c>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3"/>
      <c r="AR36" s="673"/>
      <c r="AS36" s="673"/>
      <c r="AT36" s="673"/>
      <c r="AU36" s="673"/>
      <c r="AV36" s="673"/>
      <c r="AW36" s="673"/>
      <c r="AX36" s="673"/>
      <c r="AY36" s="673"/>
      <c r="AZ36" s="673"/>
      <c r="BA36" s="673"/>
      <c r="BB36" s="673"/>
      <c r="BC36" s="673"/>
      <c r="BD36" s="673"/>
      <c r="BE36" s="673"/>
      <c r="BF36" s="673"/>
      <c r="BG36" s="673"/>
      <c r="BH36" s="673"/>
      <c r="BI36" s="673"/>
      <c r="BJ36" s="673"/>
      <c r="BK36" s="673"/>
      <c r="BL36" s="673"/>
      <c r="BM36" s="673"/>
      <c r="BN36" s="673"/>
      <c r="BO36" s="673"/>
      <c r="BP36" s="673"/>
      <c r="BQ36" s="673"/>
      <c r="BR36" s="673"/>
      <c r="BS36" s="673"/>
      <c r="BT36" s="673"/>
      <c r="BU36" s="673"/>
      <c r="BV36" s="673"/>
      <c r="BW36" s="673"/>
      <c r="BX36" s="673"/>
      <c r="BY36" s="673"/>
      <c r="BZ36" s="673"/>
      <c r="CA36" s="673"/>
      <c r="CB36" s="673"/>
      <c r="CC36" s="673"/>
      <c r="CD36" s="673"/>
      <c r="CE36" s="673"/>
      <c r="CF36" s="673"/>
      <c r="CG36" s="673"/>
      <c r="CH36" s="673"/>
      <c r="CI36" s="673"/>
      <c r="CJ36" s="673"/>
      <c r="CK36" s="673"/>
      <c r="CL36" s="673"/>
      <c r="CM36" s="673"/>
      <c r="CN36" s="673"/>
      <c r="CO36" s="673"/>
      <c r="CP36" s="673"/>
      <c r="CQ36" s="673"/>
      <c r="CR36" s="673"/>
      <c r="CS36" s="673"/>
      <c r="CT36" s="673"/>
      <c r="CU36" s="673"/>
      <c r="CV36" s="673"/>
      <c r="CW36" s="673"/>
      <c r="CX36" s="673"/>
      <c r="CY36" s="673"/>
      <c r="CZ36" s="673"/>
      <c r="DA36" s="673"/>
      <c r="DB36" s="673"/>
      <c r="DC36" s="673"/>
      <c r="DD36" s="673"/>
      <c r="DE36" s="673"/>
      <c r="DF36" s="673"/>
      <c r="DG36" s="673"/>
      <c r="DH36" s="673"/>
      <c r="DI36" s="673"/>
      <c r="DJ36" s="673"/>
      <c r="DK36" s="673"/>
      <c r="DL36" s="673"/>
      <c r="DM36" s="673"/>
      <c r="DN36" s="673"/>
      <c r="DO36" s="673"/>
      <c r="DP36" s="673"/>
      <c r="DQ36" s="673"/>
      <c r="DR36" s="673"/>
      <c r="DS36" s="673"/>
      <c r="DT36" s="673"/>
      <c r="DU36" s="673"/>
      <c r="DV36" s="673"/>
      <c r="DW36" s="673"/>
      <c r="DX36" s="673"/>
      <c r="DY36" s="673"/>
      <c r="DZ36" s="673"/>
      <c r="EA36" s="673"/>
      <c r="EB36" s="673"/>
      <c r="EC36" s="673"/>
      <c r="ED36" s="673"/>
      <c r="EE36" s="673"/>
      <c r="EF36" s="673"/>
      <c r="EG36" s="673"/>
      <c r="EH36" s="673"/>
      <c r="EI36" s="673"/>
      <c r="EJ36" s="673"/>
      <c r="EK36" s="673"/>
      <c r="EL36" s="673"/>
      <c r="EM36" s="673"/>
      <c r="EN36" s="673"/>
      <c r="EO36" s="673"/>
      <c r="EP36" s="673"/>
      <c r="EQ36" s="673"/>
      <c r="ER36" s="673"/>
      <c r="ES36" s="673"/>
      <c r="ET36" s="673"/>
      <c r="EU36" s="673"/>
      <c r="EV36" s="673"/>
      <c r="EW36" s="673"/>
      <c r="EX36" s="673"/>
      <c r="EY36" s="673"/>
      <c r="EZ36" s="673"/>
      <c r="FA36" s="673"/>
      <c r="FB36" s="673"/>
      <c r="FC36" s="673"/>
      <c r="FD36" s="673"/>
      <c r="FE36" s="673"/>
      <c r="FF36" s="673"/>
      <c r="FG36" s="673"/>
      <c r="FH36" s="673"/>
      <c r="FI36" s="673"/>
      <c r="FJ36" s="673"/>
      <c r="FK36" s="673"/>
      <c r="FL36" s="673"/>
      <c r="FM36" s="673"/>
      <c r="FN36" s="673"/>
      <c r="FO36" s="673"/>
      <c r="FP36" s="673"/>
      <c r="FQ36" s="673"/>
      <c r="FR36" s="673"/>
      <c r="FS36" s="673"/>
      <c r="FT36" s="673"/>
      <c r="FU36" s="673"/>
      <c r="FV36" s="673"/>
      <c r="FW36" s="673"/>
      <c r="FX36" s="673"/>
      <c r="FY36" s="673"/>
      <c r="FZ36" s="673"/>
      <c r="GA36" s="673"/>
      <c r="GB36" s="673"/>
      <c r="GC36" s="673"/>
      <c r="GD36" s="673"/>
      <c r="GE36" s="673"/>
      <c r="GF36" s="673"/>
      <c r="GG36" s="673"/>
      <c r="GH36" s="673"/>
      <c r="GI36" s="673"/>
      <c r="GJ36" s="673"/>
      <c r="GK36" s="673"/>
      <c r="GL36" s="673"/>
      <c r="GM36" s="673"/>
      <c r="GN36" s="673"/>
      <c r="GO36" s="673"/>
      <c r="GP36" s="673"/>
      <c r="GQ36" s="673"/>
      <c r="GR36" s="673"/>
      <c r="GS36" s="673"/>
      <c r="GT36" s="673"/>
      <c r="GU36" s="673"/>
      <c r="GV36" s="673"/>
      <c r="GW36" s="673"/>
      <c r="GX36" s="673"/>
      <c r="GY36" s="673"/>
      <c r="GZ36" s="673"/>
      <c r="HA36" s="673"/>
      <c r="HB36" s="673"/>
      <c r="HC36" s="673"/>
      <c r="HD36" s="673"/>
      <c r="HE36" s="673"/>
      <c r="HF36" s="673"/>
      <c r="HG36" s="673"/>
      <c r="HH36" s="673"/>
      <c r="HI36" s="673"/>
      <c r="HJ36" s="673"/>
      <c r="HK36" s="673"/>
      <c r="HL36" s="673"/>
      <c r="HM36" s="673"/>
      <c r="HN36" s="673"/>
      <c r="HO36" s="673"/>
      <c r="HP36" s="673"/>
      <c r="HQ36" s="673"/>
      <c r="HR36" s="673"/>
      <c r="HS36" s="673"/>
      <c r="HT36" s="673"/>
      <c r="HU36" s="673"/>
      <c r="HV36" s="673"/>
      <c r="HW36" s="673"/>
      <c r="HX36" s="673"/>
      <c r="HY36" s="673"/>
      <c r="HZ36" s="673"/>
      <c r="IA36" s="673"/>
      <c r="IB36" s="673"/>
      <c r="IC36" s="673"/>
      <c r="ID36" s="673"/>
      <c r="IE36" s="673"/>
      <c r="IF36" s="673"/>
      <c r="IG36" s="673"/>
      <c r="IH36" s="673"/>
      <c r="II36" s="673"/>
      <c r="IJ36" s="673"/>
      <c r="IK36" s="673"/>
      <c r="IL36" s="673"/>
      <c r="IM36" s="673"/>
      <c r="IN36" s="673"/>
      <c r="IO36" s="673"/>
      <c r="IP36" s="673"/>
      <c r="IQ36" s="673"/>
      <c r="IR36" s="673"/>
      <c r="IS36" s="673"/>
      <c r="IT36" s="673"/>
      <c r="IU36" s="673"/>
      <c r="IV36" s="673"/>
      <c r="IW36" s="673"/>
      <c r="IX36" s="673"/>
      <c r="IY36" s="673"/>
      <c r="IZ36" s="673"/>
      <c r="JA36" s="673"/>
      <c r="JB36" s="673"/>
      <c r="JC36" s="673"/>
      <c r="JD36" s="673"/>
      <c r="JE36" s="673"/>
      <c r="JF36" s="673"/>
      <c r="JG36" s="673"/>
      <c r="JH36" s="673"/>
      <c r="JI36" s="673"/>
      <c r="JJ36" s="673"/>
      <c r="JK36" s="673"/>
      <c r="JL36" s="673"/>
      <c r="JM36" s="673"/>
      <c r="JN36" s="673"/>
      <c r="JO36" s="673"/>
      <c r="JP36" s="673"/>
      <c r="JQ36" s="673"/>
      <c r="JR36" s="673"/>
      <c r="JS36" s="673"/>
      <c r="JT36" s="673"/>
      <c r="JU36" s="673"/>
      <c r="JV36" s="673"/>
      <c r="JW36" s="673"/>
      <c r="JX36" s="673"/>
      <c r="JY36" s="673"/>
      <c r="JZ36" s="673"/>
      <c r="KA36" s="673"/>
      <c r="KB36" s="673"/>
      <c r="KC36" s="673"/>
      <c r="KD36" s="673"/>
      <c r="KE36" s="673"/>
      <c r="KF36" s="673"/>
      <c r="KG36" s="673"/>
      <c r="KH36" s="673"/>
      <c r="KI36" s="673"/>
      <c r="KJ36" s="673"/>
      <c r="KK36" s="673"/>
      <c r="KL36" s="673"/>
      <c r="KM36" s="673"/>
      <c r="KN36" s="673"/>
      <c r="KO36" s="673"/>
      <c r="KP36" s="673"/>
      <c r="KQ36" s="673"/>
      <c r="KR36" s="673"/>
      <c r="KS36" s="673"/>
      <c r="KT36" s="673"/>
      <c r="KU36" s="673"/>
      <c r="KV36" s="673"/>
      <c r="KW36" s="673"/>
      <c r="KX36" s="673"/>
      <c r="KY36" s="673"/>
      <c r="KZ36" s="673"/>
      <c r="LA36" s="673"/>
      <c r="LB36" s="673"/>
      <c r="LC36" s="673"/>
      <c r="LD36" s="673"/>
      <c r="LE36" s="673"/>
      <c r="LF36" s="673"/>
      <c r="LG36" s="673"/>
      <c r="LH36" s="673"/>
      <c r="LI36" s="673"/>
      <c r="LJ36" s="673"/>
      <c r="LK36" s="673"/>
      <c r="LL36" s="673"/>
      <c r="LM36" s="673"/>
      <c r="LN36" s="673"/>
      <c r="LO36" s="673"/>
      <c r="LP36" s="673"/>
      <c r="LQ36" s="673"/>
      <c r="LR36" s="673"/>
      <c r="LS36" s="673"/>
      <c r="LT36" s="673"/>
      <c r="LU36" s="673"/>
      <c r="LV36" s="673"/>
      <c r="LW36" s="673"/>
      <c r="LX36" s="673"/>
      <c r="LY36" s="673"/>
      <c r="LZ36" s="673"/>
      <c r="MA36" s="673"/>
      <c r="MB36" s="673"/>
      <c r="MC36" s="673"/>
      <c r="MD36" s="673"/>
      <c r="ME36" s="673"/>
      <c r="MF36" s="673"/>
      <c r="MG36" s="673"/>
      <c r="MH36" s="673"/>
      <c r="MI36" s="673"/>
      <c r="MJ36" s="673"/>
    </row>
    <row r="37" spans="1:348" s="676" customFormat="1" ht="15.75" customHeight="1" x14ac:dyDescent="0.2">
      <c r="A37" s="717" t="s">
        <v>2408</v>
      </c>
      <c r="B37" s="718"/>
      <c r="C37" s="719"/>
      <c r="D37" s="714">
        <f>SUM(D34:D36)</f>
        <v>911159</v>
      </c>
      <c r="E37" s="714">
        <f t="shared" ref="E37:J37" si="8">SUM(E34:E36)</f>
        <v>682629.57000000007</v>
      </c>
      <c r="F37" s="714">
        <f t="shared" si="8"/>
        <v>228529.43</v>
      </c>
      <c r="G37" s="714">
        <f t="shared" si="8"/>
        <v>0</v>
      </c>
      <c r="H37" s="714">
        <f t="shared" si="8"/>
        <v>228529.43</v>
      </c>
      <c r="I37" s="714">
        <f t="shared" si="8"/>
        <v>0</v>
      </c>
      <c r="J37" s="721">
        <f t="shared" si="8"/>
        <v>228529.43</v>
      </c>
      <c r="K37" s="674"/>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5"/>
      <c r="BR37" s="675"/>
      <c r="BS37" s="675"/>
      <c r="BT37" s="675"/>
      <c r="BU37" s="675"/>
      <c r="BV37" s="675"/>
      <c r="BW37" s="675"/>
      <c r="BX37" s="675"/>
      <c r="BY37" s="675"/>
      <c r="BZ37" s="675"/>
      <c r="CA37" s="675"/>
      <c r="CB37" s="675"/>
      <c r="CC37" s="675"/>
      <c r="CD37" s="675"/>
      <c r="CE37" s="675"/>
      <c r="CF37" s="675"/>
      <c r="CG37" s="675"/>
      <c r="CH37" s="675"/>
      <c r="CI37" s="675"/>
      <c r="CJ37" s="675"/>
      <c r="CK37" s="675"/>
      <c r="CL37" s="675"/>
      <c r="CM37" s="675"/>
      <c r="CN37" s="675"/>
      <c r="CO37" s="675"/>
      <c r="CP37" s="675"/>
      <c r="CQ37" s="675"/>
      <c r="CR37" s="675"/>
      <c r="CS37" s="675"/>
      <c r="CT37" s="675"/>
      <c r="CU37" s="675"/>
      <c r="CV37" s="675"/>
      <c r="CW37" s="675"/>
      <c r="CX37" s="675"/>
      <c r="CY37" s="675"/>
      <c r="CZ37" s="675"/>
      <c r="DA37" s="675"/>
      <c r="DB37" s="675"/>
      <c r="DC37" s="675"/>
      <c r="DD37" s="675"/>
      <c r="DE37" s="675"/>
      <c r="DF37" s="675"/>
      <c r="DG37" s="675"/>
      <c r="DH37" s="675"/>
      <c r="DI37" s="675"/>
      <c r="DJ37" s="675"/>
      <c r="DK37" s="675"/>
      <c r="DL37" s="675"/>
      <c r="DM37" s="675"/>
      <c r="DN37" s="675"/>
      <c r="DO37" s="675"/>
      <c r="DP37" s="675"/>
      <c r="DQ37" s="675"/>
      <c r="DR37" s="675"/>
      <c r="DS37" s="675"/>
      <c r="DT37" s="675"/>
      <c r="DU37" s="675"/>
      <c r="DV37" s="675"/>
      <c r="DW37" s="675"/>
      <c r="DX37" s="675"/>
      <c r="DY37" s="675"/>
      <c r="DZ37" s="675"/>
      <c r="EA37" s="675"/>
      <c r="EB37" s="675"/>
      <c r="EC37" s="675"/>
      <c r="ED37" s="675"/>
      <c r="EE37" s="675"/>
      <c r="EF37" s="675"/>
      <c r="EG37" s="675"/>
      <c r="EH37" s="675"/>
      <c r="EI37" s="675"/>
      <c r="EJ37" s="675"/>
      <c r="EK37" s="675"/>
      <c r="EL37" s="675"/>
      <c r="EM37" s="675"/>
      <c r="EN37" s="675"/>
      <c r="EO37" s="675"/>
      <c r="EP37" s="675"/>
      <c r="EQ37" s="675"/>
      <c r="ER37" s="675"/>
      <c r="ES37" s="675"/>
      <c r="ET37" s="675"/>
      <c r="EU37" s="675"/>
      <c r="EV37" s="675"/>
      <c r="EW37" s="675"/>
      <c r="EX37" s="675"/>
      <c r="EY37" s="675"/>
      <c r="EZ37" s="675"/>
      <c r="FA37" s="675"/>
      <c r="FB37" s="675"/>
      <c r="FC37" s="675"/>
      <c r="FD37" s="675"/>
      <c r="FE37" s="675"/>
      <c r="FF37" s="675"/>
      <c r="FG37" s="675"/>
      <c r="FH37" s="675"/>
      <c r="FI37" s="675"/>
      <c r="FJ37" s="675"/>
      <c r="FK37" s="675"/>
      <c r="FL37" s="675"/>
      <c r="FM37" s="675"/>
      <c r="FN37" s="675"/>
      <c r="FO37" s="675"/>
      <c r="FP37" s="675"/>
      <c r="FQ37" s="675"/>
      <c r="FR37" s="675"/>
      <c r="FS37" s="675"/>
      <c r="FT37" s="675"/>
      <c r="FU37" s="675"/>
      <c r="FV37" s="675"/>
      <c r="FW37" s="675"/>
      <c r="FX37" s="675"/>
      <c r="FY37" s="675"/>
      <c r="FZ37" s="675"/>
      <c r="GA37" s="675"/>
      <c r="GB37" s="675"/>
      <c r="GC37" s="675"/>
      <c r="GD37" s="675"/>
      <c r="GE37" s="675"/>
      <c r="GF37" s="675"/>
      <c r="GG37" s="675"/>
      <c r="GH37" s="675"/>
      <c r="GI37" s="675"/>
      <c r="GJ37" s="675"/>
      <c r="GK37" s="675"/>
      <c r="GL37" s="675"/>
      <c r="GM37" s="675"/>
      <c r="GN37" s="675"/>
      <c r="GO37" s="675"/>
      <c r="GP37" s="675"/>
      <c r="GQ37" s="675"/>
      <c r="GR37" s="675"/>
      <c r="GS37" s="675"/>
      <c r="GT37" s="675"/>
      <c r="GU37" s="675"/>
      <c r="GV37" s="675"/>
      <c r="GW37" s="675"/>
      <c r="GX37" s="675"/>
      <c r="GY37" s="675"/>
      <c r="GZ37" s="675"/>
      <c r="HA37" s="675"/>
      <c r="HB37" s="675"/>
      <c r="HC37" s="675"/>
      <c r="HD37" s="675"/>
      <c r="HE37" s="675"/>
      <c r="HF37" s="675"/>
      <c r="HG37" s="675"/>
      <c r="HH37" s="675"/>
      <c r="HI37" s="675"/>
      <c r="HJ37" s="675"/>
      <c r="HK37" s="675"/>
      <c r="HL37" s="675"/>
      <c r="HM37" s="675"/>
      <c r="HN37" s="675"/>
      <c r="HO37" s="675"/>
      <c r="HP37" s="675"/>
      <c r="HQ37" s="675"/>
      <c r="HR37" s="675"/>
      <c r="HS37" s="675"/>
      <c r="HT37" s="675"/>
      <c r="HU37" s="675"/>
      <c r="HV37" s="675"/>
      <c r="HW37" s="675"/>
      <c r="HX37" s="675"/>
      <c r="HY37" s="675"/>
      <c r="HZ37" s="675"/>
      <c r="IA37" s="675"/>
      <c r="IB37" s="675"/>
      <c r="IC37" s="675"/>
      <c r="ID37" s="675"/>
      <c r="IE37" s="675"/>
      <c r="IF37" s="675"/>
      <c r="IG37" s="675"/>
      <c r="IH37" s="675"/>
      <c r="II37" s="675"/>
      <c r="IJ37" s="675"/>
      <c r="IK37" s="675"/>
      <c r="IL37" s="675"/>
      <c r="IM37" s="675"/>
      <c r="IN37" s="675"/>
      <c r="IO37" s="675"/>
      <c r="IP37" s="675"/>
      <c r="IQ37" s="675"/>
      <c r="IR37" s="675"/>
      <c r="IS37" s="675"/>
      <c r="IT37" s="675"/>
      <c r="IU37" s="675"/>
      <c r="IV37" s="675"/>
      <c r="IW37" s="675"/>
      <c r="IX37" s="675"/>
      <c r="IY37" s="675"/>
      <c r="IZ37" s="675"/>
      <c r="JA37" s="675"/>
      <c r="JB37" s="675"/>
      <c r="JC37" s="675"/>
      <c r="JD37" s="675"/>
      <c r="JE37" s="675"/>
      <c r="JF37" s="675"/>
      <c r="JG37" s="675"/>
      <c r="JH37" s="675"/>
      <c r="JI37" s="675"/>
      <c r="JJ37" s="675"/>
      <c r="JK37" s="675"/>
      <c r="JL37" s="675"/>
      <c r="JM37" s="675"/>
      <c r="JN37" s="675"/>
      <c r="JO37" s="675"/>
      <c r="JP37" s="675"/>
      <c r="JQ37" s="675"/>
      <c r="JR37" s="675"/>
      <c r="JS37" s="675"/>
      <c r="JT37" s="675"/>
      <c r="JU37" s="675"/>
      <c r="JV37" s="675"/>
      <c r="JW37" s="675"/>
      <c r="JX37" s="675"/>
      <c r="JY37" s="675"/>
      <c r="JZ37" s="675"/>
      <c r="KA37" s="675"/>
      <c r="KB37" s="675"/>
      <c r="KC37" s="675"/>
      <c r="KD37" s="675"/>
      <c r="KE37" s="675"/>
      <c r="KF37" s="675"/>
      <c r="KG37" s="675"/>
      <c r="KH37" s="675"/>
      <c r="KI37" s="675"/>
      <c r="KJ37" s="675"/>
      <c r="KK37" s="675"/>
      <c r="KL37" s="675"/>
      <c r="KM37" s="675"/>
      <c r="KN37" s="675"/>
      <c r="KO37" s="675"/>
      <c r="KP37" s="675"/>
      <c r="KQ37" s="675"/>
      <c r="KR37" s="675"/>
      <c r="KS37" s="675"/>
      <c r="KT37" s="675"/>
      <c r="KU37" s="675"/>
      <c r="KV37" s="675"/>
      <c r="KW37" s="675"/>
      <c r="KX37" s="675"/>
      <c r="KY37" s="675"/>
      <c r="KZ37" s="675"/>
      <c r="LA37" s="675"/>
      <c r="LB37" s="675"/>
      <c r="LC37" s="675"/>
      <c r="LD37" s="675"/>
      <c r="LE37" s="675"/>
      <c r="LF37" s="675"/>
      <c r="LG37" s="675"/>
      <c r="LH37" s="675"/>
      <c r="LI37" s="675"/>
      <c r="LJ37" s="675"/>
      <c r="LK37" s="675"/>
      <c r="LL37" s="675"/>
      <c r="LM37" s="675"/>
      <c r="LN37" s="675"/>
      <c r="LO37" s="675"/>
      <c r="LP37" s="675"/>
      <c r="LQ37" s="675"/>
      <c r="LR37" s="675"/>
      <c r="LS37" s="675"/>
      <c r="LT37" s="675"/>
      <c r="LU37" s="675"/>
      <c r="LV37" s="675"/>
      <c r="LW37" s="675"/>
      <c r="LX37" s="675"/>
      <c r="LY37" s="675"/>
      <c r="LZ37" s="675"/>
      <c r="MA37" s="675"/>
      <c r="MB37" s="675"/>
      <c r="MC37" s="675"/>
      <c r="MD37" s="675"/>
      <c r="ME37" s="675"/>
      <c r="MF37" s="675"/>
      <c r="MG37" s="675"/>
      <c r="MH37" s="675"/>
      <c r="MI37" s="675"/>
      <c r="MJ37" s="675"/>
    </row>
    <row r="38" spans="1:348" s="681" customFormat="1" ht="24" customHeight="1" x14ac:dyDescent="0.15">
      <c r="A38" s="1148" t="s">
        <v>2409</v>
      </c>
      <c r="B38" s="666">
        <v>14032</v>
      </c>
      <c r="C38" s="667" t="s">
        <v>2410</v>
      </c>
      <c r="D38" s="713">
        <v>179100</v>
      </c>
      <c r="E38" s="677">
        <v>134991</v>
      </c>
      <c r="F38" s="678">
        <f>D38-E38</f>
        <v>44109</v>
      </c>
      <c r="G38" s="677">
        <v>15359</v>
      </c>
      <c r="H38" s="669">
        <f>F38-G38</f>
        <v>28750</v>
      </c>
      <c r="I38" s="677">
        <v>0</v>
      </c>
      <c r="J38" s="679">
        <v>28750</v>
      </c>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c r="CJ38" s="680"/>
      <c r="CK38" s="680"/>
      <c r="CL38" s="680"/>
      <c r="CM38" s="680"/>
      <c r="CN38" s="680"/>
      <c r="CO38" s="680"/>
      <c r="CP38" s="680"/>
      <c r="CQ38" s="680"/>
      <c r="CR38" s="680"/>
      <c r="CS38" s="680"/>
      <c r="CT38" s="680"/>
      <c r="CU38" s="680"/>
      <c r="CV38" s="680"/>
      <c r="CW38" s="680"/>
      <c r="CX38" s="680"/>
      <c r="CY38" s="680"/>
      <c r="CZ38" s="680"/>
      <c r="DA38" s="680"/>
      <c r="DB38" s="680"/>
      <c r="DC38" s="680"/>
      <c r="DD38" s="680"/>
      <c r="DE38" s="680"/>
      <c r="DF38" s="680"/>
      <c r="DG38" s="680"/>
      <c r="DH38" s="680"/>
      <c r="DI38" s="680"/>
      <c r="DJ38" s="680"/>
      <c r="DK38" s="680"/>
      <c r="DL38" s="680"/>
      <c r="DM38" s="680"/>
      <c r="DN38" s="680"/>
      <c r="DO38" s="680"/>
      <c r="DP38" s="680"/>
      <c r="DQ38" s="680"/>
      <c r="DR38" s="680"/>
      <c r="DS38" s="680"/>
      <c r="DT38" s="680"/>
      <c r="DU38" s="680"/>
      <c r="DV38" s="680"/>
      <c r="DW38" s="680"/>
      <c r="DX38" s="680"/>
      <c r="DY38" s="680"/>
      <c r="DZ38" s="680"/>
      <c r="EA38" s="680"/>
      <c r="EB38" s="680"/>
      <c r="EC38" s="680"/>
      <c r="ED38" s="680"/>
      <c r="EE38" s="680"/>
      <c r="EF38" s="680"/>
      <c r="EG38" s="680"/>
      <c r="EH38" s="680"/>
      <c r="EI38" s="680"/>
      <c r="EJ38" s="680"/>
      <c r="EK38" s="680"/>
      <c r="EL38" s="680"/>
      <c r="EM38" s="680"/>
      <c r="EN38" s="680"/>
      <c r="EO38" s="680"/>
      <c r="EP38" s="680"/>
      <c r="EQ38" s="680"/>
      <c r="ER38" s="680"/>
      <c r="ES38" s="680"/>
      <c r="ET38" s="680"/>
      <c r="EU38" s="680"/>
      <c r="EV38" s="680"/>
      <c r="EW38" s="680"/>
      <c r="EX38" s="680"/>
      <c r="EY38" s="680"/>
      <c r="EZ38" s="680"/>
      <c r="FA38" s="680"/>
      <c r="FB38" s="680"/>
      <c r="FC38" s="680"/>
      <c r="FD38" s="680"/>
      <c r="FE38" s="680"/>
      <c r="FF38" s="680"/>
      <c r="FG38" s="680"/>
      <c r="FH38" s="680"/>
      <c r="FI38" s="680"/>
      <c r="FJ38" s="680"/>
      <c r="FK38" s="680"/>
      <c r="FL38" s="680"/>
      <c r="FM38" s="680"/>
      <c r="FN38" s="680"/>
      <c r="FO38" s="680"/>
      <c r="FP38" s="680"/>
      <c r="FQ38" s="680"/>
      <c r="FR38" s="680"/>
      <c r="FS38" s="680"/>
      <c r="FT38" s="680"/>
      <c r="FU38" s="680"/>
      <c r="FV38" s="680"/>
      <c r="FW38" s="680"/>
      <c r="FX38" s="680"/>
      <c r="FY38" s="680"/>
      <c r="FZ38" s="680"/>
      <c r="GA38" s="680"/>
      <c r="GB38" s="680"/>
      <c r="GC38" s="680"/>
      <c r="GD38" s="680"/>
      <c r="GE38" s="680"/>
      <c r="GF38" s="680"/>
      <c r="GG38" s="680"/>
      <c r="GH38" s="680"/>
      <c r="GI38" s="680"/>
      <c r="GJ38" s="680"/>
      <c r="GK38" s="680"/>
      <c r="GL38" s="680"/>
      <c r="GM38" s="680"/>
      <c r="GN38" s="680"/>
      <c r="GO38" s="680"/>
      <c r="GP38" s="680"/>
      <c r="GQ38" s="680"/>
      <c r="GR38" s="680"/>
      <c r="GS38" s="680"/>
      <c r="GT38" s="680"/>
      <c r="GU38" s="680"/>
      <c r="GV38" s="680"/>
      <c r="GW38" s="680"/>
      <c r="GX38" s="680"/>
      <c r="GY38" s="680"/>
      <c r="GZ38" s="680"/>
      <c r="HA38" s="680"/>
      <c r="HB38" s="680"/>
      <c r="HC38" s="680"/>
      <c r="HD38" s="680"/>
      <c r="HE38" s="680"/>
      <c r="HF38" s="680"/>
      <c r="HG38" s="680"/>
      <c r="HH38" s="680"/>
      <c r="HI38" s="680"/>
      <c r="HJ38" s="680"/>
      <c r="HK38" s="680"/>
      <c r="HL38" s="680"/>
      <c r="HM38" s="680"/>
      <c r="HN38" s="680"/>
      <c r="HO38" s="680"/>
      <c r="HP38" s="680"/>
      <c r="HQ38" s="680"/>
      <c r="HR38" s="680"/>
      <c r="HS38" s="680"/>
      <c r="HT38" s="680"/>
      <c r="HU38" s="680"/>
      <c r="HV38" s="680"/>
      <c r="HW38" s="680"/>
      <c r="HX38" s="680"/>
      <c r="HY38" s="680"/>
      <c r="HZ38" s="680"/>
      <c r="IA38" s="680"/>
      <c r="IB38" s="680"/>
      <c r="IC38" s="680"/>
      <c r="ID38" s="680"/>
      <c r="IE38" s="680"/>
      <c r="IF38" s="680"/>
      <c r="IG38" s="680"/>
      <c r="IH38" s="680"/>
      <c r="II38" s="680"/>
      <c r="IJ38" s="680"/>
      <c r="IK38" s="680"/>
      <c r="IL38" s="680"/>
      <c r="IM38" s="680"/>
      <c r="IN38" s="680"/>
      <c r="IO38" s="680"/>
      <c r="IP38" s="680"/>
      <c r="IQ38" s="680"/>
      <c r="IR38" s="680"/>
      <c r="IS38" s="680"/>
      <c r="IT38" s="680"/>
      <c r="IU38" s="680"/>
      <c r="IV38" s="680"/>
      <c r="IW38" s="680"/>
      <c r="IX38" s="680"/>
      <c r="IY38" s="680"/>
      <c r="IZ38" s="680"/>
      <c r="JA38" s="680"/>
      <c r="JB38" s="680"/>
      <c r="JC38" s="680"/>
      <c r="JD38" s="680"/>
      <c r="JE38" s="680"/>
      <c r="JF38" s="680"/>
      <c r="JG38" s="680"/>
      <c r="JH38" s="680"/>
      <c r="JI38" s="680"/>
      <c r="JJ38" s="680"/>
      <c r="JK38" s="680"/>
      <c r="JL38" s="680"/>
      <c r="JM38" s="680"/>
      <c r="JN38" s="680"/>
      <c r="JO38" s="680"/>
      <c r="JP38" s="680"/>
      <c r="JQ38" s="680"/>
      <c r="JR38" s="680"/>
      <c r="JS38" s="680"/>
      <c r="JT38" s="680"/>
      <c r="JU38" s="680"/>
      <c r="JV38" s="680"/>
      <c r="JW38" s="680"/>
      <c r="JX38" s="680"/>
      <c r="JY38" s="680"/>
      <c r="JZ38" s="680"/>
      <c r="KA38" s="680"/>
      <c r="KB38" s="680"/>
      <c r="KC38" s="680"/>
      <c r="KD38" s="680"/>
      <c r="KE38" s="680"/>
      <c r="KF38" s="680"/>
      <c r="KG38" s="680"/>
      <c r="KH38" s="680"/>
      <c r="KI38" s="680"/>
      <c r="KJ38" s="680"/>
      <c r="KK38" s="680"/>
      <c r="KL38" s="680"/>
      <c r="KM38" s="680"/>
      <c r="KN38" s="680"/>
      <c r="KO38" s="680"/>
      <c r="KP38" s="680"/>
      <c r="KQ38" s="680"/>
      <c r="KR38" s="680"/>
      <c r="KS38" s="680"/>
      <c r="KT38" s="680"/>
      <c r="KU38" s="680"/>
      <c r="KV38" s="680"/>
      <c r="KW38" s="680"/>
      <c r="KX38" s="680"/>
      <c r="KY38" s="680"/>
      <c r="KZ38" s="680"/>
      <c r="LA38" s="680"/>
      <c r="LB38" s="680"/>
      <c r="LC38" s="680"/>
      <c r="LD38" s="680"/>
      <c r="LE38" s="680"/>
      <c r="LF38" s="680"/>
      <c r="LG38" s="680"/>
      <c r="LH38" s="680"/>
      <c r="LI38" s="680"/>
      <c r="LJ38" s="680"/>
      <c r="LK38" s="680"/>
      <c r="LL38" s="680"/>
      <c r="LM38" s="680"/>
      <c r="LN38" s="680"/>
      <c r="LO38" s="680"/>
      <c r="LP38" s="680"/>
      <c r="LQ38" s="680"/>
      <c r="LR38" s="680"/>
      <c r="LS38" s="680"/>
      <c r="LT38" s="680"/>
      <c r="LU38" s="680"/>
      <c r="LV38" s="680"/>
      <c r="LW38" s="680"/>
      <c r="LX38" s="680"/>
      <c r="LY38" s="680"/>
      <c r="LZ38" s="680"/>
      <c r="MA38" s="680"/>
      <c r="MB38" s="680"/>
      <c r="MC38" s="680"/>
      <c r="MD38" s="680"/>
      <c r="ME38" s="680"/>
      <c r="MF38" s="680"/>
      <c r="MG38" s="680"/>
      <c r="MH38" s="680"/>
      <c r="MI38" s="680"/>
      <c r="MJ38" s="680"/>
    </row>
    <row r="39" spans="1:348" s="681" customFormat="1" ht="24" customHeight="1" x14ac:dyDescent="0.15">
      <c r="A39" s="1148"/>
      <c r="B39" s="666" t="s">
        <v>2411</v>
      </c>
      <c r="C39" s="667" t="s">
        <v>2412</v>
      </c>
      <c r="D39" s="713">
        <v>50000000</v>
      </c>
      <c r="E39" s="677">
        <v>50000000</v>
      </c>
      <c r="F39" s="678">
        <f>D39-E39</f>
        <v>0</v>
      </c>
      <c r="G39" s="677">
        <v>0</v>
      </c>
      <c r="H39" s="669">
        <f>F39-G39</f>
        <v>0</v>
      </c>
      <c r="I39" s="677">
        <v>0</v>
      </c>
      <c r="J39" s="679">
        <v>0</v>
      </c>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0"/>
      <c r="BU39" s="680"/>
      <c r="BV39" s="680"/>
      <c r="BW39" s="680"/>
      <c r="BX39" s="680"/>
      <c r="BY39" s="680"/>
      <c r="BZ39" s="680"/>
      <c r="CA39" s="680"/>
      <c r="CB39" s="680"/>
      <c r="CC39" s="680"/>
      <c r="CD39" s="680"/>
      <c r="CE39" s="680"/>
      <c r="CF39" s="680"/>
      <c r="CG39" s="680"/>
      <c r="CH39" s="680"/>
      <c r="CI39" s="680"/>
      <c r="CJ39" s="680"/>
      <c r="CK39" s="680"/>
      <c r="CL39" s="680"/>
      <c r="CM39" s="680"/>
      <c r="CN39" s="680"/>
      <c r="CO39" s="680"/>
      <c r="CP39" s="680"/>
      <c r="CQ39" s="680"/>
      <c r="CR39" s="680"/>
      <c r="CS39" s="680"/>
      <c r="CT39" s="680"/>
      <c r="CU39" s="680"/>
      <c r="CV39" s="680"/>
      <c r="CW39" s="680"/>
      <c r="CX39" s="680"/>
      <c r="CY39" s="680"/>
      <c r="CZ39" s="680"/>
      <c r="DA39" s="680"/>
      <c r="DB39" s="680"/>
      <c r="DC39" s="680"/>
      <c r="DD39" s="680"/>
      <c r="DE39" s="680"/>
      <c r="DF39" s="680"/>
      <c r="DG39" s="680"/>
      <c r="DH39" s="680"/>
      <c r="DI39" s="680"/>
      <c r="DJ39" s="680"/>
      <c r="DK39" s="680"/>
      <c r="DL39" s="680"/>
      <c r="DM39" s="680"/>
      <c r="DN39" s="680"/>
      <c r="DO39" s="680"/>
      <c r="DP39" s="680"/>
      <c r="DQ39" s="680"/>
      <c r="DR39" s="680"/>
      <c r="DS39" s="680"/>
      <c r="DT39" s="680"/>
      <c r="DU39" s="680"/>
      <c r="DV39" s="680"/>
      <c r="DW39" s="680"/>
      <c r="DX39" s="680"/>
      <c r="DY39" s="680"/>
      <c r="DZ39" s="680"/>
      <c r="EA39" s="680"/>
      <c r="EB39" s="680"/>
      <c r="EC39" s="680"/>
      <c r="ED39" s="680"/>
      <c r="EE39" s="680"/>
      <c r="EF39" s="680"/>
      <c r="EG39" s="680"/>
      <c r="EH39" s="680"/>
      <c r="EI39" s="680"/>
      <c r="EJ39" s="680"/>
      <c r="EK39" s="680"/>
      <c r="EL39" s="680"/>
      <c r="EM39" s="680"/>
      <c r="EN39" s="680"/>
      <c r="EO39" s="680"/>
      <c r="EP39" s="680"/>
      <c r="EQ39" s="680"/>
      <c r="ER39" s="680"/>
      <c r="ES39" s="680"/>
      <c r="ET39" s="680"/>
      <c r="EU39" s="680"/>
      <c r="EV39" s="680"/>
      <c r="EW39" s="680"/>
      <c r="EX39" s="680"/>
      <c r="EY39" s="680"/>
      <c r="EZ39" s="680"/>
      <c r="FA39" s="680"/>
      <c r="FB39" s="680"/>
      <c r="FC39" s="680"/>
      <c r="FD39" s="680"/>
      <c r="FE39" s="680"/>
      <c r="FF39" s="680"/>
      <c r="FG39" s="680"/>
      <c r="FH39" s="680"/>
      <c r="FI39" s="680"/>
      <c r="FJ39" s="680"/>
      <c r="FK39" s="680"/>
      <c r="FL39" s="680"/>
      <c r="FM39" s="680"/>
      <c r="FN39" s="680"/>
      <c r="FO39" s="680"/>
      <c r="FP39" s="680"/>
      <c r="FQ39" s="680"/>
      <c r="FR39" s="680"/>
      <c r="FS39" s="680"/>
      <c r="FT39" s="680"/>
      <c r="FU39" s="680"/>
      <c r="FV39" s="680"/>
      <c r="FW39" s="680"/>
      <c r="FX39" s="680"/>
      <c r="FY39" s="680"/>
      <c r="FZ39" s="680"/>
      <c r="GA39" s="680"/>
      <c r="GB39" s="680"/>
      <c r="GC39" s="680"/>
      <c r="GD39" s="680"/>
      <c r="GE39" s="680"/>
      <c r="GF39" s="680"/>
      <c r="GG39" s="680"/>
      <c r="GH39" s="680"/>
      <c r="GI39" s="680"/>
      <c r="GJ39" s="680"/>
      <c r="GK39" s="680"/>
      <c r="GL39" s="680"/>
      <c r="GM39" s="680"/>
      <c r="GN39" s="680"/>
      <c r="GO39" s="680"/>
      <c r="GP39" s="680"/>
      <c r="GQ39" s="680"/>
      <c r="GR39" s="680"/>
      <c r="GS39" s="680"/>
      <c r="GT39" s="680"/>
      <c r="GU39" s="680"/>
      <c r="GV39" s="680"/>
      <c r="GW39" s="680"/>
      <c r="GX39" s="680"/>
      <c r="GY39" s="680"/>
      <c r="GZ39" s="680"/>
      <c r="HA39" s="680"/>
      <c r="HB39" s="680"/>
      <c r="HC39" s="680"/>
      <c r="HD39" s="680"/>
      <c r="HE39" s="680"/>
      <c r="HF39" s="680"/>
      <c r="HG39" s="680"/>
      <c r="HH39" s="680"/>
      <c r="HI39" s="680"/>
      <c r="HJ39" s="680"/>
      <c r="HK39" s="680"/>
      <c r="HL39" s="680"/>
      <c r="HM39" s="680"/>
      <c r="HN39" s="680"/>
      <c r="HO39" s="680"/>
      <c r="HP39" s="680"/>
      <c r="HQ39" s="680"/>
      <c r="HR39" s="680"/>
      <c r="HS39" s="680"/>
      <c r="HT39" s="680"/>
      <c r="HU39" s="680"/>
      <c r="HV39" s="680"/>
      <c r="HW39" s="680"/>
      <c r="HX39" s="680"/>
      <c r="HY39" s="680"/>
      <c r="HZ39" s="680"/>
      <c r="IA39" s="680"/>
      <c r="IB39" s="680"/>
      <c r="IC39" s="680"/>
      <c r="ID39" s="680"/>
      <c r="IE39" s="680"/>
      <c r="IF39" s="680"/>
      <c r="IG39" s="680"/>
      <c r="IH39" s="680"/>
      <c r="II39" s="680"/>
      <c r="IJ39" s="680"/>
      <c r="IK39" s="680"/>
      <c r="IL39" s="680"/>
      <c r="IM39" s="680"/>
      <c r="IN39" s="680"/>
      <c r="IO39" s="680"/>
      <c r="IP39" s="680"/>
      <c r="IQ39" s="680"/>
      <c r="IR39" s="680"/>
      <c r="IS39" s="680"/>
      <c r="IT39" s="680"/>
      <c r="IU39" s="680"/>
      <c r="IV39" s="680"/>
      <c r="IW39" s="680"/>
      <c r="IX39" s="680"/>
      <c r="IY39" s="680"/>
      <c r="IZ39" s="680"/>
      <c r="JA39" s="680"/>
      <c r="JB39" s="680"/>
      <c r="JC39" s="680"/>
      <c r="JD39" s="680"/>
      <c r="JE39" s="680"/>
      <c r="JF39" s="680"/>
      <c r="JG39" s="680"/>
      <c r="JH39" s="680"/>
      <c r="JI39" s="680"/>
      <c r="JJ39" s="680"/>
      <c r="JK39" s="680"/>
      <c r="JL39" s="680"/>
      <c r="JM39" s="680"/>
      <c r="JN39" s="680"/>
      <c r="JO39" s="680"/>
      <c r="JP39" s="680"/>
      <c r="JQ39" s="680"/>
      <c r="JR39" s="680"/>
      <c r="JS39" s="680"/>
      <c r="JT39" s="680"/>
      <c r="JU39" s="680"/>
      <c r="JV39" s="680"/>
      <c r="JW39" s="680"/>
      <c r="JX39" s="680"/>
      <c r="JY39" s="680"/>
      <c r="JZ39" s="680"/>
      <c r="KA39" s="680"/>
      <c r="KB39" s="680"/>
      <c r="KC39" s="680"/>
      <c r="KD39" s="680"/>
      <c r="KE39" s="680"/>
      <c r="KF39" s="680"/>
      <c r="KG39" s="680"/>
      <c r="KH39" s="680"/>
      <c r="KI39" s="680"/>
      <c r="KJ39" s="680"/>
      <c r="KK39" s="680"/>
      <c r="KL39" s="680"/>
      <c r="KM39" s="680"/>
      <c r="KN39" s="680"/>
      <c r="KO39" s="680"/>
      <c r="KP39" s="680"/>
      <c r="KQ39" s="680"/>
      <c r="KR39" s="680"/>
      <c r="KS39" s="680"/>
      <c r="KT39" s="680"/>
      <c r="KU39" s="680"/>
      <c r="KV39" s="680"/>
      <c r="KW39" s="680"/>
      <c r="KX39" s="680"/>
      <c r="KY39" s="680"/>
      <c r="KZ39" s="680"/>
      <c r="LA39" s="680"/>
      <c r="LB39" s="680"/>
      <c r="LC39" s="680"/>
      <c r="LD39" s="680"/>
      <c r="LE39" s="680"/>
      <c r="LF39" s="680"/>
      <c r="LG39" s="680"/>
      <c r="LH39" s="680"/>
      <c r="LI39" s="680"/>
      <c r="LJ39" s="680"/>
      <c r="LK39" s="680"/>
      <c r="LL39" s="680"/>
      <c r="LM39" s="680"/>
      <c r="LN39" s="680"/>
      <c r="LO39" s="680"/>
      <c r="LP39" s="680"/>
      <c r="LQ39" s="680"/>
      <c r="LR39" s="680"/>
      <c r="LS39" s="680"/>
      <c r="LT39" s="680"/>
      <c r="LU39" s="680"/>
      <c r="LV39" s="680"/>
      <c r="LW39" s="680"/>
      <c r="LX39" s="680"/>
      <c r="LY39" s="680"/>
      <c r="LZ39" s="680"/>
      <c r="MA39" s="680"/>
      <c r="MB39" s="680"/>
      <c r="MC39" s="680"/>
      <c r="MD39" s="680"/>
      <c r="ME39" s="680"/>
      <c r="MF39" s="680"/>
      <c r="MG39" s="680"/>
      <c r="MH39" s="680"/>
      <c r="MI39" s="680"/>
      <c r="MJ39" s="680"/>
    </row>
    <row r="40" spans="1:348" s="676" customFormat="1" ht="15.75" customHeight="1" x14ac:dyDescent="0.2">
      <c r="A40" s="717" t="s">
        <v>2413</v>
      </c>
      <c r="B40" s="718"/>
      <c r="C40" s="719"/>
      <c r="D40" s="714">
        <f>SUM(D38:D39)</f>
        <v>50179100</v>
      </c>
      <c r="E40" s="714">
        <f t="shared" ref="E40:J40" si="9">SUM(E38:E39)</f>
        <v>50134991</v>
      </c>
      <c r="F40" s="714">
        <f t="shared" si="9"/>
        <v>44109</v>
      </c>
      <c r="G40" s="714">
        <f t="shared" si="9"/>
        <v>15359</v>
      </c>
      <c r="H40" s="714">
        <f t="shared" si="9"/>
        <v>28750</v>
      </c>
      <c r="I40" s="714">
        <f t="shared" si="9"/>
        <v>0</v>
      </c>
      <c r="J40" s="721">
        <f t="shared" si="9"/>
        <v>28750</v>
      </c>
      <c r="K40" s="674"/>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675"/>
      <c r="BH40" s="675"/>
      <c r="BI40" s="675"/>
      <c r="BJ40" s="675"/>
      <c r="BK40" s="675"/>
      <c r="BL40" s="675"/>
      <c r="BM40" s="675"/>
      <c r="BN40" s="675"/>
      <c r="BO40" s="675"/>
      <c r="BP40" s="675"/>
      <c r="BQ40" s="675"/>
      <c r="BR40" s="675"/>
      <c r="BS40" s="675"/>
      <c r="BT40" s="675"/>
      <c r="BU40" s="675"/>
      <c r="BV40" s="675"/>
      <c r="BW40" s="675"/>
      <c r="BX40" s="675"/>
      <c r="BY40" s="675"/>
      <c r="BZ40" s="675"/>
      <c r="CA40" s="675"/>
      <c r="CB40" s="675"/>
      <c r="CC40" s="675"/>
      <c r="CD40" s="675"/>
      <c r="CE40" s="675"/>
      <c r="CF40" s="675"/>
      <c r="CG40" s="675"/>
      <c r="CH40" s="675"/>
      <c r="CI40" s="675"/>
      <c r="CJ40" s="675"/>
      <c r="CK40" s="675"/>
      <c r="CL40" s="675"/>
      <c r="CM40" s="675"/>
      <c r="CN40" s="675"/>
      <c r="CO40" s="675"/>
      <c r="CP40" s="675"/>
      <c r="CQ40" s="675"/>
      <c r="CR40" s="675"/>
      <c r="CS40" s="675"/>
      <c r="CT40" s="675"/>
      <c r="CU40" s="675"/>
      <c r="CV40" s="675"/>
      <c r="CW40" s="675"/>
      <c r="CX40" s="675"/>
      <c r="CY40" s="675"/>
      <c r="CZ40" s="675"/>
      <c r="DA40" s="675"/>
      <c r="DB40" s="675"/>
      <c r="DC40" s="675"/>
      <c r="DD40" s="675"/>
      <c r="DE40" s="675"/>
      <c r="DF40" s="675"/>
      <c r="DG40" s="675"/>
      <c r="DH40" s="675"/>
      <c r="DI40" s="675"/>
      <c r="DJ40" s="675"/>
      <c r="DK40" s="675"/>
      <c r="DL40" s="675"/>
      <c r="DM40" s="675"/>
      <c r="DN40" s="675"/>
      <c r="DO40" s="675"/>
      <c r="DP40" s="675"/>
      <c r="DQ40" s="675"/>
      <c r="DR40" s="675"/>
      <c r="DS40" s="675"/>
      <c r="DT40" s="675"/>
      <c r="DU40" s="675"/>
      <c r="DV40" s="675"/>
      <c r="DW40" s="675"/>
      <c r="DX40" s="675"/>
      <c r="DY40" s="675"/>
      <c r="DZ40" s="675"/>
      <c r="EA40" s="675"/>
      <c r="EB40" s="675"/>
      <c r="EC40" s="675"/>
      <c r="ED40" s="675"/>
      <c r="EE40" s="675"/>
      <c r="EF40" s="675"/>
      <c r="EG40" s="675"/>
      <c r="EH40" s="675"/>
      <c r="EI40" s="675"/>
      <c r="EJ40" s="675"/>
      <c r="EK40" s="675"/>
      <c r="EL40" s="675"/>
      <c r="EM40" s="675"/>
      <c r="EN40" s="675"/>
      <c r="EO40" s="675"/>
      <c r="EP40" s="675"/>
      <c r="EQ40" s="675"/>
      <c r="ER40" s="675"/>
      <c r="ES40" s="675"/>
      <c r="ET40" s="675"/>
      <c r="EU40" s="675"/>
      <c r="EV40" s="675"/>
      <c r="EW40" s="675"/>
      <c r="EX40" s="675"/>
      <c r="EY40" s="675"/>
      <c r="EZ40" s="675"/>
      <c r="FA40" s="675"/>
      <c r="FB40" s="675"/>
      <c r="FC40" s="675"/>
      <c r="FD40" s="675"/>
      <c r="FE40" s="675"/>
      <c r="FF40" s="675"/>
      <c r="FG40" s="675"/>
      <c r="FH40" s="675"/>
      <c r="FI40" s="675"/>
      <c r="FJ40" s="675"/>
      <c r="FK40" s="675"/>
      <c r="FL40" s="675"/>
      <c r="FM40" s="675"/>
      <c r="FN40" s="675"/>
      <c r="FO40" s="675"/>
      <c r="FP40" s="675"/>
      <c r="FQ40" s="675"/>
      <c r="FR40" s="675"/>
      <c r="FS40" s="675"/>
      <c r="FT40" s="675"/>
      <c r="FU40" s="675"/>
      <c r="FV40" s="675"/>
      <c r="FW40" s="675"/>
      <c r="FX40" s="675"/>
      <c r="FY40" s="675"/>
      <c r="FZ40" s="675"/>
      <c r="GA40" s="675"/>
      <c r="GB40" s="675"/>
      <c r="GC40" s="675"/>
      <c r="GD40" s="675"/>
      <c r="GE40" s="675"/>
      <c r="GF40" s="675"/>
      <c r="GG40" s="675"/>
      <c r="GH40" s="675"/>
      <c r="GI40" s="675"/>
      <c r="GJ40" s="675"/>
      <c r="GK40" s="675"/>
      <c r="GL40" s="675"/>
      <c r="GM40" s="675"/>
      <c r="GN40" s="675"/>
      <c r="GO40" s="675"/>
      <c r="GP40" s="675"/>
      <c r="GQ40" s="675"/>
      <c r="GR40" s="675"/>
      <c r="GS40" s="675"/>
      <c r="GT40" s="675"/>
      <c r="GU40" s="675"/>
      <c r="GV40" s="675"/>
      <c r="GW40" s="675"/>
      <c r="GX40" s="675"/>
      <c r="GY40" s="675"/>
      <c r="GZ40" s="675"/>
      <c r="HA40" s="675"/>
      <c r="HB40" s="675"/>
      <c r="HC40" s="675"/>
      <c r="HD40" s="675"/>
      <c r="HE40" s="675"/>
      <c r="HF40" s="675"/>
      <c r="HG40" s="675"/>
      <c r="HH40" s="675"/>
      <c r="HI40" s="675"/>
      <c r="HJ40" s="675"/>
      <c r="HK40" s="675"/>
      <c r="HL40" s="675"/>
      <c r="HM40" s="675"/>
      <c r="HN40" s="675"/>
      <c r="HO40" s="675"/>
      <c r="HP40" s="675"/>
      <c r="HQ40" s="675"/>
      <c r="HR40" s="675"/>
      <c r="HS40" s="675"/>
      <c r="HT40" s="675"/>
      <c r="HU40" s="675"/>
      <c r="HV40" s="675"/>
      <c r="HW40" s="675"/>
      <c r="HX40" s="675"/>
      <c r="HY40" s="675"/>
      <c r="HZ40" s="675"/>
      <c r="IA40" s="675"/>
      <c r="IB40" s="675"/>
      <c r="IC40" s="675"/>
      <c r="ID40" s="675"/>
      <c r="IE40" s="675"/>
      <c r="IF40" s="675"/>
      <c r="IG40" s="675"/>
      <c r="IH40" s="675"/>
      <c r="II40" s="675"/>
      <c r="IJ40" s="675"/>
      <c r="IK40" s="675"/>
      <c r="IL40" s="675"/>
      <c r="IM40" s="675"/>
      <c r="IN40" s="675"/>
      <c r="IO40" s="675"/>
      <c r="IP40" s="675"/>
      <c r="IQ40" s="675"/>
      <c r="IR40" s="675"/>
      <c r="IS40" s="675"/>
      <c r="IT40" s="675"/>
      <c r="IU40" s="675"/>
      <c r="IV40" s="675"/>
      <c r="IW40" s="675"/>
      <c r="IX40" s="675"/>
      <c r="IY40" s="675"/>
      <c r="IZ40" s="675"/>
      <c r="JA40" s="675"/>
      <c r="JB40" s="675"/>
      <c r="JC40" s="675"/>
      <c r="JD40" s="675"/>
      <c r="JE40" s="675"/>
      <c r="JF40" s="675"/>
      <c r="JG40" s="675"/>
      <c r="JH40" s="675"/>
      <c r="JI40" s="675"/>
      <c r="JJ40" s="675"/>
      <c r="JK40" s="675"/>
      <c r="JL40" s="675"/>
      <c r="JM40" s="675"/>
      <c r="JN40" s="675"/>
      <c r="JO40" s="675"/>
      <c r="JP40" s="675"/>
      <c r="JQ40" s="675"/>
      <c r="JR40" s="675"/>
      <c r="JS40" s="675"/>
      <c r="JT40" s="675"/>
      <c r="JU40" s="675"/>
      <c r="JV40" s="675"/>
      <c r="JW40" s="675"/>
      <c r="JX40" s="675"/>
      <c r="JY40" s="675"/>
      <c r="JZ40" s="675"/>
      <c r="KA40" s="675"/>
      <c r="KB40" s="675"/>
      <c r="KC40" s="675"/>
      <c r="KD40" s="675"/>
      <c r="KE40" s="675"/>
      <c r="KF40" s="675"/>
      <c r="KG40" s="675"/>
      <c r="KH40" s="675"/>
      <c r="KI40" s="675"/>
      <c r="KJ40" s="675"/>
      <c r="KK40" s="675"/>
      <c r="KL40" s="675"/>
      <c r="KM40" s="675"/>
      <c r="KN40" s="675"/>
      <c r="KO40" s="675"/>
      <c r="KP40" s="675"/>
      <c r="KQ40" s="675"/>
      <c r="KR40" s="675"/>
      <c r="KS40" s="675"/>
      <c r="KT40" s="675"/>
      <c r="KU40" s="675"/>
      <c r="KV40" s="675"/>
      <c r="KW40" s="675"/>
      <c r="KX40" s="675"/>
      <c r="KY40" s="675"/>
      <c r="KZ40" s="675"/>
      <c r="LA40" s="675"/>
      <c r="LB40" s="675"/>
      <c r="LC40" s="675"/>
      <c r="LD40" s="675"/>
      <c r="LE40" s="675"/>
      <c r="LF40" s="675"/>
      <c r="LG40" s="675"/>
      <c r="LH40" s="675"/>
      <c r="LI40" s="675"/>
      <c r="LJ40" s="675"/>
      <c r="LK40" s="675"/>
      <c r="LL40" s="675"/>
      <c r="LM40" s="675"/>
      <c r="LN40" s="675"/>
      <c r="LO40" s="675"/>
      <c r="LP40" s="675"/>
      <c r="LQ40" s="675"/>
      <c r="LR40" s="675"/>
      <c r="LS40" s="675"/>
      <c r="LT40" s="675"/>
      <c r="LU40" s="675"/>
      <c r="LV40" s="675"/>
      <c r="LW40" s="675"/>
      <c r="LX40" s="675"/>
      <c r="LY40" s="675"/>
      <c r="LZ40" s="675"/>
      <c r="MA40" s="675"/>
      <c r="MB40" s="675"/>
      <c r="MC40" s="675"/>
      <c r="MD40" s="675"/>
      <c r="ME40" s="675"/>
      <c r="MF40" s="675"/>
      <c r="MG40" s="675"/>
      <c r="MH40" s="675"/>
      <c r="MI40" s="675"/>
      <c r="MJ40" s="675"/>
    </row>
    <row r="41" spans="1:348" s="665" customFormat="1" ht="24" customHeight="1" x14ac:dyDescent="0.15">
      <c r="A41" s="720" t="s">
        <v>2414</v>
      </c>
      <c r="B41" s="666">
        <v>22009</v>
      </c>
      <c r="C41" s="667" t="s">
        <v>2415</v>
      </c>
      <c r="D41" s="713">
        <v>589270</v>
      </c>
      <c r="E41" s="668">
        <v>589270</v>
      </c>
      <c r="F41" s="668">
        <f>D41-E41</f>
        <v>0</v>
      </c>
      <c r="G41" s="668">
        <v>0</v>
      </c>
      <c r="H41" s="669">
        <f>F41-G41</f>
        <v>0</v>
      </c>
      <c r="I41" s="670">
        <v>0</v>
      </c>
      <c r="J41" s="671">
        <v>0</v>
      </c>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673"/>
      <c r="BK41" s="673"/>
      <c r="BL41" s="673"/>
      <c r="BM41" s="673"/>
      <c r="BN41" s="673"/>
      <c r="BO41" s="673"/>
      <c r="BP41" s="673"/>
      <c r="BQ41" s="673"/>
      <c r="BR41" s="673"/>
      <c r="BS41" s="673"/>
      <c r="BT41" s="673"/>
      <c r="BU41" s="673"/>
      <c r="BV41" s="673"/>
      <c r="BW41" s="673"/>
      <c r="BX41" s="673"/>
      <c r="BY41" s="673"/>
      <c r="BZ41" s="673"/>
      <c r="CA41" s="673"/>
      <c r="CB41" s="673"/>
      <c r="CC41" s="673"/>
      <c r="CD41" s="673"/>
      <c r="CE41" s="673"/>
      <c r="CF41" s="673"/>
      <c r="CG41" s="673"/>
      <c r="CH41" s="673"/>
      <c r="CI41" s="673"/>
      <c r="CJ41" s="673"/>
      <c r="CK41" s="673"/>
      <c r="CL41" s="673"/>
      <c r="CM41" s="673"/>
      <c r="CN41" s="673"/>
      <c r="CO41" s="673"/>
      <c r="CP41" s="673"/>
      <c r="CQ41" s="673"/>
      <c r="CR41" s="673"/>
      <c r="CS41" s="673"/>
      <c r="CT41" s="673"/>
      <c r="CU41" s="673"/>
      <c r="CV41" s="673"/>
      <c r="CW41" s="673"/>
      <c r="CX41" s="673"/>
      <c r="CY41" s="673"/>
      <c r="CZ41" s="673"/>
      <c r="DA41" s="673"/>
      <c r="DB41" s="673"/>
      <c r="DC41" s="673"/>
      <c r="DD41" s="673"/>
      <c r="DE41" s="673"/>
      <c r="DF41" s="673"/>
      <c r="DG41" s="673"/>
      <c r="DH41" s="673"/>
      <c r="DI41" s="673"/>
      <c r="DJ41" s="673"/>
      <c r="DK41" s="673"/>
      <c r="DL41" s="673"/>
      <c r="DM41" s="673"/>
      <c r="DN41" s="673"/>
      <c r="DO41" s="673"/>
      <c r="DP41" s="673"/>
      <c r="DQ41" s="673"/>
      <c r="DR41" s="673"/>
      <c r="DS41" s="673"/>
      <c r="DT41" s="673"/>
      <c r="DU41" s="673"/>
      <c r="DV41" s="673"/>
      <c r="DW41" s="673"/>
      <c r="DX41" s="673"/>
      <c r="DY41" s="673"/>
      <c r="DZ41" s="673"/>
      <c r="EA41" s="673"/>
      <c r="EB41" s="673"/>
      <c r="EC41" s="673"/>
      <c r="ED41" s="673"/>
      <c r="EE41" s="673"/>
      <c r="EF41" s="673"/>
      <c r="EG41" s="673"/>
      <c r="EH41" s="673"/>
      <c r="EI41" s="673"/>
      <c r="EJ41" s="673"/>
      <c r="EK41" s="673"/>
      <c r="EL41" s="673"/>
      <c r="EM41" s="673"/>
      <c r="EN41" s="673"/>
      <c r="EO41" s="673"/>
      <c r="EP41" s="673"/>
      <c r="EQ41" s="673"/>
      <c r="ER41" s="673"/>
      <c r="ES41" s="673"/>
      <c r="ET41" s="673"/>
      <c r="EU41" s="673"/>
      <c r="EV41" s="673"/>
      <c r="EW41" s="673"/>
      <c r="EX41" s="673"/>
      <c r="EY41" s="673"/>
      <c r="EZ41" s="673"/>
      <c r="FA41" s="673"/>
      <c r="FB41" s="673"/>
      <c r="FC41" s="673"/>
      <c r="FD41" s="673"/>
      <c r="FE41" s="673"/>
      <c r="FF41" s="673"/>
      <c r="FG41" s="673"/>
      <c r="FH41" s="673"/>
      <c r="FI41" s="673"/>
      <c r="FJ41" s="673"/>
      <c r="FK41" s="673"/>
      <c r="FL41" s="673"/>
      <c r="FM41" s="673"/>
      <c r="FN41" s="673"/>
      <c r="FO41" s="673"/>
      <c r="FP41" s="673"/>
      <c r="FQ41" s="673"/>
      <c r="FR41" s="673"/>
      <c r="FS41" s="673"/>
      <c r="FT41" s="673"/>
      <c r="FU41" s="673"/>
      <c r="FV41" s="673"/>
      <c r="FW41" s="673"/>
      <c r="FX41" s="673"/>
      <c r="FY41" s="673"/>
      <c r="FZ41" s="673"/>
      <c r="GA41" s="673"/>
      <c r="GB41" s="673"/>
      <c r="GC41" s="673"/>
      <c r="GD41" s="673"/>
      <c r="GE41" s="673"/>
      <c r="GF41" s="673"/>
      <c r="GG41" s="673"/>
      <c r="GH41" s="673"/>
      <c r="GI41" s="673"/>
      <c r="GJ41" s="673"/>
      <c r="GK41" s="673"/>
      <c r="GL41" s="673"/>
      <c r="GM41" s="673"/>
      <c r="GN41" s="673"/>
      <c r="GO41" s="673"/>
      <c r="GP41" s="673"/>
      <c r="GQ41" s="673"/>
      <c r="GR41" s="673"/>
      <c r="GS41" s="673"/>
      <c r="GT41" s="673"/>
      <c r="GU41" s="673"/>
      <c r="GV41" s="673"/>
      <c r="GW41" s="673"/>
      <c r="GX41" s="673"/>
      <c r="GY41" s="673"/>
      <c r="GZ41" s="673"/>
      <c r="HA41" s="673"/>
      <c r="HB41" s="673"/>
      <c r="HC41" s="673"/>
      <c r="HD41" s="673"/>
      <c r="HE41" s="673"/>
      <c r="HF41" s="673"/>
      <c r="HG41" s="673"/>
      <c r="HH41" s="673"/>
      <c r="HI41" s="673"/>
      <c r="HJ41" s="673"/>
      <c r="HK41" s="673"/>
      <c r="HL41" s="673"/>
      <c r="HM41" s="673"/>
      <c r="HN41" s="673"/>
      <c r="HO41" s="673"/>
      <c r="HP41" s="673"/>
      <c r="HQ41" s="673"/>
      <c r="HR41" s="673"/>
      <c r="HS41" s="673"/>
      <c r="HT41" s="673"/>
      <c r="HU41" s="673"/>
      <c r="HV41" s="673"/>
      <c r="HW41" s="673"/>
      <c r="HX41" s="673"/>
      <c r="HY41" s="673"/>
      <c r="HZ41" s="673"/>
      <c r="IA41" s="673"/>
      <c r="IB41" s="673"/>
      <c r="IC41" s="673"/>
      <c r="ID41" s="673"/>
      <c r="IE41" s="673"/>
      <c r="IF41" s="673"/>
      <c r="IG41" s="673"/>
      <c r="IH41" s="673"/>
      <c r="II41" s="673"/>
      <c r="IJ41" s="673"/>
      <c r="IK41" s="673"/>
      <c r="IL41" s="673"/>
      <c r="IM41" s="673"/>
      <c r="IN41" s="673"/>
      <c r="IO41" s="673"/>
      <c r="IP41" s="673"/>
      <c r="IQ41" s="673"/>
      <c r="IR41" s="673"/>
      <c r="IS41" s="673"/>
      <c r="IT41" s="673"/>
      <c r="IU41" s="673"/>
      <c r="IV41" s="673"/>
      <c r="IW41" s="673"/>
      <c r="IX41" s="673"/>
      <c r="IY41" s="673"/>
      <c r="IZ41" s="673"/>
      <c r="JA41" s="673"/>
      <c r="JB41" s="673"/>
      <c r="JC41" s="673"/>
      <c r="JD41" s="673"/>
      <c r="JE41" s="673"/>
      <c r="JF41" s="673"/>
      <c r="JG41" s="673"/>
      <c r="JH41" s="673"/>
      <c r="JI41" s="673"/>
      <c r="JJ41" s="673"/>
      <c r="JK41" s="673"/>
      <c r="JL41" s="673"/>
      <c r="JM41" s="673"/>
      <c r="JN41" s="673"/>
      <c r="JO41" s="673"/>
      <c r="JP41" s="673"/>
      <c r="JQ41" s="673"/>
      <c r="JR41" s="673"/>
      <c r="JS41" s="673"/>
      <c r="JT41" s="673"/>
      <c r="JU41" s="673"/>
      <c r="JV41" s="673"/>
      <c r="JW41" s="673"/>
      <c r="JX41" s="673"/>
      <c r="JY41" s="673"/>
      <c r="JZ41" s="673"/>
      <c r="KA41" s="673"/>
      <c r="KB41" s="673"/>
      <c r="KC41" s="673"/>
      <c r="KD41" s="673"/>
      <c r="KE41" s="673"/>
      <c r="KF41" s="673"/>
      <c r="KG41" s="673"/>
      <c r="KH41" s="673"/>
      <c r="KI41" s="673"/>
      <c r="KJ41" s="673"/>
      <c r="KK41" s="673"/>
      <c r="KL41" s="673"/>
      <c r="KM41" s="673"/>
      <c r="KN41" s="673"/>
      <c r="KO41" s="673"/>
      <c r="KP41" s="673"/>
      <c r="KQ41" s="673"/>
      <c r="KR41" s="673"/>
      <c r="KS41" s="673"/>
      <c r="KT41" s="673"/>
      <c r="KU41" s="673"/>
      <c r="KV41" s="673"/>
      <c r="KW41" s="673"/>
      <c r="KX41" s="673"/>
      <c r="KY41" s="673"/>
      <c r="KZ41" s="673"/>
      <c r="LA41" s="673"/>
      <c r="LB41" s="673"/>
      <c r="LC41" s="673"/>
      <c r="LD41" s="673"/>
      <c r="LE41" s="673"/>
      <c r="LF41" s="673"/>
      <c r="LG41" s="673"/>
      <c r="LH41" s="673"/>
      <c r="LI41" s="673"/>
      <c r="LJ41" s="673"/>
      <c r="LK41" s="673"/>
      <c r="LL41" s="673"/>
      <c r="LM41" s="673"/>
      <c r="LN41" s="673"/>
      <c r="LO41" s="673"/>
      <c r="LP41" s="673"/>
      <c r="LQ41" s="673"/>
      <c r="LR41" s="673"/>
      <c r="LS41" s="673"/>
      <c r="LT41" s="673"/>
      <c r="LU41" s="673"/>
      <c r="LV41" s="673"/>
      <c r="LW41" s="673"/>
      <c r="LX41" s="673"/>
      <c r="LY41" s="673"/>
      <c r="LZ41" s="673"/>
      <c r="MA41" s="673"/>
      <c r="MB41" s="673"/>
      <c r="MC41" s="673"/>
      <c r="MD41" s="673"/>
      <c r="ME41" s="673"/>
      <c r="MF41" s="673"/>
      <c r="MG41" s="673"/>
      <c r="MH41" s="673"/>
      <c r="MI41" s="673"/>
      <c r="MJ41" s="673"/>
    </row>
    <row r="42" spans="1:348" s="676" customFormat="1" ht="15.75" customHeight="1" x14ac:dyDescent="0.2">
      <c r="A42" s="717" t="s">
        <v>2416</v>
      </c>
      <c r="B42" s="718"/>
      <c r="C42" s="719"/>
      <c r="D42" s="714">
        <f>SUM(D41:D41)</f>
        <v>589270</v>
      </c>
      <c r="E42" s="714">
        <f t="shared" ref="E42:J42" si="10">SUM(E41:E41)</f>
        <v>589270</v>
      </c>
      <c r="F42" s="714">
        <f t="shared" si="10"/>
        <v>0</v>
      </c>
      <c r="G42" s="714">
        <f t="shared" si="10"/>
        <v>0</v>
      </c>
      <c r="H42" s="714">
        <f t="shared" si="10"/>
        <v>0</v>
      </c>
      <c r="I42" s="714">
        <f t="shared" si="10"/>
        <v>0</v>
      </c>
      <c r="J42" s="721">
        <f t="shared" si="10"/>
        <v>0</v>
      </c>
      <c r="K42" s="674"/>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5"/>
      <c r="AX42" s="675"/>
      <c r="AY42" s="675"/>
      <c r="AZ42" s="675"/>
      <c r="BA42" s="675"/>
      <c r="BB42" s="675"/>
      <c r="BC42" s="675"/>
      <c r="BD42" s="675"/>
      <c r="BE42" s="675"/>
      <c r="BF42" s="675"/>
      <c r="BG42" s="675"/>
      <c r="BH42" s="675"/>
      <c r="BI42" s="675"/>
      <c r="BJ42" s="675"/>
      <c r="BK42" s="675"/>
      <c r="BL42" s="675"/>
      <c r="BM42" s="675"/>
      <c r="BN42" s="675"/>
      <c r="BO42" s="675"/>
      <c r="BP42" s="675"/>
      <c r="BQ42" s="675"/>
      <c r="BR42" s="675"/>
      <c r="BS42" s="675"/>
      <c r="BT42" s="675"/>
      <c r="BU42" s="675"/>
      <c r="BV42" s="675"/>
      <c r="BW42" s="675"/>
      <c r="BX42" s="675"/>
      <c r="BY42" s="675"/>
      <c r="BZ42" s="675"/>
      <c r="CA42" s="675"/>
      <c r="CB42" s="675"/>
      <c r="CC42" s="675"/>
      <c r="CD42" s="675"/>
      <c r="CE42" s="675"/>
      <c r="CF42" s="675"/>
      <c r="CG42" s="675"/>
      <c r="CH42" s="675"/>
      <c r="CI42" s="675"/>
      <c r="CJ42" s="675"/>
      <c r="CK42" s="675"/>
      <c r="CL42" s="675"/>
      <c r="CM42" s="675"/>
      <c r="CN42" s="675"/>
      <c r="CO42" s="675"/>
      <c r="CP42" s="675"/>
      <c r="CQ42" s="675"/>
      <c r="CR42" s="675"/>
      <c r="CS42" s="675"/>
      <c r="CT42" s="675"/>
      <c r="CU42" s="675"/>
      <c r="CV42" s="675"/>
      <c r="CW42" s="675"/>
      <c r="CX42" s="675"/>
      <c r="CY42" s="675"/>
      <c r="CZ42" s="675"/>
      <c r="DA42" s="675"/>
      <c r="DB42" s="675"/>
      <c r="DC42" s="675"/>
      <c r="DD42" s="675"/>
      <c r="DE42" s="675"/>
      <c r="DF42" s="675"/>
      <c r="DG42" s="675"/>
      <c r="DH42" s="675"/>
      <c r="DI42" s="675"/>
      <c r="DJ42" s="675"/>
      <c r="DK42" s="675"/>
      <c r="DL42" s="675"/>
      <c r="DM42" s="675"/>
      <c r="DN42" s="675"/>
      <c r="DO42" s="675"/>
      <c r="DP42" s="675"/>
      <c r="DQ42" s="675"/>
      <c r="DR42" s="675"/>
      <c r="DS42" s="675"/>
      <c r="DT42" s="675"/>
      <c r="DU42" s="675"/>
      <c r="DV42" s="675"/>
      <c r="DW42" s="675"/>
      <c r="DX42" s="675"/>
      <c r="DY42" s="675"/>
      <c r="DZ42" s="675"/>
      <c r="EA42" s="675"/>
      <c r="EB42" s="675"/>
      <c r="EC42" s="675"/>
      <c r="ED42" s="675"/>
      <c r="EE42" s="675"/>
      <c r="EF42" s="675"/>
      <c r="EG42" s="675"/>
      <c r="EH42" s="675"/>
      <c r="EI42" s="675"/>
      <c r="EJ42" s="675"/>
      <c r="EK42" s="675"/>
      <c r="EL42" s="675"/>
      <c r="EM42" s="675"/>
      <c r="EN42" s="675"/>
      <c r="EO42" s="675"/>
      <c r="EP42" s="675"/>
      <c r="EQ42" s="675"/>
      <c r="ER42" s="675"/>
      <c r="ES42" s="675"/>
      <c r="ET42" s="675"/>
      <c r="EU42" s="675"/>
      <c r="EV42" s="675"/>
      <c r="EW42" s="675"/>
      <c r="EX42" s="675"/>
      <c r="EY42" s="675"/>
      <c r="EZ42" s="675"/>
      <c r="FA42" s="675"/>
      <c r="FB42" s="675"/>
      <c r="FC42" s="675"/>
      <c r="FD42" s="675"/>
      <c r="FE42" s="675"/>
      <c r="FF42" s="675"/>
      <c r="FG42" s="675"/>
      <c r="FH42" s="675"/>
      <c r="FI42" s="675"/>
      <c r="FJ42" s="675"/>
      <c r="FK42" s="675"/>
      <c r="FL42" s="675"/>
      <c r="FM42" s="675"/>
      <c r="FN42" s="675"/>
      <c r="FO42" s="675"/>
      <c r="FP42" s="675"/>
      <c r="FQ42" s="675"/>
      <c r="FR42" s="675"/>
      <c r="FS42" s="675"/>
      <c r="FT42" s="675"/>
      <c r="FU42" s="675"/>
      <c r="FV42" s="675"/>
      <c r="FW42" s="675"/>
      <c r="FX42" s="675"/>
      <c r="FY42" s="675"/>
      <c r="FZ42" s="675"/>
      <c r="GA42" s="675"/>
      <c r="GB42" s="675"/>
      <c r="GC42" s="675"/>
      <c r="GD42" s="675"/>
      <c r="GE42" s="675"/>
      <c r="GF42" s="675"/>
      <c r="GG42" s="675"/>
      <c r="GH42" s="675"/>
      <c r="GI42" s="675"/>
      <c r="GJ42" s="675"/>
      <c r="GK42" s="675"/>
      <c r="GL42" s="675"/>
      <c r="GM42" s="675"/>
      <c r="GN42" s="675"/>
      <c r="GO42" s="675"/>
      <c r="GP42" s="675"/>
      <c r="GQ42" s="675"/>
      <c r="GR42" s="675"/>
      <c r="GS42" s="675"/>
      <c r="GT42" s="675"/>
      <c r="GU42" s="675"/>
      <c r="GV42" s="675"/>
      <c r="GW42" s="675"/>
      <c r="GX42" s="675"/>
      <c r="GY42" s="675"/>
      <c r="GZ42" s="675"/>
      <c r="HA42" s="675"/>
      <c r="HB42" s="675"/>
      <c r="HC42" s="675"/>
      <c r="HD42" s="675"/>
      <c r="HE42" s="675"/>
      <c r="HF42" s="675"/>
      <c r="HG42" s="675"/>
      <c r="HH42" s="675"/>
      <c r="HI42" s="675"/>
      <c r="HJ42" s="675"/>
      <c r="HK42" s="675"/>
      <c r="HL42" s="675"/>
      <c r="HM42" s="675"/>
      <c r="HN42" s="675"/>
      <c r="HO42" s="675"/>
      <c r="HP42" s="675"/>
      <c r="HQ42" s="675"/>
      <c r="HR42" s="675"/>
      <c r="HS42" s="675"/>
      <c r="HT42" s="675"/>
      <c r="HU42" s="675"/>
      <c r="HV42" s="675"/>
      <c r="HW42" s="675"/>
      <c r="HX42" s="675"/>
      <c r="HY42" s="675"/>
      <c r="HZ42" s="675"/>
      <c r="IA42" s="675"/>
      <c r="IB42" s="675"/>
      <c r="IC42" s="675"/>
      <c r="ID42" s="675"/>
      <c r="IE42" s="675"/>
      <c r="IF42" s="675"/>
      <c r="IG42" s="675"/>
      <c r="IH42" s="675"/>
      <c r="II42" s="675"/>
      <c r="IJ42" s="675"/>
      <c r="IK42" s="675"/>
      <c r="IL42" s="675"/>
      <c r="IM42" s="675"/>
      <c r="IN42" s="675"/>
      <c r="IO42" s="675"/>
      <c r="IP42" s="675"/>
      <c r="IQ42" s="675"/>
      <c r="IR42" s="675"/>
      <c r="IS42" s="675"/>
      <c r="IT42" s="675"/>
      <c r="IU42" s="675"/>
      <c r="IV42" s="675"/>
      <c r="IW42" s="675"/>
      <c r="IX42" s="675"/>
      <c r="IY42" s="675"/>
      <c r="IZ42" s="675"/>
      <c r="JA42" s="675"/>
      <c r="JB42" s="675"/>
      <c r="JC42" s="675"/>
      <c r="JD42" s="675"/>
      <c r="JE42" s="675"/>
      <c r="JF42" s="675"/>
      <c r="JG42" s="675"/>
      <c r="JH42" s="675"/>
      <c r="JI42" s="675"/>
      <c r="JJ42" s="675"/>
      <c r="JK42" s="675"/>
      <c r="JL42" s="675"/>
      <c r="JM42" s="675"/>
      <c r="JN42" s="675"/>
      <c r="JO42" s="675"/>
      <c r="JP42" s="675"/>
      <c r="JQ42" s="675"/>
      <c r="JR42" s="675"/>
      <c r="JS42" s="675"/>
      <c r="JT42" s="675"/>
      <c r="JU42" s="675"/>
      <c r="JV42" s="675"/>
      <c r="JW42" s="675"/>
      <c r="JX42" s="675"/>
      <c r="JY42" s="675"/>
      <c r="JZ42" s="675"/>
      <c r="KA42" s="675"/>
      <c r="KB42" s="675"/>
      <c r="KC42" s="675"/>
      <c r="KD42" s="675"/>
      <c r="KE42" s="675"/>
      <c r="KF42" s="675"/>
      <c r="KG42" s="675"/>
      <c r="KH42" s="675"/>
      <c r="KI42" s="675"/>
      <c r="KJ42" s="675"/>
      <c r="KK42" s="675"/>
      <c r="KL42" s="675"/>
      <c r="KM42" s="675"/>
      <c r="KN42" s="675"/>
      <c r="KO42" s="675"/>
      <c r="KP42" s="675"/>
      <c r="KQ42" s="675"/>
      <c r="KR42" s="675"/>
      <c r="KS42" s="675"/>
      <c r="KT42" s="675"/>
      <c r="KU42" s="675"/>
      <c r="KV42" s="675"/>
      <c r="KW42" s="675"/>
      <c r="KX42" s="675"/>
      <c r="KY42" s="675"/>
      <c r="KZ42" s="675"/>
      <c r="LA42" s="675"/>
      <c r="LB42" s="675"/>
      <c r="LC42" s="675"/>
      <c r="LD42" s="675"/>
      <c r="LE42" s="675"/>
      <c r="LF42" s="675"/>
      <c r="LG42" s="675"/>
      <c r="LH42" s="675"/>
      <c r="LI42" s="675"/>
      <c r="LJ42" s="675"/>
      <c r="LK42" s="675"/>
      <c r="LL42" s="675"/>
      <c r="LM42" s="675"/>
      <c r="LN42" s="675"/>
      <c r="LO42" s="675"/>
      <c r="LP42" s="675"/>
      <c r="LQ42" s="675"/>
      <c r="LR42" s="675"/>
      <c r="LS42" s="675"/>
      <c r="LT42" s="675"/>
      <c r="LU42" s="675"/>
      <c r="LV42" s="675"/>
      <c r="LW42" s="675"/>
      <c r="LX42" s="675"/>
      <c r="LY42" s="675"/>
      <c r="LZ42" s="675"/>
      <c r="MA42" s="675"/>
      <c r="MB42" s="675"/>
      <c r="MC42" s="675"/>
      <c r="MD42" s="675"/>
      <c r="ME42" s="675"/>
      <c r="MF42" s="675"/>
      <c r="MG42" s="675"/>
      <c r="MH42" s="675"/>
      <c r="MI42" s="675"/>
      <c r="MJ42" s="675"/>
    </row>
    <row r="43" spans="1:348" s="665" customFormat="1" ht="24" customHeight="1" x14ac:dyDescent="0.15">
      <c r="A43" s="1148" t="s">
        <v>2417</v>
      </c>
      <c r="B43" s="666">
        <v>35015</v>
      </c>
      <c r="C43" s="667" t="s">
        <v>2418</v>
      </c>
      <c r="D43" s="713">
        <v>11429000</v>
      </c>
      <c r="E43" s="668">
        <v>11184000</v>
      </c>
      <c r="F43" s="668">
        <f t="shared" ref="F43:F45" si="11">D43-E43</f>
        <v>245000</v>
      </c>
      <c r="G43" s="668">
        <v>180000</v>
      </c>
      <c r="H43" s="669">
        <f>F43-G43</f>
        <v>65000</v>
      </c>
      <c r="I43" s="670">
        <v>65000</v>
      </c>
      <c r="J43" s="671">
        <v>0</v>
      </c>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673"/>
      <c r="BK43" s="673"/>
      <c r="BL43" s="673"/>
      <c r="BM43" s="673"/>
      <c r="BN43" s="673"/>
      <c r="BO43" s="673"/>
      <c r="BP43" s="673"/>
      <c r="BQ43" s="673"/>
      <c r="BR43" s="673"/>
      <c r="BS43" s="673"/>
      <c r="BT43" s="673"/>
      <c r="BU43" s="673"/>
      <c r="BV43" s="673"/>
      <c r="BW43" s="673"/>
      <c r="BX43" s="673"/>
      <c r="BY43" s="673"/>
      <c r="BZ43" s="673"/>
      <c r="CA43" s="673"/>
      <c r="CB43" s="673"/>
      <c r="CC43" s="673"/>
      <c r="CD43" s="673"/>
      <c r="CE43" s="673"/>
      <c r="CF43" s="673"/>
      <c r="CG43" s="673"/>
      <c r="CH43" s="673"/>
      <c r="CI43" s="673"/>
      <c r="CJ43" s="673"/>
      <c r="CK43" s="673"/>
      <c r="CL43" s="673"/>
      <c r="CM43" s="673"/>
      <c r="CN43" s="673"/>
      <c r="CO43" s="673"/>
      <c r="CP43" s="673"/>
      <c r="CQ43" s="673"/>
      <c r="CR43" s="673"/>
      <c r="CS43" s="673"/>
      <c r="CT43" s="673"/>
      <c r="CU43" s="673"/>
      <c r="CV43" s="673"/>
      <c r="CW43" s="673"/>
      <c r="CX43" s="673"/>
      <c r="CY43" s="673"/>
      <c r="CZ43" s="673"/>
      <c r="DA43" s="673"/>
      <c r="DB43" s="673"/>
      <c r="DC43" s="673"/>
      <c r="DD43" s="673"/>
      <c r="DE43" s="673"/>
      <c r="DF43" s="673"/>
      <c r="DG43" s="673"/>
      <c r="DH43" s="673"/>
      <c r="DI43" s="673"/>
      <c r="DJ43" s="673"/>
      <c r="DK43" s="673"/>
      <c r="DL43" s="673"/>
      <c r="DM43" s="673"/>
      <c r="DN43" s="673"/>
      <c r="DO43" s="673"/>
      <c r="DP43" s="673"/>
      <c r="DQ43" s="673"/>
      <c r="DR43" s="673"/>
      <c r="DS43" s="673"/>
      <c r="DT43" s="673"/>
      <c r="DU43" s="673"/>
      <c r="DV43" s="673"/>
      <c r="DW43" s="673"/>
      <c r="DX43" s="673"/>
      <c r="DY43" s="673"/>
      <c r="DZ43" s="673"/>
      <c r="EA43" s="673"/>
      <c r="EB43" s="673"/>
      <c r="EC43" s="673"/>
      <c r="ED43" s="673"/>
      <c r="EE43" s="673"/>
      <c r="EF43" s="673"/>
      <c r="EG43" s="673"/>
      <c r="EH43" s="673"/>
      <c r="EI43" s="673"/>
      <c r="EJ43" s="673"/>
      <c r="EK43" s="673"/>
      <c r="EL43" s="673"/>
      <c r="EM43" s="673"/>
      <c r="EN43" s="673"/>
      <c r="EO43" s="673"/>
      <c r="EP43" s="673"/>
      <c r="EQ43" s="673"/>
      <c r="ER43" s="673"/>
      <c r="ES43" s="673"/>
      <c r="ET43" s="673"/>
      <c r="EU43" s="673"/>
      <c r="EV43" s="673"/>
      <c r="EW43" s="673"/>
      <c r="EX43" s="673"/>
      <c r="EY43" s="673"/>
      <c r="EZ43" s="673"/>
      <c r="FA43" s="673"/>
      <c r="FB43" s="673"/>
      <c r="FC43" s="673"/>
      <c r="FD43" s="673"/>
      <c r="FE43" s="673"/>
      <c r="FF43" s="673"/>
      <c r="FG43" s="673"/>
      <c r="FH43" s="673"/>
      <c r="FI43" s="673"/>
      <c r="FJ43" s="673"/>
      <c r="FK43" s="673"/>
      <c r="FL43" s="673"/>
      <c r="FM43" s="673"/>
      <c r="FN43" s="673"/>
      <c r="FO43" s="673"/>
      <c r="FP43" s="673"/>
      <c r="FQ43" s="673"/>
      <c r="FR43" s="673"/>
      <c r="FS43" s="673"/>
      <c r="FT43" s="673"/>
      <c r="FU43" s="673"/>
      <c r="FV43" s="673"/>
      <c r="FW43" s="673"/>
      <c r="FX43" s="673"/>
      <c r="FY43" s="673"/>
      <c r="FZ43" s="673"/>
      <c r="GA43" s="673"/>
      <c r="GB43" s="673"/>
      <c r="GC43" s="673"/>
      <c r="GD43" s="673"/>
      <c r="GE43" s="673"/>
      <c r="GF43" s="673"/>
      <c r="GG43" s="673"/>
      <c r="GH43" s="673"/>
      <c r="GI43" s="673"/>
      <c r="GJ43" s="673"/>
      <c r="GK43" s="673"/>
      <c r="GL43" s="673"/>
      <c r="GM43" s="673"/>
      <c r="GN43" s="673"/>
      <c r="GO43" s="673"/>
      <c r="GP43" s="673"/>
      <c r="GQ43" s="673"/>
      <c r="GR43" s="673"/>
      <c r="GS43" s="673"/>
      <c r="GT43" s="673"/>
      <c r="GU43" s="673"/>
      <c r="GV43" s="673"/>
      <c r="GW43" s="673"/>
      <c r="GX43" s="673"/>
      <c r="GY43" s="673"/>
      <c r="GZ43" s="673"/>
      <c r="HA43" s="673"/>
      <c r="HB43" s="673"/>
      <c r="HC43" s="673"/>
      <c r="HD43" s="673"/>
      <c r="HE43" s="673"/>
      <c r="HF43" s="673"/>
      <c r="HG43" s="673"/>
      <c r="HH43" s="673"/>
      <c r="HI43" s="673"/>
      <c r="HJ43" s="673"/>
      <c r="HK43" s="673"/>
      <c r="HL43" s="673"/>
      <c r="HM43" s="673"/>
      <c r="HN43" s="673"/>
      <c r="HO43" s="673"/>
      <c r="HP43" s="673"/>
      <c r="HQ43" s="673"/>
      <c r="HR43" s="673"/>
      <c r="HS43" s="673"/>
      <c r="HT43" s="673"/>
      <c r="HU43" s="673"/>
      <c r="HV43" s="673"/>
      <c r="HW43" s="673"/>
      <c r="HX43" s="673"/>
      <c r="HY43" s="673"/>
      <c r="HZ43" s="673"/>
      <c r="IA43" s="673"/>
      <c r="IB43" s="673"/>
      <c r="IC43" s="673"/>
      <c r="ID43" s="673"/>
      <c r="IE43" s="673"/>
      <c r="IF43" s="673"/>
      <c r="IG43" s="673"/>
      <c r="IH43" s="673"/>
      <c r="II43" s="673"/>
      <c r="IJ43" s="673"/>
      <c r="IK43" s="673"/>
      <c r="IL43" s="673"/>
      <c r="IM43" s="673"/>
      <c r="IN43" s="673"/>
      <c r="IO43" s="673"/>
      <c r="IP43" s="673"/>
      <c r="IQ43" s="673"/>
      <c r="IR43" s="673"/>
      <c r="IS43" s="673"/>
      <c r="IT43" s="673"/>
      <c r="IU43" s="673"/>
      <c r="IV43" s="673"/>
      <c r="IW43" s="673"/>
      <c r="IX43" s="673"/>
      <c r="IY43" s="673"/>
      <c r="IZ43" s="673"/>
      <c r="JA43" s="673"/>
      <c r="JB43" s="673"/>
      <c r="JC43" s="673"/>
      <c r="JD43" s="673"/>
      <c r="JE43" s="673"/>
      <c r="JF43" s="673"/>
      <c r="JG43" s="673"/>
      <c r="JH43" s="673"/>
      <c r="JI43" s="673"/>
      <c r="JJ43" s="673"/>
      <c r="JK43" s="673"/>
      <c r="JL43" s="673"/>
      <c r="JM43" s="673"/>
      <c r="JN43" s="673"/>
      <c r="JO43" s="673"/>
      <c r="JP43" s="673"/>
      <c r="JQ43" s="673"/>
      <c r="JR43" s="673"/>
      <c r="JS43" s="673"/>
      <c r="JT43" s="673"/>
      <c r="JU43" s="673"/>
      <c r="JV43" s="673"/>
      <c r="JW43" s="673"/>
      <c r="JX43" s="673"/>
      <c r="JY43" s="673"/>
      <c r="JZ43" s="673"/>
      <c r="KA43" s="673"/>
      <c r="KB43" s="673"/>
      <c r="KC43" s="673"/>
      <c r="KD43" s="673"/>
      <c r="KE43" s="673"/>
      <c r="KF43" s="673"/>
      <c r="KG43" s="673"/>
      <c r="KH43" s="673"/>
      <c r="KI43" s="673"/>
      <c r="KJ43" s="673"/>
      <c r="KK43" s="673"/>
      <c r="KL43" s="673"/>
      <c r="KM43" s="673"/>
      <c r="KN43" s="673"/>
      <c r="KO43" s="673"/>
      <c r="KP43" s="673"/>
      <c r="KQ43" s="673"/>
      <c r="KR43" s="673"/>
      <c r="KS43" s="673"/>
      <c r="KT43" s="673"/>
      <c r="KU43" s="673"/>
      <c r="KV43" s="673"/>
      <c r="KW43" s="673"/>
      <c r="KX43" s="673"/>
      <c r="KY43" s="673"/>
      <c r="KZ43" s="673"/>
      <c r="LA43" s="673"/>
      <c r="LB43" s="673"/>
      <c r="LC43" s="673"/>
      <c r="LD43" s="673"/>
      <c r="LE43" s="673"/>
      <c r="LF43" s="673"/>
      <c r="LG43" s="673"/>
      <c r="LH43" s="673"/>
      <c r="LI43" s="673"/>
      <c r="LJ43" s="673"/>
      <c r="LK43" s="673"/>
      <c r="LL43" s="673"/>
      <c r="LM43" s="673"/>
      <c r="LN43" s="673"/>
      <c r="LO43" s="673"/>
      <c r="LP43" s="673"/>
      <c r="LQ43" s="673"/>
      <c r="LR43" s="673"/>
      <c r="LS43" s="673"/>
      <c r="LT43" s="673"/>
      <c r="LU43" s="673"/>
      <c r="LV43" s="673"/>
      <c r="LW43" s="673"/>
      <c r="LX43" s="673"/>
      <c r="LY43" s="673"/>
      <c r="LZ43" s="673"/>
      <c r="MA43" s="673"/>
      <c r="MB43" s="673"/>
      <c r="MC43" s="673"/>
      <c r="MD43" s="673"/>
      <c r="ME43" s="673"/>
      <c r="MF43" s="673"/>
      <c r="MG43" s="673"/>
      <c r="MH43" s="673"/>
      <c r="MI43" s="673"/>
      <c r="MJ43" s="673"/>
    </row>
    <row r="44" spans="1:348" s="665" customFormat="1" ht="24" customHeight="1" x14ac:dyDescent="0.15">
      <c r="A44" s="1148"/>
      <c r="B44" s="666">
        <v>35018</v>
      </c>
      <c r="C44" s="667" t="s">
        <v>2419</v>
      </c>
      <c r="D44" s="713">
        <v>6158860</v>
      </c>
      <c r="E44" s="668">
        <v>6158860</v>
      </c>
      <c r="F44" s="668">
        <f t="shared" si="11"/>
        <v>0</v>
      </c>
      <c r="G44" s="668">
        <v>0</v>
      </c>
      <c r="H44" s="669">
        <f t="shared" ref="H44:H45" si="12">F44-G44</f>
        <v>0</v>
      </c>
      <c r="I44" s="670">
        <v>0</v>
      </c>
      <c r="J44" s="671">
        <v>0</v>
      </c>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c r="AX44" s="673"/>
      <c r="AY44" s="673"/>
      <c r="AZ44" s="673"/>
      <c r="BA44" s="673"/>
      <c r="BB44" s="673"/>
      <c r="BC44" s="673"/>
      <c r="BD44" s="673"/>
      <c r="BE44" s="673"/>
      <c r="BF44" s="673"/>
      <c r="BG44" s="673"/>
      <c r="BH44" s="673"/>
      <c r="BI44" s="673"/>
      <c r="BJ44" s="673"/>
      <c r="BK44" s="673"/>
      <c r="BL44" s="673"/>
      <c r="BM44" s="673"/>
      <c r="BN44" s="673"/>
      <c r="BO44" s="673"/>
      <c r="BP44" s="673"/>
      <c r="BQ44" s="673"/>
      <c r="BR44" s="673"/>
      <c r="BS44" s="673"/>
      <c r="BT44" s="673"/>
      <c r="BU44" s="673"/>
      <c r="BV44" s="673"/>
      <c r="BW44" s="673"/>
      <c r="BX44" s="673"/>
      <c r="BY44" s="673"/>
      <c r="BZ44" s="673"/>
      <c r="CA44" s="673"/>
      <c r="CB44" s="673"/>
      <c r="CC44" s="673"/>
      <c r="CD44" s="673"/>
      <c r="CE44" s="673"/>
      <c r="CF44" s="673"/>
      <c r="CG44" s="673"/>
      <c r="CH44" s="673"/>
      <c r="CI44" s="673"/>
      <c r="CJ44" s="673"/>
      <c r="CK44" s="673"/>
      <c r="CL44" s="673"/>
      <c r="CM44" s="673"/>
      <c r="CN44" s="673"/>
      <c r="CO44" s="673"/>
      <c r="CP44" s="673"/>
      <c r="CQ44" s="673"/>
      <c r="CR44" s="673"/>
      <c r="CS44" s="673"/>
      <c r="CT44" s="673"/>
      <c r="CU44" s="673"/>
      <c r="CV44" s="673"/>
      <c r="CW44" s="673"/>
      <c r="CX44" s="673"/>
      <c r="CY44" s="673"/>
      <c r="CZ44" s="673"/>
      <c r="DA44" s="673"/>
      <c r="DB44" s="673"/>
      <c r="DC44" s="673"/>
      <c r="DD44" s="673"/>
      <c r="DE44" s="673"/>
      <c r="DF44" s="673"/>
      <c r="DG44" s="673"/>
      <c r="DH44" s="673"/>
      <c r="DI44" s="673"/>
      <c r="DJ44" s="673"/>
      <c r="DK44" s="673"/>
      <c r="DL44" s="673"/>
      <c r="DM44" s="673"/>
      <c r="DN44" s="673"/>
      <c r="DO44" s="673"/>
      <c r="DP44" s="673"/>
      <c r="DQ44" s="673"/>
      <c r="DR44" s="673"/>
      <c r="DS44" s="673"/>
      <c r="DT44" s="673"/>
      <c r="DU44" s="673"/>
      <c r="DV44" s="673"/>
      <c r="DW44" s="673"/>
      <c r="DX44" s="673"/>
      <c r="DY44" s="673"/>
      <c r="DZ44" s="673"/>
      <c r="EA44" s="673"/>
      <c r="EB44" s="673"/>
      <c r="EC44" s="673"/>
      <c r="ED44" s="673"/>
      <c r="EE44" s="673"/>
      <c r="EF44" s="673"/>
      <c r="EG44" s="673"/>
      <c r="EH44" s="673"/>
      <c r="EI44" s="673"/>
      <c r="EJ44" s="673"/>
      <c r="EK44" s="673"/>
      <c r="EL44" s="673"/>
      <c r="EM44" s="673"/>
      <c r="EN44" s="673"/>
      <c r="EO44" s="673"/>
      <c r="EP44" s="673"/>
      <c r="EQ44" s="673"/>
      <c r="ER44" s="673"/>
      <c r="ES44" s="673"/>
      <c r="ET44" s="673"/>
      <c r="EU44" s="673"/>
      <c r="EV44" s="673"/>
      <c r="EW44" s="673"/>
      <c r="EX44" s="673"/>
      <c r="EY44" s="673"/>
      <c r="EZ44" s="673"/>
      <c r="FA44" s="673"/>
      <c r="FB44" s="673"/>
      <c r="FC44" s="673"/>
      <c r="FD44" s="673"/>
      <c r="FE44" s="673"/>
      <c r="FF44" s="673"/>
      <c r="FG44" s="673"/>
      <c r="FH44" s="673"/>
      <c r="FI44" s="673"/>
      <c r="FJ44" s="673"/>
      <c r="FK44" s="673"/>
      <c r="FL44" s="673"/>
      <c r="FM44" s="673"/>
      <c r="FN44" s="673"/>
      <c r="FO44" s="673"/>
      <c r="FP44" s="673"/>
      <c r="FQ44" s="673"/>
      <c r="FR44" s="673"/>
      <c r="FS44" s="673"/>
      <c r="FT44" s="673"/>
      <c r="FU44" s="673"/>
      <c r="FV44" s="673"/>
      <c r="FW44" s="673"/>
      <c r="FX44" s="673"/>
      <c r="FY44" s="673"/>
      <c r="FZ44" s="673"/>
      <c r="GA44" s="673"/>
      <c r="GB44" s="673"/>
      <c r="GC44" s="673"/>
      <c r="GD44" s="673"/>
      <c r="GE44" s="673"/>
      <c r="GF44" s="673"/>
      <c r="GG44" s="673"/>
      <c r="GH44" s="673"/>
      <c r="GI44" s="673"/>
      <c r="GJ44" s="673"/>
      <c r="GK44" s="673"/>
      <c r="GL44" s="673"/>
      <c r="GM44" s="673"/>
      <c r="GN44" s="673"/>
      <c r="GO44" s="673"/>
      <c r="GP44" s="673"/>
      <c r="GQ44" s="673"/>
      <c r="GR44" s="673"/>
      <c r="GS44" s="673"/>
      <c r="GT44" s="673"/>
      <c r="GU44" s="673"/>
      <c r="GV44" s="673"/>
      <c r="GW44" s="673"/>
      <c r="GX44" s="673"/>
      <c r="GY44" s="673"/>
      <c r="GZ44" s="673"/>
      <c r="HA44" s="673"/>
      <c r="HB44" s="673"/>
      <c r="HC44" s="673"/>
      <c r="HD44" s="673"/>
      <c r="HE44" s="673"/>
      <c r="HF44" s="673"/>
      <c r="HG44" s="673"/>
      <c r="HH44" s="673"/>
      <c r="HI44" s="673"/>
      <c r="HJ44" s="673"/>
      <c r="HK44" s="673"/>
      <c r="HL44" s="673"/>
      <c r="HM44" s="673"/>
      <c r="HN44" s="673"/>
      <c r="HO44" s="673"/>
      <c r="HP44" s="673"/>
      <c r="HQ44" s="673"/>
      <c r="HR44" s="673"/>
      <c r="HS44" s="673"/>
      <c r="HT44" s="673"/>
      <c r="HU44" s="673"/>
      <c r="HV44" s="673"/>
      <c r="HW44" s="673"/>
      <c r="HX44" s="673"/>
      <c r="HY44" s="673"/>
      <c r="HZ44" s="673"/>
      <c r="IA44" s="673"/>
      <c r="IB44" s="673"/>
      <c r="IC44" s="673"/>
      <c r="ID44" s="673"/>
      <c r="IE44" s="673"/>
      <c r="IF44" s="673"/>
      <c r="IG44" s="673"/>
      <c r="IH44" s="673"/>
      <c r="II44" s="673"/>
      <c r="IJ44" s="673"/>
      <c r="IK44" s="673"/>
      <c r="IL44" s="673"/>
      <c r="IM44" s="673"/>
      <c r="IN44" s="673"/>
      <c r="IO44" s="673"/>
      <c r="IP44" s="673"/>
      <c r="IQ44" s="673"/>
      <c r="IR44" s="673"/>
      <c r="IS44" s="673"/>
      <c r="IT44" s="673"/>
      <c r="IU44" s="673"/>
      <c r="IV44" s="673"/>
      <c r="IW44" s="673"/>
      <c r="IX44" s="673"/>
      <c r="IY44" s="673"/>
      <c r="IZ44" s="673"/>
      <c r="JA44" s="673"/>
      <c r="JB44" s="673"/>
      <c r="JC44" s="673"/>
      <c r="JD44" s="673"/>
      <c r="JE44" s="673"/>
      <c r="JF44" s="673"/>
      <c r="JG44" s="673"/>
      <c r="JH44" s="673"/>
      <c r="JI44" s="673"/>
      <c r="JJ44" s="673"/>
      <c r="JK44" s="673"/>
      <c r="JL44" s="673"/>
      <c r="JM44" s="673"/>
      <c r="JN44" s="673"/>
      <c r="JO44" s="673"/>
      <c r="JP44" s="673"/>
      <c r="JQ44" s="673"/>
      <c r="JR44" s="673"/>
      <c r="JS44" s="673"/>
      <c r="JT44" s="673"/>
      <c r="JU44" s="673"/>
      <c r="JV44" s="673"/>
      <c r="JW44" s="673"/>
      <c r="JX44" s="673"/>
      <c r="JY44" s="673"/>
      <c r="JZ44" s="673"/>
      <c r="KA44" s="673"/>
      <c r="KB44" s="673"/>
      <c r="KC44" s="673"/>
      <c r="KD44" s="673"/>
      <c r="KE44" s="673"/>
      <c r="KF44" s="673"/>
      <c r="KG44" s="673"/>
      <c r="KH44" s="673"/>
      <c r="KI44" s="673"/>
      <c r="KJ44" s="673"/>
      <c r="KK44" s="673"/>
      <c r="KL44" s="673"/>
      <c r="KM44" s="673"/>
      <c r="KN44" s="673"/>
      <c r="KO44" s="673"/>
      <c r="KP44" s="673"/>
      <c r="KQ44" s="673"/>
      <c r="KR44" s="673"/>
      <c r="KS44" s="673"/>
      <c r="KT44" s="673"/>
      <c r="KU44" s="673"/>
      <c r="KV44" s="673"/>
      <c r="KW44" s="673"/>
      <c r="KX44" s="673"/>
      <c r="KY44" s="673"/>
      <c r="KZ44" s="673"/>
      <c r="LA44" s="673"/>
      <c r="LB44" s="673"/>
      <c r="LC44" s="673"/>
      <c r="LD44" s="673"/>
      <c r="LE44" s="673"/>
      <c r="LF44" s="673"/>
      <c r="LG44" s="673"/>
      <c r="LH44" s="673"/>
      <c r="LI44" s="673"/>
      <c r="LJ44" s="673"/>
      <c r="LK44" s="673"/>
      <c r="LL44" s="673"/>
      <c r="LM44" s="673"/>
      <c r="LN44" s="673"/>
      <c r="LO44" s="673"/>
      <c r="LP44" s="673"/>
      <c r="LQ44" s="673"/>
      <c r="LR44" s="673"/>
      <c r="LS44" s="673"/>
      <c r="LT44" s="673"/>
      <c r="LU44" s="673"/>
      <c r="LV44" s="673"/>
      <c r="LW44" s="673"/>
      <c r="LX44" s="673"/>
      <c r="LY44" s="673"/>
      <c r="LZ44" s="673"/>
      <c r="MA44" s="673"/>
      <c r="MB44" s="673"/>
      <c r="MC44" s="673"/>
      <c r="MD44" s="673"/>
      <c r="ME44" s="673"/>
      <c r="MF44" s="673"/>
      <c r="MG44" s="673"/>
      <c r="MH44" s="673"/>
      <c r="MI44" s="673"/>
      <c r="MJ44" s="673"/>
    </row>
    <row r="45" spans="1:348" s="665" customFormat="1" ht="12.75" customHeight="1" x14ac:dyDescent="0.15">
      <c r="A45" s="1148"/>
      <c r="B45" s="666">
        <v>35019</v>
      </c>
      <c r="C45" s="667" t="s">
        <v>2420</v>
      </c>
      <c r="D45" s="713">
        <v>2057774.5</v>
      </c>
      <c r="E45" s="668">
        <v>1825258</v>
      </c>
      <c r="F45" s="668">
        <f t="shared" si="11"/>
        <v>232516.5</v>
      </c>
      <c r="G45" s="668">
        <v>73677.5</v>
      </c>
      <c r="H45" s="669">
        <f t="shared" si="12"/>
        <v>158839</v>
      </c>
      <c r="I45" s="670">
        <f>H45</f>
        <v>158839</v>
      </c>
      <c r="J45" s="671">
        <v>0</v>
      </c>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673"/>
      <c r="BD45" s="673"/>
      <c r="BE45" s="673"/>
      <c r="BF45" s="673"/>
      <c r="BG45" s="673"/>
      <c r="BH45" s="673"/>
      <c r="BI45" s="673"/>
      <c r="BJ45" s="673"/>
      <c r="BK45" s="673"/>
      <c r="BL45" s="673"/>
      <c r="BM45" s="673"/>
      <c r="BN45" s="673"/>
      <c r="BO45" s="673"/>
      <c r="BP45" s="673"/>
      <c r="BQ45" s="673"/>
      <c r="BR45" s="673"/>
      <c r="BS45" s="673"/>
      <c r="BT45" s="673"/>
      <c r="BU45" s="673"/>
      <c r="BV45" s="673"/>
      <c r="BW45" s="673"/>
      <c r="BX45" s="673"/>
      <c r="BY45" s="673"/>
      <c r="BZ45" s="673"/>
      <c r="CA45" s="673"/>
      <c r="CB45" s="673"/>
      <c r="CC45" s="673"/>
      <c r="CD45" s="673"/>
      <c r="CE45" s="673"/>
      <c r="CF45" s="673"/>
      <c r="CG45" s="673"/>
      <c r="CH45" s="673"/>
      <c r="CI45" s="673"/>
      <c r="CJ45" s="673"/>
      <c r="CK45" s="673"/>
      <c r="CL45" s="673"/>
      <c r="CM45" s="673"/>
      <c r="CN45" s="673"/>
      <c r="CO45" s="673"/>
      <c r="CP45" s="673"/>
      <c r="CQ45" s="673"/>
      <c r="CR45" s="673"/>
      <c r="CS45" s="673"/>
      <c r="CT45" s="673"/>
      <c r="CU45" s="673"/>
      <c r="CV45" s="673"/>
      <c r="CW45" s="673"/>
      <c r="CX45" s="673"/>
      <c r="CY45" s="673"/>
      <c r="CZ45" s="673"/>
      <c r="DA45" s="673"/>
      <c r="DB45" s="673"/>
      <c r="DC45" s="673"/>
      <c r="DD45" s="673"/>
      <c r="DE45" s="673"/>
      <c r="DF45" s="673"/>
      <c r="DG45" s="673"/>
      <c r="DH45" s="673"/>
      <c r="DI45" s="673"/>
      <c r="DJ45" s="673"/>
      <c r="DK45" s="673"/>
      <c r="DL45" s="673"/>
      <c r="DM45" s="673"/>
      <c r="DN45" s="673"/>
      <c r="DO45" s="673"/>
      <c r="DP45" s="673"/>
      <c r="DQ45" s="673"/>
      <c r="DR45" s="673"/>
      <c r="DS45" s="673"/>
      <c r="DT45" s="673"/>
      <c r="DU45" s="673"/>
      <c r="DV45" s="673"/>
      <c r="DW45" s="673"/>
      <c r="DX45" s="673"/>
      <c r="DY45" s="673"/>
      <c r="DZ45" s="673"/>
      <c r="EA45" s="673"/>
      <c r="EB45" s="673"/>
      <c r="EC45" s="673"/>
      <c r="ED45" s="673"/>
      <c r="EE45" s="673"/>
      <c r="EF45" s="673"/>
      <c r="EG45" s="673"/>
      <c r="EH45" s="673"/>
      <c r="EI45" s="673"/>
      <c r="EJ45" s="673"/>
      <c r="EK45" s="673"/>
      <c r="EL45" s="673"/>
      <c r="EM45" s="673"/>
      <c r="EN45" s="673"/>
      <c r="EO45" s="673"/>
      <c r="EP45" s="673"/>
      <c r="EQ45" s="673"/>
      <c r="ER45" s="673"/>
      <c r="ES45" s="673"/>
      <c r="ET45" s="673"/>
      <c r="EU45" s="673"/>
      <c r="EV45" s="673"/>
      <c r="EW45" s="673"/>
      <c r="EX45" s="673"/>
      <c r="EY45" s="673"/>
      <c r="EZ45" s="673"/>
      <c r="FA45" s="673"/>
      <c r="FB45" s="673"/>
      <c r="FC45" s="673"/>
      <c r="FD45" s="673"/>
      <c r="FE45" s="673"/>
      <c r="FF45" s="673"/>
      <c r="FG45" s="673"/>
      <c r="FH45" s="673"/>
      <c r="FI45" s="673"/>
      <c r="FJ45" s="673"/>
      <c r="FK45" s="673"/>
      <c r="FL45" s="673"/>
      <c r="FM45" s="673"/>
      <c r="FN45" s="673"/>
      <c r="FO45" s="673"/>
      <c r="FP45" s="673"/>
      <c r="FQ45" s="673"/>
      <c r="FR45" s="673"/>
      <c r="FS45" s="673"/>
      <c r="FT45" s="673"/>
      <c r="FU45" s="673"/>
      <c r="FV45" s="673"/>
      <c r="FW45" s="673"/>
      <c r="FX45" s="673"/>
      <c r="FY45" s="673"/>
      <c r="FZ45" s="673"/>
      <c r="GA45" s="673"/>
      <c r="GB45" s="673"/>
      <c r="GC45" s="673"/>
      <c r="GD45" s="673"/>
      <c r="GE45" s="673"/>
      <c r="GF45" s="673"/>
      <c r="GG45" s="673"/>
      <c r="GH45" s="673"/>
      <c r="GI45" s="673"/>
      <c r="GJ45" s="673"/>
      <c r="GK45" s="673"/>
      <c r="GL45" s="673"/>
      <c r="GM45" s="673"/>
      <c r="GN45" s="673"/>
      <c r="GO45" s="673"/>
      <c r="GP45" s="673"/>
      <c r="GQ45" s="673"/>
      <c r="GR45" s="673"/>
      <c r="GS45" s="673"/>
      <c r="GT45" s="673"/>
      <c r="GU45" s="673"/>
      <c r="GV45" s="673"/>
      <c r="GW45" s="673"/>
      <c r="GX45" s="673"/>
      <c r="GY45" s="673"/>
      <c r="GZ45" s="673"/>
      <c r="HA45" s="673"/>
      <c r="HB45" s="673"/>
      <c r="HC45" s="673"/>
      <c r="HD45" s="673"/>
      <c r="HE45" s="673"/>
      <c r="HF45" s="673"/>
      <c r="HG45" s="673"/>
      <c r="HH45" s="673"/>
      <c r="HI45" s="673"/>
      <c r="HJ45" s="673"/>
      <c r="HK45" s="673"/>
      <c r="HL45" s="673"/>
      <c r="HM45" s="673"/>
      <c r="HN45" s="673"/>
      <c r="HO45" s="673"/>
      <c r="HP45" s="673"/>
      <c r="HQ45" s="673"/>
      <c r="HR45" s="673"/>
      <c r="HS45" s="673"/>
      <c r="HT45" s="673"/>
      <c r="HU45" s="673"/>
      <c r="HV45" s="673"/>
      <c r="HW45" s="673"/>
      <c r="HX45" s="673"/>
      <c r="HY45" s="673"/>
      <c r="HZ45" s="673"/>
      <c r="IA45" s="673"/>
      <c r="IB45" s="673"/>
      <c r="IC45" s="673"/>
      <c r="ID45" s="673"/>
      <c r="IE45" s="673"/>
      <c r="IF45" s="673"/>
      <c r="IG45" s="673"/>
      <c r="IH45" s="673"/>
      <c r="II45" s="673"/>
      <c r="IJ45" s="673"/>
      <c r="IK45" s="673"/>
      <c r="IL45" s="673"/>
      <c r="IM45" s="673"/>
      <c r="IN45" s="673"/>
      <c r="IO45" s="673"/>
      <c r="IP45" s="673"/>
      <c r="IQ45" s="673"/>
      <c r="IR45" s="673"/>
      <c r="IS45" s="673"/>
      <c r="IT45" s="673"/>
      <c r="IU45" s="673"/>
      <c r="IV45" s="673"/>
      <c r="IW45" s="673"/>
      <c r="IX45" s="673"/>
      <c r="IY45" s="673"/>
      <c r="IZ45" s="673"/>
      <c r="JA45" s="673"/>
      <c r="JB45" s="673"/>
      <c r="JC45" s="673"/>
      <c r="JD45" s="673"/>
      <c r="JE45" s="673"/>
      <c r="JF45" s="673"/>
      <c r="JG45" s="673"/>
      <c r="JH45" s="673"/>
      <c r="JI45" s="673"/>
      <c r="JJ45" s="673"/>
      <c r="JK45" s="673"/>
      <c r="JL45" s="673"/>
      <c r="JM45" s="673"/>
      <c r="JN45" s="673"/>
      <c r="JO45" s="673"/>
      <c r="JP45" s="673"/>
      <c r="JQ45" s="673"/>
      <c r="JR45" s="673"/>
      <c r="JS45" s="673"/>
      <c r="JT45" s="673"/>
      <c r="JU45" s="673"/>
      <c r="JV45" s="673"/>
      <c r="JW45" s="673"/>
      <c r="JX45" s="673"/>
      <c r="JY45" s="673"/>
      <c r="JZ45" s="673"/>
      <c r="KA45" s="673"/>
      <c r="KB45" s="673"/>
      <c r="KC45" s="673"/>
      <c r="KD45" s="673"/>
      <c r="KE45" s="673"/>
      <c r="KF45" s="673"/>
      <c r="KG45" s="673"/>
      <c r="KH45" s="673"/>
      <c r="KI45" s="673"/>
      <c r="KJ45" s="673"/>
      <c r="KK45" s="673"/>
      <c r="KL45" s="673"/>
      <c r="KM45" s="673"/>
      <c r="KN45" s="673"/>
      <c r="KO45" s="673"/>
      <c r="KP45" s="673"/>
      <c r="KQ45" s="673"/>
      <c r="KR45" s="673"/>
      <c r="KS45" s="673"/>
      <c r="KT45" s="673"/>
      <c r="KU45" s="673"/>
      <c r="KV45" s="673"/>
      <c r="KW45" s="673"/>
      <c r="KX45" s="673"/>
      <c r="KY45" s="673"/>
      <c r="KZ45" s="673"/>
      <c r="LA45" s="673"/>
      <c r="LB45" s="673"/>
      <c r="LC45" s="673"/>
      <c r="LD45" s="673"/>
      <c r="LE45" s="673"/>
      <c r="LF45" s="673"/>
      <c r="LG45" s="673"/>
      <c r="LH45" s="673"/>
      <c r="LI45" s="673"/>
      <c r="LJ45" s="673"/>
      <c r="LK45" s="673"/>
      <c r="LL45" s="673"/>
      <c r="LM45" s="673"/>
      <c r="LN45" s="673"/>
      <c r="LO45" s="673"/>
      <c r="LP45" s="673"/>
      <c r="LQ45" s="673"/>
      <c r="LR45" s="673"/>
      <c r="LS45" s="673"/>
      <c r="LT45" s="673"/>
      <c r="LU45" s="673"/>
      <c r="LV45" s="673"/>
      <c r="LW45" s="673"/>
      <c r="LX45" s="673"/>
      <c r="LY45" s="673"/>
      <c r="LZ45" s="673"/>
      <c r="MA45" s="673"/>
      <c r="MB45" s="673"/>
      <c r="MC45" s="673"/>
      <c r="MD45" s="673"/>
      <c r="ME45" s="673"/>
      <c r="MF45" s="673"/>
      <c r="MG45" s="673"/>
      <c r="MH45" s="673"/>
      <c r="MI45" s="673"/>
      <c r="MJ45" s="673"/>
    </row>
    <row r="46" spans="1:348" s="676" customFormat="1" ht="15.75" customHeight="1" x14ac:dyDescent="0.2">
      <c r="A46" s="717" t="s">
        <v>2421</v>
      </c>
      <c r="B46" s="718"/>
      <c r="C46" s="719"/>
      <c r="D46" s="714">
        <f>SUM(D43:D45)</f>
        <v>19645634.5</v>
      </c>
      <c r="E46" s="714">
        <f t="shared" ref="E46:J46" si="13">SUM(E43:E45)</f>
        <v>19168118</v>
      </c>
      <c r="F46" s="714">
        <f t="shared" si="13"/>
        <v>477516.5</v>
      </c>
      <c r="G46" s="714">
        <f t="shared" si="13"/>
        <v>253677.5</v>
      </c>
      <c r="H46" s="714">
        <f t="shared" si="13"/>
        <v>223839</v>
      </c>
      <c r="I46" s="714">
        <f t="shared" si="13"/>
        <v>223839</v>
      </c>
      <c r="J46" s="721">
        <f t="shared" si="13"/>
        <v>0</v>
      </c>
      <c r="K46" s="674"/>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675"/>
      <c r="BB46" s="675"/>
      <c r="BC46" s="675"/>
      <c r="BD46" s="675"/>
      <c r="BE46" s="675"/>
      <c r="BF46" s="675"/>
      <c r="BG46" s="675"/>
      <c r="BH46" s="675"/>
      <c r="BI46" s="675"/>
      <c r="BJ46" s="675"/>
      <c r="BK46" s="675"/>
      <c r="BL46" s="675"/>
      <c r="BM46" s="675"/>
      <c r="BN46" s="675"/>
      <c r="BO46" s="675"/>
      <c r="BP46" s="675"/>
      <c r="BQ46" s="675"/>
      <c r="BR46" s="675"/>
      <c r="BS46" s="675"/>
      <c r="BT46" s="675"/>
      <c r="BU46" s="675"/>
      <c r="BV46" s="675"/>
      <c r="BW46" s="675"/>
      <c r="BX46" s="675"/>
      <c r="BY46" s="675"/>
      <c r="BZ46" s="675"/>
      <c r="CA46" s="675"/>
      <c r="CB46" s="675"/>
      <c r="CC46" s="675"/>
      <c r="CD46" s="675"/>
      <c r="CE46" s="675"/>
      <c r="CF46" s="675"/>
      <c r="CG46" s="675"/>
      <c r="CH46" s="675"/>
      <c r="CI46" s="675"/>
      <c r="CJ46" s="675"/>
      <c r="CK46" s="675"/>
      <c r="CL46" s="675"/>
      <c r="CM46" s="675"/>
      <c r="CN46" s="675"/>
      <c r="CO46" s="675"/>
      <c r="CP46" s="675"/>
      <c r="CQ46" s="675"/>
      <c r="CR46" s="675"/>
      <c r="CS46" s="675"/>
      <c r="CT46" s="675"/>
      <c r="CU46" s="675"/>
      <c r="CV46" s="675"/>
      <c r="CW46" s="675"/>
      <c r="CX46" s="675"/>
      <c r="CY46" s="675"/>
      <c r="CZ46" s="675"/>
      <c r="DA46" s="675"/>
      <c r="DB46" s="675"/>
      <c r="DC46" s="675"/>
      <c r="DD46" s="675"/>
      <c r="DE46" s="675"/>
      <c r="DF46" s="675"/>
      <c r="DG46" s="675"/>
      <c r="DH46" s="675"/>
      <c r="DI46" s="675"/>
      <c r="DJ46" s="675"/>
      <c r="DK46" s="675"/>
      <c r="DL46" s="675"/>
      <c r="DM46" s="675"/>
      <c r="DN46" s="675"/>
      <c r="DO46" s="675"/>
      <c r="DP46" s="675"/>
      <c r="DQ46" s="675"/>
      <c r="DR46" s="675"/>
      <c r="DS46" s="675"/>
      <c r="DT46" s="675"/>
      <c r="DU46" s="675"/>
      <c r="DV46" s="675"/>
      <c r="DW46" s="675"/>
      <c r="DX46" s="675"/>
      <c r="DY46" s="675"/>
      <c r="DZ46" s="675"/>
      <c r="EA46" s="675"/>
      <c r="EB46" s="675"/>
      <c r="EC46" s="675"/>
      <c r="ED46" s="675"/>
      <c r="EE46" s="675"/>
      <c r="EF46" s="675"/>
      <c r="EG46" s="675"/>
      <c r="EH46" s="675"/>
      <c r="EI46" s="675"/>
      <c r="EJ46" s="675"/>
      <c r="EK46" s="675"/>
      <c r="EL46" s="675"/>
      <c r="EM46" s="675"/>
      <c r="EN46" s="675"/>
      <c r="EO46" s="675"/>
      <c r="EP46" s="675"/>
      <c r="EQ46" s="675"/>
      <c r="ER46" s="675"/>
      <c r="ES46" s="675"/>
      <c r="ET46" s="675"/>
      <c r="EU46" s="675"/>
      <c r="EV46" s="675"/>
      <c r="EW46" s="675"/>
      <c r="EX46" s="675"/>
      <c r="EY46" s="675"/>
      <c r="EZ46" s="675"/>
      <c r="FA46" s="675"/>
      <c r="FB46" s="675"/>
      <c r="FC46" s="675"/>
      <c r="FD46" s="675"/>
      <c r="FE46" s="675"/>
      <c r="FF46" s="675"/>
      <c r="FG46" s="675"/>
      <c r="FH46" s="675"/>
      <c r="FI46" s="675"/>
      <c r="FJ46" s="675"/>
      <c r="FK46" s="675"/>
      <c r="FL46" s="675"/>
      <c r="FM46" s="675"/>
      <c r="FN46" s="675"/>
      <c r="FO46" s="675"/>
      <c r="FP46" s="675"/>
      <c r="FQ46" s="675"/>
      <c r="FR46" s="675"/>
      <c r="FS46" s="675"/>
      <c r="FT46" s="675"/>
      <c r="FU46" s="675"/>
      <c r="FV46" s="675"/>
      <c r="FW46" s="675"/>
      <c r="FX46" s="675"/>
      <c r="FY46" s="675"/>
      <c r="FZ46" s="675"/>
      <c r="GA46" s="675"/>
      <c r="GB46" s="675"/>
      <c r="GC46" s="675"/>
      <c r="GD46" s="675"/>
      <c r="GE46" s="675"/>
      <c r="GF46" s="675"/>
      <c r="GG46" s="675"/>
      <c r="GH46" s="675"/>
      <c r="GI46" s="675"/>
      <c r="GJ46" s="675"/>
      <c r="GK46" s="675"/>
      <c r="GL46" s="675"/>
      <c r="GM46" s="675"/>
      <c r="GN46" s="675"/>
      <c r="GO46" s="675"/>
      <c r="GP46" s="675"/>
      <c r="GQ46" s="675"/>
      <c r="GR46" s="675"/>
      <c r="GS46" s="675"/>
      <c r="GT46" s="675"/>
      <c r="GU46" s="675"/>
      <c r="GV46" s="675"/>
      <c r="GW46" s="675"/>
      <c r="GX46" s="675"/>
      <c r="GY46" s="675"/>
      <c r="GZ46" s="675"/>
      <c r="HA46" s="675"/>
      <c r="HB46" s="675"/>
      <c r="HC46" s="675"/>
      <c r="HD46" s="675"/>
      <c r="HE46" s="675"/>
      <c r="HF46" s="675"/>
      <c r="HG46" s="675"/>
      <c r="HH46" s="675"/>
      <c r="HI46" s="675"/>
      <c r="HJ46" s="675"/>
      <c r="HK46" s="675"/>
      <c r="HL46" s="675"/>
      <c r="HM46" s="675"/>
      <c r="HN46" s="675"/>
      <c r="HO46" s="675"/>
      <c r="HP46" s="675"/>
      <c r="HQ46" s="675"/>
      <c r="HR46" s="675"/>
      <c r="HS46" s="675"/>
      <c r="HT46" s="675"/>
      <c r="HU46" s="675"/>
      <c r="HV46" s="675"/>
      <c r="HW46" s="675"/>
      <c r="HX46" s="675"/>
      <c r="HY46" s="675"/>
      <c r="HZ46" s="675"/>
      <c r="IA46" s="675"/>
      <c r="IB46" s="675"/>
      <c r="IC46" s="675"/>
      <c r="ID46" s="675"/>
      <c r="IE46" s="675"/>
      <c r="IF46" s="675"/>
      <c r="IG46" s="675"/>
      <c r="IH46" s="675"/>
      <c r="II46" s="675"/>
      <c r="IJ46" s="675"/>
      <c r="IK46" s="675"/>
      <c r="IL46" s="675"/>
      <c r="IM46" s="675"/>
      <c r="IN46" s="675"/>
      <c r="IO46" s="675"/>
      <c r="IP46" s="675"/>
      <c r="IQ46" s="675"/>
      <c r="IR46" s="675"/>
      <c r="IS46" s="675"/>
      <c r="IT46" s="675"/>
      <c r="IU46" s="675"/>
      <c r="IV46" s="675"/>
      <c r="IW46" s="675"/>
      <c r="IX46" s="675"/>
      <c r="IY46" s="675"/>
      <c r="IZ46" s="675"/>
      <c r="JA46" s="675"/>
      <c r="JB46" s="675"/>
      <c r="JC46" s="675"/>
      <c r="JD46" s="675"/>
      <c r="JE46" s="675"/>
      <c r="JF46" s="675"/>
      <c r="JG46" s="675"/>
      <c r="JH46" s="675"/>
      <c r="JI46" s="675"/>
      <c r="JJ46" s="675"/>
      <c r="JK46" s="675"/>
      <c r="JL46" s="675"/>
      <c r="JM46" s="675"/>
      <c r="JN46" s="675"/>
      <c r="JO46" s="675"/>
      <c r="JP46" s="675"/>
      <c r="JQ46" s="675"/>
      <c r="JR46" s="675"/>
      <c r="JS46" s="675"/>
      <c r="JT46" s="675"/>
      <c r="JU46" s="675"/>
      <c r="JV46" s="675"/>
      <c r="JW46" s="675"/>
      <c r="JX46" s="675"/>
      <c r="JY46" s="675"/>
      <c r="JZ46" s="675"/>
      <c r="KA46" s="675"/>
      <c r="KB46" s="675"/>
      <c r="KC46" s="675"/>
      <c r="KD46" s="675"/>
      <c r="KE46" s="675"/>
      <c r="KF46" s="675"/>
      <c r="KG46" s="675"/>
      <c r="KH46" s="675"/>
      <c r="KI46" s="675"/>
      <c r="KJ46" s="675"/>
      <c r="KK46" s="675"/>
      <c r="KL46" s="675"/>
      <c r="KM46" s="675"/>
      <c r="KN46" s="675"/>
      <c r="KO46" s="675"/>
      <c r="KP46" s="675"/>
      <c r="KQ46" s="675"/>
      <c r="KR46" s="675"/>
      <c r="KS46" s="675"/>
      <c r="KT46" s="675"/>
      <c r="KU46" s="675"/>
      <c r="KV46" s="675"/>
      <c r="KW46" s="675"/>
      <c r="KX46" s="675"/>
      <c r="KY46" s="675"/>
      <c r="KZ46" s="675"/>
      <c r="LA46" s="675"/>
      <c r="LB46" s="675"/>
      <c r="LC46" s="675"/>
      <c r="LD46" s="675"/>
      <c r="LE46" s="675"/>
      <c r="LF46" s="675"/>
      <c r="LG46" s="675"/>
      <c r="LH46" s="675"/>
      <c r="LI46" s="675"/>
      <c r="LJ46" s="675"/>
      <c r="LK46" s="675"/>
      <c r="LL46" s="675"/>
      <c r="LM46" s="675"/>
      <c r="LN46" s="675"/>
      <c r="LO46" s="675"/>
      <c r="LP46" s="675"/>
      <c r="LQ46" s="675"/>
      <c r="LR46" s="675"/>
      <c r="LS46" s="675"/>
      <c r="LT46" s="675"/>
      <c r="LU46" s="675"/>
      <c r="LV46" s="675"/>
      <c r="LW46" s="675"/>
      <c r="LX46" s="675"/>
      <c r="LY46" s="675"/>
      <c r="LZ46" s="675"/>
      <c r="MA46" s="675"/>
      <c r="MB46" s="675"/>
      <c r="MC46" s="675"/>
      <c r="MD46" s="675"/>
      <c r="ME46" s="675"/>
      <c r="MF46" s="675"/>
      <c r="MG46" s="675"/>
      <c r="MH46" s="675"/>
      <c r="MI46" s="675"/>
      <c r="MJ46" s="675"/>
    </row>
    <row r="47" spans="1:348" s="665" customFormat="1" ht="24" customHeight="1" x14ac:dyDescent="0.15">
      <c r="A47" s="1148" t="s">
        <v>2422</v>
      </c>
      <c r="B47" s="666">
        <v>34013</v>
      </c>
      <c r="C47" s="667" t="s">
        <v>2423</v>
      </c>
      <c r="D47" s="713">
        <v>130000</v>
      </c>
      <c r="E47" s="678">
        <v>130000</v>
      </c>
      <c r="F47" s="677">
        <f t="shared" ref="F47:F56" si="14">D47-E47</f>
        <v>0</v>
      </c>
      <c r="G47" s="678">
        <v>0</v>
      </c>
      <c r="H47" s="682">
        <f t="shared" ref="H47:H56" si="15">F47-G47</f>
        <v>0</v>
      </c>
      <c r="I47" s="677">
        <v>0</v>
      </c>
      <c r="J47" s="679">
        <v>0</v>
      </c>
    </row>
    <row r="48" spans="1:348" s="665" customFormat="1" ht="12.75" customHeight="1" x14ac:dyDescent="0.15">
      <c r="A48" s="1148"/>
      <c r="B48" s="666">
        <v>34053</v>
      </c>
      <c r="C48" s="667" t="s">
        <v>2424</v>
      </c>
      <c r="D48" s="713">
        <v>241000</v>
      </c>
      <c r="E48" s="678">
        <v>241000</v>
      </c>
      <c r="F48" s="677">
        <f t="shared" si="14"/>
        <v>0</v>
      </c>
      <c r="G48" s="678">
        <v>0</v>
      </c>
      <c r="H48" s="682">
        <f t="shared" si="15"/>
        <v>0</v>
      </c>
      <c r="I48" s="677">
        <v>0</v>
      </c>
      <c r="J48" s="679">
        <v>0</v>
      </c>
    </row>
    <row r="49" spans="1:348" s="665" customFormat="1" ht="24" customHeight="1" x14ac:dyDescent="0.15">
      <c r="A49" s="1148"/>
      <c r="B49" s="666">
        <v>34054</v>
      </c>
      <c r="C49" s="667" t="s">
        <v>2425</v>
      </c>
      <c r="D49" s="713">
        <v>183000</v>
      </c>
      <c r="E49" s="678">
        <v>183000</v>
      </c>
      <c r="F49" s="677">
        <f t="shared" si="14"/>
        <v>0</v>
      </c>
      <c r="G49" s="678">
        <v>0</v>
      </c>
      <c r="H49" s="682">
        <f t="shared" si="15"/>
        <v>0</v>
      </c>
      <c r="I49" s="677">
        <v>0</v>
      </c>
      <c r="J49" s="679">
        <v>0</v>
      </c>
    </row>
    <row r="50" spans="1:348" s="665" customFormat="1" ht="12.75" customHeight="1" x14ac:dyDescent="0.15">
      <c r="A50" s="1148"/>
      <c r="B50" s="666">
        <v>34070</v>
      </c>
      <c r="C50" s="667" t="s">
        <v>2426</v>
      </c>
      <c r="D50" s="713">
        <v>1968000</v>
      </c>
      <c r="E50" s="678">
        <v>1962000</v>
      </c>
      <c r="F50" s="677">
        <f t="shared" si="14"/>
        <v>6000</v>
      </c>
      <c r="G50" s="678">
        <v>0</v>
      </c>
      <c r="H50" s="669">
        <f t="shared" si="15"/>
        <v>6000</v>
      </c>
      <c r="I50" s="677">
        <v>6000</v>
      </c>
      <c r="J50" s="679">
        <v>0</v>
      </c>
    </row>
    <row r="51" spans="1:348" s="665" customFormat="1" ht="12.75" customHeight="1" x14ac:dyDescent="0.15">
      <c r="A51" s="1148"/>
      <c r="B51" s="666">
        <v>34090</v>
      </c>
      <c r="C51" s="667" t="s">
        <v>2427</v>
      </c>
      <c r="D51" s="713">
        <v>300000</v>
      </c>
      <c r="E51" s="678">
        <v>300000</v>
      </c>
      <c r="F51" s="677">
        <f t="shared" si="14"/>
        <v>0</v>
      </c>
      <c r="G51" s="678">
        <v>0</v>
      </c>
      <c r="H51" s="682">
        <f t="shared" si="15"/>
        <v>0</v>
      </c>
      <c r="I51" s="677">
        <v>0</v>
      </c>
      <c r="J51" s="679">
        <v>0</v>
      </c>
    </row>
    <row r="52" spans="1:348" s="665" customFormat="1" ht="24" customHeight="1" x14ac:dyDescent="0.15">
      <c r="A52" s="1148"/>
      <c r="B52" s="666">
        <v>34341</v>
      </c>
      <c r="C52" s="667" t="s">
        <v>2428</v>
      </c>
      <c r="D52" s="713">
        <v>1000000</v>
      </c>
      <c r="E52" s="678">
        <v>1000000</v>
      </c>
      <c r="F52" s="677">
        <f t="shared" si="14"/>
        <v>0</v>
      </c>
      <c r="G52" s="678">
        <v>0</v>
      </c>
      <c r="H52" s="682">
        <f t="shared" si="15"/>
        <v>0</v>
      </c>
      <c r="I52" s="677">
        <v>0</v>
      </c>
      <c r="J52" s="679">
        <v>0</v>
      </c>
    </row>
    <row r="53" spans="1:348" s="665" customFormat="1" ht="24" customHeight="1" x14ac:dyDescent="0.15">
      <c r="A53" s="1149"/>
      <c r="B53" s="666">
        <v>34352</v>
      </c>
      <c r="C53" s="667" t="s">
        <v>2429</v>
      </c>
      <c r="D53" s="713">
        <v>3900000</v>
      </c>
      <c r="E53" s="678">
        <v>3900000</v>
      </c>
      <c r="F53" s="677">
        <f t="shared" si="14"/>
        <v>0</v>
      </c>
      <c r="G53" s="678">
        <v>0</v>
      </c>
      <c r="H53" s="682">
        <f t="shared" si="15"/>
        <v>0</v>
      </c>
      <c r="I53" s="677">
        <v>0</v>
      </c>
      <c r="J53" s="671">
        <v>0</v>
      </c>
    </row>
    <row r="54" spans="1:348" s="665" customFormat="1" ht="12.75" customHeight="1" x14ac:dyDescent="0.15">
      <c r="A54" s="1149"/>
      <c r="B54" s="666">
        <v>34502</v>
      </c>
      <c r="C54" s="667" t="s">
        <v>2430</v>
      </c>
      <c r="D54" s="713">
        <v>2320000</v>
      </c>
      <c r="E54" s="678">
        <v>2320000</v>
      </c>
      <c r="F54" s="677">
        <f t="shared" si="14"/>
        <v>0</v>
      </c>
      <c r="G54" s="678">
        <v>0</v>
      </c>
      <c r="H54" s="682">
        <f t="shared" si="15"/>
        <v>0</v>
      </c>
      <c r="I54" s="677">
        <v>0</v>
      </c>
      <c r="J54" s="671">
        <v>0</v>
      </c>
    </row>
    <row r="55" spans="1:348" s="665" customFormat="1" ht="24" customHeight="1" x14ac:dyDescent="0.15">
      <c r="A55" s="1149"/>
      <c r="B55" s="666">
        <v>34941</v>
      </c>
      <c r="C55" s="667" t="s">
        <v>2431</v>
      </c>
      <c r="D55" s="713">
        <v>226000</v>
      </c>
      <c r="E55" s="678">
        <v>226000</v>
      </c>
      <c r="F55" s="677">
        <f t="shared" si="14"/>
        <v>0</v>
      </c>
      <c r="G55" s="678">
        <v>0</v>
      </c>
      <c r="H55" s="682">
        <f t="shared" si="15"/>
        <v>0</v>
      </c>
      <c r="I55" s="677">
        <v>0</v>
      </c>
      <c r="J55" s="671">
        <v>0</v>
      </c>
    </row>
    <row r="56" spans="1:348" s="665" customFormat="1" ht="24" customHeight="1" x14ac:dyDescent="0.15">
      <c r="A56" s="1149"/>
      <c r="B56" s="666">
        <v>34949</v>
      </c>
      <c r="C56" s="667" t="s">
        <v>2432</v>
      </c>
      <c r="D56" s="713">
        <v>175000</v>
      </c>
      <c r="E56" s="678">
        <v>175000</v>
      </c>
      <c r="F56" s="677">
        <f t="shared" si="14"/>
        <v>0</v>
      </c>
      <c r="G56" s="678">
        <v>0</v>
      </c>
      <c r="H56" s="682">
        <f t="shared" si="15"/>
        <v>0</v>
      </c>
      <c r="I56" s="677">
        <v>0</v>
      </c>
      <c r="J56" s="671">
        <v>0</v>
      </c>
    </row>
    <row r="57" spans="1:348" s="676" customFormat="1" ht="15.75" customHeight="1" x14ac:dyDescent="0.2">
      <c r="A57" s="717" t="s">
        <v>2433</v>
      </c>
      <c r="B57" s="718"/>
      <c r="C57" s="719"/>
      <c r="D57" s="714">
        <f>SUM(D47:D56)</f>
        <v>10443000</v>
      </c>
      <c r="E57" s="714">
        <f t="shared" ref="E57:J57" si="16">SUM(E47:E56)</f>
        <v>10437000</v>
      </c>
      <c r="F57" s="714">
        <f t="shared" si="16"/>
        <v>6000</v>
      </c>
      <c r="G57" s="714">
        <f t="shared" si="16"/>
        <v>0</v>
      </c>
      <c r="H57" s="714">
        <f t="shared" si="16"/>
        <v>6000</v>
      </c>
      <c r="I57" s="714">
        <f t="shared" si="16"/>
        <v>6000</v>
      </c>
      <c r="J57" s="721">
        <f t="shared" si="16"/>
        <v>0</v>
      </c>
      <c r="K57" s="674"/>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5"/>
      <c r="AR57" s="675"/>
      <c r="AS57" s="675"/>
      <c r="AT57" s="675"/>
      <c r="AU57" s="675"/>
      <c r="AV57" s="675"/>
      <c r="AW57" s="675"/>
      <c r="AX57" s="675"/>
      <c r="AY57" s="675"/>
      <c r="AZ57" s="675"/>
      <c r="BA57" s="675"/>
      <c r="BB57" s="675"/>
      <c r="BC57" s="675"/>
      <c r="BD57" s="675"/>
      <c r="BE57" s="675"/>
      <c r="BF57" s="675"/>
      <c r="BG57" s="675"/>
      <c r="BH57" s="675"/>
      <c r="BI57" s="675"/>
      <c r="BJ57" s="675"/>
      <c r="BK57" s="675"/>
      <c r="BL57" s="675"/>
      <c r="BM57" s="675"/>
      <c r="BN57" s="675"/>
      <c r="BO57" s="675"/>
      <c r="BP57" s="675"/>
      <c r="BQ57" s="675"/>
      <c r="BR57" s="675"/>
      <c r="BS57" s="675"/>
      <c r="BT57" s="675"/>
      <c r="BU57" s="675"/>
      <c r="BV57" s="675"/>
      <c r="BW57" s="675"/>
      <c r="BX57" s="675"/>
      <c r="BY57" s="675"/>
      <c r="BZ57" s="675"/>
      <c r="CA57" s="675"/>
      <c r="CB57" s="675"/>
      <c r="CC57" s="675"/>
      <c r="CD57" s="675"/>
      <c r="CE57" s="675"/>
      <c r="CF57" s="675"/>
      <c r="CG57" s="675"/>
      <c r="CH57" s="675"/>
      <c r="CI57" s="675"/>
      <c r="CJ57" s="675"/>
      <c r="CK57" s="675"/>
      <c r="CL57" s="675"/>
      <c r="CM57" s="675"/>
      <c r="CN57" s="675"/>
      <c r="CO57" s="675"/>
      <c r="CP57" s="675"/>
      <c r="CQ57" s="675"/>
      <c r="CR57" s="675"/>
      <c r="CS57" s="675"/>
      <c r="CT57" s="675"/>
      <c r="CU57" s="675"/>
      <c r="CV57" s="675"/>
      <c r="CW57" s="675"/>
      <c r="CX57" s="675"/>
      <c r="CY57" s="675"/>
      <c r="CZ57" s="675"/>
      <c r="DA57" s="675"/>
      <c r="DB57" s="675"/>
      <c r="DC57" s="675"/>
      <c r="DD57" s="675"/>
      <c r="DE57" s="675"/>
      <c r="DF57" s="675"/>
      <c r="DG57" s="675"/>
      <c r="DH57" s="675"/>
      <c r="DI57" s="675"/>
      <c r="DJ57" s="675"/>
      <c r="DK57" s="675"/>
      <c r="DL57" s="675"/>
      <c r="DM57" s="675"/>
      <c r="DN57" s="675"/>
      <c r="DO57" s="675"/>
      <c r="DP57" s="675"/>
      <c r="DQ57" s="675"/>
      <c r="DR57" s="675"/>
      <c r="DS57" s="675"/>
      <c r="DT57" s="675"/>
      <c r="DU57" s="675"/>
      <c r="DV57" s="675"/>
      <c r="DW57" s="675"/>
      <c r="DX57" s="675"/>
      <c r="DY57" s="675"/>
      <c r="DZ57" s="675"/>
      <c r="EA57" s="675"/>
      <c r="EB57" s="675"/>
      <c r="EC57" s="675"/>
      <c r="ED57" s="675"/>
      <c r="EE57" s="675"/>
      <c r="EF57" s="675"/>
      <c r="EG57" s="675"/>
      <c r="EH57" s="675"/>
      <c r="EI57" s="675"/>
      <c r="EJ57" s="675"/>
      <c r="EK57" s="675"/>
      <c r="EL57" s="675"/>
      <c r="EM57" s="675"/>
      <c r="EN57" s="675"/>
      <c r="EO57" s="675"/>
      <c r="EP57" s="675"/>
      <c r="EQ57" s="675"/>
      <c r="ER57" s="675"/>
      <c r="ES57" s="675"/>
      <c r="ET57" s="675"/>
      <c r="EU57" s="675"/>
      <c r="EV57" s="675"/>
      <c r="EW57" s="675"/>
      <c r="EX57" s="675"/>
      <c r="EY57" s="675"/>
      <c r="EZ57" s="675"/>
      <c r="FA57" s="675"/>
      <c r="FB57" s="675"/>
      <c r="FC57" s="675"/>
      <c r="FD57" s="675"/>
      <c r="FE57" s="675"/>
      <c r="FF57" s="675"/>
      <c r="FG57" s="675"/>
      <c r="FH57" s="675"/>
      <c r="FI57" s="675"/>
      <c r="FJ57" s="675"/>
      <c r="FK57" s="675"/>
      <c r="FL57" s="675"/>
      <c r="FM57" s="675"/>
      <c r="FN57" s="675"/>
      <c r="FO57" s="675"/>
      <c r="FP57" s="675"/>
      <c r="FQ57" s="675"/>
      <c r="FR57" s="675"/>
      <c r="FS57" s="675"/>
      <c r="FT57" s="675"/>
      <c r="FU57" s="675"/>
      <c r="FV57" s="675"/>
      <c r="FW57" s="675"/>
      <c r="FX57" s="675"/>
      <c r="FY57" s="675"/>
      <c r="FZ57" s="675"/>
      <c r="GA57" s="675"/>
      <c r="GB57" s="675"/>
      <c r="GC57" s="675"/>
      <c r="GD57" s="675"/>
      <c r="GE57" s="675"/>
      <c r="GF57" s="675"/>
      <c r="GG57" s="675"/>
      <c r="GH57" s="675"/>
      <c r="GI57" s="675"/>
      <c r="GJ57" s="675"/>
      <c r="GK57" s="675"/>
      <c r="GL57" s="675"/>
      <c r="GM57" s="675"/>
      <c r="GN57" s="675"/>
      <c r="GO57" s="675"/>
      <c r="GP57" s="675"/>
      <c r="GQ57" s="675"/>
      <c r="GR57" s="675"/>
      <c r="GS57" s="675"/>
      <c r="GT57" s="675"/>
      <c r="GU57" s="675"/>
      <c r="GV57" s="675"/>
      <c r="GW57" s="675"/>
      <c r="GX57" s="675"/>
      <c r="GY57" s="675"/>
      <c r="GZ57" s="675"/>
      <c r="HA57" s="675"/>
      <c r="HB57" s="675"/>
      <c r="HC57" s="675"/>
      <c r="HD57" s="675"/>
      <c r="HE57" s="675"/>
      <c r="HF57" s="675"/>
      <c r="HG57" s="675"/>
      <c r="HH57" s="675"/>
      <c r="HI57" s="675"/>
      <c r="HJ57" s="675"/>
      <c r="HK57" s="675"/>
      <c r="HL57" s="675"/>
      <c r="HM57" s="675"/>
      <c r="HN57" s="675"/>
      <c r="HO57" s="675"/>
      <c r="HP57" s="675"/>
      <c r="HQ57" s="675"/>
      <c r="HR57" s="675"/>
      <c r="HS57" s="675"/>
      <c r="HT57" s="675"/>
      <c r="HU57" s="675"/>
      <c r="HV57" s="675"/>
      <c r="HW57" s="675"/>
      <c r="HX57" s="675"/>
      <c r="HY57" s="675"/>
      <c r="HZ57" s="675"/>
      <c r="IA57" s="675"/>
      <c r="IB57" s="675"/>
      <c r="IC57" s="675"/>
      <c r="ID57" s="675"/>
      <c r="IE57" s="675"/>
      <c r="IF57" s="675"/>
      <c r="IG57" s="675"/>
      <c r="IH57" s="675"/>
      <c r="II57" s="675"/>
      <c r="IJ57" s="675"/>
      <c r="IK57" s="675"/>
      <c r="IL57" s="675"/>
      <c r="IM57" s="675"/>
      <c r="IN57" s="675"/>
      <c r="IO57" s="675"/>
      <c r="IP57" s="675"/>
      <c r="IQ57" s="675"/>
      <c r="IR57" s="675"/>
      <c r="IS57" s="675"/>
      <c r="IT57" s="675"/>
      <c r="IU57" s="675"/>
      <c r="IV57" s="675"/>
      <c r="IW57" s="675"/>
      <c r="IX57" s="675"/>
      <c r="IY57" s="675"/>
      <c r="IZ57" s="675"/>
      <c r="JA57" s="675"/>
      <c r="JB57" s="675"/>
      <c r="JC57" s="675"/>
      <c r="JD57" s="675"/>
      <c r="JE57" s="675"/>
      <c r="JF57" s="675"/>
      <c r="JG57" s="675"/>
      <c r="JH57" s="675"/>
      <c r="JI57" s="675"/>
      <c r="JJ57" s="675"/>
      <c r="JK57" s="675"/>
      <c r="JL57" s="675"/>
      <c r="JM57" s="675"/>
      <c r="JN57" s="675"/>
      <c r="JO57" s="675"/>
      <c r="JP57" s="675"/>
      <c r="JQ57" s="675"/>
      <c r="JR57" s="675"/>
      <c r="JS57" s="675"/>
      <c r="JT57" s="675"/>
      <c r="JU57" s="675"/>
      <c r="JV57" s="675"/>
      <c r="JW57" s="675"/>
      <c r="JX57" s="675"/>
      <c r="JY57" s="675"/>
      <c r="JZ57" s="675"/>
      <c r="KA57" s="675"/>
      <c r="KB57" s="675"/>
      <c r="KC57" s="675"/>
      <c r="KD57" s="675"/>
      <c r="KE57" s="675"/>
      <c r="KF57" s="675"/>
      <c r="KG57" s="675"/>
      <c r="KH57" s="675"/>
      <c r="KI57" s="675"/>
      <c r="KJ57" s="675"/>
      <c r="KK57" s="675"/>
      <c r="KL57" s="675"/>
      <c r="KM57" s="675"/>
      <c r="KN57" s="675"/>
      <c r="KO57" s="675"/>
      <c r="KP57" s="675"/>
      <c r="KQ57" s="675"/>
      <c r="KR57" s="675"/>
      <c r="KS57" s="675"/>
      <c r="KT57" s="675"/>
      <c r="KU57" s="675"/>
      <c r="KV57" s="675"/>
      <c r="KW57" s="675"/>
      <c r="KX57" s="675"/>
      <c r="KY57" s="675"/>
      <c r="KZ57" s="675"/>
      <c r="LA57" s="675"/>
      <c r="LB57" s="675"/>
      <c r="LC57" s="675"/>
      <c r="LD57" s="675"/>
      <c r="LE57" s="675"/>
      <c r="LF57" s="675"/>
      <c r="LG57" s="675"/>
      <c r="LH57" s="675"/>
      <c r="LI57" s="675"/>
      <c r="LJ57" s="675"/>
      <c r="LK57" s="675"/>
      <c r="LL57" s="675"/>
      <c r="LM57" s="675"/>
      <c r="LN57" s="675"/>
      <c r="LO57" s="675"/>
      <c r="LP57" s="675"/>
      <c r="LQ57" s="675"/>
      <c r="LR57" s="675"/>
      <c r="LS57" s="675"/>
      <c r="LT57" s="675"/>
      <c r="LU57" s="675"/>
      <c r="LV57" s="675"/>
      <c r="LW57" s="675"/>
      <c r="LX57" s="675"/>
      <c r="LY57" s="675"/>
      <c r="LZ57" s="675"/>
      <c r="MA57" s="675"/>
      <c r="MB57" s="675"/>
      <c r="MC57" s="675"/>
      <c r="MD57" s="675"/>
      <c r="ME57" s="675"/>
      <c r="MF57" s="675"/>
      <c r="MG57" s="675"/>
      <c r="MH57" s="675"/>
      <c r="MI57" s="675"/>
      <c r="MJ57" s="675"/>
    </row>
    <row r="58" spans="1:348" s="665" customFormat="1" ht="12.75" customHeight="1" x14ac:dyDescent="0.15">
      <c r="A58" s="1148" t="s">
        <v>2434</v>
      </c>
      <c r="B58" s="1150">
        <v>90002</v>
      </c>
      <c r="C58" s="1151" t="s">
        <v>2435</v>
      </c>
      <c r="D58" s="713">
        <v>8077622</v>
      </c>
      <c r="E58" s="678">
        <v>8077622</v>
      </c>
      <c r="F58" s="677">
        <f>D58-E58</f>
        <v>0</v>
      </c>
      <c r="G58" s="678">
        <v>0</v>
      </c>
      <c r="H58" s="682">
        <f>F58-G58</f>
        <v>0</v>
      </c>
      <c r="I58" s="677">
        <v>0</v>
      </c>
      <c r="J58" s="671">
        <v>0</v>
      </c>
    </row>
    <row r="59" spans="1:348" s="665" customFormat="1" ht="12.75" customHeight="1" x14ac:dyDescent="0.15">
      <c r="A59" s="1148"/>
      <c r="B59" s="1150"/>
      <c r="C59" s="1151"/>
      <c r="D59" s="713">
        <v>373080</v>
      </c>
      <c r="E59" s="678">
        <v>373080</v>
      </c>
      <c r="F59" s="677">
        <f>D59-E59</f>
        <v>0</v>
      </c>
      <c r="G59" s="678">
        <v>0</v>
      </c>
      <c r="H59" s="682">
        <f>F59-G59</f>
        <v>0</v>
      </c>
      <c r="I59" s="677">
        <v>0</v>
      </c>
      <c r="J59" s="671">
        <v>0</v>
      </c>
    </row>
    <row r="60" spans="1:348" s="676" customFormat="1" ht="15.75" customHeight="1" x14ac:dyDescent="0.2">
      <c r="A60" s="717" t="s">
        <v>2436</v>
      </c>
      <c r="B60" s="718"/>
      <c r="C60" s="719"/>
      <c r="D60" s="714">
        <f>SUM(D58:D59)</f>
        <v>8450702</v>
      </c>
      <c r="E60" s="714">
        <f t="shared" ref="E60:J60" si="17">SUM(E58:E59)</f>
        <v>8450702</v>
      </c>
      <c r="F60" s="714">
        <f t="shared" si="17"/>
        <v>0</v>
      </c>
      <c r="G60" s="714">
        <f t="shared" si="17"/>
        <v>0</v>
      </c>
      <c r="H60" s="714">
        <f t="shared" si="17"/>
        <v>0</v>
      </c>
      <c r="I60" s="714">
        <f t="shared" si="17"/>
        <v>0</v>
      </c>
      <c r="J60" s="721">
        <f t="shared" si="17"/>
        <v>0</v>
      </c>
      <c r="K60" s="674"/>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c r="BB60" s="675"/>
      <c r="BC60" s="675"/>
      <c r="BD60" s="675"/>
      <c r="BE60" s="675"/>
      <c r="BF60" s="675"/>
      <c r="BG60" s="675"/>
      <c r="BH60" s="675"/>
      <c r="BI60" s="675"/>
      <c r="BJ60" s="675"/>
      <c r="BK60" s="675"/>
      <c r="BL60" s="675"/>
      <c r="BM60" s="675"/>
      <c r="BN60" s="675"/>
      <c r="BO60" s="675"/>
      <c r="BP60" s="675"/>
      <c r="BQ60" s="675"/>
      <c r="BR60" s="675"/>
      <c r="BS60" s="675"/>
      <c r="BT60" s="675"/>
      <c r="BU60" s="675"/>
      <c r="BV60" s="675"/>
      <c r="BW60" s="675"/>
      <c r="BX60" s="675"/>
      <c r="BY60" s="675"/>
      <c r="BZ60" s="675"/>
      <c r="CA60" s="675"/>
      <c r="CB60" s="675"/>
      <c r="CC60" s="675"/>
      <c r="CD60" s="675"/>
      <c r="CE60" s="675"/>
      <c r="CF60" s="675"/>
      <c r="CG60" s="675"/>
      <c r="CH60" s="675"/>
      <c r="CI60" s="675"/>
      <c r="CJ60" s="675"/>
      <c r="CK60" s="675"/>
      <c r="CL60" s="675"/>
      <c r="CM60" s="675"/>
      <c r="CN60" s="675"/>
      <c r="CO60" s="675"/>
      <c r="CP60" s="675"/>
      <c r="CQ60" s="675"/>
      <c r="CR60" s="675"/>
      <c r="CS60" s="675"/>
      <c r="CT60" s="675"/>
      <c r="CU60" s="675"/>
      <c r="CV60" s="675"/>
      <c r="CW60" s="675"/>
      <c r="CX60" s="675"/>
      <c r="CY60" s="675"/>
      <c r="CZ60" s="675"/>
      <c r="DA60" s="675"/>
      <c r="DB60" s="675"/>
      <c r="DC60" s="675"/>
      <c r="DD60" s="675"/>
      <c r="DE60" s="675"/>
      <c r="DF60" s="675"/>
      <c r="DG60" s="675"/>
      <c r="DH60" s="675"/>
      <c r="DI60" s="675"/>
      <c r="DJ60" s="675"/>
      <c r="DK60" s="675"/>
      <c r="DL60" s="675"/>
      <c r="DM60" s="675"/>
      <c r="DN60" s="675"/>
      <c r="DO60" s="675"/>
      <c r="DP60" s="675"/>
      <c r="DQ60" s="675"/>
      <c r="DR60" s="675"/>
      <c r="DS60" s="675"/>
      <c r="DT60" s="675"/>
      <c r="DU60" s="675"/>
      <c r="DV60" s="675"/>
      <c r="DW60" s="675"/>
      <c r="DX60" s="675"/>
      <c r="DY60" s="675"/>
      <c r="DZ60" s="675"/>
      <c r="EA60" s="675"/>
      <c r="EB60" s="675"/>
      <c r="EC60" s="675"/>
      <c r="ED60" s="675"/>
      <c r="EE60" s="675"/>
      <c r="EF60" s="675"/>
      <c r="EG60" s="675"/>
      <c r="EH60" s="675"/>
      <c r="EI60" s="675"/>
      <c r="EJ60" s="675"/>
      <c r="EK60" s="675"/>
      <c r="EL60" s="675"/>
      <c r="EM60" s="675"/>
      <c r="EN60" s="675"/>
      <c r="EO60" s="675"/>
      <c r="EP60" s="675"/>
      <c r="EQ60" s="675"/>
      <c r="ER60" s="675"/>
      <c r="ES60" s="675"/>
      <c r="ET60" s="675"/>
      <c r="EU60" s="675"/>
      <c r="EV60" s="675"/>
      <c r="EW60" s="675"/>
      <c r="EX60" s="675"/>
      <c r="EY60" s="675"/>
      <c r="EZ60" s="675"/>
      <c r="FA60" s="675"/>
      <c r="FB60" s="675"/>
      <c r="FC60" s="675"/>
      <c r="FD60" s="675"/>
      <c r="FE60" s="675"/>
      <c r="FF60" s="675"/>
      <c r="FG60" s="675"/>
      <c r="FH60" s="675"/>
      <c r="FI60" s="675"/>
      <c r="FJ60" s="675"/>
      <c r="FK60" s="675"/>
      <c r="FL60" s="675"/>
      <c r="FM60" s="675"/>
      <c r="FN60" s="675"/>
      <c r="FO60" s="675"/>
      <c r="FP60" s="675"/>
      <c r="FQ60" s="675"/>
      <c r="FR60" s="675"/>
      <c r="FS60" s="675"/>
      <c r="FT60" s="675"/>
      <c r="FU60" s="675"/>
      <c r="FV60" s="675"/>
      <c r="FW60" s="675"/>
      <c r="FX60" s="675"/>
      <c r="FY60" s="675"/>
      <c r="FZ60" s="675"/>
      <c r="GA60" s="675"/>
      <c r="GB60" s="675"/>
      <c r="GC60" s="675"/>
      <c r="GD60" s="675"/>
      <c r="GE60" s="675"/>
      <c r="GF60" s="675"/>
      <c r="GG60" s="675"/>
      <c r="GH60" s="675"/>
      <c r="GI60" s="675"/>
      <c r="GJ60" s="675"/>
      <c r="GK60" s="675"/>
      <c r="GL60" s="675"/>
      <c r="GM60" s="675"/>
      <c r="GN60" s="675"/>
      <c r="GO60" s="675"/>
      <c r="GP60" s="675"/>
      <c r="GQ60" s="675"/>
      <c r="GR60" s="675"/>
      <c r="GS60" s="675"/>
      <c r="GT60" s="675"/>
      <c r="GU60" s="675"/>
      <c r="GV60" s="675"/>
      <c r="GW60" s="675"/>
      <c r="GX60" s="675"/>
      <c r="GY60" s="675"/>
      <c r="GZ60" s="675"/>
      <c r="HA60" s="675"/>
      <c r="HB60" s="675"/>
      <c r="HC60" s="675"/>
      <c r="HD60" s="675"/>
      <c r="HE60" s="675"/>
      <c r="HF60" s="675"/>
      <c r="HG60" s="675"/>
      <c r="HH60" s="675"/>
      <c r="HI60" s="675"/>
      <c r="HJ60" s="675"/>
      <c r="HK60" s="675"/>
      <c r="HL60" s="675"/>
      <c r="HM60" s="675"/>
      <c r="HN60" s="675"/>
      <c r="HO60" s="675"/>
      <c r="HP60" s="675"/>
      <c r="HQ60" s="675"/>
      <c r="HR60" s="675"/>
      <c r="HS60" s="675"/>
      <c r="HT60" s="675"/>
      <c r="HU60" s="675"/>
      <c r="HV60" s="675"/>
      <c r="HW60" s="675"/>
      <c r="HX60" s="675"/>
      <c r="HY60" s="675"/>
      <c r="HZ60" s="675"/>
      <c r="IA60" s="675"/>
      <c r="IB60" s="675"/>
      <c r="IC60" s="675"/>
      <c r="ID60" s="675"/>
      <c r="IE60" s="675"/>
      <c r="IF60" s="675"/>
      <c r="IG60" s="675"/>
      <c r="IH60" s="675"/>
      <c r="II60" s="675"/>
      <c r="IJ60" s="675"/>
      <c r="IK60" s="675"/>
      <c r="IL60" s="675"/>
      <c r="IM60" s="675"/>
      <c r="IN60" s="675"/>
      <c r="IO60" s="675"/>
      <c r="IP60" s="675"/>
      <c r="IQ60" s="675"/>
      <c r="IR60" s="675"/>
      <c r="IS60" s="675"/>
      <c r="IT60" s="675"/>
      <c r="IU60" s="675"/>
      <c r="IV60" s="675"/>
      <c r="IW60" s="675"/>
      <c r="IX60" s="675"/>
      <c r="IY60" s="675"/>
      <c r="IZ60" s="675"/>
      <c r="JA60" s="675"/>
      <c r="JB60" s="675"/>
      <c r="JC60" s="675"/>
      <c r="JD60" s="675"/>
      <c r="JE60" s="675"/>
      <c r="JF60" s="675"/>
      <c r="JG60" s="675"/>
      <c r="JH60" s="675"/>
      <c r="JI60" s="675"/>
      <c r="JJ60" s="675"/>
      <c r="JK60" s="675"/>
      <c r="JL60" s="675"/>
      <c r="JM60" s="675"/>
      <c r="JN60" s="675"/>
      <c r="JO60" s="675"/>
      <c r="JP60" s="675"/>
      <c r="JQ60" s="675"/>
      <c r="JR60" s="675"/>
      <c r="JS60" s="675"/>
      <c r="JT60" s="675"/>
      <c r="JU60" s="675"/>
      <c r="JV60" s="675"/>
      <c r="JW60" s="675"/>
      <c r="JX60" s="675"/>
      <c r="JY60" s="675"/>
      <c r="JZ60" s="675"/>
      <c r="KA60" s="675"/>
      <c r="KB60" s="675"/>
      <c r="KC60" s="675"/>
      <c r="KD60" s="675"/>
      <c r="KE60" s="675"/>
      <c r="KF60" s="675"/>
      <c r="KG60" s="675"/>
      <c r="KH60" s="675"/>
      <c r="KI60" s="675"/>
      <c r="KJ60" s="675"/>
      <c r="KK60" s="675"/>
      <c r="KL60" s="675"/>
      <c r="KM60" s="675"/>
      <c r="KN60" s="675"/>
      <c r="KO60" s="675"/>
      <c r="KP60" s="675"/>
      <c r="KQ60" s="675"/>
      <c r="KR60" s="675"/>
      <c r="KS60" s="675"/>
      <c r="KT60" s="675"/>
      <c r="KU60" s="675"/>
      <c r="KV60" s="675"/>
      <c r="KW60" s="675"/>
      <c r="KX60" s="675"/>
      <c r="KY60" s="675"/>
      <c r="KZ60" s="675"/>
      <c r="LA60" s="675"/>
      <c r="LB60" s="675"/>
      <c r="LC60" s="675"/>
      <c r="LD60" s="675"/>
      <c r="LE60" s="675"/>
      <c r="LF60" s="675"/>
      <c r="LG60" s="675"/>
      <c r="LH60" s="675"/>
      <c r="LI60" s="675"/>
      <c r="LJ60" s="675"/>
      <c r="LK60" s="675"/>
      <c r="LL60" s="675"/>
      <c r="LM60" s="675"/>
      <c r="LN60" s="675"/>
      <c r="LO60" s="675"/>
      <c r="LP60" s="675"/>
      <c r="LQ60" s="675"/>
      <c r="LR60" s="675"/>
      <c r="LS60" s="675"/>
      <c r="LT60" s="675"/>
      <c r="LU60" s="675"/>
      <c r="LV60" s="675"/>
      <c r="LW60" s="675"/>
      <c r="LX60" s="675"/>
      <c r="LY60" s="675"/>
      <c r="LZ60" s="675"/>
      <c r="MA60" s="675"/>
      <c r="MB60" s="675"/>
      <c r="MC60" s="675"/>
      <c r="MD60" s="675"/>
      <c r="ME60" s="675"/>
      <c r="MF60" s="675"/>
      <c r="MG60" s="675"/>
      <c r="MH60" s="675"/>
      <c r="MI60" s="675"/>
      <c r="MJ60" s="675"/>
    </row>
    <row r="61" spans="1:348" s="665" customFormat="1" ht="19.5" customHeight="1" x14ac:dyDescent="0.15">
      <c r="A61" s="720" t="s">
        <v>2437</v>
      </c>
      <c r="B61" s="666">
        <v>4001</v>
      </c>
      <c r="C61" s="667" t="s">
        <v>2438</v>
      </c>
      <c r="D61" s="715">
        <v>465300</v>
      </c>
      <c r="E61" s="678">
        <v>310000</v>
      </c>
      <c r="F61" s="678">
        <f>D61-E61</f>
        <v>155300</v>
      </c>
      <c r="G61" s="678">
        <v>0</v>
      </c>
      <c r="H61" s="669">
        <f>F61-G61</f>
        <v>155300</v>
      </c>
      <c r="I61" s="670">
        <v>0</v>
      </c>
      <c r="J61" s="671">
        <v>155300</v>
      </c>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673"/>
      <c r="AY61" s="673"/>
      <c r="AZ61" s="673"/>
      <c r="BA61" s="673"/>
      <c r="BB61" s="673"/>
      <c r="BC61" s="673"/>
      <c r="BD61" s="673"/>
      <c r="BE61" s="673"/>
      <c r="BF61" s="673"/>
      <c r="BG61" s="673"/>
      <c r="BH61" s="673"/>
      <c r="BI61" s="673"/>
      <c r="BJ61" s="673"/>
      <c r="BK61" s="673"/>
      <c r="BL61" s="673"/>
      <c r="BM61" s="673"/>
      <c r="BN61" s="673"/>
      <c r="BO61" s="673"/>
      <c r="BP61" s="673"/>
      <c r="BQ61" s="673"/>
      <c r="BR61" s="673"/>
      <c r="BS61" s="673"/>
      <c r="BT61" s="673"/>
      <c r="BU61" s="673"/>
      <c r="BV61" s="673"/>
      <c r="BW61" s="673"/>
      <c r="BX61" s="673"/>
      <c r="BY61" s="673"/>
      <c r="BZ61" s="673"/>
      <c r="CA61" s="673"/>
      <c r="CB61" s="673"/>
      <c r="CC61" s="673"/>
      <c r="CD61" s="673"/>
      <c r="CE61" s="673"/>
      <c r="CF61" s="673"/>
      <c r="CG61" s="673"/>
      <c r="CH61" s="673"/>
      <c r="CI61" s="673"/>
      <c r="CJ61" s="673"/>
      <c r="CK61" s="673"/>
      <c r="CL61" s="673"/>
      <c r="CM61" s="673"/>
      <c r="CN61" s="673"/>
      <c r="CO61" s="673"/>
      <c r="CP61" s="673"/>
      <c r="CQ61" s="673"/>
      <c r="CR61" s="673"/>
      <c r="CS61" s="673"/>
      <c r="CT61" s="673"/>
      <c r="CU61" s="673"/>
      <c r="CV61" s="673"/>
      <c r="CW61" s="673"/>
      <c r="CX61" s="673"/>
      <c r="CY61" s="673"/>
      <c r="CZ61" s="673"/>
      <c r="DA61" s="673"/>
      <c r="DB61" s="673"/>
      <c r="DC61" s="673"/>
      <c r="DD61" s="673"/>
      <c r="DE61" s="673"/>
      <c r="DF61" s="673"/>
      <c r="DG61" s="673"/>
      <c r="DH61" s="673"/>
      <c r="DI61" s="673"/>
      <c r="DJ61" s="673"/>
      <c r="DK61" s="673"/>
      <c r="DL61" s="673"/>
      <c r="DM61" s="673"/>
      <c r="DN61" s="673"/>
      <c r="DO61" s="673"/>
      <c r="DP61" s="673"/>
      <c r="DQ61" s="673"/>
      <c r="DR61" s="673"/>
      <c r="DS61" s="673"/>
      <c r="DT61" s="673"/>
      <c r="DU61" s="673"/>
      <c r="DV61" s="673"/>
      <c r="DW61" s="673"/>
      <c r="DX61" s="673"/>
      <c r="DY61" s="673"/>
      <c r="DZ61" s="673"/>
      <c r="EA61" s="673"/>
      <c r="EB61" s="673"/>
      <c r="EC61" s="673"/>
      <c r="ED61" s="673"/>
      <c r="EE61" s="673"/>
      <c r="EF61" s="673"/>
      <c r="EG61" s="673"/>
      <c r="EH61" s="673"/>
      <c r="EI61" s="673"/>
      <c r="EJ61" s="673"/>
      <c r="EK61" s="673"/>
      <c r="EL61" s="673"/>
      <c r="EM61" s="673"/>
      <c r="EN61" s="673"/>
      <c r="EO61" s="673"/>
      <c r="EP61" s="673"/>
      <c r="EQ61" s="673"/>
      <c r="ER61" s="673"/>
      <c r="ES61" s="673"/>
      <c r="ET61" s="673"/>
      <c r="EU61" s="673"/>
      <c r="EV61" s="673"/>
      <c r="EW61" s="673"/>
      <c r="EX61" s="673"/>
      <c r="EY61" s="673"/>
      <c r="EZ61" s="673"/>
      <c r="FA61" s="673"/>
      <c r="FB61" s="673"/>
      <c r="FC61" s="673"/>
      <c r="FD61" s="673"/>
      <c r="FE61" s="673"/>
      <c r="FF61" s="673"/>
      <c r="FG61" s="673"/>
      <c r="FH61" s="673"/>
      <c r="FI61" s="673"/>
      <c r="FJ61" s="673"/>
      <c r="FK61" s="673"/>
      <c r="FL61" s="673"/>
      <c r="FM61" s="673"/>
      <c r="FN61" s="673"/>
      <c r="FO61" s="673"/>
      <c r="FP61" s="673"/>
      <c r="FQ61" s="673"/>
      <c r="FR61" s="673"/>
      <c r="FS61" s="673"/>
      <c r="FT61" s="673"/>
      <c r="FU61" s="673"/>
      <c r="FV61" s="673"/>
      <c r="FW61" s="673"/>
      <c r="FX61" s="673"/>
      <c r="FY61" s="673"/>
      <c r="FZ61" s="673"/>
      <c r="GA61" s="673"/>
      <c r="GB61" s="673"/>
      <c r="GC61" s="673"/>
      <c r="GD61" s="673"/>
      <c r="GE61" s="673"/>
      <c r="GF61" s="673"/>
      <c r="GG61" s="673"/>
      <c r="GH61" s="673"/>
      <c r="GI61" s="673"/>
      <c r="GJ61" s="673"/>
      <c r="GK61" s="673"/>
      <c r="GL61" s="673"/>
      <c r="GM61" s="673"/>
      <c r="GN61" s="673"/>
      <c r="GO61" s="673"/>
      <c r="GP61" s="673"/>
      <c r="GQ61" s="673"/>
      <c r="GR61" s="673"/>
      <c r="GS61" s="673"/>
      <c r="GT61" s="673"/>
      <c r="GU61" s="673"/>
      <c r="GV61" s="673"/>
      <c r="GW61" s="673"/>
      <c r="GX61" s="673"/>
      <c r="GY61" s="673"/>
      <c r="GZ61" s="673"/>
      <c r="HA61" s="673"/>
      <c r="HB61" s="673"/>
      <c r="HC61" s="673"/>
      <c r="HD61" s="673"/>
      <c r="HE61" s="673"/>
      <c r="HF61" s="673"/>
      <c r="HG61" s="673"/>
      <c r="HH61" s="673"/>
      <c r="HI61" s="673"/>
      <c r="HJ61" s="673"/>
      <c r="HK61" s="673"/>
      <c r="HL61" s="673"/>
      <c r="HM61" s="673"/>
      <c r="HN61" s="673"/>
      <c r="HO61" s="673"/>
      <c r="HP61" s="673"/>
      <c r="HQ61" s="673"/>
      <c r="HR61" s="673"/>
      <c r="HS61" s="673"/>
      <c r="HT61" s="673"/>
      <c r="HU61" s="673"/>
      <c r="HV61" s="673"/>
      <c r="HW61" s="673"/>
      <c r="HX61" s="673"/>
      <c r="HY61" s="673"/>
      <c r="HZ61" s="673"/>
      <c r="IA61" s="673"/>
      <c r="IB61" s="673"/>
      <c r="IC61" s="673"/>
      <c r="ID61" s="673"/>
      <c r="IE61" s="673"/>
      <c r="IF61" s="673"/>
      <c r="IG61" s="673"/>
      <c r="IH61" s="673"/>
      <c r="II61" s="673"/>
      <c r="IJ61" s="673"/>
      <c r="IK61" s="673"/>
      <c r="IL61" s="673"/>
      <c r="IM61" s="673"/>
      <c r="IN61" s="673"/>
      <c r="IO61" s="673"/>
      <c r="IP61" s="673"/>
      <c r="IQ61" s="673"/>
      <c r="IR61" s="673"/>
      <c r="IS61" s="673"/>
      <c r="IT61" s="673"/>
      <c r="IU61" s="673"/>
      <c r="IV61" s="673"/>
      <c r="IW61" s="673"/>
      <c r="IX61" s="673"/>
      <c r="IY61" s="673"/>
      <c r="IZ61" s="673"/>
      <c r="JA61" s="673"/>
      <c r="JB61" s="673"/>
      <c r="JC61" s="673"/>
      <c r="JD61" s="673"/>
      <c r="JE61" s="673"/>
      <c r="JF61" s="673"/>
      <c r="JG61" s="673"/>
      <c r="JH61" s="673"/>
      <c r="JI61" s="673"/>
      <c r="JJ61" s="673"/>
      <c r="JK61" s="673"/>
      <c r="JL61" s="673"/>
      <c r="JM61" s="673"/>
      <c r="JN61" s="673"/>
      <c r="JO61" s="673"/>
      <c r="JP61" s="673"/>
      <c r="JQ61" s="673"/>
      <c r="JR61" s="673"/>
      <c r="JS61" s="673"/>
      <c r="JT61" s="673"/>
      <c r="JU61" s="673"/>
      <c r="JV61" s="673"/>
      <c r="JW61" s="673"/>
      <c r="JX61" s="673"/>
      <c r="JY61" s="673"/>
      <c r="JZ61" s="673"/>
      <c r="KA61" s="673"/>
      <c r="KB61" s="673"/>
      <c r="KC61" s="673"/>
      <c r="KD61" s="673"/>
      <c r="KE61" s="673"/>
      <c r="KF61" s="673"/>
      <c r="KG61" s="673"/>
      <c r="KH61" s="673"/>
      <c r="KI61" s="673"/>
      <c r="KJ61" s="673"/>
      <c r="KK61" s="673"/>
      <c r="KL61" s="673"/>
      <c r="KM61" s="673"/>
      <c r="KN61" s="673"/>
      <c r="KO61" s="673"/>
      <c r="KP61" s="673"/>
      <c r="KQ61" s="673"/>
      <c r="KR61" s="673"/>
      <c r="KS61" s="673"/>
      <c r="KT61" s="673"/>
      <c r="KU61" s="673"/>
      <c r="KV61" s="673"/>
      <c r="KW61" s="673"/>
      <c r="KX61" s="673"/>
      <c r="KY61" s="673"/>
      <c r="KZ61" s="673"/>
      <c r="LA61" s="673"/>
      <c r="LB61" s="673"/>
      <c r="LC61" s="673"/>
      <c r="LD61" s="673"/>
      <c r="LE61" s="673"/>
      <c r="LF61" s="673"/>
      <c r="LG61" s="673"/>
      <c r="LH61" s="673"/>
      <c r="LI61" s="673"/>
      <c r="LJ61" s="673"/>
      <c r="LK61" s="673"/>
      <c r="LL61" s="673"/>
      <c r="LM61" s="673"/>
      <c r="LN61" s="673"/>
      <c r="LO61" s="673"/>
      <c r="LP61" s="673"/>
      <c r="LQ61" s="673"/>
      <c r="LR61" s="673"/>
      <c r="LS61" s="673"/>
      <c r="LT61" s="673"/>
      <c r="LU61" s="673"/>
      <c r="LV61" s="673"/>
      <c r="LW61" s="673"/>
      <c r="LX61" s="673"/>
      <c r="LY61" s="673"/>
      <c r="LZ61" s="673"/>
      <c r="MA61" s="673"/>
      <c r="MB61" s="673"/>
      <c r="MC61" s="673"/>
      <c r="MD61" s="673"/>
      <c r="ME61" s="673"/>
      <c r="MF61" s="673"/>
      <c r="MG61" s="673"/>
      <c r="MH61" s="673"/>
      <c r="MI61" s="673"/>
      <c r="MJ61" s="673"/>
    </row>
    <row r="62" spans="1:348" s="676" customFormat="1" ht="15.75" customHeight="1" thickBot="1" x14ac:dyDescent="0.25">
      <c r="A62" s="717" t="s">
        <v>2439</v>
      </c>
      <c r="B62" s="718"/>
      <c r="C62" s="719"/>
      <c r="D62" s="714">
        <f>SUM(D61:D61)</f>
        <v>465300</v>
      </c>
      <c r="E62" s="714">
        <f t="shared" ref="E62:J62" si="18">SUM(E61:E61)</f>
        <v>310000</v>
      </c>
      <c r="F62" s="714">
        <f t="shared" si="18"/>
        <v>155300</v>
      </c>
      <c r="G62" s="714">
        <f t="shared" si="18"/>
        <v>0</v>
      </c>
      <c r="H62" s="714">
        <f t="shared" si="18"/>
        <v>155300</v>
      </c>
      <c r="I62" s="714">
        <f t="shared" si="18"/>
        <v>0</v>
      </c>
      <c r="J62" s="721">
        <f t="shared" si="18"/>
        <v>155300</v>
      </c>
      <c r="K62" s="674"/>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75"/>
      <c r="AZ62" s="675"/>
      <c r="BA62" s="675"/>
      <c r="BB62" s="675"/>
      <c r="BC62" s="675"/>
      <c r="BD62" s="675"/>
      <c r="BE62" s="675"/>
      <c r="BF62" s="675"/>
      <c r="BG62" s="675"/>
      <c r="BH62" s="675"/>
      <c r="BI62" s="675"/>
      <c r="BJ62" s="675"/>
      <c r="BK62" s="675"/>
      <c r="BL62" s="675"/>
      <c r="BM62" s="675"/>
      <c r="BN62" s="675"/>
      <c r="BO62" s="675"/>
      <c r="BP62" s="675"/>
      <c r="BQ62" s="675"/>
      <c r="BR62" s="675"/>
      <c r="BS62" s="675"/>
      <c r="BT62" s="675"/>
      <c r="BU62" s="675"/>
      <c r="BV62" s="675"/>
      <c r="BW62" s="675"/>
      <c r="BX62" s="675"/>
      <c r="BY62" s="675"/>
      <c r="BZ62" s="675"/>
      <c r="CA62" s="675"/>
      <c r="CB62" s="675"/>
      <c r="CC62" s="675"/>
      <c r="CD62" s="675"/>
      <c r="CE62" s="675"/>
      <c r="CF62" s="675"/>
      <c r="CG62" s="675"/>
      <c r="CH62" s="675"/>
      <c r="CI62" s="675"/>
      <c r="CJ62" s="675"/>
      <c r="CK62" s="675"/>
      <c r="CL62" s="675"/>
      <c r="CM62" s="675"/>
      <c r="CN62" s="675"/>
      <c r="CO62" s="675"/>
      <c r="CP62" s="675"/>
      <c r="CQ62" s="675"/>
      <c r="CR62" s="675"/>
      <c r="CS62" s="675"/>
      <c r="CT62" s="675"/>
      <c r="CU62" s="675"/>
      <c r="CV62" s="675"/>
      <c r="CW62" s="675"/>
      <c r="CX62" s="675"/>
      <c r="CY62" s="675"/>
      <c r="CZ62" s="675"/>
      <c r="DA62" s="675"/>
      <c r="DB62" s="675"/>
      <c r="DC62" s="675"/>
      <c r="DD62" s="675"/>
      <c r="DE62" s="675"/>
      <c r="DF62" s="675"/>
      <c r="DG62" s="675"/>
      <c r="DH62" s="675"/>
      <c r="DI62" s="675"/>
      <c r="DJ62" s="675"/>
      <c r="DK62" s="675"/>
      <c r="DL62" s="675"/>
      <c r="DM62" s="675"/>
      <c r="DN62" s="675"/>
      <c r="DO62" s="675"/>
      <c r="DP62" s="675"/>
      <c r="DQ62" s="675"/>
      <c r="DR62" s="675"/>
      <c r="DS62" s="675"/>
      <c r="DT62" s="675"/>
      <c r="DU62" s="675"/>
      <c r="DV62" s="675"/>
      <c r="DW62" s="675"/>
      <c r="DX62" s="675"/>
      <c r="DY62" s="675"/>
      <c r="DZ62" s="675"/>
      <c r="EA62" s="675"/>
      <c r="EB62" s="675"/>
      <c r="EC62" s="675"/>
      <c r="ED62" s="675"/>
      <c r="EE62" s="675"/>
      <c r="EF62" s="675"/>
      <c r="EG62" s="675"/>
      <c r="EH62" s="675"/>
      <c r="EI62" s="675"/>
      <c r="EJ62" s="675"/>
      <c r="EK62" s="675"/>
      <c r="EL62" s="675"/>
      <c r="EM62" s="675"/>
      <c r="EN62" s="675"/>
      <c r="EO62" s="675"/>
      <c r="EP62" s="675"/>
      <c r="EQ62" s="675"/>
      <c r="ER62" s="675"/>
      <c r="ES62" s="675"/>
      <c r="ET62" s="675"/>
      <c r="EU62" s="675"/>
      <c r="EV62" s="675"/>
      <c r="EW62" s="675"/>
      <c r="EX62" s="675"/>
      <c r="EY62" s="675"/>
      <c r="EZ62" s="675"/>
      <c r="FA62" s="675"/>
      <c r="FB62" s="675"/>
      <c r="FC62" s="675"/>
      <c r="FD62" s="675"/>
      <c r="FE62" s="675"/>
      <c r="FF62" s="675"/>
      <c r="FG62" s="675"/>
      <c r="FH62" s="675"/>
      <c r="FI62" s="675"/>
      <c r="FJ62" s="675"/>
      <c r="FK62" s="675"/>
      <c r="FL62" s="675"/>
      <c r="FM62" s="675"/>
      <c r="FN62" s="675"/>
      <c r="FO62" s="675"/>
      <c r="FP62" s="675"/>
      <c r="FQ62" s="675"/>
      <c r="FR62" s="675"/>
      <c r="FS62" s="675"/>
      <c r="FT62" s="675"/>
      <c r="FU62" s="675"/>
      <c r="FV62" s="675"/>
      <c r="FW62" s="675"/>
      <c r="FX62" s="675"/>
      <c r="FY62" s="675"/>
      <c r="FZ62" s="675"/>
      <c r="GA62" s="675"/>
      <c r="GB62" s="675"/>
      <c r="GC62" s="675"/>
      <c r="GD62" s="675"/>
      <c r="GE62" s="675"/>
      <c r="GF62" s="675"/>
      <c r="GG62" s="675"/>
      <c r="GH62" s="675"/>
      <c r="GI62" s="675"/>
      <c r="GJ62" s="675"/>
      <c r="GK62" s="675"/>
      <c r="GL62" s="675"/>
      <c r="GM62" s="675"/>
      <c r="GN62" s="675"/>
      <c r="GO62" s="675"/>
      <c r="GP62" s="675"/>
      <c r="GQ62" s="675"/>
      <c r="GR62" s="675"/>
      <c r="GS62" s="675"/>
      <c r="GT62" s="675"/>
      <c r="GU62" s="675"/>
      <c r="GV62" s="675"/>
      <c r="GW62" s="675"/>
      <c r="GX62" s="675"/>
      <c r="GY62" s="675"/>
      <c r="GZ62" s="675"/>
      <c r="HA62" s="675"/>
      <c r="HB62" s="675"/>
      <c r="HC62" s="675"/>
      <c r="HD62" s="675"/>
      <c r="HE62" s="675"/>
      <c r="HF62" s="675"/>
      <c r="HG62" s="675"/>
      <c r="HH62" s="675"/>
      <c r="HI62" s="675"/>
      <c r="HJ62" s="675"/>
      <c r="HK62" s="675"/>
      <c r="HL62" s="675"/>
      <c r="HM62" s="675"/>
      <c r="HN62" s="675"/>
      <c r="HO62" s="675"/>
      <c r="HP62" s="675"/>
      <c r="HQ62" s="675"/>
      <c r="HR62" s="675"/>
      <c r="HS62" s="675"/>
      <c r="HT62" s="675"/>
      <c r="HU62" s="675"/>
      <c r="HV62" s="675"/>
      <c r="HW62" s="675"/>
      <c r="HX62" s="675"/>
      <c r="HY62" s="675"/>
      <c r="HZ62" s="675"/>
      <c r="IA62" s="675"/>
      <c r="IB62" s="675"/>
      <c r="IC62" s="675"/>
      <c r="ID62" s="675"/>
      <c r="IE62" s="675"/>
      <c r="IF62" s="675"/>
      <c r="IG62" s="675"/>
      <c r="IH62" s="675"/>
      <c r="II62" s="675"/>
      <c r="IJ62" s="675"/>
      <c r="IK62" s="675"/>
      <c r="IL62" s="675"/>
      <c r="IM62" s="675"/>
      <c r="IN62" s="675"/>
      <c r="IO62" s="675"/>
      <c r="IP62" s="675"/>
      <c r="IQ62" s="675"/>
      <c r="IR62" s="675"/>
      <c r="IS62" s="675"/>
      <c r="IT62" s="675"/>
      <c r="IU62" s="675"/>
      <c r="IV62" s="675"/>
      <c r="IW62" s="675"/>
      <c r="IX62" s="675"/>
      <c r="IY62" s="675"/>
      <c r="IZ62" s="675"/>
      <c r="JA62" s="675"/>
      <c r="JB62" s="675"/>
      <c r="JC62" s="675"/>
      <c r="JD62" s="675"/>
      <c r="JE62" s="675"/>
      <c r="JF62" s="675"/>
      <c r="JG62" s="675"/>
      <c r="JH62" s="675"/>
      <c r="JI62" s="675"/>
      <c r="JJ62" s="675"/>
      <c r="JK62" s="675"/>
      <c r="JL62" s="675"/>
      <c r="JM62" s="675"/>
      <c r="JN62" s="675"/>
      <c r="JO62" s="675"/>
      <c r="JP62" s="675"/>
      <c r="JQ62" s="675"/>
      <c r="JR62" s="675"/>
      <c r="JS62" s="675"/>
      <c r="JT62" s="675"/>
      <c r="JU62" s="675"/>
      <c r="JV62" s="675"/>
      <c r="JW62" s="675"/>
      <c r="JX62" s="675"/>
      <c r="JY62" s="675"/>
      <c r="JZ62" s="675"/>
      <c r="KA62" s="675"/>
      <c r="KB62" s="675"/>
      <c r="KC62" s="675"/>
      <c r="KD62" s="675"/>
      <c r="KE62" s="675"/>
      <c r="KF62" s="675"/>
      <c r="KG62" s="675"/>
      <c r="KH62" s="675"/>
      <c r="KI62" s="675"/>
      <c r="KJ62" s="675"/>
      <c r="KK62" s="675"/>
      <c r="KL62" s="675"/>
      <c r="KM62" s="675"/>
      <c r="KN62" s="675"/>
      <c r="KO62" s="675"/>
      <c r="KP62" s="675"/>
      <c r="KQ62" s="675"/>
      <c r="KR62" s="675"/>
      <c r="KS62" s="675"/>
      <c r="KT62" s="675"/>
      <c r="KU62" s="675"/>
      <c r="KV62" s="675"/>
      <c r="KW62" s="675"/>
      <c r="KX62" s="675"/>
      <c r="KY62" s="675"/>
      <c r="KZ62" s="675"/>
      <c r="LA62" s="675"/>
      <c r="LB62" s="675"/>
      <c r="LC62" s="675"/>
      <c r="LD62" s="675"/>
      <c r="LE62" s="675"/>
      <c r="LF62" s="675"/>
      <c r="LG62" s="675"/>
      <c r="LH62" s="675"/>
      <c r="LI62" s="675"/>
      <c r="LJ62" s="675"/>
      <c r="LK62" s="675"/>
      <c r="LL62" s="675"/>
      <c r="LM62" s="675"/>
      <c r="LN62" s="675"/>
      <c r="LO62" s="675"/>
      <c r="LP62" s="675"/>
      <c r="LQ62" s="675"/>
      <c r="LR62" s="675"/>
      <c r="LS62" s="675"/>
      <c r="LT62" s="675"/>
      <c r="LU62" s="675"/>
      <c r="LV62" s="675"/>
      <c r="LW62" s="675"/>
      <c r="LX62" s="675"/>
      <c r="LY62" s="675"/>
      <c r="LZ62" s="675"/>
      <c r="MA62" s="675"/>
      <c r="MB62" s="675"/>
      <c r="MC62" s="675"/>
      <c r="MD62" s="675"/>
      <c r="ME62" s="675"/>
      <c r="MF62" s="675"/>
      <c r="MG62" s="675"/>
      <c r="MH62" s="675"/>
      <c r="MI62" s="675"/>
      <c r="MJ62" s="675"/>
    </row>
    <row r="63" spans="1:348" s="665" customFormat="1" ht="15" customHeight="1" thickBot="1" x14ac:dyDescent="0.2">
      <c r="A63" s="1152" t="s">
        <v>10</v>
      </c>
      <c r="B63" s="1153"/>
      <c r="C63" s="1154"/>
      <c r="D63" s="716">
        <f t="shared" ref="D63:J63" si="19">D62+D60+D57+D46+D42+D40+D37+D33+D28+D26</f>
        <v>15068718704.719999</v>
      </c>
      <c r="E63" s="716">
        <f t="shared" si="19"/>
        <v>15055921750.6</v>
      </c>
      <c r="F63" s="716">
        <f t="shared" si="19"/>
        <v>12796954.120000001</v>
      </c>
      <c r="G63" s="716">
        <f t="shared" si="19"/>
        <v>3019934.46</v>
      </c>
      <c r="H63" s="716">
        <f t="shared" si="19"/>
        <v>9777019.6600000001</v>
      </c>
      <c r="I63" s="716">
        <f t="shared" si="19"/>
        <v>3797880.23</v>
      </c>
      <c r="J63" s="722">
        <f t="shared" si="19"/>
        <v>5979139.4299999997</v>
      </c>
      <c r="K63" s="673"/>
      <c r="L63" s="673"/>
      <c r="M63" s="673"/>
      <c r="N63" s="673"/>
      <c r="O63" s="673"/>
      <c r="P63" s="673"/>
      <c r="Q63" s="673"/>
      <c r="R63" s="673"/>
      <c r="S63" s="673"/>
      <c r="T63" s="673"/>
      <c r="U63" s="673"/>
      <c r="V63" s="673"/>
      <c r="W63" s="673"/>
      <c r="X63" s="673"/>
      <c r="Y63" s="673"/>
      <c r="Z63" s="673"/>
      <c r="AA63" s="673"/>
      <c r="AB63" s="673"/>
      <c r="AC63" s="673"/>
      <c r="AD63" s="673"/>
      <c r="AE63" s="673"/>
      <c r="AF63" s="673"/>
      <c r="AG63" s="673"/>
      <c r="AH63" s="673"/>
      <c r="AI63" s="673"/>
      <c r="AJ63" s="673"/>
      <c r="AK63" s="673"/>
      <c r="AL63" s="673"/>
      <c r="AM63" s="673"/>
      <c r="AN63" s="673"/>
      <c r="AO63" s="673"/>
      <c r="AP63" s="673"/>
      <c r="AQ63" s="673"/>
      <c r="AR63" s="673"/>
      <c r="AS63" s="673"/>
      <c r="AT63" s="673"/>
      <c r="AU63" s="673"/>
      <c r="AV63" s="673"/>
      <c r="AW63" s="673"/>
      <c r="AX63" s="673"/>
      <c r="AY63" s="673"/>
      <c r="AZ63" s="673"/>
      <c r="BA63" s="673"/>
      <c r="BB63" s="673"/>
      <c r="BC63" s="673"/>
      <c r="BD63" s="673"/>
      <c r="BE63" s="673"/>
      <c r="BF63" s="673"/>
      <c r="BG63" s="673"/>
      <c r="BH63" s="673"/>
      <c r="BI63" s="673"/>
      <c r="BJ63" s="673"/>
      <c r="BK63" s="673"/>
      <c r="BL63" s="673"/>
      <c r="BM63" s="673"/>
      <c r="BN63" s="673"/>
      <c r="BO63" s="673"/>
      <c r="BP63" s="673"/>
      <c r="BQ63" s="673"/>
      <c r="BR63" s="673"/>
      <c r="BS63" s="673"/>
      <c r="BT63" s="673"/>
      <c r="BU63" s="673"/>
      <c r="BV63" s="673"/>
      <c r="BW63" s="673"/>
      <c r="BX63" s="673"/>
      <c r="BY63" s="673"/>
      <c r="BZ63" s="673"/>
      <c r="CA63" s="673"/>
      <c r="CB63" s="673"/>
      <c r="CC63" s="673"/>
      <c r="CD63" s="673"/>
      <c r="CE63" s="673"/>
      <c r="CF63" s="673"/>
      <c r="CG63" s="673"/>
      <c r="CH63" s="673"/>
      <c r="CI63" s="673"/>
      <c r="CJ63" s="673"/>
      <c r="CK63" s="673"/>
      <c r="CL63" s="673"/>
      <c r="CM63" s="673"/>
      <c r="CN63" s="673"/>
      <c r="CO63" s="673"/>
      <c r="CP63" s="673"/>
      <c r="CQ63" s="673"/>
      <c r="CR63" s="673"/>
      <c r="CS63" s="673"/>
      <c r="CT63" s="673"/>
      <c r="CU63" s="673"/>
      <c r="CV63" s="673"/>
      <c r="CW63" s="673"/>
      <c r="CX63" s="673"/>
      <c r="CY63" s="673"/>
      <c r="CZ63" s="673"/>
      <c r="DA63" s="673"/>
      <c r="DB63" s="673"/>
      <c r="DC63" s="673"/>
      <c r="DD63" s="673"/>
      <c r="DE63" s="673"/>
      <c r="DF63" s="673"/>
      <c r="DG63" s="673"/>
      <c r="DH63" s="673"/>
      <c r="DI63" s="673"/>
      <c r="DJ63" s="673"/>
      <c r="DK63" s="673"/>
      <c r="DL63" s="673"/>
      <c r="DM63" s="673"/>
      <c r="DN63" s="673"/>
      <c r="DO63" s="673"/>
      <c r="DP63" s="673"/>
      <c r="DQ63" s="673"/>
      <c r="DR63" s="673"/>
      <c r="DS63" s="673"/>
      <c r="DT63" s="673"/>
      <c r="DU63" s="673"/>
      <c r="DV63" s="673"/>
      <c r="DW63" s="673"/>
      <c r="DX63" s="673"/>
      <c r="DY63" s="673"/>
      <c r="DZ63" s="673"/>
      <c r="EA63" s="673"/>
      <c r="EB63" s="673"/>
      <c r="EC63" s="673"/>
      <c r="ED63" s="673"/>
      <c r="EE63" s="673"/>
      <c r="EF63" s="673"/>
      <c r="EG63" s="673"/>
      <c r="EH63" s="673"/>
      <c r="EI63" s="673"/>
      <c r="EJ63" s="673"/>
      <c r="EK63" s="673"/>
      <c r="EL63" s="673"/>
      <c r="EM63" s="673"/>
      <c r="EN63" s="673"/>
      <c r="EO63" s="673"/>
      <c r="EP63" s="673"/>
      <c r="EQ63" s="673"/>
      <c r="ER63" s="673"/>
      <c r="ES63" s="673"/>
      <c r="ET63" s="673"/>
      <c r="EU63" s="673"/>
      <c r="EV63" s="673"/>
      <c r="EW63" s="673"/>
      <c r="EX63" s="673"/>
      <c r="EY63" s="673"/>
      <c r="EZ63" s="673"/>
      <c r="FA63" s="673"/>
      <c r="FB63" s="673"/>
      <c r="FC63" s="673"/>
      <c r="FD63" s="673"/>
      <c r="FE63" s="673"/>
      <c r="FF63" s="673"/>
      <c r="FG63" s="673"/>
      <c r="FH63" s="673"/>
      <c r="FI63" s="673"/>
      <c r="FJ63" s="673"/>
      <c r="FK63" s="673"/>
      <c r="FL63" s="673"/>
      <c r="FM63" s="673"/>
      <c r="FN63" s="673"/>
      <c r="FO63" s="673"/>
      <c r="FP63" s="673"/>
      <c r="FQ63" s="673"/>
      <c r="FR63" s="673"/>
      <c r="FS63" s="673"/>
      <c r="FT63" s="673"/>
      <c r="FU63" s="673"/>
      <c r="FV63" s="673"/>
      <c r="FW63" s="673"/>
      <c r="FX63" s="673"/>
      <c r="FY63" s="673"/>
      <c r="FZ63" s="673"/>
      <c r="GA63" s="673"/>
      <c r="GB63" s="673"/>
      <c r="GC63" s="673"/>
      <c r="GD63" s="673"/>
      <c r="GE63" s="673"/>
      <c r="GF63" s="673"/>
      <c r="GG63" s="673"/>
      <c r="GH63" s="673"/>
      <c r="GI63" s="673"/>
      <c r="GJ63" s="673"/>
      <c r="GK63" s="673"/>
      <c r="GL63" s="673"/>
      <c r="GM63" s="673"/>
      <c r="GN63" s="673"/>
      <c r="GO63" s="673"/>
      <c r="GP63" s="673"/>
      <c r="GQ63" s="673"/>
      <c r="GR63" s="673"/>
      <c r="GS63" s="673"/>
      <c r="GT63" s="673"/>
      <c r="GU63" s="673"/>
      <c r="GV63" s="673"/>
      <c r="GW63" s="673"/>
      <c r="GX63" s="673"/>
      <c r="GY63" s="673"/>
      <c r="GZ63" s="673"/>
      <c r="HA63" s="673"/>
      <c r="HB63" s="673"/>
      <c r="HC63" s="673"/>
      <c r="HD63" s="673"/>
      <c r="HE63" s="673"/>
      <c r="HF63" s="673"/>
      <c r="HG63" s="673"/>
      <c r="HH63" s="673"/>
      <c r="HI63" s="673"/>
      <c r="HJ63" s="673"/>
      <c r="HK63" s="673"/>
      <c r="HL63" s="673"/>
      <c r="HM63" s="673"/>
      <c r="HN63" s="673"/>
      <c r="HO63" s="673"/>
      <c r="HP63" s="673"/>
      <c r="HQ63" s="673"/>
      <c r="HR63" s="673"/>
      <c r="HS63" s="673"/>
      <c r="HT63" s="673"/>
      <c r="HU63" s="673"/>
      <c r="HV63" s="673"/>
      <c r="HW63" s="673"/>
      <c r="HX63" s="673"/>
      <c r="HY63" s="673"/>
      <c r="HZ63" s="673"/>
      <c r="IA63" s="673"/>
      <c r="IB63" s="673"/>
      <c r="IC63" s="673"/>
      <c r="ID63" s="673"/>
      <c r="IE63" s="673"/>
      <c r="IF63" s="673"/>
      <c r="IG63" s="673"/>
      <c r="IH63" s="673"/>
      <c r="II63" s="673"/>
      <c r="IJ63" s="673"/>
      <c r="IK63" s="673"/>
      <c r="IL63" s="673"/>
      <c r="IM63" s="673"/>
      <c r="IN63" s="673"/>
      <c r="IO63" s="673"/>
      <c r="IP63" s="673"/>
      <c r="IQ63" s="673"/>
      <c r="IR63" s="673"/>
      <c r="IS63" s="673"/>
      <c r="IT63" s="673"/>
      <c r="IU63" s="673"/>
      <c r="IV63" s="673"/>
      <c r="IW63" s="673"/>
      <c r="IX63" s="673"/>
      <c r="IY63" s="673"/>
      <c r="IZ63" s="673"/>
      <c r="JA63" s="673"/>
      <c r="JB63" s="673"/>
      <c r="JC63" s="673"/>
      <c r="JD63" s="673"/>
      <c r="JE63" s="673"/>
      <c r="JF63" s="673"/>
      <c r="JG63" s="673"/>
      <c r="JH63" s="673"/>
      <c r="JI63" s="673"/>
      <c r="JJ63" s="673"/>
      <c r="JK63" s="673"/>
      <c r="JL63" s="673"/>
      <c r="JM63" s="673"/>
      <c r="JN63" s="673"/>
      <c r="JO63" s="673"/>
      <c r="JP63" s="673"/>
      <c r="JQ63" s="673"/>
      <c r="JR63" s="673"/>
      <c r="JS63" s="673"/>
      <c r="JT63" s="673"/>
      <c r="JU63" s="673"/>
      <c r="JV63" s="673"/>
      <c r="JW63" s="673"/>
      <c r="JX63" s="673"/>
      <c r="JY63" s="673"/>
      <c r="JZ63" s="673"/>
      <c r="KA63" s="673"/>
      <c r="KB63" s="673"/>
      <c r="KC63" s="673"/>
      <c r="KD63" s="673"/>
      <c r="KE63" s="673"/>
      <c r="KF63" s="673"/>
      <c r="KG63" s="673"/>
      <c r="KH63" s="673"/>
      <c r="KI63" s="673"/>
      <c r="KJ63" s="673"/>
      <c r="KK63" s="673"/>
      <c r="KL63" s="673"/>
      <c r="KM63" s="673"/>
      <c r="KN63" s="673"/>
      <c r="KO63" s="673"/>
      <c r="KP63" s="673"/>
      <c r="KQ63" s="673"/>
      <c r="KR63" s="673"/>
      <c r="KS63" s="673"/>
      <c r="KT63" s="673"/>
      <c r="KU63" s="673"/>
      <c r="KV63" s="673"/>
      <c r="KW63" s="673"/>
      <c r="KX63" s="673"/>
      <c r="KY63" s="673"/>
      <c r="KZ63" s="673"/>
      <c r="LA63" s="673"/>
      <c r="LB63" s="673"/>
      <c r="LC63" s="673"/>
      <c r="LD63" s="673"/>
      <c r="LE63" s="673"/>
      <c r="LF63" s="673"/>
      <c r="LG63" s="673"/>
      <c r="LH63" s="673"/>
      <c r="LI63" s="673"/>
      <c r="LJ63" s="673"/>
      <c r="LK63" s="673"/>
      <c r="LL63" s="673"/>
      <c r="LM63" s="673"/>
      <c r="LN63" s="673"/>
      <c r="LO63" s="673"/>
      <c r="LP63" s="673"/>
      <c r="LQ63" s="673"/>
      <c r="LR63" s="673"/>
      <c r="LS63" s="673"/>
      <c r="LT63" s="673"/>
      <c r="LU63" s="673"/>
      <c r="LV63" s="673"/>
      <c r="LW63" s="673"/>
      <c r="LX63" s="673"/>
      <c r="LY63" s="673"/>
      <c r="LZ63" s="673"/>
      <c r="MA63" s="673"/>
      <c r="MB63" s="673"/>
      <c r="MC63" s="673"/>
      <c r="MD63" s="673"/>
      <c r="ME63" s="673"/>
      <c r="MF63" s="673"/>
      <c r="MG63" s="673"/>
      <c r="MH63" s="673"/>
      <c r="MI63" s="673"/>
      <c r="MJ63" s="673"/>
    </row>
    <row r="64" spans="1:348" s="686" customFormat="1" ht="10.5" x14ac:dyDescent="0.15">
      <c r="A64" s="683"/>
      <c r="B64" s="684"/>
      <c r="C64" s="685"/>
      <c r="H64" s="687"/>
      <c r="I64" s="688"/>
      <c r="J64" s="688"/>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89"/>
      <c r="BW64" s="689"/>
      <c r="BX64" s="689"/>
      <c r="BY64" s="689"/>
      <c r="BZ64" s="689"/>
      <c r="CA64" s="689"/>
      <c r="CB64" s="689"/>
      <c r="CC64" s="689"/>
      <c r="CD64" s="689"/>
      <c r="CE64" s="689"/>
      <c r="CF64" s="689"/>
      <c r="CG64" s="689"/>
      <c r="CH64" s="689"/>
      <c r="CI64" s="689"/>
      <c r="CJ64" s="689"/>
      <c r="CK64" s="689"/>
      <c r="CL64" s="689"/>
      <c r="CM64" s="689"/>
      <c r="CN64" s="689"/>
      <c r="CO64" s="689"/>
      <c r="CP64" s="689"/>
      <c r="CQ64" s="689"/>
      <c r="CR64" s="689"/>
      <c r="CS64" s="689"/>
      <c r="CT64" s="689"/>
      <c r="CU64" s="689"/>
      <c r="CV64" s="689"/>
      <c r="CW64" s="689"/>
      <c r="CX64" s="689"/>
      <c r="CY64" s="689"/>
      <c r="CZ64" s="689"/>
      <c r="DA64" s="689"/>
      <c r="DB64" s="689"/>
      <c r="DC64" s="689"/>
      <c r="DD64" s="689"/>
      <c r="DE64" s="689"/>
      <c r="DF64" s="689"/>
      <c r="DG64" s="689"/>
      <c r="DH64" s="689"/>
      <c r="DI64" s="689"/>
      <c r="DJ64" s="689"/>
      <c r="DK64" s="689"/>
      <c r="DL64" s="689"/>
      <c r="DM64" s="689"/>
      <c r="DN64" s="689"/>
      <c r="DO64" s="689"/>
      <c r="DP64" s="689"/>
      <c r="DQ64" s="689"/>
      <c r="DR64" s="689"/>
      <c r="DS64" s="689"/>
      <c r="DT64" s="689"/>
      <c r="DU64" s="689"/>
      <c r="DV64" s="689"/>
      <c r="DW64" s="689"/>
      <c r="DX64" s="689"/>
      <c r="DY64" s="689"/>
      <c r="DZ64" s="689"/>
      <c r="EA64" s="689"/>
      <c r="EB64" s="689"/>
      <c r="EC64" s="689"/>
      <c r="ED64" s="689"/>
      <c r="EE64" s="689"/>
      <c r="EF64" s="689"/>
      <c r="EG64" s="689"/>
      <c r="EH64" s="689"/>
      <c r="EI64" s="689"/>
      <c r="EJ64" s="689"/>
      <c r="EK64" s="689"/>
      <c r="EL64" s="689"/>
      <c r="EM64" s="689"/>
      <c r="EN64" s="689"/>
      <c r="EO64" s="689"/>
      <c r="EP64" s="689"/>
      <c r="EQ64" s="689"/>
      <c r="ER64" s="689"/>
      <c r="ES64" s="689"/>
      <c r="ET64" s="689"/>
      <c r="EU64" s="689"/>
      <c r="EV64" s="689"/>
      <c r="EW64" s="689"/>
      <c r="EX64" s="689"/>
      <c r="EY64" s="689"/>
      <c r="EZ64" s="689"/>
      <c r="FA64" s="689"/>
      <c r="FB64" s="689"/>
      <c r="FC64" s="689"/>
      <c r="FD64" s="689"/>
      <c r="FE64" s="689"/>
      <c r="FF64" s="689"/>
      <c r="FG64" s="689"/>
      <c r="FH64" s="689"/>
      <c r="FI64" s="689"/>
      <c r="FJ64" s="689"/>
      <c r="FK64" s="689"/>
      <c r="FL64" s="689"/>
      <c r="FM64" s="689"/>
      <c r="FN64" s="689"/>
      <c r="FO64" s="689"/>
      <c r="FP64" s="689"/>
      <c r="FQ64" s="689"/>
      <c r="FR64" s="689"/>
      <c r="FS64" s="689"/>
      <c r="FT64" s="689"/>
      <c r="FU64" s="689"/>
      <c r="FV64" s="689"/>
      <c r="FW64" s="689"/>
      <c r="FX64" s="689"/>
      <c r="FY64" s="689"/>
      <c r="FZ64" s="689"/>
      <c r="GA64" s="689"/>
      <c r="GB64" s="689"/>
      <c r="GC64" s="689"/>
      <c r="GD64" s="689"/>
      <c r="GE64" s="689"/>
      <c r="GF64" s="689"/>
      <c r="GG64" s="689"/>
      <c r="GH64" s="689"/>
      <c r="GI64" s="689"/>
      <c r="GJ64" s="689"/>
      <c r="GK64" s="689"/>
      <c r="GL64" s="689"/>
      <c r="GM64" s="689"/>
      <c r="GN64" s="689"/>
      <c r="GO64" s="689"/>
      <c r="GP64" s="689"/>
      <c r="GQ64" s="689"/>
      <c r="GR64" s="689"/>
      <c r="GS64" s="689"/>
      <c r="GT64" s="689"/>
      <c r="GU64" s="689"/>
      <c r="GV64" s="689"/>
      <c r="GW64" s="689"/>
      <c r="GX64" s="689"/>
      <c r="GY64" s="689"/>
      <c r="GZ64" s="689"/>
      <c r="HA64" s="689"/>
      <c r="HB64" s="689"/>
      <c r="HC64" s="689"/>
      <c r="HD64" s="689"/>
      <c r="HE64" s="689"/>
      <c r="HF64" s="689"/>
      <c r="HG64" s="689"/>
      <c r="HH64" s="689"/>
      <c r="HI64" s="689"/>
      <c r="HJ64" s="689"/>
      <c r="HK64" s="689"/>
      <c r="HL64" s="689"/>
      <c r="HM64" s="689"/>
      <c r="HN64" s="689"/>
      <c r="HO64" s="689"/>
      <c r="HP64" s="689"/>
      <c r="HQ64" s="689"/>
      <c r="HR64" s="689"/>
      <c r="HS64" s="689"/>
      <c r="HT64" s="689"/>
      <c r="HU64" s="689"/>
      <c r="HV64" s="689"/>
      <c r="HW64" s="689"/>
      <c r="HX64" s="689"/>
      <c r="HY64" s="689"/>
      <c r="HZ64" s="689"/>
      <c r="IA64" s="689"/>
      <c r="IB64" s="689"/>
      <c r="IC64" s="689"/>
      <c r="ID64" s="689"/>
      <c r="IE64" s="689"/>
      <c r="IF64" s="689"/>
      <c r="IG64" s="689"/>
      <c r="IH64" s="689"/>
      <c r="II64" s="689"/>
      <c r="IJ64" s="689"/>
      <c r="IK64" s="689"/>
      <c r="IL64" s="689"/>
      <c r="IM64" s="689"/>
      <c r="IN64" s="689"/>
      <c r="IO64" s="689"/>
      <c r="IP64" s="689"/>
      <c r="IQ64" s="689"/>
      <c r="IR64" s="689"/>
      <c r="IS64" s="689"/>
      <c r="IT64" s="689"/>
      <c r="IU64" s="689"/>
      <c r="IV64" s="689"/>
      <c r="IW64" s="689"/>
      <c r="IX64" s="689"/>
      <c r="IY64" s="689"/>
      <c r="IZ64" s="689"/>
      <c r="JA64" s="689"/>
      <c r="JB64" s="689"/>
      <c r="JC64" s="689"/>
      <c r="JD64" s="689"/>
      <c r="JE64" s="689"/>
      <c r="JF64" s="689"/>
      <c r="JG64" s="689"/>
      <c r="JH64" s="689"/>
      <c r="JI64" s="689"/>
      <c r="JJ64" s="689"/>
      <c r="JK64" s="689"/>
      <c r="JL64" s="689"/>
      <c r="JM64" s="689"/>
      <c r="JN64" s="689"/>
      <c r="JO64" s="689"/>
      <c r="JP64" s="689"/>
      <c r="JQ64" s="689"/>
      <c r="JR64" s="689"/>
      <c r="JS64" s="689"/>
      <c r="JT64" s="689"/>
      <c r="JU64" s="689"/>
      <c r="JV64" s="689"/>
      <c r="JW64" s="689"/>
      <c r="JX64" s="689"/>
      <c r="JY64" s="689"/>
      <c r="JZ64" s="689"/>
      <c r="KA64" s="689"/>
      <c r="KB64" s="689"/>
      <c r="KC64" s="689"/>
      <c r="KD64" s="689"/>
      <c r="KE64" s="689"/>
      <c r="KF64" s="689"/>
      <c r="KG64" s="689"/>
      <c r="KH64" s="689"/>
      <c r="KI64" s="689"/>
      <c r="KJ64" s="689"/>
      <c r="KK64" s="689"/>
      <c r="KL64" s="689"/>
      <c r="KM64" s="689"/>
      <c r="KN64" s="689"/>
      <c r="KO64" s="689"/>
      <c r="KP64" s="689"/>
      <c r="KQ64" s="689"/>
      <c r="KR64" s="689"/>
      <c r="KS64" s="689"/>
      <c r="KT64" s="689"/>
      <c r="KU64" s="689"/>
      <c r="KV64" s="689"/>
      <c r="KW64" s="689"/>
      <c r="KX64" s="689"/>
      <c r="KY64" s="689"/>
      <c r="KZ64" s="689"/>
      <c r="LA64" s="689"/>
      <c r="LB64" s="689"/>
      <c r="LC64" s="689"/>
      <c r="LD64" s="689"/>
      <c r="LE64" s="689"/>
      <c r="LF64" s="689"/>
      <c r="LG64" s="689"/>
      <c r="LH64" s="689"/>
      <c r="LI64" s="689"/>
      <c r="LJ64" s="689"/>
      <c r="LK64" s="689"/>
      <c r="LL64" s="689"/>
      <c r="LM64" s="689"/>
      <c r="LN64" s="689"/>
      <c r="LO64" s="689"/>
      <c r="LP64" s="689"/>
      <c r="LQ64" s="689"/>
      <c r="LR64" s="689"/>
      <c r="LS64" s="689"/>
      <c r="LT64" s="689"/>
      <c r="LU64" s="689"/>
      <c r="LV64" s="689"/>
      <c r="LW64" s="689"/>
      <c r="LX64" s="689"/>
      <c r="LY64" s="689"/>
      <c r="LZ64" s="689"/>
      <c r="MA64" s="689"/>
      <c r="MB64" s="689"/>
      <c r="MC64" s="689"/>
      <c r="MD64" s="689"/>
      <c r="ME64" s="689"/>
      <c r="MF64" s="689"/>
      <c r="MG64" s="689"/>
      <c r="MH64" s="689"/>
      <c r="MI64" s="689"/>
      <c r="MJ64" s="689"/>
    </row>
    <row r="65" spans="1:348" x14ac:dyDescent="0.2">
      <c r="A65" s="723" t="s">
        <v>2440</v>
      </c>
      <c r="E65" s="693"/>
      <c r="F65" s="693"/>
      <c r="H65" s="694"/>
      <c r="I65" s="695"/>
      <c r="J65" s="695"/>
      <c r="K65" s="696"/>
      <c r="L65" s="696"/>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6"/>
      <c r="BU65" s="696"/>
      <c r="BV65" s="696"/>
      <c r="BW65" s="696"/>
      <c r="BX65" s="696"/>
      <c r="BY65" s="696"/>
      <c r="BZ65" s="696"/>
      <c r="CA65" s="696"/>
      <c r="CB65" s="696"/>
      <c r="CC65" s="696"/>
      <c r="CD65" s="696"/>
      <c r="CE65" s="696"/>
      <c r="CF65" s="696"/>
      <c r="CG65" s="696"/>
      <c r="CH65" s="696"/>
      <c r="CI65" s="696"/>
      <c r="CJ65" s="696"/>
      <c r="CK65" s="696"/>
      <c r="CL65" s="696"/>
      <c r="CM65" s="696"/>
      <c r="CN65" s="696"/>
      <c r="CO65" s="696"/>
      <c r="CP65" s="696"/>
      <c r="CQ65" s="696"/>
      <c r="CR65" s="696"/>
      <c r="CS65" s="696"/>
      <c r="CT65" s="696"/>
      <c r="CU65" s="696"/>
      <c r="CV65" s="696"/>
      <c r="CW65" s="696"/>
      <c r="CX65" s="696"/>
      <c r="CY65" s="696"/>
      <c r="CZ65" s="696"/>
      <c r="DA65" s="696"/>
      <c r="DB65" s="696"/>
      <c r="DC65" s="696"/>
      <c r="DD65" s="696"/>
      <c r="DE65" s="696"/>
      <c r="DF65" s="696"/>
      <c r="DG65" s="696"/>
      <c r="DH65" s="696"/>
      <c r="DI65" s="696"/>
      <c r="DJ65" s="696"/>
      <c r="DK65" s="696"/>
      <c r="DL65" s="696"/>
      <c r="DM65" s="696"/>
      <c r="DN65" s="696"/>
      <c r="DO65" s="696"/>
      <c r="DP65" s="696"/>
      <c r="DQ65" s="696"/>
      <c r="DR65" s="696"/>
      <c r="DS65" s="696"/>
      <c r="DT65" s="696"/>
      <c r="DU65" s="696"/>
      <c r="DV65" s="696"/>
      <c r="DW65" s="696"/>
      <c r="DX65" s="696"/>
      <c r="DY65" s="696"/>
      <c r="DZ65" s="696"/>
      <c r="EA65" s="696"/>
      <c r="EB65" s="696"/>
      <c r="EC65" s="696"/>
      <c r="ED65" s="696"/>
      <c r="EE65" s="696"/>
      <c r="EF65" s="696"/>
      <c r="EG65" s="696"/>
      <c r="EH65" s="696"/>
      <c r="EI65" s="696"/>
      <c r="EJ65" s="696"/>
      <c r="EK65" s="696"/>
      <c r="EL65" s="696"/>
      <c r="EM65" s="696"/>
      <c r="EN65" s="696"/>
      <c r="EO65" s="696"/>
      <c r="EP65" s="696"/>
      <c r="EQ65" s="696"/>
      <c r="ER65" s="696"/>
      <c r="ES65" s="696"/>
      <c r="ET65" s="696"/>
      <c r="EU65" s="696"/>
      <c r="EV65" s="696"/>
      <c r="EW65" s="696"/>
      <c r="EX65" s="696"/>
      <c r="EY65" s="696"/>
      <c r="EZ65" s="696"/>
      <c r="FA65" s="696"/>
      <c r="FB65" s="696"/>
      <c r="FC65" s="696"/>
      <c r="FD65" s="696"/>
      <c r="FE65" s="696"/>
      <c r="FF65" s="696"/>
      <c r="FG65" s="696"/>
      <c r="FH65" s="696"/>
      <c r="FI65" s="696"/>
      <c r="FJ65" s="696"/>
      <c r="FK65" s="696"/>
      <c r="FL65" s="696"/>
      <c r="FM65" s="696"/>
      <c r="FN65" s="696"/>
      <c r="FO65" s="696"/>
      <c r="FP65" s="696"/>
      <c r="FQ65" s="696"/>
      <c r="FR65" s="696"/>
      <c r="FS65" s="696"/>
      <c r="FT65" s="696"/>
      <c r="FU65" s="696"/>
      <c r="FV65" s="696"/>
      <c r="FW65" s="696"/>
      <c r="FX65" s="696"/>
      <c r="FY65" s="696"/>
      <c r="FZ65" s="696"/>
      <c r="GA65" s="696"/>
      <c r="GB65" s="696"/>
      <c r="GC65" s="696"/>
      <c r="GD65" s="696"/>
      <c r="GE65" s="696"/>
      <c r="GF65" s="696"/>
      <c r="GG65" s="696"/>
      <c r="GH65" s="696"/>
      <c r="GI65" s="696"/>
      <c r="GJ65" s="696"/>
      <c r="GK65" s="696"/>
      <c r="GL65" s="696"/>
      <c r="GM65" s="696"/>
      <c r="GN65" s="696"/>
      <c r="GO65" s="696"/>
      <c r="GP65" s="696"/>
      <c r="GQ65" s="696"/>
      <c r="GR65" s="696"/>
      <c r="GS65" s="696"/>
      <c r="GT65" s="696"/>
      <c r="GU65" s="696"/>
      <c r="GV65" s="696"/>
      <c r="GW65" s="696"/>
      <c r="GX65" s="696"/>
      <c r="GY65" s="696"/>
      <c r="GZ65" s="696"/>
      <c r="HA65" s="696"/>
      <c r="HB65" s="696"/>
      <c r="HC65" s="696"/>
      <c r="HD65" s="696"/>
      <c r="HE65" s="696"/>
      <c r="HF65" s="696"/>
      <c r="HG65" s="696"/>
      <c r="HH65" s="696"/>
      <c r="HI65" s="696"/>
      <c r="HJ65" s="696"/>
      <c r="HK65" s="696"/>
      <c r="HL65" s="696"/>
      <c r="HM65" s="696"/>
      <c r="HN65" s="696"/>
      <c r="HO65" s="696"/>
      <c r="HP65" s="696"/>
      <c r="HQ65" s="696"/>
      <c r="HR65" s="696"/>
      <c r="HS65" s="696"/>
      <c r="HT65" s="696"/>
      <c r="HU65" s="696"/>
      <c r="HV65" s="696"/>
      <c r="HW65" s="696"/>
      <c r="HX65" s="696"/>
      <c r="HY65" s="696"/>
      <c r="HZ65" s="696"/>
      <c r="IA65" s="696"/>
      <c r="IB65" s="696"/>
      <c r="IC65" s="696"/>
      <c r="ID65" s="696"/>
      <c r="IE65" s="696"/>
      <c r="IF65" s="696"/>
      <c r="IG65" s="696"/>
      <c r="IH65" s="696"/>
      <c r="II65" s="696"/>
      <c r="IJ65" s="696"/>
      <c r="IK65" s="696"/>
      <c r="IL65" s="696"/>
      <c r="IM65" s="696"/>
      <c r="IN65" s="696"/>
      <c r="IO65" s="696"/>
      <c r="IP65" s="696"/>
      <c r="IQ65" s="696"/>
      <c r="IR65" s="696"/>
      <c r="IS65" s="696"/>
      <c r="IT65" s="696"/>
      <c r="IU65" s="696"/>
      <c r="IV65" s="696"/>
      <c r="IW65" s="696"/>
      <c r="IX65" s="696"/>
      <c r="IY65" s="696"/>
      <c r="IZ65" s="696"/>
      <c r="JA65" s="696"/>
      <c r="JB65" s="696"/>
      <c r="JC65" s="696"/>
      <c r="JD65" s="696"/>
      <c r="JE65" s="696"/>
      <c r="JF65" s="696"/>
      <c r="JG65" s="696"/>
      <c r="JH65" s="696"/>
      <c r="JI65" s="696"/>
      <c r="JJ65" s="696"/>
      <c r="JK65" s="696"/>
      <c r="JL65" s="696"/>
      <c r="JM65" s="696"/>
      <c r="JN65" s="696"/>
      <c r="JO65" s="696"/>
      <c r="JP65" s="696"/>
      <c r="JQ65" s="696"/>
      <c r="JR65" s="696"/>
      <c r="JS65" s="696"/>
      <c r="JT65" s="696"/>
      <c r="JU65" s="696"/>
      <c r="JV65" s="696"/>
      <c r="JW65" s="696"/>
      <c r="JX65" s="696"/>
      <c r="JY65" s="696"/>
      <c r="JZ65" s="696"/>
      <c r="KA65" s="696"/>
      <c r="KB65" s="696"/>
      <c r="KC65" s="696"/>
      <c r="KD65" s="696"/>
      <c r="KE65" s="696"/>
      <c r="KF65" s="696"/>
      <c r="KG65" s="696"/>
      <c r="KH65" s="696"/>
      <c r="KI65" s="696"/>
      <c r="KJ65" s="696"/>
      <c r="KK65" s="696"/>
      <c r="KL65" s="696"/>
      <c r="KM65" s="696"/>
      <c r="KN65" s="696"/>
      <c r="KO65" s="696"/>
      <c r="KP65" s="696"/>
      <c r="KQ65" s="696"/>
      <c r="KR65" s="696"/>
      <c r="KS65" s="696"/>
      <c r="KT65" s="696"/>
      <c r="KU65" s="696"/>
      <c r="KV65" s="696"/>
      <c r="KW65" s="696"/>
      <c r="KX65" s="696"/>
      <c r="KY65" s="696"/>
      <c r="KZ65" s="696"/>
      <c r="LA65" s="696"/>
      <c r="LB65" s="696"/>
      <c r="LC65" s="696"/>
      <c r="LD65" s="696"/>
      <c r="LE65" s="696"/>
      <c r="LF65" s="696"/>
      <c r="LG65" s="696"/>
      <c r="LH65" s="696"/>
      <c r="LI65" s="696"/>
      <c r="LJ65" s="696"/>
      <c r="LK65" s="696"/>
      <c r="LL65" s="696"/>
      <c r="LM65" s="696"/>
      <c r="LN65" s="696"/>
      <c r="LO65" s="696"/>
      <c r="LP65" s="696"/>
      <c r="LQ65" s="696"/>
      <c r="LR65" s="696"/>
      <c r="LS65" s="696"/>
      <c r="LT65" s="696"/>
      <c r="LU65" s="696"/>
      <c r="LV65" s="696"/>
      <c r="LW65" s="696"/>
      <c r="LX65" s="696"/>
      <c r="LY65" s="696"/>
      <c r="LZ65" s="696"/>
      <c r="MA65" s="696"/>
      <c r="MB65" s="696"/>
      <c r="MC65" s="696"/>
      <c r="MD65" s="696"/>
      <c r="ME65" s="696"/>
      <c r="MF65" s="696"/>
      <c r="MG65" s="696"/>
      <c r="MH65" s="696"/>
      <c r="MI65" s="696"/>
      <c r="MJ65" s="696"/>
    </row>
    <row r="66" spans="1:348" x14ac:dyDescent="0.2">
      <c r="E66" s="693"/>
      <c r="F66" s="693"/>
      <c r="H66" s="694"/>
      <c r="I66" s="695"/>
      <c r="J66" s="695"/>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6"/>
      <c r="BU66" s="696"/>
      <c r="BV66" s="696"/>
      <c r="BW66" s="696"/>
      <c r="BX66" s="696"/>
      <c r="BY66" s="696"/>
      <c r="BZ66" s="696"/>
      <c r="CA66" s="696"/>
      <c r="CB66" s="696"/>
      <c r="CC66" s="696"/>
      <c r="CD66" s="696"/>
      <c r="CE66" s="696"/>
      <c r="CF66" s="696"/>
      <c r="CG66" s="696"/>
      <c r="CH66" s="696"/>
      <c r="CI66" s="696"/>
      <c r="CJ66" s="696"/>
      <c r="CK66" s="696"/>
      <c r="CL66" s="696"/>
      <c r="CM66" s="696"/>
      <c r="CN66" s="696"/>
      <c r="CO66" s="696"/>
      <c r="CP66" s="696"/>
      <c r="CQ66" s="696"/>
      <c r="CR66" s="696"/>
      <c r="CS66" s="696"/>
      <c r="CT66" s="696"/>
      <c r="CU66" s="696"/>
      <c r="CV66" s="696"/>
      <c r="CW66" s="696"/>
      <c r="CX66" s="696"/>
      <c r="CY66" s="696"/>
      <c r="CZ66" s="696"/>
      <c r="DA66" s="696"/>
      <c r="DB66" s="696"/>
      <c r="DC66" s="696"/>
      <c r="DD66" s="696"/>
      <c r="DE66" s="696"/>
      <c r="DF66" s="696"/>
      <c r="DG66" s="696"/>
      <c r="DH66" s="696"/>
      <c r="DI66" s="696"/>
      <c r="DJ66" s="696"/>
      <c r="DK66" s="696"/>
      <c r="DL66" s="696"/>
      <c r="DM66" s="696"/>
      <c r="DN66" s="696"/>
      <c r="DO66" s="696"/>
      <c r="DP66" s="696"/>
      <c r="DQ66" s="696"/>
      <c r="DR66" s="696"/>
      <c r="DS66" s="696"/>
      <c r="DT66" s="696"/>
      <c r="DU66" s="696"/>
      <c r="DV66" s="696"/>
      <c r="DW66" s="696"/>
      <c r="DX66" s="696"/>
      <c r="DY66" s="696"/>
      <c r="DZ66" s="696"/>
      <c r="EA66" s="696"/>
      <c r="EB66" s="696"/>
      <c r="EC66" s="696"/>
      <c r="ED66" s="696"/>
      <c r="EE66" s="696"/>
      <c r="EF66" s="696"/>
      <c r="EG66" s="696"/>
      <c r="EH66" s="696"/>
      <c r="EI66" s="696"/>
      <c r="EJ66" s="696"/>
      <c r="EK66" s="696"/>
      <c r="EL66" s="696"/>
      <c r="EM66" s="696"/>
      <c r="EN66" s="696"/>
      <c r="EO66" s="696"/>
      <c r="EP66" s="696"/>
      <c r="EQ66" s="696"/>
      <c r="ER66" s="696"/>
      <c r="ES66" s="696"/>
      <c r="ET66" s="696"/>
      <c r="EU66" s="696"/>
      <c r="EV66" s="696"/>
      <c r="EW66" s="696"/>
      <c r="EX66" s="696"/>
      <c r="EY66" s="696"/>
      <c r="EZ66" s="696"/>
      <c r="FA66" s="696"/>
      <c r="FB66" s="696"/>
      <c r="FC66" s="696"/>
      <c r="FD66" s="696"/>
      <c r="FE66" s="696"/>
      <c r="FF66" s="696"/>
      <c r="FG66" s="696"/>
      <c r="FH66" s="696"/>
      <c r="FI66" s="696"/>
      <c r="FJ66" s="696"/>
      <c r="FK66" s="696"/>
      <c r="FL66" s="696"/>
      <c r="FM66" s="696"/>
      <c r="FN66" s="696"/>
      <c r="FO66" s="696"/>
      <c r="FP66" s="696"/>
      <c r="FQ66" s="696"/>
      <c r="FR66" s="696"/>
      <c r="FS66" s="696"/>
      <c r="FT66" s="696"/>
      <c r="FU66" s="696"/>
      <c r="FV66" s="696"/>
      <c r="FW66" s="696"/>
      <c r="FX66" s="696"/>
      <c r="FY66" s="696"/>
      <c r="FZ66" s="696"/>
      <c r="GA66" s="696"/>
      <c r="GB66" s="696"/>
      <c r="GC66" s="696"/>
      <c r="GD66" s="696"/>
      <c r="GE66" s="696"/>
      <c r="GF66" s="696"/>
      <c r="GG66" s="696"/>
      <c r="GH66" s="696"/>
      <c r="GI66" s="696"/>
      <c r="GJ66" s="696"/>
      <c r="GK66" s="696"/>
      <c r="GL66" s="696"/>
      <c r="GM66" s="696"/>
      <c r="GN66" s="696"/>
      <c r="GO66" s="696"/>
      <c r="GP66" s="696"/>
      <c r="GQ66" s="696"/>
      <c r="GR66" s="696"/>
      <c r="GS66" s="696"/>
      <c r="GT66" s="696"/>
      <c r="GU66" s="696"/>
      <c r="GV66" s="696"/>
      <c r="GW66" s="696"/>
      <c r="GX66" s="696"/>
      <c r="GY66" s="696"/>
      <c r="GZ66" s="696"/>
      <c r="HA66" s="696"/>
      <c r="HB66" s="696"/>
      <c r="HC66" s="696"/>
      <c r="HD66" s="696"/>
      <c r="HE66" s="696"/>
      <c r="HF66" s="696"/>
      <c r="HG66" s="696"/>
      <c r="HH66" s="696"/>
      <c r="HI66" s="696"/>
      <c r="HJ66" s="696"/>
      <c r="HK66" s="696"/>
      <c r="HL66" s="696"/>
      <c r="HM66" s="696"/>
      <c r="HN66" s="696"/>
      <c r="HO66" s="696"/>
      <c r="HP66" s="696"/>
      <c r="HQ66" s="696"/>
      <c r="HR66" s="696"/>
      <c r="HS66" s="696"/>
      <c r="HT66" s="696"/>
      <c r="HU66" s="696"/>
      <c r="HV66" s="696"/>
      <c r="HW66" s="696"/>
      <c r="HX66" s="696"/>
      <c r="HY66" s="696"/>
      <c r="HZ66" s="696"/>
      <c r="IA66" s="696"/>
      <c r="IB66" s="696"/>
      <c r="IC66" s="696"/>
      <c r="ID66" s="696"/>
      <c r="IE66" s="696"/>
      <c r="IF66" s="696"/>
      <c r="IG66" s="696"/>
      <c r="IH66" s="696"/>
      <c r="II66" s="696"/>
      <c r="IJ66" s="696"/>
      <c r="IK66" s="696"/>
      <c r="IL66" s="696"/>
      <c r="IM66" s="696"/>
      <c r="IN66" s="696"/>
      <c r="IO66" s="696"/>
      <c r="IP66" s="696"/>
      <c r="IQ66" s="696"/>
      <c r="IR66" s="696"/>
      <c r="IS66" s="696"/>
      <c r="IT66" s="696"/>
      <c r="IU66" s="696"/>
      <c r="IV66" s="696"/>
      <c r="IW66" s="696"/>
      <c r="IX66" s="696"/>
      <c r="IY66" s="696"/>
      <c r="IZ66" s="696"/>
      <c r="JA66" s="696"/>
      <c r="JB66" s="696"/>
      <c r="JC66" s="696"/>
      <c r="JD66" s="696"/>
      <c r="JE66" s="696"/>
      <c r="JF66" s="696"/>
      <c r="JG66" s="696"/>
      <c r="JH66" s="696"/>
      <c r="JI66" s="696"/>
      <c r="JJ66" s="696"/>
      <c r="JK66" s="696"/>
      <c r="JL66" s="696"/>
      <c r="JM66" s="696"/>
      <c r="JN66" s="696"/>
      <c r="JO66" s="696"/>
      <c r="JP66" s="696"/>
      <c r="JQ66" s="696"/>
      <c r="JR66" s="696"/>
      <c r="JS66" s="696"/>
      <c r="JT66" s="696"/>
      <c r="JU66" s="696"/>
      <c r="JV66" s="696"/>
      <c r="JW66" s="696"/>
      <c r="JX66" s="696"/>
      <c r="JY66" s="696"/>
      <c r="JZ66" s="696"/>
      <c r="KA66" s="696"/>
      <c r="KB66" s="696"/>
      <c r="KC66" s="696"/>
      <c r="KD66" s="696"/>
      <c r="KE66" s="696"/>
      <c r="KF66" s="696"/>
      <c r="KG66" s="696"/>
      <c r="KH66" s="696"/>
      <c r="KI66" s="696"/>
      <c r="KJ66" s="696"/>
      <c r="KK66" s="696"/>
      <c r="KL66" s="696"/>
      <c r="KM66" s="696"/>
      <c r="KN66" s="696"/>
      <c r="KO66" s="696"/>
      <c r="KP66" s="696"/>
      <c r="KQ66" s="696"/>
      <c r="KR66" s="696"/>
      <c r="KS66" s="696"/>
      <c r="KT66" s="696"/>
      <c r="KU66" s="696"/>
      <c r="KV66" s="696"/>
      <c r="KW66" s="696"/>
      <c r="KX66" s="696"/>
      <c r="KY66" s="696"/>
      <c r="KZ66" s="696"/>
      <c r="LA66" s="696"/>
      <c r="LB66" s="696"/>
      <c r="LC66" s="696"/>
      <c r="LD66" s="696"/>
      <c r="LE66" s="696"/>
      <c r="LF66" s="696"/>
      <c r="LG66" s="696"/>
      <c r="LH66" s="696"/>
      <c r="LI66" s="696"/>
      <c r="LJ66" s="696"/>
      <c r="LK66" s="696"/>
      <c r="LL66" s="696"/>
      <c r="LM66" s="696"/>
      <c r="LN66" s="696"/>
      <c r="LO66" s="696"/>
      <c r="LP66" s="696"/>
      <c r="LQ66" s="696"/>
      <c r="LR66" s="696"/>
      <c r="LS66" s="696"/>
      <c r="LT66" s="696"/>
      <c r="LU66" s="696"/>
      <c r="LV66" s="696"/>
      <c r="LW66" s="696"/>
      <c r="LX66" s="696"/>
      <c r="LY66" s="696"/>
      <c r="LZ66" s="696"/>
      <c r="MA66" s="696"/>
      <c r="MB66" s="696"/>
      <c r="MC66" s="696"/>
      <c r="MD66" s="696"/>
      <c r="ME66" s="696"/>
      <c r="MF66" s="696"/>
      <c r="MG66" s="696"/>
      <c r="MH66" s="696"/>
      <c r="MI66" s="696"/>
      <c r="MJ66" s="696"/>
    </row>
    <row r="67" spans="1:348" x14ac:dyDescent="0.2">
      <c r="H67" s="697"/>
      <c r="I67" s="697"/>
      <c r="J67" s="697"/>
      <c r="K67" s="696"/>
      <c r="L67" s="696"/>
      <c r="M67" s="696"/>
      <c r="N67" s="696"/>
      <c r="O67" s="696"/>
    </row>
    <row r="68" spans="1:348" x14ac:dyDescent="0.2">
      <c r="H68" s="697"/>
      <c r="I68" s="697"/>
      <c r="J68" s="697"/>
      <c r="K68" s="696"/>
      <c r="L68" s="696"/>
      <c r="M68" s="696"/>
      <c r="N68" s="696"/>
      <c r="O68" s="696"/>
    </row>
    <row r="69" spans="1:348" x14ac:dyDescent="0.2">
      <c r="D69" s="693"/>
      <c r="E69" s="693"/>
      <c r="F69" s="693"/>
      <c r="G69" s="693"/>
      <c r="H69" s="693"/>
      <c r="I69" s="697"/>
      <c r="J69" s="697"/>
      <c r="K69" s="696"/>
      <c r="L69" s="696"/>
      <c r="M69" s="696"/>
      <c r="N69" s="696"/>
      <c r="O69" s="696"/>
    </row>
    <row r="70" spans="1:348" x14ac:dyDescent="0.2">
      <c r="H70" s="697"/>
      <c r="I70" s="697"/>
      <c r="J70" s="697"/>
      <c r="K70" s="696"/>
      <c r="L70" s="696"/>
      <c r="M70" s="696"/>
      <c r="N70" s="696"/>
      <c r="O70" s="696"/>
    </row>
    <row r="71" spans="1:348" x14ac:dyDescent="0.2">
      <c r="H71" s="697"/>
      <c r="I71" s="697"/>
      <c r="J71" s="697"/>
      <c r="K71" s="696"/>
      <c r="L71" s="696"/>
      <c r="M71" s="696"/>
      <c r="N71" s="696"/>
      <c r="O71" s="696"/>
    </row>
    <row r="72" spans="1:348" x14ac:dyDescent="0.2">
      <c r="H72" s="697"/>
      <c r="I72" s="697"/>
      <c r="J72" s="697"/>
      <c r="K72" s="696"/>
      <c r="L72" s="696"/>
      <c r="M72" s="696"/>
      <c r="N72" s="696"/>
      <c r="O72" s="696"/>
    </row>
    <row r="73" spans="1:348" x14ac:dyDescent="0.2">
      <c r="H73" s="697"/>
      <c r="I73" s="697"/>
      <c r="J73" s="697"/>
      <c r="K73" s="696"/>
      <c r="L73" s="696"/>
      <c r="M73" s="696"/>
      <c r="N73" s="696"/>
      <c r="O73" s="696"/>
    </row>
    <row r="74" spans="1:348" x14ac:dyDescent="0.2">
      <c r="H74" s="697"/>
      <c r="I74" s="697"/>
      <c r="J74" s="697"/>
      <c r="K74" s="696"/>
      <c r="L74" s="696"/>
      <c r="M74" s="696"/>
      <c r="N74" s="696"/>
      <c r="O74" s="696"/>
    </row>
    <row r="75" spans="1:348" x14ac:dyDescent="0.2">
      <c r="H75" s="697"/>
      <c r="I75" s="697"/>
      <c r="J75" s="697"/>
      <c r="K75" s="696"/>
      <c r="L75" s="696"/>
      <c r="M75" s="696"/>
      <c r="N75" s="696"/>
      <c r="O75" s="696"/>
    </row>
    <row r="76" spans="1:348" x14ac:dyDescent="0.2">
      <c r="H76" s="697"/>
      <c r="I76" s="697"/>
      <c r="J76" s="697"/>
      <c r="K76" s="696"/>
      <c r="L76" s="696"/>
      <c r="M76" s="696"/>
      <c r="N76" s="696"/>
      <c r="O76" s="696"/>
    </row>
    <row r="77" spans="1:348" x14ac:dyDescent="0.2">
      <c r="H77" s="697"/>
      <c r="I77" s="697"/>
      <c r="J77" s="697"/>
      <c r="K77" s="696"/>
      <c r="L77" s="696"/>
      <c r="M77" s="696"/>
      <c r="N77" s="696"/>
      <c r="O77" s="696"/>
    </row>
    <row r="78" spans="1:348" x14ac:dyDescent="0.2">
      <c r="H78" s="697"/>
      <c r="I78" s="697"/>
      <c r="J78" s="697"/>
      <c r="K78" s="696"/>
      <c r="L78" s="696"/>
      <c r="M78" s="696"/>
      <c r="N78" s="696"/>
      <c r="O78" s="696"/>
    </row>
    <row r="79" spans="1:348" x14ac:dyDescent="0.2">
      <c r="H79" s="697"/>
      <c r="I79" s="697"/>
      <c r="J79" s="697"/>
      <c r="K79" s="696"/>
      <c r="L79" s="696"/>
      <c r="M79" s="696"/>
      <c r="N79" s="696"/>
      <c r="O79" s="696"/>
    </row>
    <row r="80" spans="1:348" x14ac:dyDescent="0.2">
      <c r="H80" s="697"/>
      <c r="I80" s="697"/>
      <c r="J80" s="697"/>
      <c r="K80" s="696"/>
      <c r="L80" s="696"/>
      <c r="M80" s="696"/>
      <c r="N80" s="696"/>
      <c r="O80" s="696"/>
    </row>
    <row r="81" spans="8:15" x14ac:dyDescent="0.2">
      <c r="H81" s="697"/>
      <c r="I81" s="697"/>
      <c r="J81" s="697"/>
      <c r="K81" s="696"/>
      <c r="L81" s="696"/>
      <c r="M81" s="696"/>
      <c r="N81" s="696"/>
      <c r="O81" s="696"/>
    </row>
    <row r="82" spans="8:15" x14ac:dyDescent="0.2">
      <c r="H82" s="697"/>
      <c r="I82" s="697"/>
      <c r="J82" s="697"/>
      <c r="K82" s="696"/>
      <c r="L82" s="696"/>
      <c r="M82" s="696"/>
      <c r="N82" s="696"/>
      <c r="O82" s="696"/>
    </row>
    <row r="83" spans="8:15" x14ac:dyDescent="0.2">
      <c r="H83" s="697"/>
      <c r="I83" s="697"/>
      <c r="J83" s="697"/>
      <c r="K83" s="696"/>
      <c r="L83" s="696"/>
      <c r="M83" s="696"/>
      <c r="N83" s="696"/>
      <c r="O83" s="696"/>
    </row>
    <row r="84" spans="8:15" x14ac:dyDescent="0.2">
      <c r="H84" s="697"/>
      <c r="I84" s="697"/>
      <c r="J84" s="697"/>
      <c r="K84" s="696"/>
      <c r="L84" s="696"/>
      <c r="M84" s="696"/>
      <c r="N84" s="696"/>
      <c r="O84" s="696"/>
    </row>
    <row r="85" spans="8:15" x14ac:dyDescent="0.2">
      <c r="H85" s="697"/>
      <c r="I85" s="697"/>
      <c r="J85" s="697"/>
      <c r="K85" s="696"/>
      <c r="L85" s="696"/>
      <c r="M85" s="696"/>
      <c r="N85" s="696"/>
      <c r="O85" s="696"/>
    </row>
    <row r="86" spans="8:15" x14ac:dyDescent="0.2">
      <c r="H86" s="697"/>
      <c r="I86" s="697"/>
      <c r="J86" s="697"/>
      <c r="K86" s="696"/>
      <c r="L86" s="696"/>
      <c r="M86" s="696"/>
      <c r="N86" s="696"/>
      <c r="O86" s="696"/>
    </row>
    <row r="87" spans="8:15" x14ac:dyDescent="0.2">
      <c r="H87" s="697"/>
      <c r="I87" s="697"/>
      <c r="J87" s="697"/>
      <c r="K87" s="696"/>
      <c r="L87" s="696"/>
      <c r="M87" s="696"/>
      <c r="N87" s="696"/>
      <c r="O87" s="696"/>
    </row>
    <row r="88" spans="8:15" x14ac:dyDescent="0.2">
      <c r="H88" s="697"/>
      <c r="I88" s="697"/>
      <c r="J88" s="697"/>
      <c r="K88" s="696"/>
      <c r="L88" s="696"/>
      <c r="M88" s="696"/>
      <c r="N88" s="696"/>
      <c r="O88" s="696"/>
    </row>
    <row r="89" spans="8:15" x14ac:dyDescent="0.2">
      <c r="H89" s="697"/>
      <c r="I89" s="697"/>
      <c r="J89" s="697"/>
      <c r="K89" s="696"/>
      <c r="L89" s="696"/>
      <c r="M89" s="696"/>
      <c r="N89" s="696"/>
      <c r="O89" s="696"/>
    </row>
    <row r="90" spans="8:15" x14ac:dyDescent="0.2">
      <c r="H90" s="697"/>
      <c r="I90" s="697"/>
      <c r="J90" s="697"/>
      <c r="K90" s="696"/>
      <c r="L90" s="696"/>
      <c r="M90" s="696"/>
      <c r="N90" s="696"/>
      <c r="O90" s="696"/>
    </row>
    <row r="91" spans="8:15" x14ac:dyDescent="0.2">
      <c r="H91" s="697"/>
      <c r="I91" s="697"/>
      <c r="J91" s="697"/>
      <c r="K91" s="696"/>
      <c r="L91" s="696"/>
      <c r="M91" s="696"/>
      <c r="N91" s="696"/>
      <c r="O91" s="696"/>
    </row>
    <row r="92" spans="8:15" x14ac:dyDescent="0.2">
      <c r="H92" s="697"/>
      <c r="I92" s="697"/>
      <c r="J92" s="697"/>
      <c r="K92" s="696"/>
      <c r="L92" s="696"/>
      <c r="M92" s="696"/>
      <c r="N92" s="696"/>
      <c r="O92" s="696"/>
    </row>
    <row r="93" spans="8:15" x14ac:dyDescent="0.2">
      <c r="H93" s="697"/>
      <c r="I93" s="697"/>
      <c r="J93" s="697"/>
      <c r="K93" s="696"/>
      <c r="L93" s="696"/>
      <c r="M93" s="696"/>
      <c r="N93" s="696"/>
      <c r="O93" s="696"/>
    </row>
    <row r="94" spans="8:15" x14ac:dyDescent="0.2">
      <c r="H94" s="697"/>
      <c r="I94" s="697"/>
      <c r="J94" s="697"/>
      <c r="K94" s="696"/>
      <c r="L94" s="696"/>
      <c r="M94" s="696"/>
      <c r="N94" s="696"/>
      <c r="O94" s="696"/>
    </row>
    <row r="95" spans="8:15" x14ac:dyDescent="0.2">
      <c r="H95" s="697"/>
      <c r="I95" s="697"/>
      <c r="J95" s="697"/>
      <c r="K95" s="696"/>
      <c r="L95" s="696"/>
      <c r="M95" s="696"/>
      <c r="N95" s="696"/>
      <c r="O95" s="696"/>
    </row>
    <row r="96" spans="8:15" x14ac:dyDescent="0.2">
      <c r="H96" s="697"/>
      <c r="I96" s="697"/>
      <c r="J96" s="697"/>
      <c r="K96" s="696"/>
      <c r="L96" s="696"/>
      <c r="M96" s="696"/>
      <c r="N96" s="696"/>
      <c r="O96" s="696"/>
    </row>
    <row r="97" spans="8:15" x14ac:dyDescent="0.2">
      <c r="H97" s="697"/>
      <c r="I97" s="697"/>
      <c r="J97" s="697"/>
      <c r="K97" s="696"/>
      <c r="L97" s="696"/>
      <c r="M97" s="696"/>
      <c r="N97" s="696"/>
      <c r="O97" s="696"/>
    </row>
    <row r="98" spans="8:15" x14ac:dyDescent="0.2">
      <c r="H98" s="697"/>
      <c r="I98" s="697"/>
      <c r="J98" s="697"/>
      <c r="K98" s="696"/>
      <c r="L98" s="696"/>
      <c r="M98" s="696"/>
      <c r="N98" s="696"/>
      <c r="O98" s="696"/>
    </row>
    <row r="99" spans="8:15" x14ac:dyDescent="0.2">
      <c r="H99" s="697"/>
      <c r="I99" s="697"/>
      <c r="J99" s="697"/>
      <c r="K99" s="696"/>
      <c r="L99" s="696"/>
      <c r="M99" s="696"/>
      <c r="N99" s="696"/>
      <c r="O99" s="696"/>
    </row>
    <row r="100" spans="8:15" x14ac:dyDescent="0.2">
      <c r="H100" s="697"/>
      <c r="I100" s="697"/>
      <c r="J100" s="697"/>
      <c r="K100" s="696"/>
      <c r="L100" s="696"/>
      <c r="M100" s="696"/>
      <c r="N100" s="696"/>
      <c r="O100" s="696"/>
    </row>
    <row r="101" spans="8:15" x14ac:dyDescent="0.2">
      <c r="H101" s="697"/>
      <c r="I101" s="697"/>
      <c r="J101" s="697"/>
      <c r="K101" s="696"/>
      <c r="L101" s="696"/>
      <c r="M101" s="696"/>
      <c r="N101" s="696"/>
      <c r="O101" s="696"/>
    </row>
    <row r="102" spans="8:15" x14ac:dyDescent="0.2">
      <c r="H102" s="697"/>
      <c r="I102" s="697"/>
      <c r="J102" s="697"/>
      <c r="K102" s="696"/>
      <c r="L102" s="696"/>
      <c r="M102" s="696"/>
      <c r="N102" s="696"/>
      <c r="O102" s="696"/>
    </row>
    <row r="103" spans="8:15" x14ac:dyDescent="0.2">
      <c r="H103" s="697"/>
      <c r="I103" s="697"/>
      <c r="J103" s="697"/>
      <c r="K103" s="696"/>
      <c r="L103" s="696"/>
      <c r="M103" s="696"/>
      <c r="N103" s="696"/>
      <c r="O103" s="696"/>
    </row>
    <row r="104" spans="8:15" x14ac:dyDescent="0.2">
      <c r="H104" s="697"/>
      <c r="I104" s="697"/>
      <c r="J104" s="697"/>
      <c r="K104" s="696"/>
      <c r="L104" s="696"/>
      <c r="M104" s="696"/>
      <c r="N104" s="696"/>
      <c r="O104" s="696"/>
    </row>
    <row r="105" spans="8:15" x14ac:dyDescent="0.2">
      <c r="H105" s="697"/>
      <c r="I105" s="697"/>
      <c r="J105" s="697"/>
      <c r="K105" s="696"/>
      <c r="L105" s="696"/>
      <c r="M105" s="696"/>
      <c r="N105" s="696"/>
      <c r="O105" s="696"/>
    </row>
    <row r="106" spans="8:15" x14ac:dyDescent="0.2">
      <c r="H106" s="697"/>
      <c r="I106" s="697"/>
      <c r="J106" s="697"/>
      <c r="K106" s="696"/>
      <c r="L106" s="696"/>
      <c r="M106" s="696"/>
      <c r="N106" s="696"/>
      <c r="O106" s="696"/>
    </row>
    <row r="107" spans="8:15" x14ac:dyDescent="0.2">
      <c r="H107" s="697"/>
      <c r="I107" s="697"/>
      <c r="J107" s="697"/>
      <c r="K107" s="696"/>
      <c r="L107" s="696"/>
      <c r="M107" s="696"/>
      <c r="N107" s="696"/>
      <c r="O107" s="696"/>
    </row>
    <row r="108" spans="8:15" x14ac:dyDescent="0.2">
      <c r="H108" s="697"/>
      <c r="I108" s="697"/>
      <c r="J108" s="697"/>
      <c r="K108" s="696"/>
      <c r="L108" s="696"/>
      <c r="M108" s="696"/>
      <c r="N108" s="696"/>
      <c r="O108" s="696"/>
    </row>
    <row r="109" spans="8:15" x14ac:dyDescent="0.2">
      <c r="H109" s="697"/>
      <c r="I109" s="697"/>
      <c r="J109" s="697"/>
      <c r="K109" s="696"/>
      <c r="L109" s="696"/>
      <c r="M109" s="696"/>
      <c r="N109" s="696"/>
      <c r="O109" s="696"/>
    </row>
    <row r="110" spans="8:15" x14ac:dyDescent="0.2">
      <c r="H110" s="697"/>
      <c r="I110" s="697"/>
      <c r="J110" s="697"/>
      <c r="K110" s="696"/>
      <c r="L110" s="696"/>
      <c r="M110" s="696"/>
      <c r="N110" s="696"/>
      <c r="O110" s="696"/>
    </row>
    <row r="111" spans="8:15" x14ac:dyDescent="0.2">
      <c r="H111" s="697"/>
      <c r="I111" s="697"/>
      <c r="J111" s="697"/>
      <c r="K111" s="696"/>
      <c r="L111" s="696"/>
      <c r="M111" s="696"/>
      <c r="N111" s="696"/>
      <c r="O111" s="696"/>
    </row>
    <row r="112" spans="8:15" x14ac:dyDescent="0.2">
      <c r="H112" s="697"/>
      <c r="I112" s="697"/>
      <c r="J112" s="697"/>
      <c r="K112" s="696"/>
      <c r="L112" s="696"/>
      <c r="M112" s="696"/>
      <c r="N112" s="696"/>
      <c r="O112" s="696"/>
    </row>
    <row r="113" spans="8:15" x14ac:dyDescent="0.2">
      <c r="H113" s="697"/>
      <c r="I113" s="697"/>
      <c r="J113" s="697"/>
      <c r="K113" s="696"/>
      <c r="L113" s="696"/>
      <c r="M113" s="696"/>
      <c r="N113" s="696"/>
      <c r="O113" s="696"/>
    </row>
    <row r="114" spans="8:15" x14ac:dyDescent="0.2">
      <c r="H114" s="697"/>
      <c r="I114" s="697"/>
      <c r="J114" s="697"/>
      <c r="K114" s="696"/>
      <c r="L114" s="696"/>
      <c r="M114" s="696"/>
      <c r="N114" s="696"/>
      <c r="O114" s="696"/>
    </row>
    <row r="115" spans="8:15" x14ac:dyDescent="0.2">
      <c r="H115" s="697"/>
      <c r="I115" s="697"/>
      <c r="J115" s="697"/>
      <c r="K115" s="696"/>
      <c r="L115" s="696"/>
      <c r="M115" s="696"/>
      <c r="N115" s="696"/>
      <c r="O115" s="696"/>
    </row>
    <row r="116" spans="8:15" x14ac:dyDescent="0.2">
      <c r="H116" s="697"/>
      <c r="I116" s="697"/>
      <c r="J116" s="697"/>
      <c r="K116" s="696"/>
      <c r="L116" s="696"/>
      <c r="M116" s="696"/>
      <c r="N116" s="696"/>
      <c r="O116" s="696"/>
    </row>
    <row r="117" spans="8:15" x14ac:dyDescent="0.2">
      <c r="H117" s="697"/>
      <c r="I117" s="697"/>
      <c r="J117" s="697"/>
      <c r="K117" s="696"/>
      <c r="L117" s="696"/>
      <c r="M117" s="696"/>
      <c r="N117" s="696"/>
      <c r="O117" s="696"/>
    </row>
    <row r="118" spans="8:15" x14ac:dyDescent="0.2">
      <c r="H118" s="697"/>
      <c r="I118" s="697"/>
      <c r="J118" s="697"/>
      <c r="K118" s="696"/>
      <c r="L118" s="696"/>
      <c r="M118" s="696"/>
      <c r="N118" s="696"/>
      <c r="O118" s="696"/>
    </row>
    <row r="119" spans="8:15" x14ac:dyDescent="0.2">
      <c r="H119" s="697"/>
      <c r="I119" s="697"/>
      <c r="J119" s="697"/>
      <c r="K119" s="696"/>
      <c r="L119" s="696"/>
      <c r="M119" s="696"/>
      <c r="N119" s="696"/>
      <c r="O119" s="696"/>
    </row>
    <row r="120" spans="8:15" x14ac:dyDescent="0.2">
      <c r="H120" s="697"/>
      <c r="I120" s="697"/>
      <c r="J120" s="697"/>
      <c r="K120" s="696"/>
      <c r="L120" s="696"/>
      <c r="M120" s="696"/>
      <c r="N120" s="696"/>
      <c r="O120" s="696"/>
    </row>
    <row r="121" spans="8:15" x14ac:dyDescent="0.2">
      <c r="H121" s="697"/>
      <c r="I121" s="697"/>
      <c r="J121" s="697"/>
      <c r="K121" s="696"/>
      <c r="L121" s="696"/>
      <c r="M121" s="696"/>
      <c r="N121" s="696"/>
      <c r="O121" s="696"/>
    </row>
    <row r="122" spans="8:15" x14ac:dyDescent="0.2">
      <c r="H122" s="697"/>
      <c r="I122" s="697"/>
      <c r="J122" s="697"/>
      <c r="K122" s="696"/>
      <c r="L122" s="696"/>
      <c r="M122" s="696"/>
      <c r="N122" s="696"/>
      <c r="O122" s="696"/>
    </row>
    <row r="123" spans="8:15" x14ac:dyDescent="0.2">
      <c r="H123" s="697"/>
      <c r="I123" s="697"/>
      <c r="J123" s="697"/>
      <c r="K123" s="696"/>
      <c r="L123" s="696"/>
      <c r="M123" s="696"/>
      <c r="N123" s="696"/>
      <c r="O123" s="696"/>
    </row>
    <row r="124" spans="8:15" x14ac:dyDescent="0.2">
      <c r="H124" s="697"/>
      <c r="I124" s="697"/>
      <c r="J124" s="697"/>
      <c r="K124" s="696"/>
      <c r="L124" s="696"/>
      <c r="M124" s="696"/>
      <c r="N124" s="696"/>
      <c r="O124" s="696"/>
    </row>
    <row r="125" spans="8:15" x14ac:dyDescent="0.2">
      <c r="H125" s="697"/>
      <c r="I125" s="697"/>
      <c r="J125" s="697"/>
      <c r="K125" s="696"/>
      <c r="L125" s="696"/>
      <c r="M125" s="696"/>
      <c r="N125" s="696"/>
      <c r="O125" s="696"/>
    </row>
    <row r="126" spans="8:15" x14ac:dyDescent="0.2">
      <c r="H126" s="697"/>
      <c r="I126" s="697"/>
      <c r="J126" s="697"/>
      <c r="K126" s="696"/>
      <c r="L126" s="696"/>
      <c r="M126" s="696"/>
      <c r="N126" s="696"/>
      <c r="O126" s="696"/>
    </row>
    <row r="127" spans="8:15" x14ac:dyDescent="0.2">
      <c r="H127" s="697"/>
      <c r="I127" s="697"/>
      <c r="J127" s="697"/>
      <c r="K127" s="696"/>
      <c r="L127" s="696"/>
      <c r="M127" s="696"/>
      <c r="N127" s="696"/>
      <c r="O127" s="696"/>
    </row>
    <row r="128" spans="8:15" x14ac:dyDescent="0.2">
      <c r="H128" s="697"/>
      <c r="I128" s="697"/>
      <c r="J128" s="697"/>
      <c r="K128" s="696"/>
      <c r="L128" s="696"/>
      <c r="M128" s="696"/>
      <c r="N128" s="696"/>
      <c r="O128" s="696"/>
    </row>
    <row r="129" spans="8:15" x14ac:dyDescent="0.2">
      <c r="H129" s="697"/>
      <c r="I129" s="697"/>
      <c r="J129" s="697"/>
      <c r="K129" s="696"/>
      <c r="L129" s="696"/>
      <c r="M129" s="696"/>
      <c r="N129" s="696"/>
      <c r="O129" s="696"/>
    </row>
    <row r="130" spans="8:15" x14ac:dyDescent="0.2">
      <c r="H130" s="697"/>
      <c r="I130" s="697"/>
      <c r="J130" s="697"/>
      <c r="K130" s="696"/>
      <c r="L130" s="696"/>
      <c r="M130" s="696"/>
      <c r="N130" s="696"/>
      <c r="O130" s="696"/>
    </row>
    <row r="131" spans="8:15" x14ac:dyDescent="0.2">
      <c r="H131" s="697"/>
      <c r="I131" s="697"/>
      <c r="J131" s="697"/>
      <c r="K131" s="696"/>
      <c r="L131" s="696"/>
      <c r="M131" s="696"/>
      <c r="N131" s="696"/>
      <c r="O131" s="696"/>
    </row>
    <row r="132" spans="8:15" x14ac:dyDescent="0.2">
      <c r="H132" s="697"/>
      <c r="I132" s="697"/>
      <c r="J132" s="697"/>
      <c r="K132" s="696"/>
      <c r="L132" s="696"/>
      <c r="M132" s="696"/>
      <c r="N132" s="696"/>
      <c r="O132" s="696"/>
    </row>
    <row r="133" spans="8:15" x14ac:dyDescent="0.2">
      <c r="H133" s="697"/>
      <c r="I133" s="697"/>
      <c r="J133" s="697"/>
      <c r="K133" s="696"/>
      <c r="L133" s="696"/>
      <c r="M133" s="696"/>
      <c r="N133" s="696"/>
      <c r="O133" s="696"/>
    </row>
    <row r="134" spans="8:15" x14ac:dyDescent="0.2">
      <c r="H134" s="697"/>
      <c r="I134" s="697"/>
      <c r="J134" s="697"/>
      <c r="K134" s="696"/>
      <c r="L134" s="696"/>
      <c r="M134" s="696"/>
      <c r="N134" s="696"/>
      <c r="O134" s="696"/>
    </row>
    <row r="135" spans="8:15" x14ac:dyDescent="0.2">
      <c r="H135" s="697"/>
      <c r="I135" s="697"/>
      <c r="J135" s="697"/>
      <c r="K135" s="696"/>
      <c r="L135" s="696"/>
      <c r="M135" s="696"/>
      <c r="N135" s="696"/>
      <c r="O135" s="696"/>
    </row>
    <row r="136" spans="8:15" x14ac:dyDescent="0.2">
      <c r="H136" s="697"/>
      <c r="I136" s="697"/>
      <c r="J136" s="697"/>
      <c r="K136" s="696"/>
      <c r="L136" s="696"/>
      <c r="M136" s="696"/>
      <c r="N136" s="696"/>
      <c r="O136" s="696"/>
    </row>
    <row r="137" spans="8:15" x14ac:dyDescent="0.2">
      <c r="H137" s="697"/>
      <c r="I137" s="697"/>
      <c r="J137" s="697"/>
      <c r="K137" s="696"/>
      <c r="L137" s="696"/>
      <c r="M137" s="696"/>
      <c r="N137" s="696"/>
      <c r="O137" s="696"/>
    </row>
    <row r="138" spans="8:15" x14ac:dyDescent="0.2">
      <c r="H138" s="697"/>
      <c r="I138" s="697"/>
      <c r="J138" s="697"/>
      <c r="K138" s="696"/>
      <c r="L138" s="696"/>
      <c r="M138" s="696"/>
      <c r="N138" s="696"/>
      <c r="O138" s="696"/>
    </row>
    <row r="139" spans="8:15" x14ac:dyDescent="0.2">
      <c r="H139" s="697"/>
      <c r="I139" s="697"/>
      <c r="J139" s="697"/>
      <c r="K139" s="696"/>
      <c r="L139" s="696"/>
      <c r="M139" s="696"/>
      <c r="N139" s="696"/>
      <c r="O139" s="696"/>
    </row>
    <row r="140" spans="8:15" x14ac:dyDescent="0.2">
      <c r="H140" s="697"/>
      <c r="I140" s="697"/>
      <c r="J140" s="697"/>
      <c r="K140" s="696"/>
      <c r="L140" s="696"/>
      <c r="M140" s="696"/>
      <c r="N140" s="696"/>
      <c r="O140" s="696"/>
    </row>
    <row r="141" spans="8:15" x14ac:dyDescent="0.2">
      <c r="H141" s="697"/>
      <c r="I141" s="697"/>
      <c r="J141" s="697"/>
      <c r="K141" s="696"/>
      <c r="L141" s="696"/>
      <c r="M141" s="696"/>
      <c r="N141" s="696"/>
      <c r="O141" s="696"/>
    </row>
    <row r="142" spans="8:15" x14ac:dyDescent="0.2">
      <c r="H142" s="697"/>
      <c r="I142" s="697"/>
      <c r="J142" s="697"/>
      <c r="K142" s="696"/>
      <c r="L142" s="696"/>
      <c r="M142" s="696"/>
      <c r="N142" s="696"/>
      <c r="O142" s="696"/>
    </row>
    <row r="143" spans="8:15" x14ac:dyDescent="0.2">
      <c r="H143" s="697"/>
      <c r="I143" s="697"/>
      <c r="J143" s="697"/>
      <c r="K143" s="696"/>
      <c r="L143" s="696"/>
      <c r="M143" s="696"/>
      <c r="N143" s="696"/>
      <c r="O143" s="696"/>
    </row>
    <row r="144" spans="8:15" x14ac:dyDescent="0.2">
      <c r="H144" s="697"/>
      <c r="I144" s="697"/>
      <c r="J144" s="697"/>
      <c r="K144" s="696"/>
      <c r="L144" s="696"/>
      <c r="M144" s="696"/>
      <c r="N144" s="696"/>
      <c r="O144" s="696"/>
    </row>
    <row r="145" spans="8:15" x14ac:dyDescent="0.2">
      <c r="H145" s="697"/>
      <c r="I145" s="697"/>
      <c r="J145" s="697"/>
      <c r="K145" s="696"/>
      <c r="L145" s="696"/>
      <c r="M145" s="696"/>
      <c r="N145" s="696"/>
      <c r="O145" s="696"/>
    </row>
    <row r="146" spans="8:15" x14ac:dyDescent="0.2">
      <c r="H146" s="697"/>
      <c r="I146" s="697"/>
      <c r="J146" s="697"/>
      <c r="K146" s="696"/>
      <c r="L146" s="696"/>
      <c r="M146" s="696"/>
      <c r="N146" s="696"/>
      <c r="O146" s="696"/>
    </row>
    <row r="147" spans="8:15" x14ac:dyDescent="0.2">
      <c r="H147" s="697"/>
      <c r="I147" s="697"/>
      <c r="J147" s="697"/>
      <c r="K147" s="696"/>
      <c r="L147" s="696"/>
      <c r="M147" s="696"/>
      <c r="N147" s="696"/>
      <c r="O147" s="696"/>
    </row>
    <row r="148" spans="8:15" x14ac:dyDescent="0.2">
      <c r="H148" s="697"/>
      <c r="I148" s="697"/>
      <c r="J148" s="697"/>
      <c r="K148" s="696"/>
      <c r="L148" s="696"/>
      <c r="M148" s="696"/>
      <c r="N148" s="696"/>
      <c r="O148" s="696"/>
    </row>
    <row r="149" spans="8:15" x14ac:dyDescent="0.2">
      <c r="H149" s="697"/>
      <c r="I149" s="697"/>
      <c r="J149" s="697"/>
      <c r="K149" s="696"/>
      <c r="L149" s="696"/>
      <c r="M149" s="696"/>
      <c r="N149" s="696"/>
      <c r="O149" s="696"/>
    </row>
    <row r="150" spans="8:15" x14ac:dyDescent="0.2">
      <c r="H150" s="697"/>
      <c r="I150" s="697"/>
      <c r="J150" s="697"/>
      <c r="K150" s="696"/>
      <c r="L150" s="696"/>
      <c r="M150" s="696"/>
      <c r="N150" s="696"/>
      <c r="O150" s="696"/>
    </row>
    <row r="151" spans="8:15" x14ac:dyDescent="0.2">
      <c r="H151" s="697"/>
      <c r="I151" s="697"/>
      <c r="J151" s="697"/>
      <c r="K151" s="696"/>
      <c r="L151" s="696"/>
      <c r="M151" s="696"/>
      <c r="N151" s="696"/>
      <c r="O151" s="696"/>
    </row>
    <row r="152" spans="8:15" x14ac:dyDescent="0.2">
      <c r="H152" s="697"/>
      <c r="I152" s="697"/>
      <c r="J152" s="697"/>
      <c r="K152" s="696"/>
      <c r="L152" s="696"/>
      <c r="M152" s="696"/>
      <c r="N152" s="696"/>
      <c r="O152" s="696"/>
    </row>
    <row r="153" spans="8:15" x14ac:dyDescent="0.2">
      <c r="H153" s="697"/>
      <c r="I153" s="697"/>
      <c r="J153" s="697"/>
      <c r="K153" s="696"/>
      <c r="L153" s="696"/>
      <c r="M153" s="696"/>
      <c r="N153" s="696"/>
      <c r="O153" s="696"/>
    </row>
    <row r="154" spans="8:15" x14ac:dyDescent="0.2">
      <c r="H154" s="697"/>
      <c r="I154" s="697"/>
      <c r="J154" s="697"/>
      <c r="K154" s="696"/>
      <c r="L154" s="696"/>
      <c r="M154" s="696"/>
      <c r="N154" s="696"/>
      <c r="O154" s="696"/>
    </row>
    <row r="155" spans="8:15" x14ac:dyDescent="0.2">
      <c r="H155" s="697"/>
      <c r="I155" s="697"/>
      <c r="J155" s="697"/>
      <c r="K155" s="696"/>
      <c r="L155" s="696"/>
      <c r="M155" s="696"/>
      <c r="N155" s="696"/>
      <c r="O155" s="696"/>
    </row>
    <row r="156" spans="8:15" x14ac:dyDescent="0.2">
      <c r="H156" s="697"/>
      <c r="I156" s="697"/>
      <c r="J156" s="697"/>
      <c r="K156" s="696"/>
      <c r="L156" s="696"/>
      <c r="M156" s="696"/>
      <c r="N156" s="696"/>
      <c r="O156" s="696"/>
    </row>
    <row r="157" spans="8:15" x14ac:dyDescent="0.2">
      <c r="H157" s="697"/>
      <c r="I157" s="697"/>
      <c r="J157" s="697"/>
      <c r="K157" s="696"/>
      <c r="L157" s="696"/>
      <c r="M157" s="696"/>
      <c r="N157" s="696"/>
      <c r="O157" s="696"/>
    </row>
    <row r="158" spans="8:15" x14ac:dyDescent="0.2">
      <c r="H158" s="697"/>
      <c r="I158" s="697"/>
      <c r="J158" s="697"/>
      <c r="K158" s="696"/>
      <c r="L158" s="696"/>
      <c r="M158" s="696"/>
      <c r="N158" s="696"/>
      <c r="O158" s="696"/>
    </row>
    <row r="159" spans="8:15" x14ac:dyDescent="0.2">
      <c r="H159" s="697"/>
      <c r="I159" s="697"/>
      <c r="J159" s="697"/>
      <c r="K159" s="696"/>
      <c r="L159" s="696"/>
      <c r="M159" s="696"/>
      <c r="N159" s="696"/>
      <c r="O159" s="696"/>
    </row>
    <row r="160" spans="8:15" x14ac:dyDescent="0.2">
      <c r="H160" s="697"/>
      <c r="I160" s="697"/>
      <c r="J160" s="697"/>
      <c r="K160" s="696"/>
      <c r="L160" s="696"/>
      <c r="M160" s="696"/>
      <c r="N160" s="696"/>
      <c r="O160" s="696"/>
    </row>
    <row r="161" spans="8:15" x14ac:dyDescent="0.2">
      <c r="H161" s="697"/>
      <c r="I161" s="697"/>
      <c r="J161" s="697"/>
      <c r="K161" s="696"/>
      <c r="L161" s="696"/>
      <c r="M161" s="696"/>
      <c r="N161" s="696"/>
      <c r="O161" s="696"/>
    </row>
    <row r="162" spans="8:15" x14ac:dyDescent="0.2">
      <c r="H162" s="697"/>
      <c r="I162" s="697"/>
      <c r="J162" s="697"/>
      <c r="K162" s="696"/>
      <c r="L162" s="696"/>
      <c r="M162" s="696"/>
      <c r="N162" s="696"/>
      <c r="O162" s="696"/>
    </row>
    <row r="163" spans="8:15" x14ac:dyDescent="0.2">
      <c r="H163" s="697"/>
      <c r="I163" s="697"/>
      <c r="J163" s="697"/>
      <c r="K163" s="696"/>
      <c r="L163" s="696"/>
      <c r="M163" s="696"/>
      <c r="N163" s="696"/>
      <c r="O163" s="696"/>
    </row>
    <row r="164" spans="8:15" x14ac:dyDescent="0.2">
      <c r="H164" s="697"/>
      <c r="I164" s="697"/>
      <c r="J164" s="697"/>
      <c r="K164" s="696"/>
      <c r="L164" s="696"/>
      <c r="M164" s="696"/>
      <c r="N164" s="696"/>
      <c r="O164" s="696"/>
    </row>
    <row r="165" spans="8:15" x14ac:dyDescent="0.2">
      <c r="H165" s="697"/>
      <c r="I165" s="697"/>
      <c r="J165" s="697"/>
      <c r="K165" s="696"/>
      <c r="L165" s="696"/>
      <c r="M165" s="696"/>
      <c r="N165" s="696"/>
      <c r="O165" s="696"/>
    </row>
    <row r="166" spans="8:15" x14ac:dyDescent="0.2">
      <c r="H166" s="697"/>
      <c r="I166" s="697"/>
      <c r="J166" s="697"/>
      <c r="K166" s="696"/>
      <c r="L166" s="696"/>
      <c r="M166" s="696"/>
      <c r="N166" s="696"/>
      <c r="O166" s="696"/>
    </row>
    <row r="167" spans="8:15" x14ac:dyDescent="0.2">
      <c r="H167" s="697"/>
      <c r="I167" s="697"/>
      <c r="J167" s="697"/>
      <c r="K167" s="696"/>
      <c r="L167" s="696"/>
      <c r="M167" s="696"/>
      <c r="N167" s="696"/>
      <c r="O167" s="696"/>
    </row>
    <row r="168" spans="8:15" x14ac:dyDescent="0.2">
      <c r="H168" s="697"/>
      <c r="I168" s="697"/>
      <c r="J168" s="697"/>
      <c r="K168" s="696"/>
      <c r="L168" s="696"/>
      <c r="M168" s="696"/>
      <c r="N168" s="696"/>
      <c r="O168" s="696"/>
    </row>
    <row r="169" spans="8:15" x14ac:dyDescent="0.2">
      <c r="H169" s="697"/>
      <c r="I169" s="697"/>
      <c r="J169" s="697"/>
      <c r="K169" s="696"/>
      <c r="L169" s="696"/>
      <c r="M169" s="696"/>
      <c r="N169" s="696"/>
      <c r="O169" s="696"/>
    </row>
    <row r="170" spans="8:15" x14ac:dyDescent="0.2">
      <c r="H170" s="697"/>
      <c r="I170" s="697"/>
      <c r="J170" s="697"/>
      <c r="K170" s="696"/>
      <c r="L170" s="696"/>
      <c r="M170" s="696"/>
      <c r="N170" s="696"/>
      <c r="O170" s="696"/>
    </row>
    <row r="171" spans="8:15" x14ac:dyDescent="0.2">
      <c r="H171" s="697"/>
      <c r="I171" s="697"/>
      <c r="J171" s="697"/>
      <c r="K171" s="696"/>
      <c r="L171" s="696"/>
      <c r="M171" s="696"/>
      <c r="N171" s="696"/>
      <c r="O171" s="696"/>
    </row>
    <row r="172" spans="8:15" x14ac:dyDescent="0.2">
      <c r="H172" s="697"/>
      <c r="I172" s="697"/>
      <c r="J172" s="697"/>
      <c r="K172" s="696"/>
      <c r="L172" s="696"/>
      <c r="M172" s="696"/>
      <c r="N172" s="696"/>
      <c r="O172" s="696"/>
    </row>
    <row r="173" spans="8:15" x14ac:dyDescent="0.2">
      <c r="H173" s="697"/>
      <c r="I173" s="697"/>
      <c r="J173" s="697"/>
      <c r="K173" s="696"/>
      <c r="L173" s="696"/>
      <c r="M173" s="696"/>
      <c r="N173" s="696"/>
      <c r="O173" s="696"/>
    </row>
    <row r="174" spans="8:15" x14ac:dyDescent="0.2">
      <c r="H174" s="697"/>
      <c r="I174" s="697"/>
      <c r="J174" s="697"/>
      <c r="K174" s="696"/>
      <c r="L174" s="696"/>
      <c r="M174" s="696"/>
      <c r="N174" s="696"/>
      <c r="O174" s="696"/>
    </row>
    <row r="175" spans="8:15" x14ac:dyDescent="0.2">
      <c r="H175" s="697"/>
      <c r="I175" s="697"/>
      <c r="J175" s="697"/>
      <c r="K175" s="696"/>
      <c r="L175" s="696"/>
      <c r="M175" s="696"/>
      <c r="N175" s="696"/>
      <c r="O175" s="696"/>
    </row>
    <row r="176" spans="8:15" x14ac:dyDescent="0.2">
      <c r="H176" s="697"/>
      <c r="I176" s="697"/>
      <c r="J176" s="697"/>
      <c r="K176" s="696"/>
      <c r="L176" s="696"/>
      <c r="M176" s="696"/>
      <c r="N176" s="696"/>
      <c r="O176" s="696"/>
    </row>
    <row r="177" spans="8:15" x14ac:dyDescent="0.2">
      <c r="H177" s="697"/>
      <c r="I177" s="697"/>
      <c r="J177" s="697"/>
      <c r="K177" s="696"/>
      <c r="L177" s="696"/>
      <c r="M177" s="696"/>
      <c r="N177" s="696"/>
      <c r="O177" s="696"/>
    </row>
    <row r="178" spans="8:15" x14ac:dyDescent="0.2">
      <c r="H178" s="697"/>
      <c r="I178" s="697"/>
      <c r="J178" s="697"/>
      <c r="K178" s="696"/>
      <c r="L178" s="696"/>
      <c r="M178" s="696"/>
      <c r="N178" s="696"/>
      <c r="O178" s="696"/>
    </row>
    <row r="179" spans="8:15" x14ac:dyDescent="0.2">
      <c r="H179" s="697"/>
      <c r="I179" s="697"/>
      <c r="J179" s="697"/>
      <c r="K179" s="696"/>
      <c r="L179" s="696"/>
      <c r="M179" s="696"/>
      <c r="N179" s="696"/>
      <c r="O179" s="696"/>
    </row>
    <row r="180" spans="8:15" x14ac:dyDescent="0.2">
      <c r="H180" s="697"/>
      <c r="I180" s="697"/>
      <c r="J180" s="697"/>
      <c r="K180" s="696"/>
      <c r="L180" s="696"/>
      <c r="M180" s="696"/>
      <c r="N180" s="696"/>
      <c r="O180" s="696"/>
    </row>
    <row r="181" spans="8:15" x14ac:dyDescent="0.2">
      <c r="H181" s="697"/>
      <c r="I181" s="697"/>
      <c r="J181" s="697"/>
      <c r="K181" s="696"/>
      <c r="L181" s="696"/>
      <c r="M181" s="696"/>
      <c r="N181" s="696"/>
      <c r="O181" s="696"/>
    </row>
    <row r="182" spans="8:15" x14ac:dyDescent="0.2">
      <c r="H182" s="697"/>
      <c r="I182" s="697"/>
      <c r="J182" s="697"/>
      <c r="K182" s="696"/>
      <c r="L182" s="696"/>
      <c r="M182" s="696"/>
      <c r="N182" s="696"/>
      <c r="O182" s="696"/>
    </row>
    <row r="183" spans="8:15" x14ac:dyDescent="0.2">
      <c r="H183" s="697"/>
      <c r="I183" s="697"/>
      <c r="J183" s="697"/>
      <c r="K183" s="696"/>
      <c r="L183" s="696"/>
      <c r="M183" s="696"/>
      <c r="N183" s="696"/>
      <c r="O183" s="696"/>
    </row>
    <row r="184" spans="8:15" x14ac:dyDescent="0.2">
      <c r="H184" s="697"/>
      <c r="I184" s="697"/>
      <c r="J184" s="697"/>
      <c r="K184" s="696"/>
      <c r="L184" s="696"/>
      <c r="M184" s="696"/>
      <c r="N184" s="696"/>
      <c r="O184" s="696"/>
    </row>
    <row r="185" spans="8:15" x14ac:dyDescent="0.2">
      <c r="H185" s="697"/>
      <c r="I185" s="697"/>
      <c r="J185" s="697"/>
      <c r="K185" s="696"/>
      <c r="L185" s="696"/>
      <c r="M185" s="696"/>
      <c r="N185" s="696"/>
      <c r="O185" s="696"/>
    </row>
    <row r="186" spans="8:15" x14ac:dyDescent="0.2">
      <c r="H186" s="697"/>
      <c r="I186" s="697"/>
      <c r="J186" s="697"/>
      <c r="K186" s="696"/>
      <c r="L186" s="696"/>
      <c r="M186" s="696"/>
      <c r="N186" s="696"/>
      <c r="O186" s="696"/>
    </row>
    <row r="187" spans="8:15" x14ac:dyDescent="0.2">
      <c r="H187" s="697"/>
      <c r="I187" s="697"/>
      <c r="J187" s="697"/>
      <c r="K187" s="696"/>
      <c r="L187" s="696"/>
      <c r="M187" s="696"/>
      <c r="N187" s="696"/>
      <c r="O187" s="696"/>
    </row>
    <row r="188" spans="8:15" x14ac:dyDescent="0.2">
      <c r="H188" s="697"/>
      <c r="I188" s="697"/>
      <c r="J188" s="697"/>
      <c r="K188" s="696"/>
      <c r="L188" s="696"/>
      <c r="M188" s="696"/>
      <c r="N188" s="696"/>
      <c r="O188" s="696"/>
    </row>
    <row r="189" spans="8:15" x14ac:dyDescent="0.2">
      <c r="H189" s="697"/>
      <c r="I189" s="697"/>
      <c r="J189" s="697"/>
      <c r="K189" s="696"/>
      <c r="L189" s="696"/>
      <c r="M189" s="696"/>
      <c r="N189" s="696"/>
      <c r="O189" s="696"/>
    </row>
    <row r="190" spans="8:15" x14ac:dyDescent="0.2">
      <c r="H190" s="697"/>
      <c r="I190" s="697"/>
      <c r="J190" s="697"/>
      <c r="K190" s="696"/>
      <c r="L190" s="696"/>
      <c r="M190" s="696"/>
      <c r="N190" s="696"/>
      <c r="O190" s="696"/>
    </row>
    <row r="191" spans="8:15" x14ac:dyDescent="0.2">
      <c r="H191" s="697"/>
      <c r="I191" s="697"/>
      <c r="J191" s="697"/>
      <c r="K191" s="696"/>
      <c r="L191" s="696"/>
      <c r="M191" s="696"/>
      <c r="N191" s="696"/>
      <c r="O191" s="696"/>
    </row>
    <row r="192" spans="8:15" x14ac:dyDescent="0.2">
      <c r="H192" s="697"/>
      <c r="I192" s="697"/>
      <c r="J192" s="697"/>
      <c r="K192" s="696"/>
      <c r="L192" s="696"/>
      <c r="M192" s="696"/>
      <c r="N192" s="696"/>
      <c r="O192" s="696"/>
    </row>
    <row r="193" spans="8:15" x14ac:dyDescent="0.2">
      <c r="H193" s="697"/>
      <c r="I193" s="697"/>
      <c r="J193" s="697"/>
      <c r="K193" s="696"/>
      <c r="L193" s="696"/>
      <c r="M193" s="696"/>
      <c r="N193" s="696"/>
      <c r="O193" s="696"/>
    </row>
    <row r="194" spans="8:15" x14ac:dyDescent="0.2">
      <c r="H194" s="697"/>
      <c r="I194" s="697"/>
      <c r="J194" s="697"/>
      <c r="K194" s="696"/>
      <c r="L194" s="696"/>
      <c r="M194" s="696"/>
      <c r="N194" s="696"/>
      <c r="O194" s="696"/>
    </row>
    <row r="195" spans="8:15" x14ac:dyDescent="0.2">
      <c r="H195" s="697"/>
      <c r="I195" s="697"/>
      <c r="J195" s="697"/>
      <c r="K195" s="696"/>
      <c r="L195" s="696"/>
      <c r="M195" s="696"/>
      <c r="N195" s="696"/>
      <c r="O195" s="696"/>
    </row>
    <row r="196" spans="8:15" x14ac:dyDescent="0.2">
      <c r="H196" s="697"/>
      <c r="I196" s="697"/>
      <c r="J196" s="697"/>
      <c r="K196" s="696"/>
      <c r="L196" s="696"/>
      <c r="M196" s="696"/>
      <c r="N196" s="696"/>
      <c r="O196" s="696"/>
    </row>
    <row r="197" spans="8:15" x14ac:dyDescent="0.2">
      <c r="H197" s="697"/>
      <c r="I197" s="697"/>
      <c r="J197" s="697"/>
      <c r="K197" s="696"/>
      <c r="L197" s="696"/>
      <c r="M197" s="696"/>
      <c r="N197" s="696"/>
      <c r="O197" s="696"/>
    </row>
    <row r="198" spans="8:15" x14ac:dyDescent="0.2">
      <c r="H198" s="697"/>
      <c r="I198" s="697"/>
      <c r="J198" s="697"/>
      <c r="K198" s="696"/>
      <c r="L198" s="696"/>
      <c r="M198" s="696"/>
      <c r="N198" s="696"/>
      <c r="O198" s="696"/>
    </row>
    <row r="199" spans="8:15" x14ac:dyDescent="0.2">
      <c r="H199" s="697"/>
      <c r="I199" s="697"/>
      <c r="J199" s="697"/>
      <c r="K199" s="696"/>
      <c r="L199" s="696"/>
      <c r="M199" s="696"/>
      <c r="N199" s="696"/>
      <c r="O199" s="696"/>
    </row>
    <row r="200" spans="8:15" x14ac:dyDescent="0.2">
      <c r="H200" s="697"/>
      <c r="I200" s="697"/>
      <c r="J200" s="697"/>
      <c r="K200" s="696"/>
      <c r="L200" s="696"/>
      <c r="M200" s="696"/>
      <c r="N200" s="696"/>
      <c r="O200" s="696"/>
    </row>
    <row r="201" spans="8:15" x14ac:dyDescent="0.2">
      <c r="H201" s="697"/>
      <c r="I201" s="697"/>
      <c r="J201" s="697"/>
      <c r="K201" s="696"/>
      <c r="L201" s="696"/>
      <c r="M201" s="696"/>
      <c r="N201" s="696"/>
      <c r="O201" s="696"/>
    </row>
    <row r="202" spans="8:15" x14ac:dyDescent="0.2">
      <c r="H202" s="697"/>
      <c r="I202" s="697"/>
      <c r="J202" s="697"/>
      <c r="K202" s="696"/>
      <c r="L202" s="696"/>
      <c r="M202" s="696"/>
      <c r="N202" s="696"/>
      <c r="O202" s="696"/>
    </row>
    <row r="203" spans="8:15" x14ac:dyDescent="0.2">
      <c r="H203" s="697"/>
      <c r="I203" s="697"/>
      <c r="J203" s="697"/>
      <c r="K203" s="696"/>
      <c r="L203" s="696"/>
      <c r="M203" s="696"/>
      <c r="N203" s="696"/>
      <c r="O203" s="696"/>
    </row>
    <row r="204" spans="8:15" x14ac:dyDescent="0.2">
      <c r="H204" s="697"/>
      <c r="I204" s="697"/>
      <c r="J204" s="697"/>
      <c r="K204" s="696"/>
      <c r="L204" s="696"/>
      <c r="M204" s="696"/>
      <c r="N204" s="696"/>
      <c r="O204" s="696"/>
    </row>
    <row r="205" spans="8:15" x14ac:dyDescent="0.2">
      <c r="H205" s="697"/>
      <c r="I205" s="697"/>
      <c r="J205" s="697"/>
      <c r="K205" s="696"/>
      <c r="L205" s="696"/>
      <c r="M205" s="696"/>
      <c r="N205" s="696"/>
      <c r="O205" s="696"/>
    </row>
    <row r="206" spans="8:15" x14ac:dyDescent="0.2">
      <c r="H206" s="697"/>
      <c r="I206" s="697"/>
      <c r="J206" s="697"/>
      <c r="K206" s="696"/>
      <c r="L206" s="696"/>
      <c r="M206" s="696"/>
      <c r="N206" s="696"/>
      <c r="O206" s="696"/>
    </row>
    <row r="207" spans="8:15" x14ac:dyDescent="0.2">
      <c r="H207" s="697"/>
      <c r="I207" s="697"/>
      <c r="J207" s="697"/>
      <c r="K207" s="696"/>
      <c r="L207" s="696"/>
      <c r="M207" s="696"/>
      <c r="N207" s="696"/>
      <c r="O207" s="696"/>
    </row>
    <row r="208" spans="8:15" x14ac:dyDescent="0.2">
      <c r="H208" s="697"/>
      <c r="I208" s="697"/>
      <c r="J208" s="697"/>
      <c r="K208" s="696"/>
      <c r="L208" s="696"/>
      <c r="M208" s="696"/>
      <c r="N208" s="696"/>
      <c r="O208" s="696"/>
    </row>
    <row r="209" spans="8:15" x14ac:dyDescent="0.2">
      <c r="H209" s="697"/>
      <c r="I209" s="697"/>
      <c r="J209" s="697"/>
      <c r="K209" s="696"/>
      <c r="L209" s="696"/>
      <c r="M209" s="696"/>
      <c r="N209" s="696"/>
      <c r="O209" s="696"/>
    </row>
    <row r="210" spans="8:15" x14ac:dyDescent="0.2">
      <c r="H210" s="697"/>
      <c r="I210" s="697"/>
      <c r="J210" s="697"/>
      <c r="K210" s="696"/>
      <c r="L210" s="696"/>
      <c r="M210" s="696"/>
      <c r="N210" s="696"/>
      <c r="O210" s="696"/>
    </row>
    <row r="211" spans="8:15" x14ac:dyDescent="0.2">
      <c r="H211" s="697"/>
      <c r="I211" s="697"/>
      <c r="J211" s="697"/>
      <c r="K211" s="696"/>
      <c r="L211" s="696"/>
      <c r="M211" s="696"/>
      <c r="N211" s="696"/>
      <c r="O211" s="696"/>
    </row>
    <row r="212" spans="8:15" x14ac:dyDescent="0.2">
      <c r="H212" s="697"/>
      <c r="I212" s="697"/>
      <c r="J212" s="697"/>
      <c r="K212" s="696"/>
      <c r="L212" s="696"/>
      <c r="M212" s="696"/>
      <c r="N212" s="696"/>
      <c r="O212" s="696"/>
    </row>
    <row r="213" spans="8:15" x14ac:dyDescent="0.2">
      <c r="H213" s="697"/>
      <c r="I213" s="697"/>
      <c r="J213" s="697"/>
      <c r="K213" s="696"/>
      <c r="L213" s="696"/>
      <c r="M213" s="696"/>
      <c r="N213" s="696"/>
      <c r="O213" s="696"/>
    </row>
    <row r="214" spans="8:15" x14ac:dyDescent="0.2">
      <c r="H214" s="697"/>
      <c r="I214" s="697"/>
      <c r="J214" s="697"/>
      <c r="K214" s="696"/>
      <c r="L214" s="696"/>
      <c r="M214" s="696"/>
      <c r="N214" s="696"/>
      <c r="O214" s="696"/>
    </row>
    <row r="215" spans="8:15" x14ac:dyDescent="0.2">
      <c r="H215" s="697"/>
      <c r="I215" s="697"/>
      <c r="J215" s="697"/>
      <c r="K215" s="696"/>
      <c r="L215" s="696"/>
      <c r="M215" s="696"/>
      <c r="N215" s="696"/>
      <c r="O215" s="696"/>
    </row>
    <row r="216" spans="8:15" x14ac:dyDescent="0.2">
      <c r="H216" s="697"/>
      <c r="I216" s="697"/>
      <c r="J216" s="697"/>
      <c r="K216" s="696"/>
      <c r="L216" s="696"/>
      <c r="M216" s="696"/>
      <c r="N216" s="696"/>
      <c r="O216" s="696"/>
    </row>
    <row r="217" spans="8:15" x14ac:dyDescent="0.2">
      <c r="H217" s="697"/>
      <c r="I217" s="697"/>
      <c r="J217" s="697"/>
      <c r="K217" s="696"/>
      <c r="L217" s="696"/>
      <c r="M217" s="696"/>
      <c r="N217" s="696"/>
      <c r="O217" s="696"/>
    </row>
    <row r="218" spans="8:15" x14ac:dyDescent="0.2">
      <c r="H218" s="697"/>
      <c r="I218" s="697"/>
      <c r="J218" s="697"/>
      <c r="K218" s="696"/>
      <c r="L218" s="696"/>
      <c r="M218" s="696"/>
      <c r="N218" s="696"/>
      <c r="O218" s="696"/>
    </row>
    <row r="219" spans="8:15" x14ac:dyDescent="0.2">
      <c r="H219" s="697"/>
      <c r="I219" s="697"/>
      <c r="J219" s="697"/>
      <c r="K219" s="696"/>
      <c r="L219" s="696"/>
      <c r="M219" s="696"/>
      <c r="N219" s="696"/>
      <c r="O219" s="696"/>
    </row>
    <row r="220" spans="8:15" x14ac:dyDescent="0.2">
      <c r="H220" s="697"/>
      <c r="I220" s="697"/>
      <c r="J220" s="697"/>
      <c r="K220" s="696"/>
      <c r="L220" s="696"/>
      <c r="M220" s="696"/>
      <c r="N220" s="696"/>
      <c r="O220" s="696"/>
    </row>
    <row r="221" spans="8:15" x14ac:dyDescent="0.2">
      <c r="H221" s="697"/>
      <c r="I221" s="697"/>
      <c r="J221" s="697"/>
      <c r="K221" s="696"/>
      <c r="L221" s="696"/>
      <c r="M221" s="696"/>
      <c r="N221" s="696"/>
      <c r="O221" s="696"/>
    </row>
    <row r="222" spans="8:15" x14ac:dyDescent="0.2">
      <c r="H222" s="697"/>
      <c r="I222" s="697"/>
      <c r="J222" s="697"/>
      <c r="K222" s="696"/>
      <c r="L222" s="696"/>
      <c r="M222" s="696"/>
      <c r="N222" s="696"/>
      <c r="O222" s="696"/>
    </row>
    <row r="223" spans="8:15" x14ac:dyDescent="0.2">
      <c r="H223" s="697"/>
      <c r="I223" s="697"/>
      <c r="J223" s="697"/>
      <c r="K223" s="696"/>
      <c r="L223" s="696"/>
      <c r="M223" s="696"/>
      <c r="N223" s="696"/>
      <c r="O223" s="696"/>
    </row>
    <row r="224" spans="8:15" x14ac:dyDescent="0.2">
      <c r="H224" s="697"/>
      <c r="I224" s="697"/>
      <c r="J224" s="697"/>
      <c r="K224" s="696"/>
      <c r="L224" s="696"/>
      <c r="M224" s="696"/>
      <c r="N224" s="696"/>
      <c r="O224" s="696"/>
    </row>
    <row r="225" spans="8:15" x14ac:dyDescent="0.2">
      <c r="H225" s="697"/>
      <c r="I225" s="697"/>
      <c r="J225" s="697"/>
      <c r="K225" s="696"/>
      <c r="L225" s="696"/>
      <c r="M225" s="696"/>
      <c r="N225" s="696"/>
      <c r="O225" s="696"/>
    </row>
    <row r="226" spans="8:15" x14ac:dyDescent="0.2">
      <c r="H226" s="697"/>
      <c r="I226" s="697"/>
      <c r="J226" s="697"/>
      <c r="K226" s="696"/>
      <c r="L226" s="696"/>
      <c r="M226" s="696"/>
      <c r="N226" s="696"/>
      <c r="O226" s="696"/>
    </row>
    <row r="227" spans="8:15" x14ac:dyDescent="0.2">
      <c r="H227" s="697"/>
      <c r="I227" s="697"/>
      <c r="J227" s="697"/>
      <c r="K227" s="696"/>
      <c r="L227" s="696"/>
      <c r="M227" s="696"/>
      <c r="N227" s="696"/>
      <c r="O227" s="696"/>
    </row>
    <row r="228" spans="8:15" x14ac:dyDescent="0.2">
      <c r="H228" s="697"/>
      <c r="I228" s="697"/>
      <c r="J228" s="697"/>
      <c r="K228" s="696"/>
      <c r="L228" s="696"/>
      <c r="M228" s="696"/>
      <c r="N228" s="696"/>
      <c r="O228" s="696"/>
    </row>
    <row r="229" spans="8:15" x14ac:dyDescent="0.2">
      <c r="H229" s="697"/>
      <c r="I229" s="697"/>
      <c r="J229" s="697"/>
      <c r="K229" s="696"/>
      <c r="L229" s="696"/>
      <c r="M229" s="696"/>
      <c r="N229" s="696"/>
      <c r="O229" s="696"/>
    </row>
    <row r="230" spans="8:15" x14ac:dyDescent="0.2">
      <c r="H230" s="697"/>
      <c r="I230" s="697"/>
      <c r="J230" s="697"/>
      <c r="K230" s="696"/>
      <c r="L230" s="696"/>
      <c r="M230" s="696"/>
      <c r="N230" s="696"/>
      <c r="O230" s="696"/>
    </row>
    <row r="231" spans="8:15" x14ac:dyDescent="0.2">
      <c r="H231" s="697"/>
      <c r="I231" s="697"/>
      <c r="J231" s="697"/>
      <c r="K231" s="696"/>
      <c r="L231" s="696"/>
      <c r="M231" s="696"/>
      <c r="N231" s="696"/>
      <c r="O231" s="696"/>
    </row>
    <row r="232" spans="8:15" x14ac:dyDescent="0.2">
      <c r="H232" s="697"/>
      <c r="I232" s="697"/>
      <c r="J232" s="697"/>
      <c r="K232" s="696"/>
      <c r="L232" s="696"/>
      <c r="M232" s="696"/>
      <c r="N232" s="696"/>
      <c r="O232" s="696"/>
    </row>
    <row r="233" spans="8:15" x14ac:dyDescent="0.2">
      <c r="H233" s="697"/>
      <c r="I233" s="697"/>
      <c r="J233" s="697"/>
      <c r="K233" s="696"/>
      <c r="L233" s="696"/>
      <c r="M233" s="696"/>
      <c r="N233" s="696"/>
      <c r="O233" s="696"/>
    </row>
    <row r="234" spans="8:15" x14ac:dyDescent="0.2">
      <c r="H234" s="697"/>
      <c r="I234" s="697"/>
      <c r="J234" s="697"/>
      <c r="K234" s="696"/>
      <c r="L234" s="696"/>
      <c r="M234" s="696"/>
      <c r="N234" s="696"/>
      <c r="O234" s="696"/>
    </row>
    <row r="235" spans="8:15" x14ac:dyDescent="0.2">
      <c r="H235" s="697"/>
      <c r="I235" s="697"/>
      <c r="J235" s="697"/>
      <c r="K235" s="696"/>
      <c r="L235" s="696"/>
      <c r="M235" s="696"/>
      <c r="N235" s="696"/>
      <c r="O235" s="696"/>
    </row>
    <row r="236" spans="8:15" x14ac:dyDescent="0.2">
      <c r="H236" s="697"/>
      <c r="I236" s="697"/>
      <c r="J236" s="697"/>
      <c r="K236" s="696"/>
      <c r="L236" s="696"/>
      <c r="M236" s="696"/>
      <c r="N236" s="696"/>
      <c r="O236" s="696"/>
    </row>
    <row r="237" spans="8:15" x14ac:dyDescent="0.2">
      <c r="H237" s="697"/>
      <c r="I237" s="697"/>
      <c r="J237" s="697"/>
      <c r="K237" s="696"/>
      <c r="L237" s="696"/>
      <c r="M237" s="696"/>
      <c r="N237" s="696"/>
      <c r="O237" s="696"/>
    </row>
    <row r="238" spans="8:15" x14ac:dyDescent="0.2">
      <c r="H238" s="697"/>
      <c r="I238" s="697"/>
      <c r="J238" s="697"/>
      <c r="K238" s="696"/>
      <c r="L238" s="696"/>
      <c r="M238" s="696"/>
      <c r="N238" s="696"/>
      <c r="O238" s="696"/>
    </row>
    <row r="239" spans="8:15" x14ac:dyDescent="0.2">
      <c r="H239" s="697"/>
      <c r="I239" s="697"/>
      <c r="J239" s="697"/>
      <c r="K239" s="696"/>
      <c r="L239" s="696"/>
      <c r="M239" s="696"/>
      <c r="N239" s="696"/>
      <c r="O239" s="696"/>
    </row>
    <row r="240" spans="8:15" x14ac:dyDescent="0.2">
      <c r="H240" s="697"/>
      <c r="I240" s="697"/>
      <c r="J240" s="697"/>
      <c r="K240" s="696"/>
      <c r="L240" s="696"/>
      <c r="M240" s="696"/>
      <c r="N240" s="696"/>
      <c r="O240" s="696"/>
    </row>
    <row r="241" spans="8:15" x14ac:dyDescent="0.2">
      <c r="H241" s="697"/>
      <c r="I241" s="697"/>
      <c r="J241" s="697"/>
      <c r="K241" s="696"/>
      <c r="L241" s="696"/>
      <c r="M241" s="696"/>
      <c r="N241" s="696"/>
      <c r="O241" s="696"/>
    </row>
    <row r="242" spans="8:15" x14ac:dyDescent="0.2">
      <c r="H242" s="697"/>
      <c r="I242" s="697"/>
      <c r="J242" s="697"/>
      <c r="K242" s="696"/>
      <c r="L242" s="696"/>
      <c r="M242" s="696"/>
      <c r="N242" s="696"/>
      <c r="O242" s="696"/>
    </row>
    <row r="243" spans="8:15" x14ac:dyDescent="0.2">
      <c r="H243" s="697"/>
      <c r="I243" s="697"/>
      <c r="J243" s="697"/>
      <c r="K243" s="696"/>
      <c r="L243" s="696"/>
      <c r="M243" s="696"/>
      <c r="N243" s="696"/>
      <c r="O243" s="696"/>
    </row>
    <row r="244" spans="8:15" x14ac:dyDescent="0.2">
      <c r="I244" s="699"/>
      <c r="J244" s="699"/>
    </row>
    <row r="245" spans="8:15" x14ac:dyDescent="0.2">
      <c r="I245" s="699"/>
      <c r="J245" s="699"/>
    </row>
    <row r="246" spans="8:15" x14ac:dyDescent="0.2">
      <c r="I246" s="699"/>
      <c r="J246" s="699"/>
    </row>
    <row r="247" spans="8:15" x14ac:dyDescent="0.2">
      <c r="I247" s="699"/>
      <c r="J247" s="699"/>
    </row>
    <row r="248" spans="8:15" x14ac:dyDescent="0.2">
      <c r="I248" s="699"/>
      <c r="J248" s="699"/>
    </row>
    <row r="249" spans="8:15" x14ac:dyDescent="0.2">
      <c r="I249" s="699"/>
      <c r="J249" s="699"/>
    </row>
    <row r="250" spans="8:15" x14ac:dyDescent="0.2">
      <c r="I250" s="699"/>
      <c r="J250" s="699"/>
    </row>
    <row r="251" spans="8:15" x14ac:dyDescent="0.2">
      <c r="I251" s="699"/>
      <c r="J251" s="699"/>
    </row>
    <row r="252" spans="8:15" x14ac:dyDescent="0.2">
      <c r="I252" s="699"/>
      <c r="J252" s="699"/>
    </row>
    <row r="253" spans="8:15" x14ac:dyDescent="0.2">
      <c r="I253" s="699"/>
      <c r="J253" s="699"/>
    </row>
    <row r="254" spans="8:15" x14ac:dyDescent="0.2">
      <c r="I254" s="699"/>
      <c r="J254" s="699"/>
    </row>
    <row r="255" spans="8:15" x14ac:dyDescent="0.2">
      <c r="I255" s="699"/>
      <c r="J255" s="699"/>
    </row>
    <row r="256" spans="8:15" x14ac:dyDescent="0.2">
      <c r="I256" s="699"/>
      <c r="J256" s="699"/>
    </row>
    <row r="257" spans="9:10" x14ac:dyDescent="0.2">
      <c r="I257" s="699"/>
      <c r="J257" s="699"/>
    </row>
    <row r="258" spans="9:10" x14ac:dyDescent="0.2">
      <c r="I258" s="699"/>
      <c r="J258" s="699"/>
    </row>
    <row r="259" spans="9:10" x14ac:dyDescent="0.2">
      <c r="I259" s="699"/>
      <c r="J259" s="699"/>
    </row>
    <row r="260" spans="9:10" x14ac:dyDescent="0.2">
      <c r="I260" s="699"/>
      <c r="J260" s="699"/>
    </row>
    <row r="261" spans="9:10" x14ac:dyDescent="0.2">
      <c r="I261" s="699"/>
      <c r="J261" s="699"/>
    </row>
    <row r="262" spans="9:10" x14ac:dyDescent="0.2">
      <c r="I262" s="699"/>
      <c r="J262" s="699"/>
    </row>
    <row r="263" spans="9:10" x14ac:dyDescent="0.2">
      <c r="I263" s="699"/>
      <c r="J263" s="699"/>
    </row>
    <row r="264" spans="9:10" x14ac:dyDescent="0.2">
      <c r="I264" s="699"/>
      <c r="J264" s="699"/>
    </row>
    <row r="265" spans="9:10" x14ac:dyDescent="0.2">
      <c r="I265" s="699"/>
      <c r="J265" s="699"/>
    </row>
    <row r="266" spans="9:10" x14ac:dyDescent="0.2">
      <c r="I266" s="699"/>
      <c r="J266" s="699"/>
    </row>
    <row r="267" spans="9:10" x14ac:dyDescent="0.2">
      <c r="I267" s="699"/>
      <c r="J267" s="699"/>
    </row>
    <row r="268" spans="9:10" x14ac:dyDescent="0.2">
      <c r="I268" s="699"/>
      <c r="J268" s="699"/>
    </row>
    <row r="269" spans="9:10" x14ac:dyDescent="0.2">
      <c r="I269" s="699"/>
      <c r="J269" s="699"/>
    </row>
    <row r="270" spans="9:10" x14ac:dyDescent="0.2">
      <c r="I270" s="699"/>
      <c r="J270" s="699"/>
    </row>
    <row r="271" spans="9:10" x14ac:dyDescent="0.2">
      <c r="I271" s="699"/>
      <c r="J271" s="699"/>
    </row>
    <row r="272" spans="9:10" x14ac:dyDescent="0.2">
      <c r="I272" s="699"/>
      <c r="J272" s="699"/>
    </row>
    <row r="273" spans="9:10" x14ac:dyDescent="0.2">
      <c r="I273" s="699"/>
      <c r="J273" s="699"/>
    </row>
    <row r="274" spans="9:10" x14ac:dyDescent="0.2">
      <c r="I274" s="699"/>
      <c r="J274" s="699"/>
    </row>
    <row r="275" spans="9:10" x14ac:dyDescent="0.2">
      <c r="I275" s="699"/>
      <c r="J275" s="699"/>
    </row>
    <row r="276" spans="9:10" x14ac:dyDescent="0.2">
      <c r="I276" s="699"/>
      <c r="J276" s="699"/>
    </row>
    <row r="277" spans="9:10" x14ac:dyDescent="0.2">
      <c r="I277" s="699"/>
      <c r="J277" s="699"/>
    </row>
    <row r="278" spans="9:10" x14ac:dyDescent="0.2">
      <c r="I278" s="699"/>
      <c r="J278" s="699"/>
    </row>
    <row r="279" spans="9:10" x14ac:dyDescent="0.2">
      <c r="I279" s="699"/>
      <c r="J279" s="699"/>
    </row>
    <row r="280" spans="9:10" x14ac:dyDescent="0.2">
      <c r="I280" s="699"/>
      <c r="J280" s="699"/>
    </row>
    <row r="281" spans="9:10" x14ac:dyDescent="0.2">
      <c r="I281" s="699"/>
      <c r="J281" s="699"/>
    </row>
    <row r="282" spans="9:10" x14ac:dyDescent="0.2">
      <c r="I282" s="699"/>
      <c r="J282" s="699"/>
    </row>
    <row r="283" spans="9:10" x14ac:dyDescent="0.2">
      <c r="I283" s="699"/>
      <c r="J283" s="699"/>
    </row>
    <row r="284" spans="9:10" x14ac:dyDescent="0.2">
      <c r="I284" s="699"/>
      <c r="J284" s="699"/>
    </row>
    <row r="285" spans="9:10" x14ac:dyDescent="0.2">
      <c r="I285" s="699"/>
      <c r="J285" s="699"/>
    </row>
    <row r="286" spans="9:10" x14ac:dyDescent="0.2">
      <c r="I286" s="699"/>
      <c r="J286" s="699"/>
    </row>
    <row r="287" spans="9:10" x14ac:dyDescent="0.2">
      <c r="I287" s="699"/>
      <c r="J287" s="699"/>
    </row>
    <row r="288" spans="9:10" x14ac:dyDescent="0.2">
      <c r="I288" s="699"/>
      <c r="J288" s="699"/>
    </row>
    <row r="289" spans="9:10" x14ac:dyDescent="0.2">
      <c r="I289" s="699"/>
      <c r="J289" s="699"/>
    </row>
    <row r="290" spans="9:10" x14ac:dyDescent="0.2">
      <c r="I290" s="699"/>
      <c r="J290" s="699"/>
    </row>
    <row r="291" spans="9:10" x14ac:dyDescent="0.2">
      <c r="I291" s="699"/>
      <c r="J291" s="699"/>
    </row>
    <row r="292" spans="9:10" x14ac:dyDescent="0.2">
      <c r="I292" s="699"/>
      <c r="J292" s="699"/>
    </row>
    <row r="293" spans="9:10" x14ac:dyDescent="0.2">
      <c r="I293" s="699"/>
      <c r="J293" s="699"/>
    </row>
    <row r="294" spans="9:10" x14ac:dyDescent="0.2">
      <c r="I294" s="699"/>
      <c r="J294" s="699"/>
    </row>
    <row r="295" spans="9:10" x14ac:dyDescent="0.2">
      <c r="I295" s="699"/>
      <c r="J295" s="699"/>
    </row>
    <row r="296" spans="9:10" x14ac:dyDescent="0.2">
      <c r="I296" s="699"/>
      <c r="J296" s="699"/>
    </row>
    <row r="297" spans="9:10" x14ac:dyDescent="0.2">
      <c r="I297" s="699"/>
      <c r="J297" s="699"/>
    </row>
    <row r="298" spans="9:10" x14ac:dyDescent="0.2">
      <c r="I298" s="699"/>
      <c r="J298" s="699"/>
    </row>
    <row r="299" spans="9:10" x14ac:dyDescent="0.2">
      <c r="I299" s="699"/>
      <c r="J299" s="699"/>
    </row>
    <row r="300" spans="9:10" x14ac:dyDescent="0.2">
      <c r="I300" s="699"/>
      <c r="J300" s="699"/>
    </row>
    <row r="301" spans="9:10" x14ac:dyDescent="0.2">
      <c r="I301" s="699"/>
      <c r="J301" s="699"/>
    </row>
    <row r="302" spans="9:10" x14ac:dyDescent="0.2">
      <c r="I302" s="699"/>
      <c r="J302" s="699"/>
    </row>
    <row r="303" spans="9:10" x14ac:dyDescent="0.2">
      <c r="I303" s="699"/>
      <c r="J303" s="699"/>
    </row>
    <row r="304" spans="9:10" x14ac:dyDescent="0.2">
      <c r="I304" s="699"/>
      <c r="J304" s="699"/>
    </row>
    <row r="305" spans="9:10" x14ac:dyDescent="0.2">
      <c r="I305" s="699"/>
      <c r="J305" s="699"/>
    </row>
    <row r="306" spans="9:10" x14ac:dyDescent="0.2">
      <c r="I306" s="699"/>
      <c r="J306" s="699"/>
    </row>
    <row r="307" spans="9:10" x14ac:dyDescent="0.2">
      <c r="I307" s="699"/>
      <c r="J307" s="699"/>
    </row>
    <row r="308" spans="9:10" x14ac:dyDescent="0.2">
      <c r="I308" s="699"/>
      <c r="J308" s="699"/>
    </row>
    <row r="309" spans="9:10" x14ac:dyDescent="0.2">
      <c r="I309" s="699"/>
      <c r="J309" s="699"/>
    </row>
    <row r="310" spans="9:10" x14ac:dyDescent="0.2">
      <c r="I310" s="699"/>
      <c r="J310" s="699"/>
    </row>
    <row r="311" spans="9:10" x14ac:dyDescent="0.2">
      <c r="I311" s="699"/>
      <c r="J311" s="699"/>
    </row>
    <row r="312" spans="9:10" x14ac:dyDescent="0.2">
      <c r="I312" s="699"/>
      <c r="J312" s="699"/>
    </row>
    <row r="313" spans="9:10" x14ac:dyDescent="0.2">
      <c r="I313" s="699"/>
      <c r="J313" s="699"/>
    </row>
    <row r="314" spans="9:10" x14ac:dyDescent="0.2">
      <c r="I314" s="699"/>
      <c r="J314" s="699"/>
    </row>
    <row r="315" spans="9:10" x14ac:dyDescent="0.2">
      <c r="I315" s="699"/>
      <c r="J315" s="699"/>
    </row>
    <row r="316" spans="9:10" x14ac:dyDescent="0.2">
      <c r="I316" s="699"/>
      <c r="J316" s="699"/>
    </row>
    <row r="317" spans="9:10" x14ac:dyDescent="0.2">
      <c r="I317" s="699"/>
      <c r="J317" s="699"/>
    </row>
    <row r="318" spans="9:10" x14ac:dyDescent="0.2">
      <c r="I318" s="699"/>
      <c r="J318" s="699"/>
    </row>
    <row r="319" spans="9:10" x14ac:dyDescent="0.2">
      <c r="I319" s="699"/>
      <c r="J319" s="699"/>
    </row>
    <row r="320" spans="9:10" x14ac:dyDescent="0.2">
      <c r="I320" s="699"/>
      <c r="J320" s="699"/>
    </row>
    <row r="321" spans="9:10" x14ac:dyDescent="0.2">
      <c r="I321" s="699"/>
      <c r="J321" s="699"/>
    </row>
    <row r="322" spans="9:10" x14ac:dyDescent="0.2">
      <c r="I322" s="699"/>
      <c r="J322" s="699"/>
    </row>
    <row r="323" spans="9:10" x14ac:dyDescent="0.2">
      <c r="I323" s="699"/>
      <c r="J323" s="699"/>
    </row>
    <row r="324" spans="9:10" x14ac:dyDescent="0.2">
      <c r="I324" s="699"/>
      <c r="J324" s="699"/>
    </row>
    <row r="325" spans="9:10" x14ac:dyDescent="0.2">
      <c r="I325" s="699"/>
      <c r="J325" s="699"/>
    </row>
    <row r="326" spans="9:10" x14ac:dyDescent="0.2">
      <c r="I326" s="699"/>
      <c r="J326" s="699"/>
    </row>
    <row r="327" spans="9:10" x14ac:dyDescent="0.2">
      <c r="I327" s="699"/>
      <c r="J327" s="699"/>
    </row>
    <row r="328" spans="9:10" x14ac:dyDescent="0.2">
      <c r="I328" s="699"/>
      <c r="J328" s="699"/>
    </row>
    <row r="329" spans="9:10" x14ac:dyDescent="0.2">
      <c r="I329" s="699"/>
      <c r="J329" s="699"/>
    </row>
    <row r="330" spans="9:10" x14ac:dyDescent="0.2">
      <c r="I330" s="699"/>
      <c r="J330" s="699"/>
    </row>
    <row r="331" spans="9:10" x14ac:dyDescent="0.2">
      <c r="I331" s="699"/>
      <c r="J331" s="699"/>
    </row>
    <row r="332" spans="9:10" x14ac:dyDescent="0.2">
      <c r="I332" s="699"/>
      <c r="J332" s="699"/>
    </row>
    <row r="333" spans="9:10" x14ac:dyDescent="0.2">
      <c r="I333" s="699"/>
      <c r="J333" s="699"/>
    </row>
    <row r="334" spans="9:10" x14ac:dyDescent="0.2">
      <c r="I334" s="699"/>
      <c r="J334" s="699"/>
    </row>
    <row r="335" spans="9:10" x14ac:dyDescent="0.2">
      <c r="I335" s="699"/>
      <c r="J335" s="699"/>
    </row>
    <row r="336" spans="9:10" x14ac:dyDescent="0.2">
      <c r="I336" s="699"/>
      <c r="J336" s="699"/>
    </row>
    <row r="337" spans="9:10" x14ac:dyDescent="0.2">
      <c r="I337" s="699"/>
      <c r="J337" s="699"/>
    </row>
    <row r="338" spans="9:10" x14ac:dyDescent="0.2">
      <c r="I338" s="699"/>
      <c r="J338" s="699"/>
    </row>
    <row r="339" spans="9:10" x14ac:dyDescent="0.2">
      <c r="I339" s="699"/>
      <c r="J339" s="699"/>
    </row>
    <row r="340" spans="9:10" x14ac:dyDescent="0.2">
      <c r="I340" s="699"/>
      <c r="J340" s="699"/>
    </row>
    <row r="341" spans="9:10" x14ac:dyDescent="0.2">
      <c r="I341" s="699"/>
      <c r="J341" s="699"/>
    </row>
    <row r="342" spans="9:10" x14ac:dyDescent="0.2">
      <c r="I342" s="699"/>
      <c r="J342" s="699"/>
    </row>
    <row r="343" spans="9:10" x14ac:dyDescent="0.2">
      <c r="I343" s="699"/>
      <c r="J343" s="699"/>
    </row>
    <row r="344" spans="9:10" x14ac:dyDescent="0.2">
      <c r="I344" s="699"/>
      <c r="J344" s="699"/>
    </row>
    <row r="345" spans="9:10" x14ac:dyDescent="0.2">
      <c r="I345" s="699"/>
      <c r="J345" s="699"/>
    </row>
    <row r="346" spans="9:10" x14ac:dyDescent="0.2">
      <c r="I346" s="699"/>
      <c r="J346" s="699"/>
    </row>
  </sheetData>
  <mergeCells count="11">
    <mergeCell ref="A43:A45"/>
    <mergeCell ref="A1:J1"/>
    <mergeCell ref="A4:A25"/>
    <mergeCell ref="A29:A32"/>
    <mergeCell ref="A34:A36"/>
    <mergeCell ref="A38:A39"/>
    <mergeCell ref="A47:A56"/>
    <mergeCell ref="A58:A59"/>
    <mergeCell ref="B58:B59"/>
    <mergeCell ref="C58:C59"/>
    <mergeCell ref="A63:C63"/>
  </mergeCells>
  <printOptions horizontalCentered="1"/>
  <pageMargins left="0.39370078740157483" right="0.39370078740157483" top="0.59055118110236227" bottom="0.39370078740157483" header="0.31496062992125984" footer="0.11811023622047245"/>
  <pageSetup paperSize="9" scale="77" firstPageNumber="234" fitToHeight="0" orientation="landscape" useFirstPageNumber="1" r:id="rId1"/>
  <headerFooter>
    <oddHeader>&amp;L&amp;"Tahoma,Kurzíva"Závěrečný účet kraje za rok 2018&amp;R&amp;"Tahoma,Kurzíva"Tabulka č. 7</oddHeader>
    <oddFooter>&amp;C&amp;"Tahoma,Obyčejné"&amp;P</oddFooter>
  </headerFooter>
  <rowBreaks count="3" manualBreakCount="3">
    <brk id="37" max="9" man="1"/>
    <brk id="65" max="9" man="1"/>
    <brk id="66"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4334</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C39</f>
        <v>1891365</v>
      </c>
      <c r="D5" s="895">
        <f>D39</f>
        <v>1847962.6300000001</v>
      </c>
      <c r="E5" s="895">
        <f>E39</f>
        <v>1733799.5631000006</v>
      </c>
      <c r="F5" s="896">
        <f t="shared" ref="F5:F9" si="0">E5/D5*100</f>
        <v>93.822219938506038</v>
      </c>
      <c r="G5" s="897"/>
      <c r="H5" s="898"/>
    </row>
    <row r="6" spans="1:8" ht="12.75" customHeight="1" x14ac:dyDescent="0.2">
      <c r="A6" s="1157" t="s">
        <v>4341</v>
      </c>
      <c r="B6" s="1158"/>
      <c r="C6" s="899">
        <f>C44</f>
        <v>615915</v>
      </c>
      <c r="D6" s="899">
        <f>D44</f>
        <v>621065</v>
      </c>
      <c r="E6" s="899">
        <f>E44</f>
        <v>620992.34400000004</v>
      </c>
      <c r="F6" s="896">
        <f t="shared" si="0"/>
        <v>99.988301385523258</v>
      </c>
      <c r="G6" s="897"/>
      <c r="H6" s="898"/>
    </row>
    <row r="7" spans="1:8" ht="12.75" customHeight="1" x14ac:dyDescent="0.2">
      <c r="A7" s="1157" t="s">
        <v>4342</v>
      </c>
      <c r="B7" s="1158"/>
      <c r="C7" s="899">
        <f>C62</f>
        <v>77654</v>
      </c>
      <c r="D7" s="899">
        <f>D62</f>
        <v>245215.61</v>
      </c>
      <c r="E7" s="899">
        <f>E62</f>
        <v>225760.14499999999</v>
      </c>
      <c r="F7" s="896">
        <f t="shared" si="0"/>
        <v>92.065976142383434</v>
      </c>
      <c r="G7" s="897"/>
      <c r="H7" s="898"/>
    </row>
    <row r="8" spans="1:8" ht="12.75" customHeight="1" x14ac:dyDescent="0.2">
      <c r="A8" s="1157" t="s">
        <v>4343</v>
      </c>
      <c r="B8" s="1158"/>
      <c r="C8" s="899">
        <f>C94</f>
        <v>866210</v>
      </c>
      <c r="D8" s="899">
        <f>D94</f>
        <v>773864.43</v>
      </c>
      <c r="E8" s="899">
        <f>E94</f>
        <v>666001.30268999981</v>
      </c>
      <c r="F8" s="896">
        <f t="shared" si="0"/>
        <v>86.061754083980802</v>
      </c>
      <c r="G8" s="897"/>
      <c r="H8" s="898"/>
    </row>
    <row r="9" spans="1:8" s="889" customFormat="1" ht="13.5" customHeight="1" thickBot="1" x14ac:dyDescent="0.25">
      <c r="A9" s="1162" t="s">
        <v>402</v>
      </c>
      <c r="B9" s="1163"/>
      <c r="C9" s="900">
        <f>SUM(C5:C8)</f>
        <v>3451144</v>
      </c>
      <c r="D9" s="901">
        <f>SUM(D5:D8)</f>
        <v>3488107.67</v>
      </c>
      <c r="E9" s="900">
        <f>SUM(E5:E8)</f>
        <v>3246553.3547900002</v>
      </c>
      <c r="F9" s="902">
        <f t="shared" si="0"/>
        <v>93.074918033995218</v>
      </c>
      <c r="G9" s="897"/>
      <c r="H9" s="898"/>
    </row>
    <row r="10" spans="1:8" s="889" customFormat="1" ht="10.5" customHeight="1" x14ac:dyDescent="0.2">
      <c r="B10" s="903"/>
      <c r="C10" s="904"/>
      <c r="D10" s="904"/>
      <c r="E10" s="904"/>
      <c r="F10" s="905"/>
      <c r="G10" s="887"/>
      <c r="H10" s="888"/>
    </row>
    <row r="11" spans="1:8" s="889" customFormat="1" ht="10.5" customHeight="1" x14ac:dyDescent="0.2">
      <c r="B11" s="903"/>
      <c r="C11" s="904"/>
      <c r="D11" s="904"/>
      <c r="E11" s="904"/>
      <c r="F11" s="905"/>
      <c r="G11" s="887"/>
      <c r="H11" s="888"/>
    </row>
    <row r="12" spans="1:8" s="889" customFormat="1" ht="10.5" customHeight="1" thickBot="1" x14ac:dyDescent="0.2">
      <c r="B12" s="903"/>
      <c r="C12" s="904"/>
      <c r="D12" s="904"/>
      <c r="E12" s="904"/>
      <c r="F12" s="905"/>
      <c r="G12" s="887"/>
      <c r="H12" s="890" t="s">
        <v>4335</v>
      </c>
    </row>
    <row r="13" spans="1:8" ht="28.5" customHeight="1" thickBot="1" x14ac:dyDescent="0.25">
      <c r="A13" s="906" t="s">
        <v>4344</v>
      </c>
      <c r="B13" s="907" t="s">
        <v>2032</v>
      </c>
      <c r="C13" s="908" t="s">
        <v>4336</v>
      </c>
      <c r="D13" s="908" t="s">
        <v>4337</v>
      </c>
      <c r="E13" s="908" t="s">
        <v>4338</v>
      </c>
      <c r="F13" s="908" t="s">
        <v>4339</v>
      </c>
      <c r="G13" s="908" t="s">
        <v>4345</v>
      </c>
      <c r="H13" s="909" t="s">
        <v>4346</v>
      </c>
    </row>
    <row r="14" spans="1:8" ht="15" customHeight="1" thickBot="1" x14ac:dyDescent="0.2">
      <c r="A14" s="910" t="s">
        <v>4347</v>
      </c>
      <c r="B14" s="911"/>
      <c r="C14" s="912"/>
      <c r="D14" s="912"/>
      <c r="E14" s="913"/>
      <c r="F14" s="914"/>
      <c r="G14" s="915"/>
      <c r="H14" s="916"/>
    </row>
    <row r="15" spans="1:8" s="917" customFormat="1" ht="12.75" customHeight="1" x14ac:dyDescent="0.2">
      <c r="A15" s="918">
        <v>1</v>
      </c>
      <c r="B15" s="919" t="s">
        <v>3029</v>
      </c>
      <c r="C15" s="920">
        <v>897801</v>
      </c>
      <c r="D15" s="920">
        <v>905133.34999999986</v>
      </c>
      <c r="E15" s="920">
        <v>904250.72085000004</v>
      </c>
      <c r="F15" s="921">
        <f t="shared" ref="F15:F39" si="1">E15/D15*100</f>
        <v>99.902486285584345</v>
      </c>
      <c r="G15" s="922" t="s">
        <v>4348</v>
      </c>
      <c r="H15" s="923" t="s">
        <v>2063</v>
      </c>
    </row>
    <row r="16" spans="1:8" s="917" customFormat="1" ht="136.5" x14ac:dyDescent="0.2">
      <c r="A16" s="918">
        <f>A15+1</f>
        <v>2</v>
      </c>
      <c r="B16" s="919" t="s">
        <v>2885</v>
      </c>
      <c r="C16" s="920">
        <v>730373</v>
      </c>
      <c r="D16" s="920">
        <v>781045</v>
      </c>
      <c r="E16" s="920">
        <v>744430.91669999994</v>
      </c>
      <c r="F16" s="921">
        <f t="shared" si="1"/>
        <v>95.312167250286478</v>
      </c>
      <c r="G16" s="922" t="s">
        <v>4348</v>
      </c>
      <c r="H16" s="923" t="s">
        <v>4349</v>
      </c>
    </row>
    <row r="17" spans="1:9" s="917" customFormat="1" ht="12.75" customHeight="1" x14ac:dyDescent="0.2">
      <c r="A17" s="918">
        <f t="shared" ref="A17:A38" si="2">A16+1</f>
        <v>3</v>
      </c>
      <c r="B17" s="919" t="s">
        <v>226</v>
      </c>
      <c r="C17" s="920">
        <v>1000</v>
      </c>
      <c r="D17" s="920">
        <v>1000</v>
      </c>
      <c r="E17" s="920">
        <v>1000</v>
      </c>
      <c r="F17" s="921">
        <f t="shared" si="1"/>
        <v>100</v>
      </c>
      <c r="G17" s="922" t="s">
        <v>4348</v>
      </c>
      <c r="H17" s="923" t="s">
        <v>2063</v>
      </c>
    </row>
    <row r="18" spans="1:9" s="917" customFormat="1" ht="78" customHeight="1" x14ac:dyDescent="0.2">
      <c r="A18" s="918">
        <f t="shared" si="2"/>
        <v>4</v>
      </c>
      <c r="B18" s="919" t="s">
        <v>463</v>
      </c>
      <c r="C18" s="920">
        <v>200</v>
      </c>
      <c r="D18" s="920">
        <v>200</v>
      </c>
      <c r="E18" s="920">
        <v>0</v>
      </c>
      <c r="F18" s="921">
        <f t="shared" si="1"/>
        <v>0</v>
      </c>
      <c r="G18" s="924" t="s">
        <v>4350</v>
      </c>
      <c r="H18" s="925" t="s">
        <v>4351</v>
      </c>
    </row>
    <row r="19" spans="1:9" s="917" customFormat="1" ht="78" customHeight="1" x14ac:dyDescent="0.2">
      <c r="A19" s="918">
        <f t="shared" si="2"/>
        <v>5</v>
      </c>
      <c r="B19" s="919" t="s">
        <v>3214</v>
      </c>
      <c r="C19" s="920">
        <v>20200</v>
      </c>
      <c r="D19" s="920">
        <v>42090</v>
      </c>
      <c r="E19" s="920">
        <v>14108.119999999999</v>
      </c>
      <c r="F19" s="929">
        <f t="shared" si="1"/>
        <v>33.518935614160128</v>
      </c>
      <c r="G19" s="928" t="s">
        <v>4350</v>
      </c>
      <c r="H19" s="923" t="s">
        <v>4352</v>
      </c>
      <c r="I19" s="927"/>
    </row>
    <row r="20" spans="1:9" s="917" customFormat="1" ht="99" customHeight="1" x14ac:dyDescent="0.2">
      <c r="A20" s="918">
        <f t="shared" si="2"/>
        <v>6</v>
      </c>
      <c r="B20" s="919" t="s">
        <v>4353</v>
      </c>
      <c r="C20" s="920">
        <v>17258</v>
      </c>
      <c r="D20" s="920">
        <v>17258</v>
      </c>
      <c r="E20" s="920">
        <v>0</v>
      </c>
      <c r="F20" s="921">
        <f t="shared" si="1"/>
        <v>0</v>
      </c>
      <c r="G20" s="924" t="s">
        <v>4350</v>
      </c>
      <c r="H20" s="926" t="s">
        <v>4354</v>
      </c>
    </row>
    <row r="21" spans="1:9" s="917" customFormat="1" ht="115.5" x14ac:dyDescent="0.2">
      <c r="A21" s="918">
        <f t="shared" si="2"/>
        <v>7</v>
      </c>
      <c r="B21" s="919" t="s">
        <v>3228</v>
      </c>
      <c r="C21" s="920">
        <v>53675</v>
      </c>
      <c r="D21" s="920">
        <v>50985</v>
      </c>
      <c r="E21" s="920">
        <v>49000</v>
      </c>
      <c r="F21" s="921">
        <f t="shared" si="1"/>
        <v>96.106698048445622</v>
      </c>
      <c r="G21" s="924" t="s">
        <v>4350</v>
      </c>
      <c r="H21" s="923" t="s">
        <v>4355</v>
      </c>
    </row>
    <row r="22" spans="1:9" s="917" customFormat="1" ht="136.5" x14ac:dyDescent="0.2">
      <c r="A22" s="918">
        <f t="shared" si="2"/>
        <v>8</v>
      </c>
      <c r="B22" s="919" t="s">
        <v>465</v>
      </c>
      <c r="C22" s="920">
        <v>0</v>
      </c>
      <c r="D22" s="920">
        <v>25081</v>
      </c>
      <c r="E22" s="920">
        <v>11316</v>
      </c>
      <c r="F22" s="921">
        <f t="shared" si="1"/>
        <v>45.11781826880906</v>
      </c>
      <c r="G22" s="924" t="s">
        <v>4350</v>
      </c>
      <c r="H22" s="923" t="s">
        <v>4356</v>
      </c>
    </row>
    <row r="23" spans="1:9" s="917" customFormat="1" ht="153" customHeight="1" x14ac:dyDescent="0.2">
      <c r="A23" s="918">
        <f t="shared" si="2"/>
        <v>9</v>
      </c>
      <c r="B23" s="919" t="s">
        <v>4357</v>
      </c>
      <c r="C23" s="920">
        <v>4137</v>
      </c>
      <c r="D23" s="920">
        <v>8525.7800000000007</v>
      </c>
      <c r="E23" s="920">
        <v>3133.3354999999997</v>
      </c>
      <c r="F23" s="929">
        <f t="shared" si="1"/>
        <v>36.751306038860953</v>
      </c>
      <c r="G23" s="928" t="s">
        <v>4350</v>
      </c>
      <c r="H23" s="923" t="s">
        <v>4358</v>
      </c>
    </row>
    <row r="24" spans="1:9" s="917" customFormat="1" ht="88.5" customHeight="1" x14ac:dyDescent="0.2">
      <c r="A24" s="918">
        <f t="shared" si="2"/>
        <v>10</v>
      </c>
      <c r="B24" s="919" t="s">
        <v>4359</v>
      </c>
      <c r="C24" s="920">
        <v>8200</v>
      </c>
      <c r="D24" s="920">
        <v>0</v>
      </c>
      <c r="E24" s="920">
        <v>0</v>
      </c>
      <c r="F24" s="921" t="s">
        <v>201</v>
      </c>
      <c r="G24" s="924" t="s">
        <v>4348</v>
      </c>
      <c r="H24" s="923" t="s">
        <v>4360</v>
      </c>
    </row>
    <row r="25" spans="1:9" s="917" customFormat="1" ht="99" customHeight="1" x14ac:dyDescent="0.2">
      <c r="A25" s="918">
        <f t="shared" si="2"/>
        <v>11</v>
      </c>
      <c r="B25" s="919" t="s">
        <v>4361</v>
      </c>
      <c r="C25" s="920">
        <v>13300</v>
      </c>
      <c r="D25" s="920">
        <v>9578.5400000000009</v>
      </c>
      <c r="E25" s="920">
        <v>3917.2725499999997</v>
      </c>
      <c r="F25" s="921">
        <f t="shared" si="1"/>
        <v>40.896342762049329</v>
      </c>
      <c r="G25" s="928" t="s">
        <v>4350</v>
      </c>
      <c r="H25" s="923" t="s">
        <v>4362</v>
      </c>
    </row>
    <row r="26" spans="1:9" s="917" customFormat="1" ht="84" x14ac:dyDescent="0.2">
      <c r="A26" s="918">
        <f t="shared" si="2"/>
        <v>12</v>
      </c>
      <c r="B26" s="919" t="s">
        <v>4363</v>
      </c>
      <c r="C26" s="920">
        <v>118000</v>
      </c>
      <c r="D26" s="920">
        <v>375.1</v>
      </c>
      <c r="E26" s="920">
        <v>375.1</v>
      </c>
      <c r="F26" s="929">
        <f t="shared" si="1"/>
        <v>100</v>
      </c>
      <c r="G26" s="928" t="s">
        <v>4348</v>
      </c>
      <c r="H26" s="923" t="s">
        <v>4364</v>
      </c>
    </row>
    <row r="27" spans="1:9" s="917" customFormat="1" ht="24" customHeight="1" x14ac:dyDescent="0.2">
      <c r="A27" s="918">
        <f t="shared" si="2"/>
        <v>13</v>
      </c>
      <c r="B27" s="919" t="s">
        <v>4365</v>
      </c>
      <c r="C27" s="920">
        <v>221</v>
      </c>
      <c r="D27" s="920">
        <v>82</v>
      </c>
      <c r="E27" s="920">
        <v>81.257499999999993</v>
      </c>
      <c r="F27" s="930">
        <f>E27/D27*100</f>
        <v>99.094512195121936</v>
      </c>
      <c r="G27" s="922" t="s">
        <v>4348</v>
      </c>
      <c r="H27" s="925" t="s">
        <v>2063</v>
      </c>
    </row>
    <row r="28" spans="1:9" s="917" customFormat="1" ht="84" x14ac:dyDescent="0.2">
      <c r="A28" s="918">
        <f t="shared" si="2"/>
        <v>14</v>
      </c>
      <c r="B28" s="919" t="s">
        <v>4366</v>
      </c>
      <c r="C28" s="920">
        <v>25000</v>
      </c>
      <c r="D28" s="920">
        <v>60.1</v>
      </c>
      <c r="E28" s="920">
        <v>58.08</v>
      </c>
      <c r="F28" s="929">
        <f>E28/D28*100</f>
        <v>96.638935108153063</v>
      </c>
      <c r="G28" s="922" t="s">
        <v>4350</v>
      </c>
      <c r="H28" s="926" t="s">
        <v>4367</v>
      </c>
    </row>
    <row r="29" spans="1:9" s="917" customFormat="1" ht="73.5" x14ac:dyDescent="0.2">
      <c r="A29" s="918">
        <f t="shared" si="2"/>
        <v>15</v>
      </c>
      <c r="B29" s="919" t="s">
        <v>4368</v>
      </c>
      <c r="C29" s="920">
        <v>2000</v>
      </c>
      <c r="D29" s="920">
        <v>2420</v>
      </c>
      <c r="E29" s="920">
        <v>0</v>
      </c>
      <c r="F29" s="921">
        <f>E29/D29*100</f>
        <v>0</v>
      </c>
      <c r="G29" s="922" t="s">
        <v>4350</v>
      </c>
      <c r="H29" s="923" t="s">
        <v>4369</v>
      </c>
    </row>
    <row r="30" spans="1:9" s="917" customFormat="1" ht="12.75" customHeight="1" x14ac:dyDescent="0.2">
      <c r="A30" s="918">
        <f t="shared" si="2"/>
        <v>16</v>
      </c>
      <c r="B30" s="931" t="s">
        <v>4370</v>
      </c>
      <c r="C30" s="920">
        <v>0</v>
      </c>
      <c r="D30" s="920">
        <v>100</v>
      </c>
      <c r="E30" s="920">
        <v>100</v>
      </c>
      <c r="F30" s="921">
        <f t="shared" si="1"/>
        <v>100</v>
      </c>
      <c r="G30" s="928" t="s">
        <v>4371</v>
      </c>
      <c r="H30" s="923" t="s">
        <v>2063</v>
      </c>
    </row>
    <row r="31" spans="1:9" s="917" customFormat="1" ht="24" customHeight="1" x14ac:dyDescent="0.2">
      <c r="A31" s="918">
        <f t="shared" si="2"/>
        <v>17</v>
      </c>
      <c r="B31" s="932" t="s">
        <v>4372</v>
      </c>
      <c r="C31" s="920">
        <v>0</v>
      </c>
      <c r="D31" s="920">
        <v>30</v>
      </c>
      <c r="E31" s="920">
        <v>30</v>
      </c>
      <c r="F31" s="921">
        <f t="shared" si="1"/>
        <v>100</v>
      </c>
      <c r="G31" s="928" t="s">
        <v>4371</v>
      </c>
      <c r="H31" s="923" t="s">
        <v>2063</v>
      </c>
    </row>
    <row r="32" spans="1:9" s="917" customFormat="1" ht="24" customHeight="1" x14ac:dyDescent="0.2">
      <c r="A32" s="918">
        <f t="shared" si="2"/>
        <v>18</v>
      </c>
      <c r="B32" s="932" t="s">
        <v>4373</v>
      </c>
      <c r="C32" s="920">
        <v>0</v>
      </c>
      <c r="D32" s="920">
        <v>40</v>
      </c>
      <c r="E32" s="920">
        <v>40</v>
      </c>
      <c r="F32" s="929">
        <f t="shared" si="1"/>
        <v>100</v>
      </c>
      <c r="G32" s="928" t="s">
        <v>4371</v>
      </c>
      <c r="H32" s="923" t="s">
        <v>2063</v>
      </c>
    </row>
    <row r="33" spans="1:8" s="917" customFormat="1" ht="24" customHeight="1" x14ac:dyDescent="0.2">
      <c r="A33" s="918">
        <f t="shared" si="2"/>
        <v>19</v>
      </c>
      <c r="B33" s="932" t="s">
        <v>4374</v>
      </c>
      <c r="C33" s="920">
        <v>0</v>
      </c>
      <c r="D33" s="920">
        <v>60</v>
      </c>
      <c r="E33" s="920">
        <v>60</v>
      </c>
      <c r="F33" s="921">
        <f t="shared" si="1"/>
        <v>100</v>
      </c>
      <c r="G33" s="928" t="s">
        <v>4371</v>
      </c>
      <c r="H33" s="923" t="s">
        <v>2063</v>
      </c>
    </row>
    <row r="34" spans="1:8" s="917" customFormat="1" ht="24" customHeight="1" x14ac:dyDescent="0.2">
      <c r="A34" s="918">
        <f t="shared" si="2"/>
        <v>20</v>
      </c>
      <c r="B34" s="932" t="s">
        <v>4375</v>
      </c>
      <c r="C34" s="920">
        <v>0</v>
      </c>
      <c r="D34" s="920">
        <v>668.76</v>
      </c>
      <c r="E34" s="920">
        <v>668.76</v>
      </c>
      <c r="F34" s="921">
        <f t="shared" si="1"/>
        <v>100</v>
      </c>
      <c r="G34" s="928" t="s">
        <v>4371</v>
      </c>
      <c r="H34" s="923" t="s">
        <v>2063</v>
      </c>
    </row>
    <row r="35" spans="1:8" s="917" customFormat="1" ht="55.5" customHeight="1" x14ac:dyDescent="0.2">
      <c r="A35" s="918">
        <f t="shared" si="2"/>
        <v>21</v>
      </c>
      <c r="B35" s="932" t="s">
        <v>4376</v>
      </c>
      <c r="C35" s="920">
        <v>0</v>
      </c>
      <c r="D35" s="920">
        <v>2000</v>
      </c>
      <c r="E35" s="920">
        <v>1000</v>
      </c>
      <c r="F35" s="921">
        <f t="shared" si="1"/>
        <v>50</v>
      </c>
      <c r="G35" s="928" t="s">
        <v>4350</v>
      </c>
      <c r="H35" s="923" t="s">
        <v>4377</v>
      </c>
    </row>
    <row r="36" spans="1:8" s="917" customFormat="1" ht="34.5" customHeight="1" x14ac:dyDescent="0.2">
      <c r="A36" s="918">
        <f t="shared" si="2"/>
        <v>22</v>
      </c>
      <c r="B36" s="933" t="s">
        <v>4378</v>
      </c>
      <c r="C36" s="920">
        <v>0</v>
      </c>
      <c r="D36" s="920">
        <v>30</v>
      </c>
      <c r="E36" s="920">
        <v>30</v>
      </c>
      <c r="F36" s="921">
        <f t="shared" si="1"/>
        <v>100</v>
      </c>
      <c r="G36" s="928" t="s">
        <v>4371</v>
      </c>
      <c r="H36" s="923" t="s">
        <v>2063</v>
      </c>
    </row>
    <row r="37" spans="1:8" s="917" customFormat="1" ht="67.5" customHeight="1" x14ac:dyDescent="0.2">
      <c r="A37" s="918">
        <f t="shared" si="2"/>
        <v>23</v>
      </c>
      <c r="B37" s="932" t="s">
        <v>4379</v>
      </c>
      <c r="C37" s="934">
        <v>0</v>
      </c>
      <c r="D37" s="934">
        <v>1000</v>
      </c>
      <c r="E37" s="934">
        <v>0</v>
      </c>
      <c r="F37" s="921">
        <f t="shared" si="1"/>
        <v>0</v>
      </c>
      <c r="G37" s="928" t="s">
        <v>4350</v>
      </c>
      <c r="H37" s="923" t="s">
        <v>4380</v>
      </c>
    </row>
    <row r="38" spans="1:8" s="917" customFormat="1" ht="24" customHeight="1" x14ac:dyDescent="0.2">
      <c r="A38" s="918">
        <f t="shared" si="2"/>
        <v>24</v>
      </c>
      <c r="B38" s="932" t="s">
        <v>4381</v>
      </c>
      <c r="C38" s="934">
        <v>0</v>
      </c>
      <c r="D38" s="934">
        <v>200</v>
      </c>
      <c r="E38" s="934">
        <v>200</v>
      </c>
      <c r="F38" s="921">
        <f t="shared" si="1"/>
        <v>100</v>
      </c>
      <c r="G38" s="928" t="s">
        <v>4371</v>
      </c>
      <c r="H38" s="923" t="s">
        <v>2063</v>
      </c>
    </row>
    <row r="39" spans="1:8" s="903" customFormat="1" ht="13.5" customHeight="1" thickBot="1" x14ac:dyDescent="0.25">
      <c r="A39" s="1164" t="s">
        <v>402</v>
      </c>
      <c r="B39" s="1165"/>
      <c r="C39" s="935">
        <f>SUM(C15:C38)</f>
        <v>1891365</v>
      </c>
      <c r="D39" s="935">
        <f>SUM(D15:D38)</f>
        <v>1847962.6300000001</v>
      </c>
      <c r="E39" s="935">
        <f>SUM(E15:E38)</f>
        <v>1733799.5631000006</v>
      </c>
      <c r="F39" s="936">
        <f t="shared" si="1"/>
        <v>93.822219938506038</v>
      </c>
      <c r="G39" s="937"/>
      <c r="H39" s="938"/>
    </row>
    <row r="40" spans="1:8" s="889" customFormat="1" ht="18" customHeight="1" thickBot="1" x14ac:dyDescent="0.2">
      <c r="A40" s="910" t="s">
        <v>4341</v>
      </c>
      <c r="B40" s="939"/>
      <c r="C40" s="940"/>
      <c r="D40" s="940"/>
      <c r="E40" s="941"/>
      <c r="F40" s="914"/>
      <c r="G40" s="915"/>
      <c r="H40" s="942"/>
    </row>
    <row r="41" spans="1:8" s="917" customFormat="1" ht="24" customHeight="1" x14ac:dyDescent="0.2">
      <c r="A41" s="943">
        <f>A38+1</f>
        <v>25</v>
      </c>
      <c r="B41" s="944" t="s">
        <v>2468</v>
      </c>
      <c r="C41" s="945">
        <v>435753.67</v>
      </c>
      <c r="D41" s="945">
        <v>438780.1</v>
      </c>
      <c r="E41" s="945">
        <v>438780.09899999999</v>
      </c>
      <c r="F41" s="921">
        <f t="shared" ref="F41:F44" si="3">E41/D41*100</f>
        <v>99.999999772095407</v>
      </c>
      <c r="G41" s="946" t="s">
        <v>4348</v>
      </c>
      <c r="H41" s="925" t="s">
        <v>2148</v>
      </c>
    </row>
    <row r="42" spans="1:8" s="917" customFormat="1" ht="24" customHeight="1" x14ac:dyDescent="0.2">
      <c r="A42" s="918">
        <f t="shared" ref="A42:A43" si="4">A41+1</f>
        <v>26</v>
      </c>
      <c r="B42" s="944" t="s">
        <v>2471</v>
      </c>
      <c r="C42" s="945">
        <v>180161.33</v>
      </c>
      <c r="D42" s="945">
        <v>180184.9</v>
      </c>
      <c r="E42" s="945">
        <v>180184.90100000001</v>
      </c>
      <c r="F42" s="921">
        <f t="shared" si="3"/>
        <v>100.00000055498548</v>
      </c>
      <c r="G42" s="946" t="s">
        <v>4348</v>
      </c>
      <c r="H42" s="925" t="s">
        <v>2148</v>
      </c>
    </row>
    <row r="43" spans="1:8" s="917" customFormat="1" ht="24" customHeight="1" x14ac:dyDescent="0.2">
      <c r="A43" s="918">
        <f t="shared" si="4"/>
        <v>27</v>
      </c>
      <c r="B43" s="947" t="s">
        <v>2467</v>
      </c>
      <c r="C43" s="920">
        <v>0</v>
      </c>
      <c r="D43" s="920">
        <v>2100</v>
      </c>
      <c r="E43" s="920">
        <v>2027.3440000000001</v>
      </c>
      <c r="F43" s="921">
        <f t="shared" si="3"/>
        <v>96.540190476190475</v>
      </c>
      <c r="G43" s="946" t="s">
        <v>4348</v>
      </c>
      <c r="H43" s="925" t="s">
        <v>2063</v>
      </c>
    </row>
    <row r="44" spans="1:8" s="884" customFormat="1" ht="13.5" customHeight="1" thickBot="1" x14ac:dyDescent="0.25">
      <c r="A44" s="1164" t="s">
        <v>402</v>
      </c>
      <c r="B44" s="1165"/>
      <c r="C44" s="935">
        <f>SUM(C41:C43)</f>
        <v>615915</v>
      </c>
      <c r="D44" s="935">
        <f>SUM(D41:D43)</f>
        <v>621065</v>
      </c>
      <c r="E44" s="935">
        <f>SUM(E41:E43)</f>
        <v>620992.34400000004</v>
      </c>
      <c r="F44" s="936">
        <f t="shared" si="3"/>
        <v>99.988301385523258</v>
      </c>
      <c r="G44" s="948"/>
      <c r="H44" s="938"/>
    </row>
    <row r="45" spans="1:8" ht="18" customHeight="1" thickBot="1" x14ac:dyDescent="0.2">
      <c r="A45" s="949" t="s">
        <v>4382</v>
      </c>
      <c r="B45" s="950"/>
      <c r="C45" s="951"/>
      <c r="D45" s="951"/>
      <c r="E45" s="952"/>
      <c r="F45" s="953"/>
      <c r="G45" s="954"/>
      <c r="H45" s="955"/>
    </row>
    <row r="46" spans="1:8" s="884" customFormat="1" ht="31.5" x14ac:dyDescent="0.2">
      <c r="A46" s="943">
        <f>A43+1</f>
        <v>28</v>
      </c>
      <c r="B46" s="919" t="s">
        <v>2060</v>
      </c>
      <c r="C46" s="920">
        <v>30500</v>
      </c>
      <c r="D46" s="920">
        <v>104287</v>
      </c>
      <c r="E46" s="920">
        <v>104287</v>
      </c>
      <c r="F46" s="921">
        <f t="shared" ref="F46:F62" si="5">E46/D46*100</f>
        <v>100</v>
      </c>
      <c r="G46" s="946" t="s">
        <v>4348</v>
      </c>
      <c r="H46" s="956" t="s">
        <v>2063</v>
      </c>
    </row>
    <row r="47" spans="1:8" s="884" customFormat="1" ht="55.5" customHeight="1" x14ac:dyDescent="0.2">
      <c r="A47" s="918">
        <f t="shared" ref="A47:A61" si="6">A46+1</f>
        <v>29</v>
      </c>
      <c r="B47" s="919" t="s">
        <v>4383</v>
      </c>
      <c r="C47" s="920">
        <v>3000</v>
      </c>
      <c r="D47" s="920">
        <v>0</v>
      </c>
      <c r="E47" s="920">
        <v>0</v>
      </c>
      <c r="F47" s="921" t="s">
        <v>201</v>
      </c>
      <c r="G47" s="957" t="s">
        <v>4348</v>
      </c>
      <c r="H47" s="926" t="s">
        <v>4384</v>
      </c>
    </row>
    <row r="48" spans="1:8" s="884" customFormat="1" ht="12.75" customHeight="1" x14ac:dyDescent="0.2">
      <c r="A48" s="918">
        <f t="shared" si="6"/>
        <v>30</v>
      </c>
      <c r="B48" s="919" t="s">
        <v>2062</v>
      </c>
      <c r="C48" s="920">
        <v>5000</v>
      </c>
      <c r="D48" s="920">
        <v>2771</v>
      </c>
      <c r="E48" s="920">
        <v>2750.6149999999998</v>
      </c>
      <c r="F48" s="921">
        <f t="shared" si="5"/>
        <v>99.264345001804401</v>
      </c>
      <c r="G48" s="958" t="s">
        <v>4348</v>
      </c>
      <c r="H48" s="926" t="s">
        <v>2063</v>
      </c>
    </row>
    <row r="49" spans="1:9" s="884" customFormat="1" ht="24" customHeight="1" x14ac:dyDescent="0.2">
      <c r="A49" s="918">
        <f t="shared" si="6"/>
        <v>31</v>
      </c>
      <c r="B49" s="919" t="s">
        <v>2064</v>
      </c>
      <c r="C49" s="920">
        <v>0</v>
      </c>
      <c r="D49" s="920">
        <v>796.37</v>
      </c>
      <c r="E49" s="920">
        <v>796.36514</v>
      </c>
      <c r="F49" s="921">
        <f t="shared" si="5"/>
        <v>99.999389730903971</v>
      </c>
      <c r="G49" s="958" t="s">
        <v>4371</v>
      </c>
      <c r="H49" s="926" t="s">
        <v>2063</v>
      </c>
    </row>
    <row r="50" spans="1:9" s="884" customFormat="1" ht="24" customHeight="1" x14ac:dyDescent="0.2">
      <c r="A50" s="918">
        <f t="shared" si="6"/>
        <v>32</v>
      </c>
      <c r="B50" s="919" t="s">
        <v>2065</v>
      </c>
      <c r="C50" s="920">
        <v>0</v>
      </c>
      <c r="D50" s="920">
        <v>500</v>
      </c>
      <c r="E50" s="920">
        <v>500</v>
      </c>
      <c r="F50" s="929">
        <f t="shared" si="5"/>
        <v>100</v>
      </c>
      <c r="G50" s="958" t="s">
        <v>4371</v>
      </c>
      <c r="H50" s="923" t="s">
        <v>2063</v>
      </c>
    </row>
    <row r="51" spans="1:9" s="884" customFormat="1" ht="24" customHeight="1" x14ac:dyDescent="0.2">
      <c r="A51" s="918">
        <f t="shared" si="6"/>
        <v>33</v>
      </c>
      <c r="B51" s="919" t="s">
        <v>2066</v>
      </c>
      <c r="C51" s="920">
        <v>3500</v>
      </c>
      <c r="D51" s="920">
        <v>5000</v>
      </c>
      <c r="E51" s="920">
        <v>4819.9904000000006</v>
      </c>
      <c r="F51" s="921">
        <f t="shared" si="5"/>
        <v>96.399808000000007</v>
      </c>
      <c r="G51" s="958" t="s">
        <v>4371</v>
      </c>
      <c r="H51" s="923" t="s">
        <v>2063</v>
      </c>
    </row>
    <row r="52" spans="1:9" s="884" customFormat="1" ht="45" customHeight="1" x14ac:dyDescent="0.2">
      <c r="A52" s="918">
        <f t="shared" si="6"/>
        <v>34</v>
      </c>
      <c r="B52" s="919" t="s">
        <v>4385</v>
      </c>
      <c r="C52" s="920">
        <v>9000</v>
      </c>
      <c r="D52" s="920">
        <v>9000</v>
      </c>
      <c r="E52" s="920">
        <v>0</v>
      </c>
      <c r="F52" s="921">
        <f t="shared" si="5"/>
        <v>0</v>
      </c>
      <c r="G52" s="958" t="s">
        <v>4350</v>
      </c>
      <c r="H52" s="926" t="s">
        <v>4386</v>
      </c>
    </row>
    <row r="53" spans="1:9" s="884" customFormat="1" ht="67.5" customHeight="1" x14ac:dyDescent="0.2">
      <c r="A53" s="918">
        <f t="shared" si="6"/>
        <v>35</v>
      </c>
      <c r="B53" s="919" t="s">
        <v>4387</v>
      </c>
      <c r="C53" s="920">
        <v>10000</v>
      </c>
      <c r="D53" s="920">
        <v>10000</v>
      </c>
      <c r="E53" s="920">
        <v>0</v>
      </c>
      <c r="F53" s="921">
        <f t="shared" si="5"/>
        <v>0</v>
      </c>
      <c r="G53" s="958" t="s">
        <v>4350</v>
      </c>
      <c r="H53" s="923" t="s">
        <v>4388</v>
      </c>
    </row>
    <row r="54" spans="1:9" s="884" customFormat="1" ht="24" customHeight="1" x14ac:dyDescent="0.2">
      <c r="A54" s="918">
        <f t="shared" si="6"/>
        <v>36</v>
      </c>
      <c r="B54" s="919" t="s">
        <v>2068</v>
      </c>
      <c r="C54" s="920">
        <v>2000</v>
      </c>
      <c r="D54" s="920">
        <v>2000</v>
      </c>
      <c r="E54" s="920">
        <v>2000</v>
      </c>
      <c r="F54" s="921">
        <f t="shared" si="5"/>
        <v>100</v>
      </c>
      <c r="G54" s="958" t="s">
        <v>4371</v>
      </c>
      <c r="H54" s="923" t="s">
        <v>2063</v>
      </c>
    </row>
    <row r="55" spans="1:9" s="884" customFormat="1" ht="165" customHeight="1" x14ac:dyDescent="0.2">
      <c r="A55" s="918">
        <f t="shared" si="6"/>
        <v>37</v>
      </c>
      <c r="B55" s="919" t="s">
        <v>2070</v>
      </c>
      <c r="C55" s="920">
        <v>8954</v>
      </c>
      <c r="D55" s="920">
        <v>360</v>
      </c>
      <c r="E55" s="920">
        <v>246.83395000000002</v>
      </c>
      <c r="F55" s="921">
        <f t="shared" si="5"/>
        <v>68.564986111111111</v>
      </c>
      <c r="G55" s="958" t="s">
        <v>4350</v>
      </c>
      <c r="H55" s="923" t="s">
        <v>4389</v>
      </c>
    </row>
    <row r="56" spans="1:9" s="884" customFormat="1" ht="84" x14ac:dyDescent="0.2">
      <c r="A56" s="918">
        <f t="shared" si="6"/>
        <v>38</v>
      </c>
      <c r="B56" s="919" t="s">
        <v>2071</v>
      </c>
      <c r="C56" s="920">
        <v>5700</v>
      </c>
      <c r="D56" s="920">
        <v>571.12</v>
      </c>
      <c r="E56" s="920">
        <v>571.12</v>
      </c>
      <c r="F56" s="921">
        <f t="shared" si="5"/>
        <v>100</v>
      </c>
      <c r="G56" s="958" t="s">
        <v>4350</v>
      </c>
      <c r="H56" s="923" t="s">
        <v>4390</v>
      </c>
    </row>
    <row r="57" spans="1:9" s="884" customFormat="1" ht="34.5" customHeight="1" x14ac:dyDescent="0.2">
      <c r="A57" s="918">
        <f t="shared" si="6"/>
        <v>39</v>
      </c>
      <c r="B57" s="919" t="s">
        <v>2443</v>
      </c>
      <c r="C57" s="920">
        <v>0</v>
      </c>
      <c r="D57" s="920">
        <v>4375</v>
      </c>
      <c r="E57" s="920">
        <v>4319.9942300000002</v>
      </c>
      <c r="F57" s="921">
        <f t="shared" si="5"/>
        <v>98.742725257142865</v>
      </c>
      <c r="G57" s="958" t="s">
        <v>4371</v>
      </c>
      <c r="H57" s="923" t="s">
        <v>2063</v>
      </c>
    </row>
    <row r="58" spans="1:9" s="884" customFormat="1" ht="24" customHeight="1" x14ac:dyDescent="0.2">
      <c r="A58" s="918">
        <f t="shared" si="6"/>
        <v>40</v>
      </c>
      <c r="B58" s="919" t="s">
        <v>2073</v>
      </c>
      <c r="C58" s="920">
        <v>0</v>
      </c>
      <c r="D58" s="920">
        <v>84.7</v>
      </c>
      <c r="E58" s="920">
        <v>84.7</v>
      </c>
      <c r="F58" s="929">
        <f t="shared" si="5"/>
        <v>100</v>
      </c>
      <c r="G58" s="958" t="s">
        <v>4350</v>
      </c>
      <c r="H58" s="923" t="s">
        <v>2063</v>
      </c>
    </row>
    <row r="59" spans="1:9" s="884" customFormat="1" ht="78" customHeight="1" x14ac:dyDescent="0.2">
      <c r="A59" s="918">
        <f t="shared" si="6"/>
        <v>41</v>
      </c>
      <c r="B59" s="919" t="s">
        <v>2074</v>
      </c>
      <c r="C59" s="920">
        <v>0</v>
      </c>
      <c r="D59" s="920">
        <v>650</v>
      </c>
      <c r="E59" s="920">
        <v>563.13400000000001</v>
      </c>
      <c r="F59" s="921">
        <f t="shared" si="5"/>
        <v>86.635999999999996</v>
      </c>
      <c r="G59" s="958" t="s">
        <v>4371</v>
      </c>
      <c r="H59" s="923" t="s">
        <v>4391</v>
      </c>
      <c r="I59" s="959"/>
    </row>
    <row r="60" spans="1:9" s="884" customFormat="1" ht="12.75" customHeight="1" x14ac:dyDescent="0.2">
      <c r="A60" s="918">
        <f t="shared" si="6"/>
        <v>42</v>
      </c>
      <c r="B60" s="919" t="s">
        <v>2075</v>
      </c>
      <c r="C60" s="920">
        <v>0</v>
      </c>
      <c r="D60" s="920">
        <v>56851.850000000006</v>
      </c>
      <c r="E60" s="920">
        <v>56851.836839999996</v>
      </c>
      <c r="F60" s="921">
        <f t="shared" si="5"/>
        <v>99.99997685211649</v>
      </c>
      <c r="G60" s="960" t="s">
        <v>4371</v>
      </c>
      <c r="H60" s="923" t="s">
        <v>2063</v>
      </c>
    </row>
    <row r="61" spans="1:9" s="884" customFormat="1" ht="21" x14ac:dyDescent="0.2">
      <c r="A61" s="918">
        <f t="shared" si="6"/>
        <v>43</v>
      </c>
      <c r="B61" s="919" t="s">
        <v>2076</v>
      </c>
      <c r="C61" s="920">
        <v>0</v>
      </c>
      <c r="D61" s="920">
        <v>47968.569999999992</v>
      </c>
      <c r="E61" s="920">
        <v>47968.555439999996</v>
      </c>
      <c r="F61" s="921">
        <f t="shared" si="5"/>
        <v>99.999969646791641</v>
      </c>
      <c r="G61" s="960" t="s">
        <v>4371</v>
      </c>
      <c r="H61" s="923" t="s">
        <v>2063</v>
      </c>
    </row>
    <row r="62" spans="1:9" s="884" customFormat="1" ht="11.25" thickBot="1" x14ac:dyDescent="0.25">
      <c r="A62" s="1164" t="s">
        <v>402</v>
      </c>
      <c r="B62" s="1165"/>
      <c r="C62" s="935">
        <f>SUM(C46:C61)</f>
        <v>77654</v>
      </c>
      <c r="D62" s="961">
        <f>SUM(D46:D61)</f>
        <v>245215.61</v>
      </c>
      <c r="E62" s="961">
        <f>SUM(E46:E61)</f>
        <v>225760.14499999999</v>
      </c>
      <c r="F62" s="962">
        <f t="shared" si="5"/>
        <v>92.065976142383434</v>
      </c>
      <c r="G62" s="937"/>
      <c r="H62" s="963"/>
    </row>
    <row r="63" spans="1:9" ht="18" customHeight="1" thickBot="1" x14ac:dyDescent="0.2">
      <c r="A63" s="910" t="s">
        <v>4343</v>
      </c>
      <c r="B63" s="911"/>
      <c r="C63" s="912"/>
      <c r="D63" s="912"/>
      <c r="E63" s="913"/>
      <c r="F63" s="914"/>
      <c r="G63" s="915"/>
      <c r="H63" s="964"/>
    </row>
    <row r="64" spans="1:9" s="884" customFormat="1" ht="12.75" customHeight="1" x14ac:dyDescent="0.2">
      <c r="A64" s="943">
        <f>A61+1</f>
        <v>44</v>
      </c>
      <c r="B64" s="919" t="s">
        <v>2248</v>
      </c>
      <c r="C64" s="920">
        <v>0</v>
      </c>
      <c r="D64" s="920">
        <v>21691.859999999997</v>
      </c>
      <c r="E64" s="920">
        <v>21691.651439999994</v>
      </c>
      <c r="F64" s="921">
        <f t="shared" ref="F64:F94" si="7">E64/D64*100</f>
        <v>99.99903853334844</v>
      </c>
      <c r="G64" s="958" t="s">
        <v>4371</v>
      </c>
      <c r="H64" s="923" t="s">
        <v>2063</v>
      </c>
    </row>
    <row r="65" spans="1:8" s="884" customFormat="1" ht="87" customHeight="1" x14ac:dyDescent="0.2">
      <c r="A65" s="918">
        <f t="shared" ref="A65:A93" si="8">A64+1</f>
        <v>45</v>
      </c>
      <c r="B65" s="919" t="s">
        <v>2250</v>
      </c>
      <c r="C65" s="920">
        <v>0</v>
      </c>
      <c r="D65" s="920">
        <v>111.4</v>
      </c>
      <c r="E65" s="920">
        <v>54.449999999999996</v>
      </c>
      <c r="F65" s="921">
        <f t="shared" si="7"/>
        <v>48.877917414721715</v>
      </c>
      <c r="G65" s="958" t="s">
        <v>4350</v>
      </c>
      <c r="H65" s="923" t="s">
        <v>4392</v>
      </c>
    </row>
    <row r="66" spans="1:8" s="884" customFormat="1" ht="87" customHeight="1" x14ac:dyDescent="0.2">
      <c r="A66" s="918">
        <f t="shared" si="8"/>
        <v>46</v>
      </c>
      <c r="B66" s="947" t="s">
        <v>2251</v>
      </c>
      <c r="C66" s="920">
        <v>1410</v>
      </c>
      <c r="D66" s="920">
        <v>1000.0000000000001</v>
      </c>
      <c r="E66" s="920">
        <v>759.50707</v>
      </c>
      <c r="F66" s="921">
        <f t="shared" si="7"/>
        <v>75.950706999999994</v>
      </c>
      <c r="G66" s="958" t="s">
        <v>4350</v>
      </c>
      <c r="H66" s="923" t="s">
        <v>4393</v>
      </c>
    </row>
    <row r="67" spans="1:8" s="884" customFormat="1" ht="87" customHeight="1" x14ac:dyDescent="0.2">
      <c r="A67" s="918">
        <f t="shared" si="8"/>
        <v>47</v>
      </c>
      <c r="B67" s="919" t="s">
        <v>2238</v>
      </c>
      <c r="C67" s="920">
        <v>70000</v>
      </c>
      <c r="D67" s="920">
        <v>46000</v>
      </c>
      <c r="E67" s="920">
        <v>31120.003100000005</v>
      </c>
      <c r="F67" s="921">
        <f t="shared" si="7"/>
        <v>67.652180652173925</v>
      </c>
      <c r="G67" s="958" t="s">
        <v>4350</v>
      </c>
      <c r="H67" s="923" t="s">
        <v>4394</v>
      </c>
    </row>
    <row r="68" spans="1:8" s="884" customFormat="1" ht="24" customHeight="1" x14ac:dyDescent="0.2">
      <c r="A68" s="918">
        <f t="shared" si="8"/>
        <v>48</v>
      </c>
      <c r="B68" s="919" t="s">
        <v>2257</v>
      </c>
      <c r="C68" s="920">
        <v>43400</v>
      </c>
      <c r="D68" s="920">
        <v>79131.25</v>
      </c>
      <c r="E68" s="920">
        <v>79131.202920000011</v>
      </c>
      <c r="F68" s="921">
        <f t="shared" si="7"/>
        <v>99.999940503909656</v>
      </c>
      <c r="G68" s="958" t="s">
        <v>4371</v>
      </c>
      <c r="H68" s="923" t="s">
        <v>2063</v>
      </c>
    </row>
    <row r="69" spans="1:8" s="884" customFormat="1" ht="76.5" customHeight="1" x14ac:dyDescent="0.2">
      <c r="A69" s="918">
        <f t="shared" si="8"/>
        <v>49</v>
      </c>
      <c r="B69" s="919" t="s">
        <v>2258</v>
      </c>
      <c r="C69" s="920">
        <v>161000</v>
      </c>
      <c r="D69" s="920">
        <v>101260.16000000002</v>
      </c>
      <c r="E69" s="920">
        <v>77783.039860000004</v>
      </c>
      <c r="F69" s="929">
        <f t="shared" si="7"/>
        <v>76.815047359198317</v>
      </c>
      <c r="G69" s="958" t="s">
        <v>4350</v>
      </c>
      <c r="H69" s="923" t="s">
        <v>4395</v>
      </c>
    </row>
    <row r="70" spans="1:8" s="884" customFormat="1" ht="12.75" customHeight="1" x14ac:dyDescent="0.2">
      <c r="A70" s="918">
        <f t="shared" si="8"/>
        <v>50</v>
      </c>
      <c r="B70" s="919" t="s">
        <v>2240</v>
      </c>
      <c r="C70" s="920">
        <v>0</v>
      </c>
      <c r="D70" s="920">
        <v>2894.0700000000006</v>
      </c>
      <c r="E70" s="920">
        <v>2894.0053500000008</v>
      </c>
      <c r="F70" s="921">
        <f t="shared" si="7"/>
        <v>99.997766121759327</v>
      </c>
      <c r="G70" s="958" t="s">
        <v>4371</v>
      </c>
      <c r="H70" s="923" t="s">
        <v>2063</v>
      </c>
    </row>
    <row r="71" spans="1:8" s="884" customFormat="1" ht="78" customHeight="1" x14ac:dyDescent="0.2">
      <c r="A71" s="918">
        <f t="shared" si="8"/>
        <v>51</v>
      </c>
      <c r="B71" s="919" t="s">
        <v>2256</v>
      </c>
      <c r="C71" s="920">
        <v>78500</v>
      </c>
      <c r="D71" s="920">
        <v>90969.1</v>
      </c>
      <c r="E71" s="920">
        <v>69975.370490000016</v>
      </c>
      <c r="F71" s="921">
        <f t="shared" si="7"/>
        <v>76.922131240168383</v>
      </c>
      <c r="G71" s="958" t="s">
        <v>4350</v>
      </c>
      <c r="H71" s="923" t="s">
        <v>4396</v>
      </c>
    </row>
    <row r="72" spans="1:8" s="884" customFormat="1" ht="120" customHeight="1" x14ac:dyDescent="0.2">
      <c r="A72" s="918">
        <f t="shared" si="8"/>
        <v>52</v>
      </c>
      <c r="B72" s="919" t="s">
        <v>2254</v>
      </c>
      <c r="C72" s="920">
        <v>21500</v>
      </c>
      <c r="D72" s="920">
        <v>21739.85</v>
      </c>
      <c r="E72" s="920">
        <v>21053.509850000002</v>
      </c>
      <c r="F72" s="921">
        <f t="shared" si="7"/>
        <v>96.84293980869235</v>
      </c>
      <c r="G72" s="958" t="s">
        <v>4350</v>
      </c>
      <c r="H72" s="923" t="s">
        <v>4397</v>
      </c>
    </row>
    <row r="73" spans="1:8" s="884" customFormat="1" ht="24" customHeight="1" x14ac:dyDescent="0.2">
      <c r="A73" s="918">
        <f t="shared" si="8"/>
        <v>53</v>
      </c>
      <c r="B73" s="919" t="s">
        <v>2253</v>
      </c>
      <c r="C73" s="920">
        <v>51000</v>
      </c>
      <c r="D73" s="920">
        <v>51433.450000000012</v>
      </c>
      <c r="E73" s="920">
        <v>49566.304479999999</v>
      </c>
      <c r="F73" s="921">
        <f t="shared" si="7"/>
        <v>96.369783633024781</v>
      </c>
      <c r="G73" s="958" t="s">
        <v>4371</v>
      </c>
      <c r="H73" s="923" t="s">
        <v>4398</v>
      </c>
    </row>
    <row r="74" spans="1:8" s="884" customFormat="1" ht="78" customHeight="1" x14ac:dyDescent="0.2">
      <c r="A74" s="918">
        <f t="shared" si="8"/>
        <v>54</v>
      </c>
      <c r="B74" s="919" t="s">
        <v>2259</v>
      </c>
      <c r="C74" s="920">
        <v>0</v>
      </c>
      <c r="D74" s="920">
        <v>280</v>
      </c>
      <c r="E74" s="920">
        <v>222.035</v>
      </c>
      <c r="F74" s="921">
        <f t="shared" si="7"/>
        <v>79.29821428571428</v>
      </c>
      <c r="G74" s="958" t="s">
        <v>4350</v>
      </c>
      <c r="H74" s="923" t="s">
        <v>4399</v>
      </c>
    </row>
    <row r="75" spans="1:8" s="884" customFormat="1" ht="24" customHeight="1" x14ac:dyDescent="0.2">
      <c r="A75" s="918">
        <f t="shared" si="8"/>
        <v>55</v>
      </c>
      <c r="B75" s="919" t="s">
        <v>2255</v>
      </c>
      <c r="C75" s="920">
        <v>59300</v>
      </c>
      <c r="D75" s="920">
        <v>72658.78</v>
      </c>
      <c r="E75" s="920">
        <v>72279.02969000001</v>
      </c>
      <c r="F75" s="921">
        <f t="shared" si="7"/>
        <v>99.477351106087951</v>
      </c>
      <c r="G75" s="958" t="s">
        <v>4371</v>
      </c>
      <c r="H75" s="923" t="s">
        <v>2063</v>
      </c>
    </row>
    <row r="76" spans="1:8" s="884" customFormat="1" ht="24" customHeight="1" x14ac:dyDescent="0.2">
      <c r="A76" s="918">
        <f t="shared" si="8"/>
        <v>56</v>
      </c>
      <c r="B76" s="947" t="s">
        <v>2252</v>
      </c>
      <c r="C76" s="920">
        <v>39500</v>
      </c>
      <c r="D76" s="920">
        <v>43299.479999999996</v>
      </c>
      <c r="E76" s="920">
        <v>42260.115139999994</v>
      </c>
      <c r="F76" s="921">
        <f t="shared" si="7"/>
        <v>97.599590433880508</v>
      </c>
      <c r="G76" s="958" t="s">
        <v>4371</v>
      </c>
      <c r="H76" s="923" t="s">
        <v>4398</v>
      </c>
    </row>
    <row r="77" spans="1:8" s="884" customFormat="1" ht="105" x14ac:dyDescent="0.2">
      <c r="A77" s="918">
        <f t="shared" si="8"/>
        <v>57</v>
      </c>
      <c r="B77" s="919" t="s">
        <v>2242</v>
      </c>
      <c r="C77" s="920">
        <v>80500</v>
      </c>
      <c r="D77" s="920">
        <v>75709.240000000005</v>
      </c>
      <c r="E77" s="920">
        <v>45280.993349999997</v>
      </c>
      <c r="F77" s="921">
        <f t="shared" si="7"/>
        <v>59.809071323394605</v>
      </c>
      <c r="G77" s="958" t="s">
        <v>4350</v>
      </c>
      <c r="H77" s="923" t="s">
        <v>4400</v>
      </c>
    </row>
    <row r="78" spans="1:8" s="884" customFormat="1" ht="24" customHeight="1" x14ac:dyDescent="0.2">
      <c r="A78" s="918">
        <f t="shared" si="8"/>
        <v>58</v>
      </c>
      <c r="B78" s="919" t="s">
        <v>2241</v>
      </c>
      <c r="C78" s="920">
        <v>28500</v>
      </c>
      <c r="D78" s="920">
        <v>29179.250000000004</v>
      </c>
      <c r="E78" s="920">
        <v>28921.60713</v>
      </c>
      <c r="F78" s="929">
        <f t="shared" si="7"/>
        <v>99.117033953922729</v>
      </c>
      <c r="G78" s="958" t="s">
        <v>4371</v>
      </c>
      <c r="H78" s="923" t="s">
        <v>2063</v>
      </c>
    </row>
    <row r="79" spans="1:8" s="884" customFormat="1" ht="94.5" x14ac:dyDescent="0.2">
      <c r="A79" s="918">
        <f t="shared" si="8"/>
        <v>59</v>
      </c>
      <c r="B79" s="919" t="s">
        <v>2244</v>
      </c>
      <c r="C79" s="920">
        <v>0</v>
      </c>
      <c r="D79" s="920">
        <v>105</v>
      </c>
      <c r="E79" s="920">
        <v>46.585000000000001</v>
      </c>
      <c r="F79" s="921">
        <f t="shared" si="7"/>
        <v>44.366666666666667</v>
      </c>
      <c r="G79" s="958" t="s">
        <v>4350</v>
      </c>
      <c r="H79" s="923" t="s">
        <v>4401</v>
      </c>
    </row>
    <row r="80" spans="1:8" s="884" customFormat="1" ht="21" x14ac:dyDescent="0.2">
      <c r="A80" s="918">
        <f t="shared" si="8"/>
        <v>60</v>
      </c>
      <c r="B80" s="919" t="s">
        <v>2243</v>
      </c>
      <c r="C80" s="920">
        <v>42900</v>
      </c>
      <c r="D80" s="920">
        <v>43553.42</v>
      </c>
      <c r="E80" s="920">
        <v>43263.355729999996</v>
      </c>
      <c r="F80" s="921">
        <f t="shared" si="7"/>
        <v>99.334003460577833</v>
      </c>
      <c r="G80" s="958" t="s">
        <v>4371</v>
      </c>
      <c r="H80" s="923" t="s">
        <v>2063</v>
      </c>
    </row>
    <row r="81" spans="1:8" s="884" customFormat="1" ht="24" customHeight="1" x14ac:dyDescent="0.2">
      <c r="A81" s="918">
        <f t="shared" si="8"/>
        <v>61</v>
      </c>
      <c r="B81" s="919" t="s">
        <v>2249</v>
      </c>
      <c r="C81" s="920">
        <v>56000</v>
      </c>
      <c r="D81" s="920">
        <v>56453.41</v>
      </c>
      <c r="E81" s="920">
        <v>48613.397089999999</v>
      </c>
      <c r="F81" s="921">
        <f t="shared" si="7"/>
        <v>86.112419232071176</v>
      </c>
      <c r="G81" s="958" t="s">
        <v>4371</v>
      </c>
      <c r="H81" s="923" t="s">
        <v>4398</v>
      </c>
    </row>
    <row r="82" spans="1:8" s="884" customFormat="1" ht="78" customHeight="1" x14ac:dyDescent="0.2">
      <c r="A82" s="918">
        <f t="shared" si="8"/>
        <v>62</v>
      </c>
      <c r="B82" s="919" t="s">
        <v>4402</v>
      </c>
      <c r="C82" s="920">
        <v>54700</v>
      </c>
      <c r="D82" s="920">
        <v>3080.61</v>
      </c>
      <c r="E82" s="920">
        <v>0</v>
      </c>
      <c r="F82" s="921">
        <f t="shared" si="7"/>
        <v>0</v>
      </c>
      <c r="G82" s="958" t="s">
        <v>4371</v>
      </c>
      <c r="H82" s="923" t="s">
        <v>4403</v>
      </c>
    </row>
    <row r="83" spans="1:8" s="884" customFormat="1" ht="67.5" customHeight="1" x14ac:dyDescent="0.2">
      <c r="A83" s="918">
        <f t="shared" si="8"/>
        <v>63</v>
      </c>
      <c r="B83" s="919" t="s">
        <v>4404</v>
      </c>
      <c r="C83" s="920">
        <v>47500</v>
      </c>
      <c r="D83" s="920">
        <v>45.26</v>
      </c>
      <c r="E83" s="920">
        <v>0</v>
      </c>
      <c r="F83" s="921">
        <f t="shared" si="7"/>
        <v>0</v>
      </c>
      <c r="G83" s="958" t="s">
        <v>4371</v>
      </c>
      <c r="H83" s="923" t="s">
        <v>4405</v>
      </c>
    </row>
    <row r="84" spans="1:8" s="884" customFormat="1" ht="52.5" x14ac:dyDescent="0.2">
      <c r="A84" s="918">
        <f t="shared" si="8"/>
        <v>64</v>
      </c>
      <c r="B84" s="919" t="s">
        <v>2237</v>
      </c>
      <c r="C84" s="920">
        <v>500</v>
      </c>
      <c r="D84" s="920">
        <v>933.07999999999993</v>
      </c>
      <c r="E84" s="920">
        <v>32.25</v>
      </c>
      <c r="F84" s="921">
        <f t="shared" si="7"/>
        <v>3.4562952801474687</v>
      </c>
      <c r="G84" s="958" t="s">
        <v>4350</v>
      </c>
      <c r="H84" s="923" t="s">
        <v>4406</v>
      </c>
    </row>
    <row r="85" spans="1:8" s="884" customFormat="1" ht="78" customHeight="1" x14ac:dyDescent="0.2">
      <c r="A85" s="918">
        <f t="shared" si="8"/>
        <v>65</v>
      </c>
      <c r="B85" s="919" t="s">
        <v>2239</v>
      </c>
      <c r="C85" s="920">
        <v>0</v>
      </c>
      <c r="D85" s="920">
        <v>311.10000000000002</v>
      </c>
      <c r="E85" s="920">
        <v>66.55</v>
      </c>
      <c r="F85" s="921">
        <f t="shared" si="7"/>
        <v>21.391835422693664</v>
      </c>
      <c r="G85" s="958" t="s">
        <v>4350</v>
      </c>
      <c r="H85" s="923" t="s">
        <v>4407</v>
      </c>
    </row>
    <row r="86" spans="1:8" s="884" customFormat="1" ht="78" customHeight="1" x14ac:dyDescent="0.2">
      <c r="A86" s="918">
        <f t="shared" si="8"/>
        <v>66</v>
      </c>
      <c r="B86" s="919" t="s">
        <v>2245</v>
      </c>
      <c r="C86" s="920">
        <v>0</v>
      </c>
      <c r="D86" s="920">
        <v>124</v>
      </c>
      <c r="E86" s="920">
        <v>46.585000000000001</v>
      </c>
      <c r="F86" s="929">
        <f t="shared" si="7"/>
        <v>37.568548387096776</v>
      </c>
      <c r="G86" s="958" t="s">
        <v>4350</v>
      </c>
      <c r="H86" s="923" t="s">
        <v>4408</v>
      </c>
    </row>
    <row r="87" spans="1:8" s="884" customFormat="1" ht="67.5" customHeight="1" x14ac:dyDescent="0.2">
      <c r="A87" s="918">
        <f t="shared" si="8"/>
        <v>67</v>
      </c>
      <c r="B87" s="919" t="s">
        <v>4409</v>
      </c>
      <c r="C87" s="920">
        <v>0</v>
      </c>
      <c r="D87" s="920">
        <v>105</v>
      </c>
      <c r="E87" s="920">
        <v>46.585000000000001</v>
      </c>
      <c r="F87" s="921">
        <f t="shared" si="7"/>
        <v>44.366666666666667</v>
      </c>
      <c r="G87" s="958" t="s">
        <v>4350</v>
      </c>
      <c r="H87" s="923" t="s">
        <v>4410</v>
      </c>
    </row>
    <row r="88" spans="1:8" s="884" customFormat="1" ht="67.5" customHeight="1" x14ac:dyDescent="0.2">
      <c r="A88" s="918">
        <f t="shared" si="8"/>
        <v>68</v>
      </c>
      <c r="B88" s="919" t="s">
        <v>2246</v>
      </c>
      <c r="C88" s="920">
        <v>0</v>
      </c>
      <c r="D88" s="920">
        <v>105</v>
      </c>
      <c r="E88" s="920">
        <v>46.585000000000001</v>
      </c>
      <c r="F88" s="921">
        <f t="shared" si="7"/>
        <v>44.366666666666667</v>
      </c>
      <c r="G88" s="958" t="s">
        <v>4350</v>
      </c>
      <c r="H88" s="923" t="s">
        <v>4411</v>
      </c>
    </row>
    <row r="89" spans="1:8" s="884" customFormat="1" ht="84" x14ac:dyDescent="0.2">
      <c r="A89" s="918">
        <f t="shared" si="8"/>
        <v>69</v>
      </c>
      <c r="B89" s="919" t="s">
        <v>2247</v>
      </c>
      <c r="C89" s="920">
        <v>0</v>
      </c>
      <c r="D89" s="920">
        <v>124</v>
      </c>
      <c r="E89" s="920">
        <v>46.585000000000001</v>
      </c>
      <c r="F89" s="921">
        <f t="shared" si="7"/>
        <v>37.568548387096776</v>
      </c>
      <c r="G89" s="958" t="s">
        <v>4350</v>
      </c>
      <c r="H89" s="923" t="s">
        <v>4412</v>
      </c>
    </row>
    <row r="90" spans="1:8" s="884" customFormat="1" ht="45" customHeight="1" x14ac:dyDescent="0.2">
      <c r="A90" s="918">
        <f t="shared" si="8"/>
        <v>70</v>
      </c>
      <c r="B90" s="919" t="s">
        <v>4413</v>
      </c>
      <c r="C90" s="920">
        <v>0</v>
      </c>
      <c r="D90" s="920">
        <v>500</v>
      </c>
      <c r="E90" s="920">
        <v>0</v>
      </c>
      <c r="F90" s="921">
        <f t="shared" si="7"/>
        <v>0</v>
      </c>
      <c r="G90" s="958" t="s">
        <v>4350</v>
      </c>
      <c r="H90" s="923" t="s">
        <v>4414</v>
      </c>
    </row>
    <row r="91" spans="1:8" s="884" customFormat="1" ht="63" x14ac:dyDescent="0.2">
      <c r="A91" s="918">
        <f t="shared" si="8"/>
        <v>71</v>
      </c>
      <c r="B91" s="919" t="s">
        <v>4415</v>
      </c>
      <c r="C91" s="920">
        <v>0</v>
      </c>
      <c r="D91" s="920">
        <v>200</v>
      </c>
      <c r="E91" s="920">
        <v>0</v>
      </c>
      <c r="F91" s="921">
        <f t="shared" si="7"/>
        <v>0</v>
      </c>
      <c r="G91" s="958" t="s">
        <v>4350</v>
      </c>
      <c r="H91" s="923" t="s">
        <v>4416</v>
      </c>
    </row>
    <row r="92" spans="1:8" s="884" customFormat="1" ht="78" customHeight="1" x14ac:dyDescent="0.2">
      <c r="A92" s="918">
        <f t="shared" si="8"/>
        <v>72</v>
      </c>
      <c r="B92" s="919" t="s">
        <v>4417</v>
      </c>
      <c r="C92" s="920">
        <v>0</v>
      </c>
      <c r="D92" s="920">
        <v>66.66</v>
      </c>
      <c r="E92" s="920">
        <v>0</v>
      </c>
      <c r="F92" s="921">
        <f t="shared" si="7"/>
        <v>0</v>
      </c>
      <c r="G92" s="958" t="s">
        <v>4350</v>
      </c>
      <c r="H92" s="923" t="s">
        <v>4418</v>
      </c>
    </row>
    <row r="93" spans="1:8" s="884" customFormat="1" ht="34.5" customHeight="1" x14ac:dyDescent="0.2">
      <c r="A93" s="918">
        <f t="shared" si="8"/>
        <v>73</v>
      </c>
      <c r="B93" s="919" t="s">
        <v>4419</v>
      </c>
      <c r="C93" s="920">
        <v>30000</v>
      </c>
      <c r="D93" s="920">
        <v>30800</v>
      </c>
      <c r="E93" s="920">
        <v>30800</v>
      </c>
      <c r="F93" s="921">
        <f t="shared" si="7"/>
        <v>100</v>
      </c>
      <c r="G93" s="958" t="s">
        <v>4348</v>
      </c>
      <c r="H93" s="923" t="s">
        <v>2063</v>
      </c>
    </row>
    <row r="94" spans="1:8" s="884" customFormat="1" ht="13.5" customHeight="1" thickBot="1" x14ac:dyDescent="0.25">
      <c r="A94" s="1164" t="s">
        <v>402</v>
      </c>
      <c r="B94" s="1165"/>
      <c r="C94" s="935">
        <f>SUM(C64:C93)</f>
        <v>866210</v>
      </c>
      <c r="D94" s="935">
        <f>SUM(D64:D93)</f>
        <v>773864.43</v>
      </c>
      <c r="E94" s="935">
        <f>SUM(E64:E93)</f>
        <v>666001.30268999981</v>
      </c>
      <c r="F94" s="962">
        <f t="shared" si="7"/>
        <v>86.061754083980802</v>
      </c>
      <c r="G94" s="937"/>
      <c r="H94" s="965"/>
    </row>
    <row r="95" spans="1:8" s="904" customFormat="1" x14ac:dyDescent="0.2">
      <c r="A95" s="885"/>
      <c r="B95" s="966"/>
      <c r="C95" s="885"/>
      <c r="D95" s="885"/>
      <c r="E95" s="885"/>
      <c r="F95" s="967"/>
      <c r="G95" s="968"/>
      <c r="H95" s="969"/>
    </row>
  </sheetData>
  <mergeCells count="11">
    <mergeCell ref="A9:B9"/>
    <mergeCell ref="A39:B39"/>
    <mergeCell ref="A44:B44"/>
    <mergeCell ref="A62:B62"/>
    <mergeCell ref="A94:B94"/>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36" fitToHeight="0" orientation="landscape" useFirstPageNumber="1" r:id="rId1"/>
  <headerFooter alignWithMargins="0">
    <oddHeader>&amp;L&amp;"Tahoma,Kurzíva"&amp;9Závěrečný účet za rok 2018&amp;R&amp;"Tahoma,Kurzíva"&amp;9Tabulka č. 8</oddHeader>
    <oddFooter>&amp;C&amp;"Tahoma,Obyčejné"&amp;10&amp;P</oddFooter>
  </headerFooter>
  <rowBreaks count="2" manualBreakCount="2">
    <brk id="58" max="7" man="1"/>
    <brk id="69"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4420</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C36</f>
        <v>145589</v>
      </c>
      <c r="D5" s="895">
        <f>D36</f>
        <v>159340.67000000001</v>
      </c>
      <c r="E5" s="895">
        <f>E36</f>
        <v>135399.68483999997</v>
      </c>
      <c r="F5" s="896">
        <f t="shared" ref="F5:F9" si="0">E5/D5*100</f>
        <v>84.974968939191712</v>
      </c>
      <c r="G5" s="897"/>
      <c r="H5" s="898"/>
    </row>
    <row r="6" spans="1:8" ht="12.75" customHeight="1" x14ac:dyDescent="0.2">
      <c r="A6" s="1157" t="s">
        <v>4341</v>
      </c>
      <c r="B6" s="1158"/>
      <c r="C6" s="899">
        <f>C39</f>
        <v>136</v>
      </c>
      <c r="D6" s="899">
        <f>D39</f>
        <v>136</v>
      </c>
      <c r="E6" s="899">
        <f>E39</f>
        <v>136</v>
      </c>
      <c r="F6" s="896">
        <f t="shared" si="0"/>
        <v>100</v>
      </c>
      <c r="G6" s="897"/>
      <c r="H6" s="898"/>
    </row>
    <row r="7" spans="1:8" ht="12.75" customHeight="1" x14ac:dyDescent="0.2">
      <c r="A7" s="1157" t="s">
        <v>4342</v>
      </c>
      <c r="B7" s="1158"/>
      <c r="C7" s="899">
        <f>C48</f>
        <v>57835</v>
      </c>
      <c r="D7" s="899">
        <f>D48</f>
        <v>129521.65</v>
      </c>
      <c r="E7" s="899">
        <f>E48</f>
        <v>126483.34741</v>
      </c>
      <c r="F7" s="896">
        <f t="shared" si="0"/>
        <v>97.654212566007317</v>
      </c>
      <c r="G7" s="897"/>
      <c r="H7" s="898"/>
    </row>
    <row r="8" spans="1:8" ht="12.75" customHeight="1" x14ac:dyDescent="0.2">
      <c r="A8" s="1157" t="s">
        <v>4343</v>
      </c>
      <c r="B8" s="1158"/>
      <c r="C8" s="899">
        <f>C58</f>
        <v>5032</v>
      </c>
      <c r="D8" s="899">
        <f>D58</f>
        <v>17591.019999999997</v>
      </c>
      <c r="E8" s="899">
        <f>E58</f>
        <v>6145.5045399999999</v>
      </c>
      <c r="F8" s="896">
        <f t="shared" si="0"/>
        <v>34.935464458570344</v>
      </c>
      <c r="G8" s="897"/>
      <c r="H8" s="898"/>
    </row>
    <row r="9" spans="1:8" s="889" customFormat="1" ht="13.5" customHeight="1" thickBot="1" x14ac:dyDescent="0.25">
      <c r="A9" s="1162" t="s">
        <v>402</v>
      </c>
      <c r="B9" s="1163"/>
      <c r="C9" s="900">
        <f>SUM(C5:C8)</f>
        <v>208592</v>
      </c>
      <c r="D9" s="901">
        <f>SUM(D5:D8)</f>
        <v>306589.34000000003</v>
      </c>
      <c r="E9" s="900">
        <f>SUM(E5:E8)</f>
        <v>268164.53678999998</v>
      </c>
      <c r="F9" s="902">
        <f t="shared" si="0"/>
        <v>87.467012646297476</v>
      </c>
      <c r="G9" s="897"/>
      <c r="H9" s="898"/>
    </row>
    <row r="10" spans="1:8" s="970" customFormat="1" ht="10.5" customHeight="1" x14ac:dyDescent="0.2">
      <c r="B10" s="971"/>
      <c r="C10" s="972"/>
      <c r="D10" s="972"/>
      <c r="E10" s="972"/>
      <c r="F10" s="973"/>
      <c r="G10" s="974"/>
      <c r="H10" s="975"/>
    </row>
    <row r="11" spans="1:8" s="970" customFormat="1" ht="10.5" customHeight="1" x14ac:dyDescent="0.2">
      <c r="B11" s="971"/>
      <c r="C11" s="972"/>
      <c r="D11" s="972"/>
      <c r="E11" s="972"/>
      <c r="F11" s="973"/>
      <c r="G11" s="974"/>
      <c r="H11" s="975"/>
    </row>
    <row r="12" spans="1:8" s="970" customFormat="1" ht="10.5" customHeight="1" thickBot="1" x14ac:dyDescent="0.2">
      <c r="B12" s="971"/>
      <c r="C12" s="972"/>
      <c r="D12" s="972"/>
      <c r="E12" s="972"/>
      <c r="F12" s="973"/>
      <c r="G12" s="974"/>
      <c r="H12" s="890" t="s">
        <v>4335</v>
      </c>
    </row>
    <row r="13" spans="1:8" ht="28.5" customHeight="1" thickBot="1" x14ac:dyDescent="0.25">
      <c r="A13" s="906" t="s">
        <v>4344</v>
      </c>
      <c r="B13" s="907" t="s">
        <v>2032</v>
      </c>
      <c r="C13" s="908" t="s">
        <v>4336</v>
      </c>
      <c r="D13" s="908" t="s">
        <v>4337</v>
      </c>
      <c r="E13" s="908" t="s">
        <v>4338</v>
      </c>
      <c r="F13" s="908" t="s">
        <v>4339</v>
      </c>
      <c r="G13" s="908" t="s">
        <v>4345</v>
      </c>
      <c r="H13" s="909" t="s">
        <v>4346</v>
      </c>
    </row>
    <row r="14" spans="1:8" ht="15" customHeight="1" thickBot="1" x14ac:dyDescent="0.2">
      <c r="A14" s="910" t="s">
        <v>4347</v>
      </c>
      <c r="B14" s="911"/>
      <c r="C14" s="912"/>
      <c r="D14" s="912"/>
      <c r="E14" s="913"/>
      <c r="F14" s="914"/>
      <c r="G14" s="915"/>
      <c r="H14" s="916"/>
    </row>
    <row r="15" spans="1:8" s="917" customFormat="1" ht="12.75" customHeight="1" x14ac:dyDescent="0.2">
      <c r="A15" s="918">
        <v>1</v>
      </c>
      <c r="B15" s="976" t="s">
        <v>3412</v>
      </c>
      <c r="C15" s="977">
        <v>0</v>
      </c>
      <c r="D15" s="977">
        <v>3935.9</v>
      </c>
      <c r="E15" s="977">
        <v>3929.1810000000005</v>
      </c>
      <c r="F15" s="978">
        <f>E15/D15*100</f>
        <v>99.829289362026486</v>
      </c>
      <c r="G15" s="979" t="s">
        <v>4348</v>
      </c>
      <c r="H15" s="956" t="s">
        <v>70</v>
      </c>
    </row>
    <row r="16" spans="1:8" s="917" customFormat="1" ht="34.5" customHeight="1" x14ac:dyDescent="0.2">
      <c r="A16" s="918">
        <f>A15+1</f>
        <v>2</v>
      </c>
      <c r="B16" s="976" t="s">
        <v>495</v>
      </c>
      <c r="C16" s="977">
        <v>29340</v>
      </c>
      <c r="D16" s="977">
        <v>31740</v>
      </c>
      <c r="E16" s="977">
        <v>31737.55</v>
      </c>
      <c r="F16" s="929">
        <f t="shared" ref="F16:F36" si="1">E16/D16*100</f>
        <v>99.992281033396353</v>
      </c>
      <c r="G16" s="922" t="s">
        <v>4348</v>
      </c>
      <c r="H16" s="926" t="s">
        <v>70</v>
      </c>
    </row>
    <row r="17" spans="1:8" s="917" customFormat="1" ht="24" customHeight="1" x14ac:dyDescent="0.2">
      <c r="A17" s="918">
        <f t="shared" ref="A17:A35" si="2">A16+1</f>
        <v>3</v>
      </c>
      <c r="B17" s="976" t="s">
        <v>4421</v>
      </c>
      <c r="C17" s="977">
        <v>8000</v>
      </c>
      <c r="D17" s="977">
        <v>3107</v>
      </c>
      <c r="E17" s="977">
        <v>3077.03</v>
      </c>
      <c r="F17" s="921">
        <f t="shared" si="1"/>
        <v>99.03540392661732</v>
      </c>
      <c r="G17" s="922" t="s">
        <v>4348</v>
      </c>
      <c r="H17" s="923" t="s">
        <v>70</v>
      </c>
    </row>
    <row r="18" spans="1:8" s="917" customFormat="1" ht="73.5" customHeight="1" x14ac:dyDescent="0.2">
      <c r="A18" s="918">
        <f t="shared" si="2"/>
        <v>4</v>
      </c>
      <c r="B18" s="976" t="s">
        <v>4422</v>
      </c>
      <c r="C18" s="977">
        <v>160</v>
      </c>
      <c r="D18" s="977">
        <v>160</v>
      </c>
      <c r="E18" s="977">
        <v>83.744</v>
      </c>
      <c r="F18" s="921">
        <f t="shared" si="1"/>
        <v>52.339999999999996</v>
      </c>
      <c r="G18" s="922" t="s">
        <v>4348</v>
      </c>
      <c r="H18" s="923" t="s">
        <v>4423</v>
      </c>
    </row>
    <row r="19" spans="1:8" s="917" customFormat="1" ht="92.25" customHeight="1" x14ac:dyDescent="0.2">
      <c r="A19" s="918">
        <f t="shared" si="2"/>
        <v>5</v>
      </c>
      <c r="B19" s="976" t="s">
        <v>4424</v>
      </c>
      <c r="C19" s="977">
        <v>170</v>
      </c>
      <c r="D19" s="977">
        <v>170</v>
      </c>
      <c r="E19" s="977">
        <v>75.293999999999997</v>
      </c>
      <c r="F19" s="921">
        <f t="shared" si="1"/>
        <v>44.290588235294116</v>
      </c>
      <c r="G19" s="922" t="s">
        <v>4348</v>
      </c>
      <c r="H19" s="923" t="s">
        <v>4425</v>
      </c>
    </row>
    <row r="20" spans="1:8" s="917" customFormat="1" ht="60.75" customHeight="1" x14ac:dyDescent="0.2">
      <c r="A20" s="918">
        <f t="shared" si="2"/>
        <v>6</v>
      </c>
      <c r="B20" s="976" t="s">
        <v>487</v>
      </c>
      <c r="C20" s="977">
        <v>9502</v>
      </c>
      <c r="D20" s="977">
        <v>6800.52</v>
      </c>
      <c r="E20" s="977">
        <v>6122.1080000000002</v>
      </c>
      <c r="F20" s="921">
        <f t="shared" si="1"/>
        <v>90.024115802909193</v>
      </c>
      <c r="G20" s="922" t="s">
        <v>4348</v>
      </c>
      <c r="H20" s="923" t="s">
        <v>4426</v>
      </c>
    </row>
    <row r="21" spans="1:8" s="917" customFormat="1" ht="24" customHeight="1" x14ac:dyDescent="0.2">
      <c r="A21" s="918">
        <f t="shared" si="2"/>
        <v>7</v>
      </c>
      <c r="B21" s="976" t="s">
        <v>2891</v>
      </c>
      <c r="C21" s="977">
        <v>14190</v>
      </c>
      <c r="D21" s="977">
        <v>17082.510000000002</v>
      </c>
      <c r="E21" s="977">
        <v>16934.932000000001</v>
      </c>
      <c r="F21" s="921">
        <f t="shared" si="1"/>
        <v>99.136087144102348</v>
      </c>
      <c r="G21" s="922" t="s">
        <v>4348</v>
      </c>
      <c r="H21" s="925" t="s">
        <v>70</v>
      </c>
    </row>
    <row r="22" spans="1:8" s="980" customFormat="1" ht="24" customHeight="1" x14ac:dyDescent="0.2">
      <c r="A22" s="918">
        <f t="shared" si="2"/>
        <v>8</v>
      </c>
      <c r="B22" s="976" t="s">
        <v>4427</v>
      </c>
      <c r="C22" s="977">
        <v>12000</v>
      </c>
      <c r="D22" s="977">
        <v>4711.6899999999996</v>
      </c>
      <c r="E22" s="977">
        <v>4689.9075000000003</v>
      </c>
      <c r="F22" s="929">
        <f t="shared" si="1"/>
        <v>99.537692420341756</v>
      </c>
      <c r="G22" s="1058" t="s">
        <v>4348</v>
      </c>
      <c r="H22" s="923" t="s">
        <v>70</v>
      </c>
    </row>
    <row r="23" spans="1:8" s="980" customFormat="1" ht="24" customHeight="1" x14ac:dyDescent="0.2">
      <c r="A23" s="918">
        <f t="shared" si="2"/>
        <v>9</v>
      </c>
      <c r="B23" s="976" t="s">
        <v>2887</v>
      </c>
      <c r="C23" s="977">
        <v>33939</v>
      </c>
      <c r="D23" s="977">
        <v>35294</v>
      </c>
      <c r="E23" s="977">
        <v>35293.499150000003</v>
      </c>
      <c r="F23" s="921">
        <f t="shared" si="1"/>
        <v>99.998580920269745</v>
      </c>
      <c r="G23" s="922" t="s">
        <v>4348</v>
      </c>
      <c r="H23" s="926" t="s">
        <v>70</v>
      </c>
    </row>
    <row r="24" spans="1:8" s="980" customFormat="1" ht="123" customHeight="1" x14ac:dyDescent="0.2">
      <c r="A24" s="918">
        <f t="shared" si="2"/>
        <v>10</v>
      </c>
      <c r="B24" s="976" t="s">
        <v>496</v>
      </c>
      <c r="C24" s="977">
        <v>27075</v>
      </c>
      <c r="D24" s="977">
        <v>41106.32</v>
      </c>
      <c r="E24" s="977">
        <v>19511.7654</v>
      </c>
      <c r="F24" s="921">
        <f t="shared" si="1"/>
        <v>47.466582754184763</v>
      </c>
      <c r="G24" s="922" t="s">
        <v>4348</v>
      </c>
      <c r="H24" s="923" t="s">
        <v>4428</v>
      </c>
    </row>
    <row r="25" spans="1:8" s="980" customFormat="1" ht="12.75" customHeight="1" x14ac:dyDescent="0.2">
      <c r="A25" s="918">
        <f t="shared" si="2"/>
        <v>11</v>
      </c>
      <c r="B25" s="976" t="s">
        <v>482</v>
      </c>
      <c r="C25" s="977">
        <v>1900</v>
      </c>
      <c r="D25" s="977">
        <v>1900</v>
      </c>
      <c r="E25" s="977">
        <v>1900</v>
      </c>
      <c r="F25" s="921">
        <f t="shared" si="1"/>
        <v>100</v>
      </c>
      <c r="G25" s="922" t="s">
        <v>4348</v>
      </c>
      <c r="H25" s="923" t="s">
        <v>70</v>
      </c>
    </row>
    <row r="26" spans="1:8" s="980" customFormat="1" ht="52.5" x14ac:dyDescent="0.2">
      <c r="A26" s="918">
        <f t="shared" si="2"/>
        <v>12</v>
      </c>
      <c r="B26" s="976" t="s">
        <v>4429</v>
      </c>
      <c r="C26" s="977">
        <v>50</v>
      </c>
      <c r="D26" s="977">
        <v>0</v>
      </c>
      <c r="E26" s="977">
        <v>0</v>
      </c>
      <c r="F26" s="921" t="s">
        <v>201</v>
      </c>
      <c r="G26" s="922" t="s">
        <v>4348</v>
      </c>
      <c r="H26" s="926" t="s">
        <v>4430</v>
      </c>
    </row>
    <row r="27" spans="1:8" s="980" customFormat="1" ht="67.5" customHeight="1" x14ac:dyDescent="0.2">
      <c r="A27" s="918">
        <f t="shared" si="2"/>
        <v>13</v>
      </c>
      <c r="B27" s="976" t="s">
        <v>4431</v>
      </c>
      <c r="C27" s="977">
        <v>550</v>
      </c>
      <c r="D27" s="977">
        <v>550</v>
      </c>
      <c r="E27" s="977">
        <v>306.70042999999998</v>
      </c>
      <c r="F27" s="921">
        <f t="shared" si="1"/>
        <v>55.763714545454548</v>
      </c>
      <c r="G27" s="922" t="s">
        <v>4348</v>
      </c>
      <c r="H27" s="923" t="s">
        <v>4432</v>
      </c>
    </row>
    <row r="28" spans="1:8" s="917" customFormat="1" ht="24.75" customHeight="1" x14ac:dyDescent="0.2">
      <c r="A28" s="918">
        <f t="shared" si="2"/>
        <v>14</v>
      </c>
      <c r="B28" s="976" t="s">
        <v>2865</v>
      </c>
      <c r="C28" s="977">
        <v>2573</v>
      </c>
      <c r="D28" s="977">
        <v>2573</v>
      </c>
      <c r="E28" s="977">
        <v>2573</v>
      </c>
      <c r="F28" s="921">
        <f t="shared" si="1"/>
        <v>100</v>
      </c>
      <c r="G28" s="922" t="s">
        <v>4348</v>
      </c>
      <c r="H28" s="923" t="s">
        <v>70</v>
      </c>
    </row>
    <row r="29" spans="1:8" s="980" customFormat="1" ht="12.75" customHeight="1" x14ac:dyDescent="0.2">
      <c r="A29" s="918">
        <f t="shared" si="2"/>
        <v>15</v>
      </c>
      <c r="B29" s="976" t="s">
        <v>486</v>
      </c>
      <c r="C29" s="977">
        <v>0</v>
      </c>
      <c r="D29" s="977">
        <v>1205</v>
      </c>
      <c r="E29" s="977">
        <v>1205</v>
      </c>
      <c r="F29" s="921">
        <f t="shared" si="1"/>
        <v>100</v>
      </c>
      <c r="G29" s="928" t="s">
        <v>4350</v>
      </c>
      <c r="H29" s="926" t="s">
        <v>70</v>
      </c>
    </row>
    <row r="30" spans="1:8" s="917" customFormat="1" ht="42" x14ac:dyDescent="0.2">
      <c r="A30" s="918">
        <f t="shared" si="2"/>
        <v>16</v>
      </c>
      <c r="B30" s="931" t="s">
        <v>484</v>
      </c>
      <c r="C30" s="977">
        <v>0</v>
      </c>
      <c r="D30" s="977">
        <v>220</v>
      </c>
      <c r="E30" s="977">
        <v>207.2278</v>
      </c>
      <c r="F30" s="921">
        <f t="shared" si="1"/>
        <v>94.194454545454548</v>
      </c>
      <c r="G30" s="928" t="s">
        <v>4350</v>
      </c>
      <c r="H30" s="923" t="s">
        <v>4433</v>
      </c>
    </row>
    <row r="31" spans="1:8" s="980" customFormat="1" ht="89.25" customHeight="1" x14ac:dyDescent="0.2">
      <c r="A31" s="918">
        <f t="shared" si="2"/>
        <v>17</v>
      </c>
      <c r="B31" s="931" t="s">
        <v>4434</v>
      </c>
      <c r="C31" s="977">
        <v>130</v>
      </c>
      <c r="D31" s="977">
        <v>2524.73</v>
      </c>
      <c r="E31" s="977">
        <v>1701.271</v>
      </c>
      <c r="F31" s="921">
        <f t="shared" si="1"/>
        <v>67.384274754132122</v>
      </c>
      <c r="G31" s="928" t="s">
        <v>4348</v>
      </c>
      <c r="H31" s="925" t="s">
        <v>5056</v>
      </c>
    </row>
    <row r="32" spans="1:8" s="980" customFormat="1" ht="24" customHeight="1" x14ac:dyDescent="0.2">
      <c r="A32" s="918">
        <f t="shared" si="2"/>
        <v>18</v>
      </c>
      <c r="B32" s="931" t="s">
        <v>554</v>
      </c>
      <c r="C32" s="977">
        <v>5810</v>
      </c>
      <c r="D32" s="977">
        <v>5810</v>
      </c>
      <c r="E32" s="977">
        <v>5801.4745600000006</v>
      </c>
      <c r="F32" s="921">
        <f t="shared" si="1"/>
        <v>99.853262650602417</v>
      </c>
      <c r="G32" s="928" t="s">
        <v>4348</v>
      </c>
      <c r="H32" s="923" t="s">
        <v>70</v>
      </c>
    </row>
    <row r="33" spans="1:8" s="917" customFormat="1" ht="34.5" customHeight="1" x14ac:dyDescent="0.2">
      <c r="A33" s="918">
        <f t="shared" si="2"/>
        <v>19</v>
      </c>
      <c r="B33" s="981" t="s">
        <v>4435</v>
      </c>
      <c r="C33" s="934">
        <v>0</v>
      </c>
      <c r="D33" s="934">
        <v>200</v>
      </c>
      <c r="E33" s="934">
        <v>200</v>
      </c>
      <c r="F33" s="929">
        <f t="shared" si="1"/>
        <v>100</v>
      </c>
      <c r="G33" s="928" t="s">
        <v>4371</v>
      </c>
      <c r="H33" s="923"/>
    </row>
    <row r="34" spans="1:8" s="917" customFormat="1" ht="34.5" customHeight="1" x14ac:dyDescent="0.2">
      <c r="A34" s="918">
        <f t="shared" si="2"/>
        <v>20</v>
      </c>
      <c r="B34" s="981" t="s">
        <v>4436</v>
      </c>
      <c r="C34" s="934">
        <v>0</v>
      </c>
      <c r="D34" s="934">
        <v>50</v>
      </c>
      <c r="E34" s="934">
        <v>50</v>
      </c>
      <c r="F34" s="921">
        <f t="shared" si="1"/>
        <v>100</v>
      </c>
      <c r="G34" s="928" t="s">
        <v>4371</v>
      </c>
      <c r="H34" s="923"/>
    </row>
    <row r="35" spans="1:8" s="917" customFormat="1" ht="52.5" x14ac:dyDescent="0.2">
      <c r="A35" s="918">
        <f t="shared" si="2"/>
        <v>21</v>
      </c>
      <c r="B35" s="981" t="s">
        <v>4437</v>
      </c>
      <c r="C35" s="934">
        <v>200</v>
      </c>
      <c r="D35" s="934">
        <v>200</v>
      </c>
      <c r="E35" s="934">
        <v>0</v>
      </c>
      <c r="F35" s="921">
        <f t="shared" si="1"/>
        <v>0</v>
      </c>
      <c r="G35" s="928" t="s">
        <v>4350</v>
      </c>
      <c r="H35" s="923" t="s">
        <v>4438</v>
      </c>
    </row>
    <row r="36" spans="1:8" s="903" customFormat="1" ht="13.5" customHeight="1" thickBot="1" x14ac:dyDescent="0.25">
      <c r="A36" s="1164" t="s">
        <v>402</v>
      </c>
      <c r="B36" s="1165"/>
      <c r="C36" s="935">
        <f>SUM(C15:C35)</f>
        <v>145589</v>
      </c>
      <c r="D36" s="935">
        <f>SUM(D15:D35)</f>
        <v>159340.67000000001</v>
      </c>
      <c r="E36" s="935">
        <f>SUM(E15:E35)</f>
        <v>135399.68483999997</v>
      </c>
      <c r="F36" s="936">
        <f t="shared" si="1"/>
        <v>84.974968939191712</v>
      </c>
      <c r="G36" s="937"/>
      <c r="H36" s="938"/>
    </row>
    <row r="37" spans="1:8" s="889" customFormat="1" ht="18" customHeight="1" thickBot="1" x14ac:dyDescent="0.2">
      <c r="A37" s="910" t="s">
        <v>4341</v>
      </c>
      <c r="B37" s="939"/>
      <c r="C37" s="940"/>
      <c r="D37" s="940"/>
      <c r="E37" s="941"/>
      <c r="F37" s="914"/>
      <c r="G37" s="915"/>
      <c r="H37" s="942"/>
    </row>
    <row r="38" spans="1:8" s="917" customFormat="1" ht="24" customHeight="1" x14ac:dyDescent="0.2">
      <c r="A38" s="918">
        <f>A35+1</f>
        <v>22</v>
      </c>
      <c r="B38" s="982" t="s">
        <v>2683</v>
      </c>
      <c r="C38" s="983">
        <v>136</v>
      </c>
      <c r="D38" s="983">
        <v>136</v>
      </c>
      <c r="E38" s="983">
        <v>136</v>
      </c>
      <c r="F38" s="921">
        <f t="shared" ref="F38:F39" si="3">E38/D38*100</f>
        <v>100</v>
      </c>
      <c r="G38" s="946" t="s">
        <v>4371</v>
      </c>
      <c r="H38" s="925" t="s">
        <v>70</v>
      </c>
    </row>
    <row r="39" spans="1:8" s="884" customFormat="1" ht="13.5" customHeight="1" thickBot="1" x14ac:dyDescent="0.25">
      <c r="A39" s="1164" t="s">
        <v>402</v>
      </c>
      <c r="B39" s="1165"/>
      <c r="C39" s="935">
        <f>SUM(C38:C38)</f>
        <v>136</v>
      </c>
      <c r="D39" s="935">
        <f>SUM(D38:D38)</f>
        <v>136</v>
      </c>
      <c r="E39" s="935">
        <f>SUM(E38:E38)</f>
        <v>136</v>
      </c>
      <c r="F39" s="936">
        <f t="shared" si="3"/>
        <v>100</v>
      </c>
      <c r="G39" s="948"/>
      <c r="H39" s="938"/>
    </row>
    <row r="40" spans="1:8" ht="18" customHeight="1" thickBot="1" x14ac:dyDescent="0.2">
      <c r="A40" s="949" t="s">
        <v>4382</v>
      </c>
      <c r="B40" s="950"/>
      <c r="C40" s="951"/>
      <c r="D40" s="951"/>
      <c r="E40" s="952"/>
      <c r="F40" s="953"/>
      <c r="G40" s="954"/>
      <c r="H40" s="955"/>
    </row>
    <row r="41" spans="1:8" s="884" customFormat="1" ht="24" customHeight="1" x14ac:dyDescent="0.2">
      <c r="A41" s="918">
        <f>A38+1</f>
        <v>23</v>
      </c>
      <c r="B41" s="976" t="s">
        <v>2079</v>
      </c>
      <c r="C41" s="977">
        <v>2130</v>
      </c>
      <c r="D41" s="977">
        <v>22983.16</v>
      </c>
      <c r="E41" s="977">
        <v>22732.5965</v>
      </c>
      <c r="F41" s="921">
        <f t="shared" ref="F41:F48" si="4">E41/D41*100</f>
        <v>98.909795258789472</v>
      </c>
      <c r="G41" s="958" t="s">
        <v>4350</v>
      </c>
      <c r="H41" s="956" t="s">
        <v>70</v>
      </c>
    </row>
    <row r="42" spans="1:8" s="884" customFormat="1" ht="67.5" customHeight="1" x14ac:dyDescent="0.2">
      <c r="A42" s="918">
        <f t="shared" ref="A42:A47" si="5">A41+1</f>
        <v>24</v>
      </c>
      <c r="B42" s="976" t="s">
        <v>2080</v>
      </c>
      <c r="C42" s="977">
        <v>0</v>
      </c>
      <c r="D42" s="977">
        <v>1295</v>
      </c>
      <c r="E42" s="977">
        <v>984.86991</v>
      </c>
      <c r="F42" s="921">
        <f t="shared" si="4"/>
        <v>76.051730501930507</v>
      </c>
      <c r="G42" s="958" t="s">
        <v>4350</v>
      </c>
      <c r="H42" s="926" t="s">
        <v>4439</v>
      </c>
    </row>
    <row r="43" spans="1:8" s="884" customFormat="1" ht="193.5" customHeight="1" x14ac:dyDescent="0.2">
      <c r="A43" s="918">
        <f t="shared" si="5"/>
        <v>25</v>
      </c>
      <c r="B43" s="976" t="s">
        <v>2081</v>
      </c>
      <c r="C43" s="977">
        <v>54500</v>
      </c>
      <c r="D43" s="977">
        <v>104652.06</v>
      </c>
      <c r="E43" s="977">
        <v>102174.45349999999</v>
      </c>
      <c r="F43" s="921">
        <f t="shared" si="4"/>
        <v>97.632529641556971</v>
      </c>
      <c r="G43" s="958" t="s">
        <v>4350</v>
      </c>
      <c r="H43" s="926" t="s">
        <v>4440</v>
      </c>
    </row>
    <row r="44" spans="1:8" s="884" customFormat="1" ht="54.75" customHeight="1" x14ac:dyDescent="0.2">
      <c r="A44" s="918">
        <f t="shared" si="5"/>
        <v>26</v>
      </c>
      <c r="B44" s="976" t="s">
        <v>4441</v>
      </c>
      <c r="C44" s="977">
        <v>1205</v>
      </c>
      <c r="D44" s="977">
        <v>0</v>
      </c>
      <c r="E44" s="977">
        <v>0</v>
      </c>
      <c r="F44" s="929" t="s">
        <v>201</v>
      </c>
      <c r="G44" s="958" t="s">
        <v>4371</v>
      </c>
      <c r="H44" s="923" t="s">
        <v>4442</v>
      </c>
    </row>
    <row r="45" spans="1:8" s="884" customFormat="1" ht="24" customHeight="1" x14ac:dyDescent="0.2">
      <c r="A45" s="918">
        <f t="shared" si="5"/>
        <v>27</v>
      </c>
      <c r="B45" s="976" t="s">
        <v>2082</v>
      </c>
      <c r="C45" s="977">
        <v>0</v>
      </c>
      <c r="D45" s="977">
        <v>165.03</v>
      </c>
      <c r="E45" s="977">
        <v>165.03</v>
      </c>
      <c r="F45" s="921">
        <f t="shared" si="4"/>
        <v>100</v>
      </c>
      <c r="G45" s="958" t="s">
        <v>4371</v>
      </c>
      <c r="H45" s="923" t="s">
        <v>70</v>
      </c>
    </row>
    <row r="46" spans="1:8" s="884" customFormat="1" ht="12.75" customHeight="1" x14ac:dyDescent="0.2">
      <c r="A46" s="918">
        <f t="shared" si="5"/>
        <v>28</v>
      </c>
      <c r="B46" s="976" t="s">
        <v>4443</v>
      </c>
      <c r="C46" s="977">
        <v>0</v>
      </c>
      <c r="D46" s="977">
        <v>100</v>
      </c>
      <c r="E46" s="977">
        <v>100</v>
      </c>
      <c r="F46" s="921">
        <f t="shared" si="4"/>
        <v>100</v>
      </c>
      <c r="G46" s="958" t="s">
        <v>4350</v>
      </c>
      <c r="H46" s="984" t="s">
        <v>70</v>
      </c>
    </row>
    <row r="47" spans="1:8" s="884" customFormat="1" ht="21" x14ac:dyDescent="0.2">
      <c r="A47" s="918">
        <f t="shared" si="5"/>
        <v>29</v>
      </c>
      <c r="B47" s="976" t="s">
        <v>2084</v>
      </c>
      <c r="C47" s="977">
        <v>0</v>
      </c>
      <c r="D47" s="977">
        <v>326.39999999999998</v>
      </c>
      <c r="E47" s="977">
        <v>326.39749999999998</v>
      </c>
      <c r="F47" s="921">
        <f t="shared" si="4"/>
        <v>99.999234068627459</v>
      </c>
      <c r="G47" s="958" t="s">
        <v>4350</v>
      </c>
      <c r="H47" s="926" t="s">
        <v>70</v>
      </c>
    </row>
    <row r="48" spans="1:8" s="884" customFormat="1" ht="11.25" thickBot="1" x14ac:dyDescent="0.25">
      <c r="A48" s="1164" t="s">
        <v>402</v>
      </c>
      <c r="B48" s="1165"/>
      <c r="C48" s="935">
        <f>SUM(C41:C47)</f>
        <v>57835</v>
      </c>
      <c r="D48" s="961">
        <f>SUM(D41:D47)</f>
        <v>129521.65</v>
      </c>
      <c r="E48" s="961">
        <f>SUM(E41:E47)</f>
        <v>126483.34741</v>
      </c>
      <c r="F48" s="962">
        <f t="shared" si="4"/>
        <v>97.654212566007317</v>
      </c>
      <c r="G48" s="937"/>
      <c r="H48" s="963"/>
    </row>
    <row r="49" spans="1:8" ht="18" customHeight="1" thickBot="1" x14ac:dyDescent="0.2">
      <c r="A49" s="910" t="s">
        <v>4343</v>
      </c>
      <c r="B49" s="911"/>
      <c r="C49" s="912"/>
      <c r="D49" s="912"/>
      <c r="E49" s="913"/>
      <c r="F49" s="914"/>
      <c r="G49" s="915"/>
      <c r="H49" s="964"/>
    </row>
    <row r="50" spans="1:8" s="884" customFormat="1" ht="45" customHeight="1" x14ac:dyDescent="0.2">
      <c r="A50" s="918">
        <f>A47+1</f>
        <v>30</v>
      </c>
      <c r="B50" s="976" t="s">
        <v>4444</v>
      </c>
      <c r="C50" s="977">
        <v>0</v>
      </c>
      <c r="D50" s="977">
        <v>18.11</v>
      </c>
      <c r="E50" s="977">
        <v>0</v>
      </c>
      <c r="F50" s="921">
        <f t="shared" ref="F50:F58" si="6">E50/D50*100</f>
        <v>0</v>
      </c>
      <c r="G50" s="958" t="s">
        <v>4350</v>
      </c>
      <c r="H50" s="984" t="s">
        <v>4445</v>
      </c>
    </row>
    <row r="51" spans="1:8" s="884" customFormat="1" ht="45" customHeight="1" x14ac:dyDescent="0.2">
      <c r="A51" s="918">
        <f t="shared" ref="A51:A57" si="7">A50+1</f>
        <v>31</v>
      </c>
      <c r="B51" s="976" t="s">
        <v>4446</v>
      </c>
      <c r="C51" s="977">
        <v>0</v>
      </c>
      <c r="D51" s="977">
        <v>18.11</v>
      </c>
      <c r="E51" s="977">
        <v>0</v>
      </c>
      <c r="F51" s="921">
        <f t="shared" si="6"/>
        <v>0</v>
      </c>
      <c r="G51" s="958" t="s">
        <v>4350</v>
      </c>
      <c r="H51" s="984" t="s">
        <v>4445</v>
      </c>
    </row>
    <row r="52" spans="1:8" s="884" customFormat="1" ht="45" customHeight="1" x14ac:dyDescent="0.2">
      <c r="A52" s="918">
        <f t="shared" si="7"/>
        <v>32</v>
      </c>
      <c r="B52" s="976" t="s">
        <v>4447</v>
      </c>
      <c r="C52" s="977">
        <v>0</v>
      </c>
      <c r="D52" s="977">
        <v>4000</v>
      </c>
      <c r="E52" s="977">
        <v>0</v>
      </c>
      <c r="F52" s="921">
        <f t="shared" si="6"/>
        <v>0</v>
      </c>
      <c r="G52" s="958" t="s">
        <v>4350</v>
      </c>
      <c r="H52" s="984" t="s">
        <v>4448</v>
      </c>
    </row>
    <row r="53" spans="1:8" s="884" customFormat="1" ht="67.5" customHeight="1" x14ac:dyDescent="0.2">
      <c r="A53" s="918">
        <f t="shared" si="7"/>
        <v>33</v>
      </c>
      <c r="B53" s="976" t="s">
        <v>4449</v>
      </c>
      <c r="C53" s="977">
        <v>2740</v>
      </c>
      <c r="D53" s="977">
        <v>2395.4699999999998</v>
      </c>
      <c r="E53" s="977">
        <v>183.92</v>
      </c>
      <c r="F53" s="921">
        <f t="shared" si="6"/>
        <v>7.6778252284520372</v>
      </c>
      <c r="G53" s="958" t="s">
        <v>4350</v>
      </c>
      <c r="H53" s="984" t="s">
        <v>4450</v>
      </c>
    </row>
    <row r="54" spans="1:8" s="884" customFormat="1" ht="67.5" customHeight="1" x14ac:dyDescent="0.2">
      <c r="A54" s="918">
        <f t="shared" si="7"/>
        <v>34</v>
      </c>
      <c r="B54" s="976" t="s">
        <v>4451</v>
      </c>
      <c r="C54" s="977">
        <v>337</v>
      </c>
      <c r="D54" s="977">
        <v>3288.0999999999995</v>
      </c>
      <c r="E54" s="977">
        <v>402.36799999999994</v>
      </c>
      <c r="F54" s="921">
        <f t="shared" si="6"/>
        <v>12.237097411879201</v>
      </c>
      <c r="G54" s="958" t="s">
        <v>4350</v>
      </c>
      <c r="H54" s="984" t="s">
        <v>4450</v>
      </c>
    </row>
    <row r="55" spans="1:8" s="884" customFormat="1" ht="67.5" customHeight="1" x14ac:dyDescent="0.2">
      <c r="A55" s="918">
        <f t="shared" si="7"/>
        <v>35</v>
      </c>
      <c r="B55" s="976" t="s">
        <v>4452</v>
      </c>
      <c r="C55" s="977">
        <v>332</v>
      </c>
      <c r="D55" s="977">
        <v>5146.88</v>
      </c>
      <c r="E55" s="977">
        <v>3872.4460500000005</v>
      </c>
      <c r="F55" s="921">
        <f t="shared" si="6"/>
        <v>75.238708693422041</v>
      </c>
      <c r="G55" s="958" t="s">
        <v>4350</v>
      </c>
      <c r="H55" s="984" t="s">
        <v>4450</v>
      </c>
    </row>
    <row r="56" spans="1:8" s="884" customFormat="1" ht="67.5" customHeight="1" x14ac:dyDescent="0.2">
      <c r="A56" s="918">
        <f t="shared" si="7"/>
        <v>36</v>
      </c>
      <c r="B56" s="976" t="s">
        <v>4453</v>
      </c>
      <c r="C56" s="977">
        <v>123</v>
      </c>
      <c r="D56" s="977">
        <v>2654.3499999999995</v>
      </c>
      <c r="E56" s="977">
        <v>1620.2204899999997</v>
      </c>
      <c r="F56" s="921">
        <f t="shared" si="6"/>
        <v>61.040197788535799</v>
      </c>
      <c r="G56" s="958" t="s">
        <v>4350</v>
      </c>
      <c r="H56" s="984" t="s">
        <v>4450</v>
      </c>
    </row>
    <row r="57" spans="1:8" s="884" customFormat="1" ht="45" customHeight="1" x14ac:dyDescent="0.2">
      <c r="A57" s="918">
        <f t="shared" si="7"/>
        <v>37</v>
      </c>
      <c r="B57" s="976" t="s">
        <v>2260</v>
      </c>
      <c r="C57" s="977">
        <v>1500</v>
      </c>
      <c r="D57" s="977">
        <v>70</v>
      </c>
      <c r="E57" s="977">
        <v>66.55</v>
      </c>
      <c r="F57" s="921">
        <f t="shared" si="6"/>
        <v>95.071428571428555</v>
      </c>
      <c r="G57" s="958" t="s">
        <v>4350</v>
      </c>
      <c r="H57" s="984" t="s">
        <v>4454</v>
      </c>
    </row>
    <row r="58" spans="1:8" s="884" customFormat="1" ht="13.5" customHeight="1" thickBot="1" x14ac:dyDescent="0.25">
      <c r="A58" s="1164" t="s">
        <v>402</v>
      </c>
      <c r="B58" s="1165"/>
      <c r="C58" s="935">
        <f>SUM(C50:C57)</f>
        <v>5032</v>
      </c>
      <c r="D58" s="935">
        <f>SUM(D50:D57)</f>
        <v>17591.019999999997</v>
      </c>
      <c r="E58" s="935">
        <f>SUM(E50:E57)</f>
        <v>6145.5045399999999</v>
      </c>
      <c r="F58" s="962">
        <f t="shared" si="6"/>
        <v>34.935464458570344</v>
      </c>
      <c r="G58" s="937"/>
      <c r="H58" s="965"/>
    </row>
    <row r="59" spans="1:8" s="972" customFormat="1" x14ac:dyDescent="0.2">
      <c r="A59" s="985"/>
      <c r="B59" s="986"/>
      <c r="C59" s="985"/>
      <c r="D59" s="985"/>
      <c r="E59" s="985"/>
      <c r="F59" s="987"/>
      <c r="G59" s="988"/>
      <c r="H59" s="989"/>
    </row>
  </sheetData>
  <mergeCells count="11">
    <mergeCell ref="A9:B9"/>
    <mergeCell ref="A36:B36"/>
    <mergeCell ref="A39:B39"/>
    <mergeCell ref="A48:B48"/>
    <mergeCell ref="A58:B58"/>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45" fitToHeight="0" orientation="landscape" useFirstPageNumber="1" r:id="rId1"/>
  <headerFooter alignWithMargins="0">
    <oddHeader>&amp;L&amp;"Tahoma,Kurzíva"&amp;9Závěrečný účet za rok 2018&amp;R&amp;"Tahoma,Kurzíva"&amp;9Tabulka č. 9</oddHeader>
    <oddFooter>&amp;C&amp;"Tahoma,Obyčejné"&amp;10&amp;P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4455</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C48</f>
        <v>79062</v>
      </c>
      <c r="D5" s="895">
        <f>D48</f>
        <v>117292.34</v>
      </c>
      <c r="E5" s="895">
        <f>E48</f>
        <v>92076.429489999995</v>
      </c>
      <c r="F5" s="896">
        <f t="shared" ref="F5:F10" si="0">E5/D5*100</f>
        <v>78.501656195110442</v>
      </c>
      <c r="G5" s="897"/>
      <c r="H5" s="898"/>
    </row>
    <row r="6" spans="1:8" ht="12.75" customHeight="1" x14ac:dyDescent="0.2">
      <c r="A6" s="1157" t="s">
        <v>4341</v>
      </c>
      <c r="B6" s="1158"/>
      <c r="C6" s="899">
        <f>C61</f>
        <v>236313</v>
      </c>
      <c r="D6" s="899">
        <f>D61</f>
        <v>240359.15000000002</v>
      </c>
      <c r="E6" s="899">
        <f>E61</f>
        <v>240359</v>
      </c>
      <c r="F6" s="896">
        <f t="shared" si="0"/>
        <v>99.999937593388893</v>
      </c>
      <c r="G6" s="897"/>
      <c r="H6" s="898"/>
    </row>
    <row r="7" spans="1:8" ht="12.75" customHeight="1" x14ac:dyDescent="0.2">
      <c r="A7" s="990" t="s">
        <v>4456</v>
      </c>
      <c r="B7" s="991"/>
      <c r="C7" s="899">
        <f>C64</f>
        <v>16404</v>
      </c>
      <c r="D7" s="899">
        <f>D64</f>
        <v>8190</v>
      </c>
      <c r="E7" s="899">
        <f>E64</f>
        <v>1766.7041899999999</v>
      </c>
      <c r="F7" s="896">
        <f t="shared" si="0"/>
        <v>21.571479731379732</v>
      </c>
      <c r="G7" s="897"/>
      <c r="H7" s="898"/>
    </row>
    <row r="8" spans="1:8" ht="12.75" customHeight="1" x14ac:dyDescent="0.2">
      <c r="A8" s="1157" t="s">
        <v>4342</v>
      </c>
      <c r="B8" s="1158"/>
      <c r="C8" s="899">
        <f>C91</f>
        <v>63181</v>
      </c>
      <c r="D8" s="899">
        <f>D91</f>
        <v>39052.699999999997</v>
      </c>
      <c r="E8" s="899">
        <f>E91</f>
        <v>21373.641640000002</v>
      </c>
      <c r="F8" s="896">
        <f t="shared" si="0"/>
        <v>54.730253324354017</v>
      </c>
      <c r="G8" s="897"/>
      <c r="H8" s="898"/>
    </row>
    <row r="9" spans="1:8" ht="12.75" customHeight="1" x14ac:dyDescent="0.2">
      <c r="A9" s="1157" t="s">
        <v>4343</v>
      </c>
      <c r="B9" s="1158"/>
      <c r="C9" s="899">
        <f>C108</f>
        <v>295049</v>
      </c>
      <c r="D9" s="899">
        <f>D108</f>
        <v>83464.670000000013</v>
      </c>
      <c r="E9" s="899">
        <f>E108</f>
        <v>65996.738249999995</v>
      </c>
      <c r="F9" s="896">
        <f t="shared" si="0"/>
        <v>79.071466106557395</v>
      </c>
      <c r="G9" s="897"/>
      <c r="H9" s="898"/>
    </row>
    <row r="10" spans="1:8" s="889" customFormat="1" ht="13.5" customHeight="1" thickBot="1" x14ac:dyDescent="0.25">
      <c r="A10" s="1162" t="s">
        <v>402</v>
      </c>
      <c r="B10" s="1163"/>
      <c r="C10" s="900">
        <f>SUM(C5:C9)</f>
        <v>690009</v>
      </c>
      <c r="D10" s="901">
        <f>SUM(D5:D9)</f>
        <v>488358.86</v>
      </c>
      <c r="E10" s="900">
        <f>SUM(E5:E9)</f>
        <v>421572.51357000001</v>
      </c>
      <c r="F10" s="902">
        <f t="shared" si="0"/>
        <v>86.32432993434378</v>
      </c>
      <c r="G10" s="897"/>
      <c r="H10" s="898"/>
    </row>
    <row r="11" spans="1:8" s="970" customFormat="1" ht="10.5" customHeight="1" x14ac:dyDescent="0.2">
      <c r="B11" s="971"/>
      <c r="C11" s="972"/>
      <c r="D11" s="972"/>
      <c r="E11" s="972"/>
      <c r="F11" s="973"/>
      <c r="G11" s="974"/>
      <c r="H11" s="975"/>
    </row>
    <row r="12" spans="1:8" s="970" customFormat="1" ht="10.5" customHeight="1" x14ac:dyDescent="0.2">
      <c r="B12" s="971"/>
      <c r="C12" s="972"/>
      <c r="D12" s="972"/>
      <c r="E12" s="972"/>
      <c r="F12" s="973"/>
      <c r="G12" s="974"/>
      <c r="H12" s="975"/>
    </row>
    <row r="13" spans="1:8" s="970" customFormat="1" ht="10.5" customHeight="1" thickBot="1" x14ac:dyDescent="0.2">
      <c r="B13" s="971"/>
      <c r="C13" s="972"/>
      <c r="D13" s="972"/>
      <c r="E13" s="972"/>
      <c r="F13" s="973"/>
      <c r="G13" s="974"/>
      <c r="H13" s="890" t="s">
        <v>4335</v>
      </c>
    </row>
    <row r="14" spans="1:8" ht="28.5" customHeight="1" thickBot="1" x14ac:dyDescent="0.25">
      <c r="A14" s="906" t="s">
        <v>4344</v>
      </c>
      <c r="B14" s="907" t="s">
        <v>2032</v>
      </c>
      <c r="C14" s="908" t="s">
        <v>4336</v>
      </c>
      <c r="D14" s="908" t="s">
        <v>4337</v>
      </c>
      <c r="E14" s="908" t="s">
        <v>4338</v>
      </c>
      <c r="F14" s="908" t="s">
        <v>4339</v>
      </c>
      <c r="G14" s="908" t="s">
        <v>4345</v>
      </c>
      <c r="H14" s="909" t="s">
        <v>4346</v>
      </c>
    </row>
    <row r="15" spans="1:8" ht="15" customHeight="1" thickBot="1" x14ac:dyDescent="0.2">
      <c r="A15" s="910" t="s">
        <v>4347</v>
      </c>
      <c r="B15" s="911"/>
      <c r="C15" s="912"/>
      <c r="D15" s="912"/>
      <c r="E15" s="913"/>
      <c r="F15" s="914"/>
      <c r="G15" s="915"/>
      <c r="H15" s="916"/>
    </row>
    <row r="16" spans="1:8" s="917" customFormat="1" ht="35.25" customHeight="1" x14ac:dyDescent="0.2">
      <c r="A16" s="943">
        <v>1</v>
      </c>
      <c r="B16" s="982" t="s">
        <v>2951</v>
      </c>
      <c r="C16" s="983">
        <v>1650</v>
      </c>
      <c r="D16" s="983">
        <v>1650</v>
      </c>
      <c r="E16" s="983">
        <v>1639.9</v>
      </c>
      <c r="F16" s="921">
        <f t="shared" ref="F16:F25" si="1">E16/D16*100</f>
        <v>99.38787878787879</v>
      </c>
      <c r="G16" s="992" t="s">
        <v>4348</v>
      </c>
      <c r="H16" s="925" t="s">
        <v>2063</v>
      </c>
    </row>
    <row r="17" spans="1:8" s="917" customFormat="1" ht="31.5" x14ac:dyDescent="0.2">
      <c r="A17" s="918">
        <f>A16+1</f>
        <v>2</v>
      </c>
      <c r="B17" s="976" t="s">
        <v>2691</v>
      </c>
      <c r="C17" s="977">
        <v>11000</v>
      </c>
      <c r="D17" s="977">
        <v>11120.399999999998</v>
      </c>
      <c r="E17" s="977">
        <v>10975.206999999997</v>
      </c>
      <c r="F17" s="929">
        <f t="shared" si="1"/>
        <v>98.694354519621584</v>
      </c>
      <c r="G17" s="958" t="s">
        <v>4348</v>
      </c>
      <c r="H17" s="923" t="s">
        <v>2063</v>
      </c>
    </row>
    <row r="18" spans="1:8" s="917" customFormat="1" ht="24" customHeight="1" x14ac:dyDescent="0.2">
      <c r="A18" s="918">
        <f t="shared" ref="A18:A47" si="2">A17+1</f>
        <v>3</v>
      </c>
      <c r="B18" s="976" t="s">
        <v>4457</v>
      </c>
      <c r="C18" s="977">
        <v>11000</v>
      </c>
      <c r="D18" s="977">
        <v>11182</v>
      </c>
      <c r="E18" s="977">
        <v>11155.507249999997</v>
      </c>
      <c r="F18" s="929">
        <f t="shared" si="1"/>
        <v>99.763076819889079</v>
      </c>
      <c r="G18" s="958" t="s">
        <v>4348</v>
      </c>
      <c r="H18" s="923" t="s">
        <v>2148</v>
      </c>
    </row>
    <row r="19" spans="1:8" s="917" customFormat="1" ht="35.25" customHeight="1" x14ac:dyDescent="0.2">
      <c r="A19" s="918">
        <f t="shared" si="2"/>
        <v>4</v>
      </c>
      <c r="B19" s="976" t="s">
        <v>4458</v>
      </c>
      <c r="C19" s="977">
        <v>152</v>
      </c>
      <c r="D19" s="977">
        <v>62</v>
      </c>
      <c r="E19" s="977">
        <v>51.000500000000002</v>
      </c>
      <c r="F19" s="929">
        <f t="shared" si="1"/>
        <v>82.258870967741942</v>
      </c>
      <c r="G19" s="993" t="s">
        <v>4348</v>
      </c>
      <c r="H19" s="923" t="s">
        <v>4459</v>
      </c>
    </row>
    <row r="20" spans="1:8" s="917" customFormat="1" ht="12.75" customHeight="1" x14ac:dyDescent="0.2">
      <c r="A20" s="918">
        <f t="shared" si="2"/>
        <v>5</v>
      </c>
      <c r="B20" s="976" t="s">
        <v>559</v>
      </c>
      <c r="C20" s="977">
        <v>14200</v>
      </c>
      <c r="D20" s="977">
        <v>16300</v>
      </c>
      <c r="E20" s="977">
        <v>16300</v>
      </c>
      <c r="F20" s="929">
        <f t="shared" si="1"/>
        <v>100</v>
      </c>
      <c r="G20" s="993" t="s">
        <v>4348</v>
      </c>
      <c r="H20" s="923" t="s">
        <v>2063</v>
      </c>
    </row>
    <row r="21" spans="1:8" s="917" customFormat="1" ht="12.75" customHeight="1" x14ac:dyDescent="0.2">
      <c r="A21" s="918">
        <f t="shared" si="2"/>
        <v>6</v>
      </c>
      <c r="B21" s="976" t="s">
        <v>599</v>
      </c>
      <c r="C21" s="977">
        <v>6600</v>
      </c>
      <c r="D21" s="977">
        <v>15687.48</v>
      </c>
      <c r="E21" s="977">
        <v>15662.482</v>
      </c>
      <c r="F21" s="929">
        <f t="shared" si="1"/>
        <v>99.840649996047802</v>
      </c>
      <c r="G21" s="958" t="s">
        <v>4348</v>
      </c>
      <c r="H21" s="923" t="s">
        <v>2063</v>
      </c>
    </row>
    <row r="22" spans="1:8" s="917" customFormat="1" ht="78" customHeight="1" x14ac:dyDescent="0.2">
      <c r="A22" s="918">
        <f t="shared" si="2"/>
        <v>7</v>
      </c>
      <c r="B22" s="976" t="s">
        <v>4460</v>
      </c>
      <c r="C22" s="977">
        <v>100</v>
      </c>
      <c r="D22" s="977">
        <v>920.01</v>
      </c>
      <c r="E22" s="977">
        <v>756.65499999999997</v>
      </c>
      <c r="F22" s="929">
        <f t="shared" si="1"/>
        <v>82.244214736796337</v>
      </c>
      <c r="G22" s="957" t="s">
        <v>4348</v>
      </c>
      <c r="H22" s="923" t="s">
        <v>4461</v>
      </c>
    </row>
    <row r="23" spans="1:8" s="980" customFormat="1" ht="12.75" customHeight="1" x14ac:dyDescent="0.2">
      <c r="A23" s="918">
        <f t="shared" si="2"/>
        <v>8</v>
      </c>
      <c r="B23" s="976" t="s">
        <v>2698</v>
      </c>
      <c r="C23" s="977">
        <v>15200</v>
      </c>
      <c r="D23" s="977">
        <v>15226.11</v>
      </c>
      <c r="E23" s="977">
        <v>15226.102000000001</v>
      </c>
      <c r="F23" s="929">
        <f t="shared" si="1"/>
        <v>99.999947458674612</v>
      </c>
      <c r="G23" s="957" t="s">
        <v>4348</v>
      </c>
      <c r="H23" s="923" t="s">
        <v>2063</v>
      </c>
    </row>
    <row r="24" spans="1:8" s="980" customFormat="1" ht="24" customHeight="1" x14ac:dyDescent="0.2">
      <c r="A24" s="918">
        <f t="shared" si="2"/>
        <v>9</v>
      </c>
      <c r="B24" s="976" t="s">
        <v>597</v>
      </c>
      <c r="C24" s="977">
        <v>8150</v>
      </c>
      <c r="D24" s="977">
        <v>7867.7</v>
      </c>
      <c r="E24" s="977">
        <v>7863</v>
      </c>
      <c r="F24" s="929">
        <f t="shared" si="1"/>
        <v>99.94026208421775</v>
      </c>
      <c r="G24" s="957" t="s">
        <v>4348</v>
      </c>
      <c r="H24" s="923" t="s">
        <v>2063</v>
      </c>
    </row>
    <row r="25" spans="1:8" s="980" customFormat="1" ht="34.5" customHeight="1" x14ac:dyDescent="0.2">
      <c r="A25" s="918">
        <f t="shared" si="2"/>
        <v>10</v>
      </c>
      <c r="B25" s="976" t="s">
        <v>4462</v>
      </c>
      <c r="C25" s="977">
        <v>150</v>
      </c>
      <c r="D25" s="977">
        <v>188.52</v>
      </c>
      <c r="E25" s="977">
        <v>177.4</v>
      </c>
      <c r="F25" s="929">
        <f t="shared" si="1"/>
        <v>94.10142159983026</v>
      </c>
      <c r="G25" s="957" t="s">
        <v>4348</v>
      </c>
      <c r="H25" s="923" t="s">
        <v>4463</v>
      </c>
    </row>
    <row r="26" spans="1:8" s="980" customFormat="1" ht="67.5" customHeight="1" x14ac:dyDescent="0.2">
      <c r="A26" s="918">
        <f t="shared" si="2"/>
        <v>11</v>
      </c>
      <c r="B26" s="976" t="s">
        <v>4464</v>
      </c>
      <c r="C26" s="977">
        <v>100</v>
      </c>
      <c r="D26" s="977">
        <v>0</v>
      </c>
      <c r="E26" s="977">
        <v>0</v>
      </c>
      <c r="F26" s="929" t="s">
        <v>201</v>
      </c>
      <c r="G26" s="957" t="s">
        <v>4371</v>
      </c>
      <c r="H26" s="923" t="s">
        <v>4465</v>
      </c>
    </row>
    <row r="27" spans="1:8" s="980" customFormat="1" ht="55.5" customHeight="1" x14ac:dyDescent="0.2">
      <c r="A27" s="918">
        <f t="shared" si="2"/>
        <v>12</v>
      </c>
      <c r="B27" s="976" t="s">
        <v>4466</v>
      </c>
      <c r="C27" s="977">
        <v>10</v>
      </c>
      <c r="D27" s="977">
        <v>0</v>
      </c>
      <c r="E27" s="977">
        <v>0</v>
      </c>
      <c r="F27" s="929" t="s">
        <v>201</v>
      </c>
      <c r="G27" s="957" t="s">
        <v>4371</v>
      </c>
      <c r="H27" s="923" t="s">
        <v>4467</v>
      </c>
    </row>
    <row r="28" spans="1:8" s="980" customFormat="1" ht="132" customHeight="1" x14ac:dyDescent="0.2">
      <c r="A28" s="918">
        <f t="shared" si="2"/>
        <v>13</v>
      </c>
      <c r="B28" s="976" t="s">
        <v>574</v>
      </c>
      <c r="C28" s="977">
        <v>10200</v>
      </c>
      <c r="D28" s="977">
        <v>35740.9</v>
      </c>
      <c r="E28" s="977">
        <v>11099.955739999999</v>
      </c>
      <c r="F28" s="929">
        <f t="shared" ref="F28:F48" si="3">E28/D28*100</f>
        <v>31.056732594870301</v>
      </c>
      <c r="G28" s="957" t="s">
        <v>4350</v>
      </c>
      <c r="H28" s="923" t="s">
        <v>4468</v>
      </c>
    </row>
    <row r="29" spans="1:8" s="917" customFormat="1" ht="78" customHeight="1" x14ac:dyDescent="0.2">
      <c r="A29" s="918">
        <f t="shared" si="2"/>
        <v>14</v>
      </c>
      <c r="B29" s="976" t="s">
        <v>4469</v>
      </c>
      <c r="C29" s="977">
        <v>550</v>
      </c>
      <c r="D29" s="977">
        <v>28</v>
      </c>
      <c r="E29" s="977">
        <v>0</v>
      </c>
      <c r="F29" s="929">
        <f t="shared" si="3"/>
        <v>0</v>
      </c>
      <c r="G29" s="957" t="s">
        <v>4371</v>
      </c>
      <c r="H29" s="923" t="s">
        <v>4470</v>
      </c>
    </row>
    <row r="30" spans="1:8" s="980" customFormat="1" ht="34.5" customHeight="1" x14ac:dyDescent="0.2">
      <c r="A30" s="918">
        <f t="shared" si="2"/>
        <v>15</v>
      </c>
      <c r="B30" s="976" t="s">
        <v>4471</v>
      </c>
      <c r="C30" s="977">
        <v>0</v>
      </c>
      <c r="D30" s="977">
        <v>199</v>
      </c>
      <c r="E30" s="977">
        <v>199</v>
      </c>
      <c r="F30" s="929">
        <f t="shared" si="3"/>
        <v>100</v>
      </c>
      <c r="G30" s="957" t="s">
        <v>4371</v>
      </c>
      <c r="H30" s="923" t="s">
        <v>4472</v>
      </c>
    </row>
    <row r="31" spans="1:8" s="980" customFormat="1" ht="31.5" x14ac:dyDescent="0.2">
      <c r="A31" s="918">
        <f t="shared" si="2"/>
        <v>16</v>
      </c>
      <c r="B31" s="931" t="s">
        <v>4473</v>
      </c>
      <c r="C31" s="994">
        <v>0</v>
      </c>
      <c r="D31" s="994">
        <v>50</v>
      </c>
      <c r="E31" s="994">
        <v>50</v>
      </c>
      <c r="F31" s="995">
        <f t="shared" si="3"/>
        <v>100</v>
      </c>
      <c r="G31" s="928" t="s">
        <v>4371</v>
      </c>
      <c r="H31" s="925" t="s">
        <v>70</v>
      </c>
    </row>
    <row r="32" spans="1:8" s="980" customFormat="1" ht="24" customHeight="1" x14ac:dyDescent="0.2">
      <c r="A32" s="918">
        <f t="shared" si="2"/>
        <v>17</v>
      </c>
      <c r="B32" s="931" t="s">
        <v>4474</v>
      </c>
      <c r="C32" s="994">
        <v>0</v>
      </c>
      <c r="D32" s="994">
        <v>148.22</v>
      </c>
      <c r="E32" s="994">
        <v>148.22</v>
      </c>
      <c r="F32" s="995">
        <f t="shared" si="3"/>
        <v>100</v>
      </c>
      <c r="G32" s="928" t="s">
        <v>4371</v>
      </c>
      <c r="H32" s="925" t="s">
        <v>70</v>
      </c>
    </row>
    <row r="33" spans="1:8" s="980" customFormat="1" ht="12.75" customHeight="1" x14ac:dyDescent="0.2">
      <c r="A33" s="918">
        <f t="shared" si="2"/>
        <v>18</v>
      </c>
      <c r="B33" s="931" t="s">
        <v>4475</v>
      </c>
      <c r="C33" s="994">
        <v>0</v>
      </c>
      <c r="D33" s="994">
        <v>199</v>
      </c>
      <c r="E33" s="994">
        <v>199</v>
      </c>
      <c r="F33" s="995">
        <f t="shared" si="3"/>
        <v>100</v>
      </c>
      <c r="G33" s="928" t="s">
        <v>4371</v>
      </c>
      <c r="H33" s="925" t="s">
        <v>70</v>
      </c>
    </row>
    <row r="34" spans="1:8" s="980" customFormat="1" ht="12.75" customHeight="1" x14ac:dyDescent="0.2">
      <c r="A34" s="918">
        <f t="shared" si="2"/>
        <v>19</v>
      </c>
      <c r="B34" s="931" t="s">
        <v>4476</v>
      </c>
      <c r="C34" s="996">
        <v>0</v>
      </c>
      <c r="D34" s="996">
        <v>40</v>
      </c>
      <c r="E34" s="996">
        <v>40</v>
      </c>
      <c r="F34" s="995">
        <f t="shared" si="3"/>
        <v>100</v>
      </c>
      <c r="G34" s="928" t="s">
        <v>4371</v>
      </c>
      <c r="H34" s="925" t="s">
        <v>70</v>
      </c>
    </row>
    <row r="35" spans="1:8" s="980" customFormat="1" ht="12.75" customHeight="1" x14ac:dyDescent="0.2">
      <c r="A35" s="918">
        <f t="shared" si="2"/>
        <v>20</v>
      </c>
      <c r="B35" s="931" t="s">
        <v>4477</v>
      </c>
      <c r="C35" s="996">
        <v>0</v>
      </c>
      <c r="D35" s="996">
        <v>50</v>
      </c>
      <c r="E35" s="996">
        <v>50</v>
      </c>
      <c r="F35" s="995">
        <f t="shared" si="3"/>
        <v>100</v>
      </c>
      <c r="G35" s="928" t="s">
        <v>4371</v>
      </c>
      <c r="H35" s="925" t="s">
        <v>70</v>
      </c>
    </row>
    <row r="36" spans="1:8" s="980" customFormat="1" ht="24" customHeight="1" x14ac:dyDescent="0.2">
      <c r="A36" s="918">
        <f t="shared" si="2"/>
        <v>21</v>
      </c>
      <c r="B36" s="981" t="s">
        <v>4478</v>
      </c>
      <c r="C36" s="996">
        <v>0</v>
      </c>
      <c r="D36" s="996">
        <v>50</v>
      </c>
      <c r="E36" s="996">
        <v>0</v>
      </c>
      <c r="F36" s="995">
        <f t="shared" si="3"/>
        <v>0</v>
      </c>
      <c r="G36" s="928" t="s">
        <v>4371</v>
      </c>
      <c r="H36" s="923" t="s">
        <v>4479</v>
      </c>
    </row>
    <row r="37" spans="1:8" s="980" customFormat="1" ht="45" customHeight="1" x14ac:dyDescent="0.2">
      <c r="A37" s="918">
        <f t="shared" si="2"/>
        <v>22</v>
      </c>
      <c r="B37" s="981" t="s">
        <v>4480</v>
      </c>
      <c r="C37" s="996">
        <v>0</v>
      </c>
      <c r="D37" s="996">
        <v>100</v>
      </c>
      <c r="E37" s="996">
        <v>0</v>
      </c>
      <c r="F37" s="995">
        <f t="shared" si="3"/>
        <v>0</v>
      </c>
      <c r="G37" s="928" t="s">
        <v>4350</v>
      </c>
      <c r="H37" s="923" t="s">
        <v>4481</v>
      </c>
    </row>
    <row r="38" spans="1:8" s="980" customFormat="1" ht="24" customHeight="1" x14ac:dyDescent="0.2">
      <c r="A38" s="918">
        <f t="shared" si="2"/>
        <v>23</v>
      </c>
      <c r="B38" s="931" t="s">
        <v>4482</v>
      </c>
      <c r="C38" s="994">
        <v>0</v>
      </c>
      <c r="D38" s="994">
        <v>100</v>
      </c>
      <c r="E38" s="994">
        <v>100</v>
      </c>
      <c r="F38" s="995">
        <f t="shared" si="3"/>
        <v>100</v>
      </c>
      <c r="G38" s="928" t="s">
        <v>4371</v>
      </c>
      <c r="H38" s="923" t="s">
        <v>70</v>
      </c>
    </row>
    <row r="39" spans="1:8" s="917" customFormat="1" ht="34.5" customHeight="1" x14ac:dyDescent="0.2">
      <c r="A39" s="918">
        <f t="shared" si="2"/>
        <v>24</v>
      </c>
      <c r="B39" s="931" t="s">
        <v>4483</v>
      </c>
      <c r="C39" s="994">
        <v>0</v>
      </c>
      <c r="D39" s="994">
        <v>80</v>
      </c>
      <c r="E39" s="994">
        <v>80</v>
      </c>
      <c r="F39" s="995">
        <f t="shared" si="3"/>
        <v>100</v>
      </c>
      <c r="G39" s="928" t="s">
        <v>4371</v>
      </c>
      <c r="H39" s="925" t="s">
        <v>70</v>
      </c>
    </row>
    <row r="40" spans="1:8" s="917" customFormat="1" ht="24" customHeight="1" x14ac:dyDescent="0.2">
      <c r="A40" s="918">
        <f t="shared" si="2"/>
        <v>25</v>
      </c>
      <c r="B40" s="997" t="s">
        <v>4484</v>
      </c>
      <c r="C40" s="934">
        <v>0</v>
      </c>
      <c r="D40" s="934">
        <v>5</v>
      </c>
      <c r="E40" s="934">
        <v>5</v>
      </c>
      <c r="F40" s="929">
        <f t="shared" si="3"/>
        <v>100</v>
      </c>
      <c r="G40" s="957" t="s">
        <v>4371</v>
      </c>
      <c r="H40" s="925" t="s">
        <v>70</v>
      </c>
    </row>
    <row r="41" spans="1:8" s="917" customFormat="1" ht="24" customHeight="1" x14ac:dyDescent="0.2">
      <c r="A41" s="918">
        <f t="shared" si="2"/>
        <v>26</v>
      </c>
      <c r="B41" s="997" t="s">
        <v>4485</v>
      </c>
      <c r="C41" s="994">
        <v>0</v>
      </c>
      <c r="D41" s="934">
        <v>33</v>
      </c>
      <c r="E41" s="934">
        <v>33</v>
      </c>
      <c r="F41" s="929">
        <f t="shared" si="3"/>
        <v>100</v>
      </c>
      <c r="G41" s="957" t="s">
        <v>4371</v>
      </c>
      <c r="H41" s="925" t="s">
        <v>70</v>
      </c>
    </row>
    <row r="42" spans="1:8" s="917" customFormat="1" ht="24" customHeight="1" x14ac:dyDescent="0.2">
      <c r="A42" s="918">
        <f t="shared" si="2"/>
        <v>27</v>
      </c>
      <c r="B42" s="997" t="s">
        <v>4486</v>
      </c>
      <c r="C42" s="934">
        <v>0</v>
      </c>
      <c r="D42" s="934">
        <v>30</v>
      </c>
      <c r="E42" s="934">
        <v>30</v>
      </c>
      <c r="F42" s="929">
        <f t="shared" si="3"/>
        <v>100</v>
      </c>
      <c r="G42" s="957" t="s">
        <v>4371</v>
      </c>
      <c r="H42" s="925" t="s">
        <v>70</v>
      </c>
    </row>
    <row r="43" spans="1:8" s="917" customFormat="1" ht="12.75" customHeight="1" x14ac:dyDescent="0.2">
      <c r="A43" s="918">
        <f t="shared" si="2"/>
        <v>28</v>
      </c>
      <c r="B43" s="997" t="s">
        <v>4487</v>
      </c>
      <c r="C43" s="994">
        <v>0</v>
      </c>
      <c r="D43" s="934">
        <v>36</v>
      </c>
      <c r="E43" s="934">
        <v>36</v>
      </c>
      <c r="F43" s="929">
        <f t="shared" si="3"/>
        <v>100</v>
      </c>
      <c r="G43" s="957" t="s">
        <v>4371</v>
      </c>
      <c r="H43" s="925" t="s">
        <v>70</v>
      </c>
    </row>
    <row r="44" spans="1:8" s="917" customFormat="1" ht="12.75" customHeight="1" x14ac:dyDescent="0.2">
      <c r="A44" s="918">
        <f t="shared" si="2"/>
        <v>29</v>
      </c>
      <c r="B44" s="997" t="s">
        <v>4488</v>
      </c>
      <c r="C44" s="934">
        <v>0</v>
      </c>
      <c r="D44" s="934">
        <v>100</v>
      </c>
      <c r="E44" s="934">
        <v>100</v>
      </c>
      <c r="F44" s="929">
        <f t="shared" si="3"/>
        <v>100</v>
      </c>
      <c r="G44" s="957" t="s">
        <v>4371</v>
      </c>
      <c r="H44" s="925" t="s">
        <v>70</v>
      </c>
    </row>
    <row r="45" spans="1:8" s="917" customFormat="1" ht="21" x14ac:dyDescent="0.2">
      <c r="A45" s="918">
        <f t="shared" si="2"/>
        <v>30</v>
      </c>
      <c r="B45" s="997" t="s">
        <v>4489</v>
      </c>
      <c r="C45" s="994">
        <v>0</v>
      </c>
      <c r="D45" s="934">
        <v>33</v>
      </c>
      <c r="E45" s="934">
        <v>33</v>
      </c>
      <c r="F45" s="929">
        <f t="shared" si="3"/>
        <v>100</v>
      </c>
      <c r="G45" s="957" t="s">
        <v>4371</v>
      </c>
      <c r="H45" s="925" t="s">
        <v>70</v>
      </c>
    </row>
    <row r="46" spans="1:8" s="917" customFormat="1" ht="12.75" customHeight="1" x14ac:dyDescent="0.2">
      <c r="A46" s="918">
        <f t="shared" si="2"/>
        <v>31</v>
      </c>
      <c r="B46" s="997" t="s">
        <v>4490</v>
      </c>
      <c r="C46" s="934">
        <v>0</v>
      </c>
      <c r="D46" s="934">
        <v>33</v>
      </c>
      <c r="E46" s="934">
        <v>33</v>
      </c>
      <c r="F46" s="929">
        <f t="shared" si="3"/>
        <v>100</v>
      </c>
      <c r="G46" s="957" t="s">
        <v>4371</v>
      </c>
      <c r="H46" s="925" t="s">
        <v>70</v>
      </c>
    </row>
    <row r="47" spans="1:8" s="917" customFormat="1" ht="24" customHeight="1" x14ac:dyDescent="0.2">
      <c r="A47" s="918">
        <f t="shared" si="2"/>
        <v>32</v>
      </c>
      <c r="B47" s="997" t="s">
        <v>4491</v>
      </c>
      <c r="C47" s="994">
        <v>0</v>
      </c>
      <c r="D47" s="934">
        <v>33</v>
      </c>
      <c r="E47" s="934">
        <v>33</v>
      </c>
      <c r="F47" s="929">
        <f t="shared" si="3"/>
        <v>100</v>
      </c>
      <c r="G47" s="957" t="s">
        <v>4371</v>
      </c>
      <c r="H47" s="925" t="s">
        <v>70</v>
      </c>
    </row>
    <row r="48" spans="1:8" s="903" customFormat="1" ht="13.5" customHeight="1" thickBot="1" x14ac:dyDescent="0.25">
      <c r="A48" s="1164" t="s">
        <v>402</v>
      </c>
      <c r="B48" s="1165"/>
      <c r="C48" s="935">
        <f>SUM(C16:C47)</f>
        <v>79062</v>
      </c>
      <c r="D48" s="935">
        <f>SUM(D16:D47)</f>
        <v>117292.34</v>
      </c>
      <c r="E48" s="935">
        <f>SUM(E16:E47)</f>
        <v>92076.429489999995</v>
      </c>
      <c r="F48" s="962">
        <f t="shared" si="3"/>
        <v>78.501656195110442</v>
      </c>
      <c r="G48" s="937"/>
      <c r="H48" s="938"/>
    </row>
    <row r="49" spans="1:8" s="889" customFormat="1" ht="18" customHeight="1" thickBot="1" x14ac:dyDescent="0.2">
      <c r="A49" s="949" t="s">
        <v>4341</v>
      </c>
      <c r="B49" s="998"/>
      <c r="C49" s="951"/>
      <c r="D49" s="951"/>
      <c r="E49" s="952"/>
      <c r="F49" s="953"/>
      <c r="G49" s="999"/>
      <c r="H49" s="1000"/>
    </row>
    <row r="50" spans="1:8" s="917" customFormat="1" ht="24" customHeight="1" x14ac:dyDescent="0.2">
      <c r="A50" s="918">
        <f>A47+1</f>
        <v>33</v>
      </c>
      <c r="B50" s="982" t="s">
        <v>2481</v>
      </c>
      <c r="C50" s="983">
        <v>223171</v>
      </c>
      <c r="D50" s="983">
        <v>211944.16000000003</v>
      </c>
      <c r="E50" s="983">
        <v>211944.15899999999</v>
      </c>
      <c r="F50" s="921">
        <f t="shared" ref="F50:F61" si="4">E50/D50*100</f>
        <v>99.999999528177582</v>
      </c>
      <c r="G50" s="946" t="s">
        <v>4348</v>
      </c>
      <c r="H50" s="925" t="s">
        <v>2063</v>
      </c>
    </row>
    <row r="51" spans="1:8" s="917" customFormat="1" ht="24" customHeight="1" x14ac:dyDescent="0.2">
      <c r="A51" s="918">
        <f>A50+1</f>
        <v>34</v>
      </c>
      <c r="B51" s="982" t="s">
        <v>2482</v>
      </c>
      <c r="C51" s="983">
        <v>0</v>
      </c>
      <c r="D51" s="983">
        <v>10526.84</v>
      </c>
      <c r="E51" s="983">
        <v>10526.841</v>
      </c>
      <c r="F51" s="921">
        <f t="shared" si="4"/>
        <v>100.00000949952693</v>
      </c>
      <c r="G51" s="946" t="s">
        <v>4348</v>
      </c>
      <c r="H51" s="925" t="s">
        <v>2063</v>
      </c>
    </row>
    <row r="52" spans="1:8" s="917" customFormat="1" ht="24" customHeight="1" x14ac:dyDescent="0.2">
      <c r="A52" s="918">
        <f t="shared" ref="A52:A60" si="5">A51+1</f>
        <v>35</v>
      </c>
      <c r="B52" s="1001" t="s">
        <v>2479</v>
      </c>
      <c r="C52" s="977">
        <v>430</v>
      </c>
      <c r="D52" s="977">
        <v>430</v>
      </c>
      <c r="E52" s="977">
        <v>430</v>
      </c>
      <c r="F52" s="921">
        <f t="shared" si="4"/>
        <v>100</v>
      </c>
      <c r="G52" s="946" t="s">
        <v>4348</v>
      </c>
      <c r="H52" s="925" t="s">
        <v>2063</v>
      </c>
    </row>
    <row r="53" spans="1:8" s="917" customFormat="1" ht="42" x14ac:dyDescent="0.2">
      <c r="A53" s="918">
        <f t="shared" si="5"/>
        <v>36</v>
      </c>
      <c r="B53" s="1001" t="s">
        <v>4492</v>
      </c>
      <c r="C53" s="977">
        <v>6409</v>
      </c>
      <c r="D53" s="977">
        <v>6409</v>
      </c>
      <c r="E53" s="977">
        <v>6409</v>
      </c>
      <c r="F53" s="921">
        <f t="shared" si="4"/>
        <v>100</v>
      </c>
      <c r="G53" s="946" t="s">
        <v>4348</v>
      </c>
      <c r="H53" s="925" t="s">
        <v>2063</v>
      </c>
    </row>
    <row r="54" spans="1:8" s="917" customFormat="1" ht="24" customHeight="1" x14ac:dyDescent="0.2">
      <c r="A54" s="918">
        <f t="shared" si="5"/>
        <v>37</v>
      </c>
      <c r="B54" s="1001" t="s">
        <v>2503</v>
      </c>
      <c r="C54" s="977">
        <v>400</v>
      </c>
      <c r="D54" s="977">
        <v>400</v>
      </c>
      <c r="E54" s="977">
        <v>400</v>
      </c>
      <c r="F54" s="921">
        <f t="shared" si="4"/>
        <v>100</v>
      </c>
      <c r="G54" s="946" t="s">
        <v>4348</v>
      </c>
      <c r="H54" s="925" t="s">
        <v>2063</v>
      </c>
    </row>
    <row r="55" spans="1:8" s="917" customFormat="1" ht="24" customHeight="1" x14ac:dyDescent="0.2">
      <c r="A55" s="918">
        <f t="shared" si="5"/>
        <v>38</v>
      </c>
      <c r="B55" s="1001" t="s">
        <v>2480</v>
      </c>
      <c r="C55" s="977">
        <v>2400</v>
      </c>
      <c r="D55" s="977">
        <v>1207.1500000000001</v>
      </c>
      <c r="E55" s="977">
        <v>1207</v>
      </c>
      <c r="F55" s="921">
        <f t="shared" si="4"/>
        <v>99.987574038023439</v>
      </c>
      <c r="G55" s="946" t="s">
        <v>4348</v>
      </c>
      <c r="H55" s="925" t="s">
        <v>2063</v>
      </c>
    </row>
    <row r="56" spans="1:8" s="917" customFormat="1" ht="12.75" customHeight="1" x14ac:dyDescent="0.2">
      <c r="A56" s="918">
        <f t="shared" si="5"/>
        <v>39</v>
      </c>
      <c r="B56" s="976" t="s">
        <v>2485</v>
      </c>
      <c r="C56" s="977">
        <v>1023</v>
      </c>
      <c r="D56" s="977">
        <v>1023</v>
      </c>
      <c r="E56" s="977">
        <v>1023</v>
      </c>
      <c r="F56" s="921">
        <f t="shared" si="4"/>
        <v>100</v>
      </c>
      <c r="G56" s="946" t="s">
        <v>4348</v>
      </c>
      <c r="H56" s="925" t="s">
        <v>2063</v>
      </c>
    </row>
    <row r="57" spans="1:8" s="917" customFormat="1" ht="24" customHeight="1" x14ac:dyDescent="0.2">
      <c r="A57" s="918">
        <f t="shared" si="5"/>
        <v>40</v>
      </c>
      <c r="B57" s="1001" t="s">
        <v>2497</v>
      </c>
      <c r="C57" s="977">
        <v>2480</v>
      </c>
      <c r="D57" s="977">
        <v>2740</v>
      </c>
      <c r="E57" s="977">
        <v>2740</v>
      </c>
      <c r="F57" s="921">
        <f t="shared" si="4"/>
        <v>100</v>
      </c>
      <c r="G57" s="946" t="s">
        <v>4348</v>
      </c>
      <c r="H57" s="923" t="s">
        <v>2063</v>
      </c>
    </row>
    <row r="58" spans="1:8" s="917" customFormat="1" ht="12.75" customHeight="1" x14ac:dyDescent="0.2">
      <c r="A58" s="918">
        <f t="shared" si="5"/>
        <v>41</v>
      </c>
      <c r="B58" s="1001" t="s">
        <v>4493</v>
      </c>
      <c r="C58" s="977">
        <v>0</v>
      </c>
      <c r="D58" s="977">
        <v>241</v>
      </c>
      <c r="E58" s="977">
        <v>241</v>
      </c>
      <c r="F58" s="929">
        <f t="shared" si="4"/>
        <v>100</v>
      </c>
      <c r="G58" s="957" t="s">
        <v>4348</v>
      </c>
      <c r="H58" s="923" t="s">
        <v>2148</v>
      </c>
    </row>
    <row r="59" spans="1:8" s="917" customFormat="1" ht="12.75" customHeight="1" x14ac:dyDescent="0.2">
      <c r="A59" s="918">
        <f t="shared" si="5"/>
        <v>42</v>
      </c>
      <c r="B59" s="1001" t="s">
        <v>4494</v>
      </c>
      <c r="C59" s="977">
        <v>0</v>
      </c>
      <c r="D59" s="977">
        <v>1538</v>
      </c>
      <c r="E59" s="977">
        <v>1538</v>
      </c>
      <c r="F59" s="929">
        <f t="shared" si="4"/>
        <v>100</v>
      </c>
      <c r="G59" s="957" t="s">
        <v>4348</v>
      </c>
      <c r="H59" s="923" t="s">
        <v>2063</v>
      </c>
    </row>
    <row r="60" spans="1:8" s="917" customFormat="1" ht="31.5" x14ac:dyDescent="0.2">
      <c r="A60" s="918">
        <f t="shared" si="5"/>
        <v>43</v>
      </c>
      <c r="B60" s="1001" t="s">
        <v>4495</v>
      </c>
      <c r="C60" s="977">
        <v>0</v>
      </c>
      <c r="D60" s="977">
        <v>3900</v>
      </c>
      <c r="E60" s="977">
        <v>3900</v>
      </c>
      <c r="F60" s="921">
        <f t="shared" si="4"/>
        <v>100</v>
      </c>
      <c r="G60" s="957" t="s">
        <v>4348</v>
      </c>
      <c r="H60" s="926" t="s">
        <v>2063</v>
      </c>
    </row>
    <row r="61" spans="1:8" s="884" customFormat="1" ht="13.5" customHeight="1" thickBot="1" x14ac:dyDescent="0.25">
      <c r="A61" s="1164" t="s">
        <v>402</v>
      </c>
      <c r="B61" s="1165"/>
      <c r="C61" s="935">
        <f>SUM(C50:C60)</f>
        <v>236313</v>
      </c>
      <c r="D61" s="935">
        <f>SUM(D50:D60)</f>
        <v>240359.15000000002</v>
      </c>
      <c r="E61" s="935">
        <f>SUM(E50:E60)</f>
        <v>240359</v>
      </c>
      <c r="F61" s="936">
        <f t="shared" si="4"/>
        <v>99.999937593388893</v>
      </c>
      <c r="G61" s="948"/>
      <c r="H61" s="938"/>
    </row>
    <row r="62" spans="1:8" s="889" customFormat="1" ht="18" customHeight="1" thickBot="1" x14ac:dyDescent="0.2">
      <c r="A62" s="910" t="s">
        <v>4456</v>
      </c>
      <c r="B62" s="939"/>
      <c r="C62" s="941"/>
      <c r="D62" s="941"/>
      <c r="E62" s="941"/>
      <c r="F62" s="914"/>
      <c r="G62" s="1002"/>
      <c r="H62" s="942"/>
    </row>
    <row r="63" spans="1:8" s="917" customFormat="1" ht="141" customHeight="1" x14ac:dyDescent="0.2">
      <c r="A63" s="943">
        <f>A60+1</f>
        <v>44</v>
      </c>
      <c r="B63" s="1003" t="s">
        <v>4496</v>
      </c>
      <c r="C63" s="1004">
        <v>16404</v>
      </c>
      <c r="D63" s="1004">
        <v>8190</v>
      </c>
      <c r="E63" s="1004">
        <v>1766.7041899999999</v>
      </c>
      <c r="F63" s="1005">
        <f>E63/D63*100</f>
        <v>21.571479731379732</v>
      </c>
      <c r="G63" s="946" t="s">
        <v>4350</v>
      </c>
      <c r="H63" s="925" t="s">
        <v>4497</v>
      </c>
    </row>
    <row r="64" spans="1:8" s="884" customFormat="1" ht="13.5" customHeight="1" thickBot="1" x14ac:dyDescent="0.25">
      <c r="A64" s="1166" t="s">
        <v>402</v>
      </c>
      <c r="B64" s="1167"/>
      <c r="C64" s="1006">
        <f>SUM(C63:C63)</f>
        <v>16404</v>
      </c>
      <c r="D64" s="1006">
        <f>SUM(D63:D63)</f>
        <v>8190</v>
      </c>
      <c r="E64" s="1006">
        <f>SUM(E63:E63)</f>
        <v>1766.7041899999999</v>
      </c>
      <c r="F64" s="1007">
        <f>E64/D64*100</f>
        <v>21.571479731379732</v>
      </c>
      <c r="G64" s="948"/>
      <c r="H64" s="1008"/>
    </row>
    <row r="65" spans="1:8" ht="18" customHeight="1" thickBot="1" x14ac:dyDescent="0.2">
      <c r="A65" s="949" t="s">
        <v>4382</v>
      </c>
      <c r="B65" s="950"/>
      <c r="C65" s="951"/>
      <c r="D65" s="951"/>
      <c r="E65" s="952"/>
      <c r="F65" s="953"/>
      <c r="G65" s="954"/>
      <c r="H65" s="955"/>
    </row>
    <row r="66" spans="1:8" s="884" customFormat="1" ht="89.25" customHeight="1" x14ac:dyDescent="0.2">
      <c r="A66" s="918">
        <f>A63+1</f>
        <v>45</v>
      </c>
      <c r="B66" s="919" t="s">
        <v>2087</v>
      </c>
      <c r="C66" s="920">
        <v>3865</v>
      </c>
      <c r="D66" s="920">
        <v>622.20000000000005</v>
      </c>
      <c r="E66" s="920">
        <v>251.76150000000001</v>
      </c>
      <c r="F66" s="921">
        <f t="shared" ref="F66:F74" si="6">E66/D66*100</f>
        <v>40.463114754098363</v>
      </c>
      <c r="G66" s="946" t="s">
        <v>4350</v>
      </c>
      <c r="H66" s="956" t="s">
        <v>4498</v>
      </c>
    </row>
    <row r="67" spans="1:8" s="884" customFormat="1" ht="52.5" x14ac:dyDescent="0.2">
      <c r="A67" s="918">
        <f>A66+1</f>
        <v>46</v>
      </c>
      <c r="B67" s="919" t="s">
        <v>2088</v>
      </c>
      <c r="C67" s="920">
        <v>31240</v>
      </c>
      <c r="D67" s="920">
        <v>261.61</v>
      </c>
      <c r="E67" s="920">
        <v>261.60199999999998</v>
      </c>
      <c r="F67" s="921">
        <f t="shared" si="6"/>
        <v>99.996942012919973</v>
      </c>
      <c r="G67" s="946" t="s">
        <v>4350</v>
      </c>
      <c r="H67" s="923" t="s">
        <v>4499</v>
      </c>
    </row>
    <row r="68" spans="1:8" s="884" customFormat="1" ht="24" customHeight="1" x14ac:dyDescent="0.2">
      <c r="A68" s="918">
        <f t="shared" ref="A68:A90" si="7">A67+1</f>
        <v>47</v>
      </c>
      <c r="B68" s="919" t="s">
        <v>2090</v>
      </c>
      <c r="C68" s="920">
        <v>0</v>
      </c>
      <c r="D68" s="920">
        <v>3510.85</v>
      </c>
      <c r="E68" s="920">
        <v>3510.85</v>
      </c>
      <c r="F68" s="921">
        <f t="shared" si="6"/>
        <v>100</v>
      </c>
      <c r="G68" s="946" t="s">
        <v>4348</v>
      </c>
      <c r="H68" s="926" t="s">
        <v>2063</v>
      </c>
    </row>
    <row r="69" spans="1:8" s="884" customFormat="1" ht="24" customHeight="1" x14ac:dyDescent="0.2">
      <c r="A69" s="918">
        <f t="shared" si="7"/>
        <v>48</v>
      </c>
      <c r="B69" s="919" t="s">
        <v>2091</v>
      </c>
      <c r="C69" s="920">
        <v>0</v>
      </c>
      <c r="D69" s="920">
        <v>75.36</v>
      </c>
      <c r="E69" s="920">
        <v>75.350499999999997</v>
      </c>
      <c r="F69" s="921">
        <f t="shared" si="6"/>
        <v>99.987393842887471</v>
      </c>
      <c r="G69" s="946" t="s">
        <v>4371</v>
      </c>
      <c r="H69" s="923" t="s">
        <v>2148</v>
      </c>
    </row>
    <row r="70" spans="1:8" s="884" customFormat="1" ht="24" customHeight="1" x14ac:dyDescent="0.2">
      <c r="A70" s="918">
        <f t="shared" si="7"/>
        <v>49</v>
      </c>
      <c r="B70" s="919" t="s">
        <v>2092</v>
      </c>
      <c r="C70" s="920">
        <v>0</v>
      </c>
      <c r="D70" s="920">
        <v>4170</v>
      </c>
      <c r="E70" s="920">
        <v>4170</v>
      </c>
      <c r="F70" s="921">
        <f t="shared" si="6"/>
        <v>100</v>
      </c>
      <c r="G70" s="946" t="s">
        <v>4371</v>
      </c>
      <c r="H70" s="923" t="s">
        <v>2148</v>
      </c>
    </row>
    <row r="71" spans="1:8" s="884" customFormat="1" ht="24" customHeight="1" x14ac:dyDescent="0.2">
      <c r="A71" s="918">
        <f t="shared" si="7"/>
        <v>50</v>
      </c>
      <c r="B71" s="919" t="s">
        <v>2093</v>
      </c>
      <c r="C71" s="920">
        <v>0</v>
      </c>
      <c r="D71" s="920">
        <v>1636.43</v>
      </c>
      <c r="E71" s="920">
        <v>1636.4280000000001</v>
      </c>
      <c r="F71" s="929">
        <f t="shared" si="6"/>
        <v>99.999877782734373</v>
      </c>
      <c r="G71" s="957" t="s">
        <v>4371</v>
      </c>
      <c r="H71" s="923" t="s">
        <v>2148</v>
      </c>
    </row>
    <row r="72" spans="1:8" s="884" customFormat="1" ht="54.75" customHeight="1" x14ac:dyDescent="0.2">
      <c r="A72" s="918">
        <f t="shared" si="7"/>
        <v>51</v>
      </c>
      <c r="B72" s="919" t="s">
        <v>2096</v>
      </c>
      <c r="C72" s="920">
        <v>9576</v>
      </c>
      <c r="D72" s="920">
        <v>1100.25</v>
      </c>
      <c r="E72" s="920">
        <v>114.95</v>
      </c>
      <c r="F72" s="921">
        <f t="shared" si="6"/>
        <v>10.44762553965008</v>
      </c>
      <c r="G72" s="946" t="s">
        <v>4350</v>
      </c>
      <c r="H72" s="923" t="s">
        <v>4500</v>
      </c>
    </row>
    <row r="73" spans="1:8" s="884" customFormat="1" ht="24" customHeight="1" x14ac:dyDescent="0.2">
      <c r="A73" s="918">
        <f t="shared" si="7"/>
        <v>52</v>
      </c>
      <c r="B73" s="919" t="s">
        <v>2098</v>
      </c>
      <c r="C73" s="920">
        <v>1500</v>
      </c>
      <c r="D73" s="920">
        <v>1500</v>
      </c>
      <c r="E73" s="920">
        <v>1500</v>
      </c>
      <c r="F73" s="921">
        <f t="shared" si="6"/>
        <v>100</v>
      </c>
      <c r="G73" s="946" t="s">
        <v>4371</v>
      </c>
      <c r="H73" s="923" t="s">
        <v>2063</v>
      </c>
    </row>
    <row r="74" spans="1:8" s="884" customFormat="1" ht="54.75" customHeight="1" x14ac:dyDescent="0.2">
      <c r="A74" s="918">
        <f t="shared" si="7"/>
        <v>53</v>
      </c>
      <c r="B74" s="919" t="s">
        <v>2099</v>
      </c>
      <c r="C74" s="920">
        <v>5000</v>
      </c>
      <c r="D74" s="920">
        <v>5000</v>
      </c>
      <c r="E74" s="920">
        <v>4604.3890000000001</v>
      </c>
      <c r="F74" s="921">
        <f t="shared" si="6"/>
        <v>92.087780000000009</v>
      </c>
      <c r="G74" s="946" t="s">
        <v>4371</v>
      </c>
      <c r="H74" s="923" t="s">
        <v>4501</v>
      </c>
    </row>
    <row r="75" spans="1:8" s="884" customFormat="1" ht="52.5" x14ac:dyDescent="0.2">
      <c r="A75" s="918">
        <f t="shared" si="7"/>
        <v>54</v>
      </c>
      <c r="B75" s="919" t="s">
        <v>4502</v>
      </c>
      <c r="C75" s="920">
        <v>3000</v>
      </c>
      <c r="D75" s="920">
        <v>0</v>
      </c>
      <c r="E75" s="920">
        <v>0</v>
      </c>
      <c r="F75" s="921" t="s">
        <v>201</v>
      </c>
      <c r="G75" s="946" t="s">
        <v>4350</v>
      </c>
      <c r="H75" s="923" t="s">
        <v>4499</v>
      </c>
    </row>
    <row r="76" spans="1:8" s="884" customFormat="1" ht="54.75" customHeight="1" x14ac:dyDescent="0.2">
      <c r="A76" s="918">
        <f t="shared" si="7"/>
        <v>55</v>
      </c>
      <c r="B76" s="919" t="s">
        <v>2100</v>
      </c>
      <c r="C76" s="920">
        <v>2500</v>
      </c>
      <c r="D76" s="920">
        <v>500</v>
      </c>
      <c r="E76" s="920">
        <v>37</v>
      </c>
      <c r="F76" s="921">
        <f>E76/D76*100</f>
        <v>7.3999999999999995</v>
      </c>
      <c r="G76" s="946" t="s">
        <v>4350</v>
      </c>
      <c r="H76" s="923" t="s">
        <v>4503</v>
      </c>
    </row>
    <row r="77" spans="1:8" s="884" customFormat="1" ht="52.5" x14ac:dyDescent="0.2">
      <c r="A77" s="918">
        <f t="shared" si="7"/>
        <v>56</v>
      </c>
      <c r="B77" s="919" t="s">
        <v>2101</v>
      </c>
      <c r="C77" s="920">
        <v>3500</v>
      </c>
      <c r="D77" s="920">
        <v>500</v>
      </c>
      <c r="E77" s="920">
        <v>500</v>
      </c>
      <c r="F77" s="921">
        <f>E77/D77*100</f>
        <v>100</v>
      </c>
      <c r="G77" s="946" t="s">
        <v>4350</v>
      </c>
      <c r="H77" s="923" t="s">
        <v>4499</v>
      </c>
    </row>
    <row r="78" spans="1:8" s="884" customFormat="1" ht="52.5" x14ac:dyDescent="0.2">
      <c r="A78" s="918">
        <f t="shared" si="7"/>
        <v>57</v>
      </c>
      <c r="B78" s="919" t="s">
        <v>4504</v>
      </c>
      <c r="C78" s="920">
        <v>3000</v>
      </c>
      <c r="D78" s="920">
        <v>0</v>
      </c>
      <c r="E78" s="920">
        <v>0</v>
      </c>
      <c r="F78" s="921" t="s">
        <v>201</v>
      </c>
      <c r="G78" s="946" t="s">
        <v>4350</v>
      </c>
      <c r="H78" s="923" t="s">
        <v>4499</v>
      </c>
    </row>
    <row r="79" spans="1:8" s="884" customFormat="1" ht="99" customHeight="1" x14ac:dyDescent="0.2">
      <c r="A79" s="918">
        <f t="shared" si="7"/>
        <v>58</v>
      </c>
      <c r="B79" s="919" t="s">
        <v>2458</v>
      </c>
      <c r="C79" s="920">
        <v>0</v>
      </c>
      <c r="D79" s="920">
        <v>3500</v>
      </c>
      <c r="E79" s="920">
        <v>88.33</v>
      </c>
      <c r="F79" s="921">
        <f t="shared" ref="F79:F91" si="8">E79/D79*100</f>
        <v>2.5237142857142856</v>
      </c>
      <c r="G79" s="946" t="s">
        <v>4350</v>
      </c>
      <c r="H79" s="923" t="s">
        <v>4505</v>
      </c>
    </row>
    <row r="80" spans="1:8" s="884" customFormat="1" ht="54.75" customHeight="1" x14ac:dyDescent="0.2">
      <c r="A80" s="918">
        <f t="shared" si="7"/>
        <v>59</v>
      </c>
      <c r="B80" s="919" t="s">
        <v>2457</v>
      </c>
      <c r="C80" s="920">
        <v>0</v>
      </c>
      <c r="D80" s="920">
        <v>500</v>
      </c>
      <c r="E80" s="920">
        <v>95.4</v>
      </c>
      <c r="F80" s="929">
        <f t="shared" si="8"/>
        <v>19.080000000000002</v>
      </c>
      <c r="G80" s="957" t="s">
        <v>4350</v>
      </c>
      <c r="H80" s="923" t="s">
        <v>4506</v>
      </c>
    </row>
    <row r="81" spans="1:8" s="884" customFormat="1" ht="67.5" customHeight="1" x14ac:dyDescent="0.2">
      <c r="A81" s="918">
        <f t="shared" si="7"/>
        <v>60</v>
      </c>
      <c r="B81" s="919" t="s">
        <v>2102</v>
      </c>
      <c r="C81" s="920">
        <v>0</v>
      </c>
      <c r="D81" s="920">
        <v>242</v>
      </c>
      <c r="E81" s="920">
        <v>193.58064000000002</v>
      </c>
      <c r="F81" s="921">
        <f t="shared" si="8"/>
        <v>79.992000000000004</v>
      </c>
      <c r="G81" s="946" t="s">
        <v>4350</v>
      </c>
      <c r="H81" s="923" t="s">
        <v>4507</v>
      </c>
    </row>
    <row r="82" spans="1:8" s="884" customFormat="1" ht="67.5" customHeight="1" x14ac:dyDescent="0.2">
      <c r="A82" s="918">
        <f t="shared" si="7"/>
        <v>61</v>
      </c>
      <c r="B82" s="919" t="s">
        <v>4508</v>
      </c>
      <c r="C82" s="920">
        <v>0</v>
      </c>
      <c r="D82" s="920">
        <v>2600</v>
      </c>
      <c r="E82" s="920">
        <v>0</v>
      </c>
      <c r="F82" s="921">
        <f t="shared" si="8"/>
        <v>0</v>
      </c>
      <c r="G82" s="946" t="s">
        <v>4350</v>
      </c>
      <c r="H82" s="923" t="s">
        <v>4509</v>
      </c>
    </row>
    <row r="83" spans="1:8" s="884" customFormat="1" ht="45" customHeight="1" x14ac:dyDescent="0.2">
      <c r="A83" s="918">
        <f t="shared" si="7"/>
        <v>62</v>
      </c>
      <c r="B83" s="919" t="s">
        <v>4510</v>
      </c>
      <c r="C83" s="920">
        <v>0</v>
      </c>
      <c r="D83" s="920">
        <v>9000</v>
      </c>
      <c r="E83" s="920">
        <v>0</v>
      </c>
      <c r="F83" s="921">
        <f t="shared" si="8"/>
        <v>0</v>
      </c>
      <c r="G83" s="946" t="s">
        <v>4350</v>
      </c>
      <c r="H83" s="923" t="s">
        <v>4511</v>
      </c>
    </row>
    <row r="84" spans="1:8" s="884" customFormat="1" ht="24.75" customHeight="1" x14ac:dyDescent="0.2">
      <c r="A84" s="918">
        <f t="shared" si="7"/>
        <v>63</v>
      </c>
      <c r="B84" s="947" t="s">
        <v>4512</v>
      </c>
      <c r="C84" s="920">
        <v>0</v>
      </c>
      <c r="D84" s="920">
        <v>183</v>
      </c>
      <c r="E84" s="920">
        <v>183</v>
      </c>
      <c r="F84" s="921">
        <f>E84/D84*100</f>
        <v>100</v>
      </c>
      <c r="G84" s="946" t="s">
        <v>4348</v>
      </c>
      <c r="H84" s="926" t="s">
        <v>2063</v>
      </c>
    </row>
    <row r="85" spans="1:8" s="884" customFormat="1" ht="24.75" customHeight="1" x14ac:dyDescent="0.2">
      <c r="A85" s="918">
        <f t="shared" si="7"/>
        <v>64</v>
      </c>
      <c r="B85" s="1001" t="s">
        <v>4513</v>
      </c>
      <c r="C85" s="977">
        <v>0</v>
      </c>
      <c r="D85" s="977">
        <v>130</v>
      </c>
      <c r="E85" s="977">
        <v>130</v>
      </c>
      <c r="F85" s="921">
        <f t="shared" si="8"/>
        <v>100</v>
      </c>
      <c r="G85" s="958" t="s">
        <v>4348</v>
      </c>
      <c r="H85" s="926" t="s">
        <v>2063</v>
      </c>
    </row>
    <row r="86" spans="1:8" s="884" customFormat="1" ht="12.75" customHeight="1" x14ac:dyDescent="0.2">
      <c r="A86" s="918">
        <f t="shared" si="7"/>
        <v>65</v>
      </c>
      <c r="B86" s="1001" t="s">
        <v>4514</v>
      </c>
      <c r="C86" s="977">
        <v>0</v>
      </c>
      <c r="D86" s="977">
        <v>300</v>
      </c>
      <c r="E86" s="977">
        <v>300</v>
      </c>
      <c r="F86" s="921">
        <f t="shared" si="8"/>
        <v>100</v>
      </c>
      <c r="G86" s="958" t="s">
        <v>4348</v>
      </c>
      <c r="H86" s="926" t="s">
        <v>2063</v>
      </c>
    </row>
    <row r="87" spans="1:8" s="884" customFormat="1" ht="24.75" customHeight="1" x14ac:dyDescent="0.2">
      <c r="A87" s="918">
        <f t="shared" si="7"/>
        <v>66</v>
      </c>
      <c r="B87" s="1001" t="s">
        <v>4515</v>
      </c>
      <c r="C87" s="977">
        <v>0</v>
      </c>
      <c r="D87" s="977">
        <v>1000</v>
      </c>
      <c r="E87" s="977">
        <v>1000</v>
      </c>
      <c r="F87" s="921">
        <f t="shared" si="8"/>
        <v>100</v>
      </c>
      <c r="G87" s="958" t="s">
        <v>4348</v>
      </c>
      <c r="H87" s="926" t="s">
        <v>2063</v>
      </c>
    </row>
    <row r="88" spans="1:8" s="884" customFormat="1" ht="12.75" customHeight="1" x14ac:dyDescent="0.2">
      <c r="A88" s="918">
        <f t="shared" si="7"/>
        <v>67</v>
      </c>
      <c r="B88" s="1001" t="s">
        <v>4516</v>
      </c>
      <c r="C88" s="977">
        <v>0</v>
      </c>
      <c r="D88" s="977">
        <v>2320</v>
      </c>
      <c r="E88" s="977">
        <v>2320</v>
      </c>
      <c r="F88" s="921">
        <f t="shared" si="8"/>
        <v>100</v>
      </c>
      <c r="G88" s="958" t="s">
        <v>4348</v>
      </c>
      <c r="H88" s="926" t="s">
        <v>2063</v>
      </c>
    </row>
    <row r="89" spans="1:8" s="884" customFormat="1" ht="24.75" customHeight="1" x14ac:dyDescent="0.2">
      <c r="A89" s="918">
        <f t="shared" si="7"/>
        <v>68</v>
      </c>
      <c r="B89" s="1001" t="s">
        <v>4517</v>
      </c>
      <c r="C89" s="977">
        <v>0</v>
      </c>
      <c r="D89" s="977">
        <v>226</v>
      </c>
      <c r="E89" s="977">
        <v>226</v>
      </c>
      <c r="F89" s="921">
        <f t="shared" si="8"/>
        <v>100</v>
      </c>
      <c r="G89" s="958" t="s">
        <v>4348</v>
      </c>
      <c r="H89" s="926" t="s">
        <v>2063</v>
      </c>
    </row>
    <row r="90" spans="1:8" s="884" customFormat="1" ht="24.75" customHeight="1" x14ac:dyDescent="0.2">
      <c r="A90" s="918">
        <f t="shared" si="7"/>
        <v>69</v>
      </c>
      <c r="B90" s="1001" t="s">
        <v>4518</v>
      </c>
      <c r="C90" s="977">
        <v>0</v>
      </c>
      <c r="D90" s="977">
        <v>175</v>
      </c>
      <c r="E90" s="977">
        <v>175</v>
      </c>
      <c r="F90" s="921">
        <f t="shared" si="8"/>
        <v>100</v>
      </c>
      <c r="G90" s="958" t="s">
        <v>4348</v>
      </c>
      <c r="H90" s="926" t="s">
        <v>2063</v>
      </c>
    </row>
    <row r="91" spans="1:8" s="884" customFormat="1" ht="11.25" thickBot="1" x14ac:dyDescent="0.25">
      <c r="A91" s="1164" t="s">
        <v>402</v>
      </c>
      <c r="B91" s="1165"/>
      <c r="C91" s="935">
        <f>SUM(C66:C90)</f>
        <v>63181</v>
      </c>
      <c r="D91" s="961">
        <f>SUM(D66:D90)</f>
        <v>39052.699999999997</v>
      </c>
      <c r="E91" s="961">
        <f>SUM(E66:E90)</f>
        <v>21373.641640000002</v>
      </c>
      <c r="F91" s="962">
        <f t="shared" si="8"/>
        <v>54.730253324354017</v>
      </c>
      <c r="G91" s="937"/>
      <c r="H91" s="963"/>
    </row>
    <row r="92" spans="1:8" ht="18" customHeight="1" thickBot="1" x14ac:dyDescent="0.2">
      <c r="A92" s="910" t="s">
        <v>4343</v>
      </c>
      <c r="B92" s="911"/>
      <c r="C92" s="912"/>
      <c r="D92" s="912"/>
      <c r="E92" s="913"/>
      <c r="F92" s="914"/>
      <c r="G92" s="915"/>
      <c r="H92" s="964"/>
    </row>
    <row r="93" spans="1:8" s="884" customFormat="1" ht="120" customHeight="1" x14ac:dyDescent="0.2">
      <c r="A93" s="918">
        <f>A90+1</f>
        <v>70</v>
      </c>
      <c r="B93" s="919" t="s">
        <v>2269</v>
      </c>
      <c r="C93" s="920">
        <v>19556</v>
      </c>
      <c r="D93" s="920">
        <v>6734.4199999999983</v>
      </c>
      <c r="E93" s="920">
        <v>2839.3410400000002</v>
      </c>
      <c r="F93" s="921">
        <f>E93/D93*100</f>
        <v>42.161626984951951</v>
      </c>
      <c r="G93" s="992" t="s">
        <v>4350</v>
      </c>
      <c r="H93" s="923" t="s">
        <v>4519</v>
      </c>
    </row>
    <row r="94" spans="1:8" s="884" customFormat="1" ht="24" customHeight="1" x14ac:dyDescent="0.2">
      <c r="A94" s="918">
        <f>A93+1</f>
        <v>71</v>
      </c>
      <c r="B94" s="919" t="s">
        <v>2268</v>
      </c>
      <c r="C94" s="920">
        <v>10500</v>
      </c>
      <c r="D94" s="920">
        <v>8890.56</v>
      </c>
      <c r="E94" s="920">
        <v>8696.2619999999988</v>
      </c>
      <c r="F94" s="929">
        <f>E94/D94*100</f>
        <v>97.814558363027743</v>
      </c>
      <c r="G94" s="958" t="s">
        <v>4350</v>
      </c>
      <c r="H94" s="923" t="s">
        <v>70</v>
      </c>
    </row>
    <row r="95" spans="1:8" s="884" customFormat="1" ht="45" customHeight="1" x14ac:dyDescent="0.2">
      <c r="A95" s="918">
        <f t="shared" ref="A95:A107" si="9">A94+1</f>
        <v>72</v>
      </c>
      <c r="B95" s="919" t="s">
        <v>4520</v>
      </c>
      <c r="C95" s="920">
        <v>1000</v>
      </c>
      <c r="D95" s="920">
        <v>0</v>
      </c>
      <c r="E95" s="920">
        <v>0</v>
      </c>
      <c r="F95" s="921" t="s">
        <v>201</v>
      </c>
      <c r="G95" s="992" t="s">
        <v>4371</v>
      </c>
      <c r="H95" s="923" t="s">
        <v>4521</v>
      </c>
    </row>
    <row r="96" spans="1:8" s="884" customFormat="1" ht="99" customHeight="1" x14ac:dyDescent="0.2">
      <c r="A96" s="918">
        <f t="shared" si="9"/>
        <v>73</v>
      </c>
      <c r="B96" s="919" t="s">
        <v>2270</v>
      </c>
      <c r="C96" s="920">
        <v>1000</v>
      </c>
      <c r="D96" s="920">
        <v>287.98</v>
      </c>
      <c r="E96" s="920">
        <v>259.666</v>
      </c>
      <c r="F96" s="921">
        <f t="shared" ref="F96:F108" si="10">E96/D96*100</f>
        <v>90.168067226890741</v>
      </c>
      <c r="G96" s="992" t="s">
        <v>4350</v>
      </c>
      <c r="H96" s="923" t="s">
        <v>4522</v>
      </c>
    </row>
    <row r="97" spans="1:8" s="884" customFormat="1" ht="24" customHeight="1" x14ac:dyDescent="0.2">
      <c r="A97" s="918">
        <f t="shared" si="9"/>
        <v>74</v>
      </c>
      <c r="B97" s="919" t="s">
        <v>2272</v>
      </c>
      <c r="C97" s="920">
        <v>0</v>
      </c>
      <c r="D97" s="920">
        <v>0.05</v>
      </c>
      <c r="E97" s="920">
        <v>0.05</v>
      </c>
      <c r="F97" s="921">
        <f t="shared" si="10"/>
        <v>100</v>
      </c>
      <c r="G97" s="992" t="s">
        <v>4350</v>
      </c>
      <c r="H97" s="923" t="s">
        <v>2148</v>
      </c>
    </row>
    <row r="98" spans="1:8" s="884" customFormat="1" ht="99" customHeight="1" x14ac:dyDescent="0.2">
      <c r="A98" s="918">
        <f t="shared" si="9"/>
        <v>75</v>
      </c>
      <c r="B98" s="919" t="s">
        <v>2264</v>
      </c>
      <c r="C98" s="920">
        <v>25939</v>
      </c>
      <c r="D98" s="920">
        <v>604.66999999999985</v>
      </c>
      <c r="E98" s="920">
        <v>217.12700000000001</v>
      </c>
      <c r="F98" s="921">
        <f t="shared" si="10"/>
        <v>35.908346701506616</v>
      </c>
      <c r="G98" s="992" t="s">
        <v>4350</v>
      </c>
      <c r="H98" s="923" t="s">
        <v>4523</v>
      </c>
    </row>
    <row r="99" spans="1:8" s="884" customFormat="1" ht="126" x14ac:dyDescent="0.2">
      <c r="A99" s="918">
        <f t="shared" si="9"/>
        <v>76</v>
      </c>
      <c r="B99" s="919" t="s">
        <v>2263</v>
      </c>
      <c r="C99" s="920">
        <v>30664</v>
      </c>
      <c r="D99" s="920">
        <v>10531.48</v>
      </c>
      <c r="E99" s="920">
        <v>3128.1942199999999</v>
      </c>
      <c r="F99" s="921">
        <f t="shared" si="10"/>
        <v>29.70327266443083</v>
      </c>
      <c r="G99" s="992" t="s">
        <v>4350</v>
      </c>
      <c r="H99" s="923" t="s">
        <v>4524</v>
      </c>
    </row>
    <row r="100" spans="1:8" s="884" customFormat="1" ht="89.25" customHeight="1" x14ac:dyDescent="0.2">
      <c r="A100" s="918">
        <f t="shared" si="9"/>
        <v>77</v>
      </c>
      <c r="B100" s="919" t="s">
        <v>2266</v>
      </c>
      <c r="C100" s="920">
        <v>55095</v>
      </c>
      <c r="D100" s="920">
        <v>25941.990000000005</v>
      </c>
      <c r="E100" s="920">
        <v>24665.318549999996</v>
      </c>
      <c r="F100" s="929">
        <f t="shared" si="10"/>
        <v>95.078745115544308</v>
      </c>
      <c r="G100" s="958" t="s">
        <v>4350</v>
      </c>
      <c r="H100" s="923" t="s">
        <v>4525</v>
      </c>
    </row>
    <row r="101" spans="1:8" s="884" customFormat="1" ht="78" customHeight="1" x14ac:dyDescent="0.2">
      <c r="A101" s="918">
        <f t="shared" si="9"/>
        <v>78</v>
      </c>
      <c r="B101" s="919" t="s">
        <v>2265</v>
      </c>
      <c r="C101" s="920">
        <v>64150</v>
      </c>
      <c r="D101" s="920">
        <v>16131.14</v>
      </c>
      <c r="E101" s="920">
        <v>14541.96466</v>
      </c>
      <c r="F101" s="921">
        <f t="shared" si="10"/>
        <v>90.14840029904893</v>
      </c>
      <c r="G101" s="992" t="s">
        <v>4350</v>
      </c>
      <c r="H101" s="923" t="s">
        <v>4526</v>
      </c>
    </row>
    <row r="102" spans="1:8" s="884" customFormat="1" ht="99" customHeight="1" x14ac:dyDescent="0.2">
      <c r="A102" s="918">
        <f t="shared" si="9"/>
        <v>79</v>
      </c>
      <c r="B102" s="919" t="s">
        <v>2262</v>
      </c>
      <c r="C102" s="920">
        <v>40000</v>
      </c>
      <c r="D102" s="920">
        <v>646.47</v>
      </c>
      <c r="E102" s="920">
        <v>556.6</v>
      </c>
      <c r="F102" s="921">
        <f t="shared" si="10"/>
        <v>86.09834949804322</v>
      </c>
      <c r="G102" s="992" t="s">
        <v>4350</v>
      </c>
      <c r="H102" s="923" t="s">
        <v>4527</v>
      </c>
    </row>
    <row r="103" spans="1:8" s="884" customFormat="1" ht="67.5" customHeight="1" x14ac:dyDescent="0.2">
      <c r="A103" s="918">
        <f t="shared" si="9"/>
        <v>80</v>
      </c>
      <c r="B103" s="947" t="s">
        <v>2261</v>
      </c>
      <c r="C103" s="1009">
        <v>12640</v>
      </c>
      <c r="D103" s="1009">
        <v>10000</v>
      </c>
      <c r="E103" s="1009">
        <v>7633.4366400000008</v>
      </c>
      <c r="F103" s="1005">
        <f t="shared" si="10"/>
        <v>76.334366400000008</v>
      </c>
      <c r="G103" s="946" t="s">
        <v>4350</v>
      </c>
      <c r="H103" s="923" t="s">
        <v>4528</v>
      </c>
    </row>
    <row r="104" spans="1:8" s="884" customFormat="1" ht="54.75" customHeight="1" x14ac:dyDescent="0.2">
      <c r="A104" s="918">
        <f t="shared" si="9"/>
        <v>81</v>
      </c>
      <c r="B104" s="947" t="s">
        <v>4529</v>
      </c>
      <c r="C104" s="1009">
        <v>26510</v>
      </c>
      <c r="D104" s="1009">
        <v>28.68</v>
      </c>
      <c r="E104" s="1009">
        <v>0</v>
      </c>
      <c r="F104" s="1005">
        <f t="shared" si="10"/>
        <v>0</v>
      </c>
      <c r="G104" s="946" t="s">
        <v>4350</v>
      </c>
      <c r="H104" s="923" t="s">
        <v>4530</v>
      </c>
    </row>
    <row r="105" spans="1:8" s="884" customFormat="1" ht="45" customHeight="1" x14ac:dyDescent="0.2">
      <c r="A105" s="918">
        <f t="shared" si="9"/>
        <v>82</v>
      </c>
      <c r="B105" s="947" t="s">
        <v>4531</v>
      </c>
      <c r="C105" s="1009">
        <v>6000</v>
      </c>
      <c r="D105" s="1009">
        <v>97.16</v>
      </c>
      <c r="E105" s="1009">
        <v>28.314</v>
      </c>
      <c r="F105" s="1005">
        <f t="shared" si="10"/>
        <v>29.141622066694111</v>
      </c>
      <c r="G105" s="946" t="s">
        <v>4371</v>
      </c>
      <c r="H105" s="923" t="s">
        <v>4532</v>
      </c>
    </row>
    <row r="106" spans="1:8" s="884" customFormat="1" ht="126" x14ac:dyDescent="0.2">
      <c r="A106" s="918">
        <f t="shared" si="9"/>
        <v>83</v>
      </c>
      <c r="B106" s="947" t="s">
        <v>4533</v>
      </c>
      <c r="C106" s="1009">
        <v>1995</v>
      </c>
      <c r="D106" s="1009">
        <v>401.3</v>
      </c>
      <c r="E106" s="1009">
        <v>261.70693999999997</v>
      </c>
      <c r="F106" s="1005">
        <f t="shared" si="10"/>
        <v>65.214786942437073</v>
      </c>
      <c r="G106" s="946" t="s">
        <v>4350</v>
      </c>
      <c r="H106" s="923" t="s">
        <v>4534</v>
      </c>
    </row>
    <row r="107" spans="1:8" s="884" customFormat="1" ht="24" customHeight="1" x14ac:dyDescent="0.2">
      <c r="A107" s="918">
        <f t="shared" si="9"/>
        <v>84</v>
      </c>
      <c r="B107" s="947" t="s">
        <v>2487</v>
      </c>
      <c r="C107" s="1009">
        <v>0</v>
      </c>
      <c r="D107" s="1009">
        <v>3168.7699999999995</v>
      </c>
      <c r="E107" s="1009">
        <v>3168.7572</v>
      </c>
      <c r="F107" s="1005">
        <f t="shared" si="10"/>
        <v>99.999596057776373</v>
      </c>
      <c r="G107" s="946" t="s">
        <v>4371</v>
      </c>
      <c r="H107" s="923" t="s">
        <v>2148</v>
      </c>
    </row>
    <row r="108" spans="1:8" s="884" customFormat="1" ht="13.5" customHeight="1" thickBot="1" x14ac:dyDescent="0.25">
      <c r="A108" s="1164" t="s">
        <v>402</v>
      </c>
      <c r="B108" s="1165"/>
      <c r="C108" s="935">
        <f>SUM(C93:C107)</f>
        <v>295049</v>
      </c>
      <c r="D108" s="935">
        <f>SUM(D93:D107)</f>
        <v>83464.670000000013</v>
      </c>
      <c r="E108" s="935">
        <f>SUM(E93:E107)</f>
        <v>65996.738249999995</v>
      </c>
      <c r="F108" s="962">
        <f t="shared" si="10"/>
        <v>79.071466106557395</v>
      </c>
      <c r="G108" s="937"/>
      <c r="H108" s="965"/>
    </row>
    <row r="109" spans="1:8" s="972" customFormat="1" x14ac:dyDescent="0.2">
      <c r="A109" s="985"/>
      <c r="B109" s="986"/>
      <c r="C109" s="985"/>
      <c r="D109" s="985"/>
      <c r="E109" s="985"/>
      <c r="F109" s="987"/>
      <c r="G109" s="988"/>
      <c r="H109" s="989"/>
    </row>
  </sheetData>
  <mergeCells count="12">
    <mergeCell ref="A108:B108"/>
    <mergeCell ref="A1:H1"/>
    <mergeCell ref="A4:B4"/>
    <mergeCell ref="A5:B5"/>
    <mergeCell ref="A6:B6"/>
    <mergeCell ref="A8:B8"/>
    <mergeCell ref="A9:B9"/>
    <mergeCell ref="A10:B10"/>
    <mergeCell ref="A48:B48"/>
    <mergeCell ref="A61:B61"/>
    <mergeCell ref="A64:B64"/>
    <mergeCell ref="A91:B91"/>
  </mergeCells>
  <printOptions horizontalCentered="1"/>
  <pageMargins left="0.31496062992125984" right="0.31496062992125984" top="0.51181102362204722" bottom="0.43307086614173229" header="0.31496062992125984" footer="0.23622047244094491"/>
  <pageSetup paperSize="9" scale="96" firstPageNumber="250" fitToHeight="0" orientation="landscape" useFirstPageNumber="1" r:id="rId1"/>
  <headerFooter alignWithMargins="0">
    <oddHeader>&amp;L&amp;"Tahoma,Kurzíva"&amp;9Závěrečný účet za rok 2018&amp;R&amp;"Tahoma,Kurzíva"&amp;9Tabulka č. 10</oddHeader>
    <oddFooter>&amp;C&amp;"Tahoma,Obyčejné"&amp;10&amp;P</oddFooter>
  </headerFooter>
  <rowBreaks count="1" manualBreakCount="1">
    <brk id="58"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4535</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C31</f>
        <v>47120</v>
      </c>
      <c r="D5" s="895">
        <f>D31</f>
        <v>53444.24</v>
      </c>
      <c r="E5" s="895">
        <f>E31</f>
        <v>41349.217360000002</v>
      </c>
      <c r="F5" s="896">
        <f t="shared" ref="F5:F6" si="0">E5/D5*100</f>
        <v>77.368893935062047</v>
      </c>
      <c r="G5" s="897"/>
      <c r="H5" s="898"/>
    </row>
    <row r="6" spans="1:8" s="889" customFormat="1" ht="13.5" customHeight="1" thickBot="1" x14ac:dyDescent="0.25">
      <c r="A6" s="1162" t="s">
        <v>402</v>
      </c>
      <c r="B6" s="1163"/>
      <c r="C6" s="900">
        <f>SUM(C5:C5)</f>
        <v>47120</v>
      </c>
      <c r="D6" s="901">
        <f>SUM(D5:D5)</f>
        <v>53444.24</v>
      </c>
      <c r="E6" s="900">
        <f>SUM(E5:E5)</f>
        <v>41349.217360000002</v>
      </c>
      <c r="F6" s="902">
        <f t="shared" si="0"/>
        <v>77.368893935062047</v>
      </c>
      <c r="G6" s="897"/>
      <c r="H6" s="898"/>
    </row>
    <row r="7" spans="1:8" s="970" customFormat="1" ht="10.5" customHeight="1" x14ac:dyDescent="0.2">
      <c r="B7" s="971"/>
      <c r="C7" s="972"/>
      <c r="D7" s="972"/>
      <c r="E7" s="972"/>
      <c r="F7" s="973"/>
      <c r="G7" s="974"/>
      <c r="H7" s="975"/>
    </row>
    <row r="8" spans="1:8" s="970" customFormat="1" ht="10.5" customHeight="1" x14ac:dyDescent="0.2">
      <c r="B8" s="971"/>
      <c r="C8" s="972"/>
      <c r="D8" s="972"/>
      <c r="E8" s="972"/>
      <c r="F8" s="973"/>
      <c r="G8" s="974"/>
      <c r="H8" s="975"/>
    </row>
    <row r="9" spans="1:8" s="970" customFormat="1" ht="10.5" customHeight="1" thickBot="1" x14ac:dyDescent="0.2">
      <c r="B9" s="971"/>
      <c r="C9" s="972"/>
      <c r="D9" s="972"/>
      <c r="E9" s="972"/>
      <c r="F9" s="973"/>
      <c r="G9" s="974"/>
      <c r="H9" s="890" t="s">
        <v>4335</v>
      </c>
    </row>
    <row r="10" spans="1:8" ht="28.5" customHeight="1" thickBot="1" x14ac:dyDescent="0.25">
      <c r="A10" s="906" t="s">
        <v>4344</v>
      </c>
      <c r="B10" s="907" t="s">
        <v>2032</v>
      </c>
      <c r="C10" s="908" t="s">
        <v>4336</v>
      </c>
      <c r="D10" s="908" t="s">
        <v>4337</v>
      </c>
      <c r="E10" s="908" t="s">
        <v>4338</v>
      </c>
      <c r="F10" s="908" t="s">
        <v>4339</v>
      </c>
      <c r="G10" s="908" t="s">
        <v>4345</v>
      </c>
      <c r="H10" s="909" t="s">
        <v>4346</v>
      </c>
    </row>
    <row r="11" spans="1:8" ht="15" customHeight="1" thickBot="1" x14ac:dyDescent="0.2">
      <c r="A11" s="910" t="s">
        <v>4347</v>
      </c>
      <c r="B11" s="911"/>
      <c r="C11" s="912"/>
      <c r="D11" s="912"/>
      <c r="E11" s="913"/>
      <c r="F11" s="914"/>
      <c r="G11" s="915"/>
      <c r="H11" s="916"/>
    </row>
    <row r="12" spans="1:8" s="917" customFormat="1" ht="89.25" customHeight="1" x14ac:dyDescent="0.2">
      <c r="A12" s="918">
        <v>1</v>
      </c>
      <c r="B12" s="976" t="s">
        <v>4536</v>
      </c>
      <c r="C12" s="977">
        <v>900</v>
      </c>
      <c r="D12" s="977">
        <v>900</v>
      </c>
      <c r="E12" s="977">
        <v>93.28</v>
      </c>
      <c r="F12" s="978">
        <f>E12/D12*100</f>
        <v>10.364444444444445</v>
      </c>
      <c r="G12" s="979" t="s">
        <v>4348</v>
      </c>
      <c r="H12" s="956" t="s">
        <v>4537</v>
      </c>
    </row>
    <row r="13" spans="1:8" s="917" customFormat="1" ht="91.5" customHeight="1" x14ac:dyDescent="0.2">
      <c r="A13" s="918">
        <f>A12+1</f>
        <v>2</v>
      </c>
      <c r="B13" s="976" t="s">
        <v>4538</v>
      </c>
      <c r="C13" s="977">
        <v>8070</v>
      </c>
      <c r="D13" s="977">
        <v>13378.67</v>
      </c>
      <c r="E13" s="977">
        <v>12739.892739999999</v>
      </c>
      <c r="F13" s="929">
        <f t="shared" ref="F13:F31" si="1">E13/D13*100</f>
        <v>95.225405365406274</v>
      </c>
      <c r="G13" s="922" t="s">
        <v>4348</v>
      </c>
      <c r="H13" s="926" t="s">
        <v>4539</v>
      </c>
    </row>
    <row r="14" spans="1:8" s="917" customFormat="1" ht="133.5" customHeight="1" x14ac:dyDescent="0.2">
      <c r="A14" s="918">
        <f t="shared" ref="A14:A30" si="2">A13+1</f>
        <v>3</v>
      </c>
      <c r="B14" s="976" t="s">
        <v>4540</v>
      </c>
      <c r="C14" s="977">
        <v>22110</v>
      </c>
      <c r="D14" s="977">
        <v>23426.73</v>
      </c>
      <c r="E14" s="977">
        <v>14487.22654</v>
      </c>
      <c r="F14" s="921">
        <f t="shared" si="1"/>
        <v>61.840583555622139</v>
      </c>
      <c r="G14" s="922" t="s">
        <v>4348</v>
      </c>
      <c r="H14" s="923" t="s">
        <v>4541</v>
      </c>
    </row>
    <row r="15" spans="1:8" s="917" customFormat="1" ht="78" customHeight="1" x14ac:dyDescent="0.2">
      <c r="A15" s="918">
        <f t="shared" si="2"/>
        <v>4</v>
      </c>
      <c r="B15" s="976" t="s">
        <v>670</v>
      </c>
      <c r="C15" s="977">
        <v>7000</v>
      </c>
      <c r="D15" s="977">
        <v>2528</v>
      </c>
      <c r="E15" s="977">
        <v>1274.5777399999999</v>
      </c>
      <c r="F15" s="921">
        <f t="shared" si="1"/>
        <v>50.418423259493672</v>
      </c>
      <c r="G15" s="1010" t="s">
        <v>4348</v>
      </c>
      <c r="H15" s="923" t="s">
        <v>4542</v>
      </c>
    </row>
    <row r="16" spans="1:8" s="917" customFormat="1" ht="12.75" customHeight="1" x14ac:dyDescent="0.2">
      <c r="A16" s="918">
        <f t="shared" si="2"/>
        <v>5</v>
      </c>
      <c r="B16" s="976" t="s">
        <v>4543</v>
      </c>
      <c r="C16" s="977">
        <v>0</v>
      </c>
      <c r="D16" s="977">
        <v>205.7</v>
      </c>
      <c r="E16" s="977">
        <v>205.7</v>
      </c>
      <c r="F16" s="921">
        <f t="shared" si="1"/>
        <v>100</v>
      </c>
      <c r="G16" s="1010" t="s">
        <v>4348</v>
      </c>
      <c r="H16" s="923" t="s">
        <v>70</v>
      </c>
    </row>
    <row r="17" spans="1:8" s="917" customFormat="1" ht="12.75" customHeight="1" x14ac:dyDescent="0.2">
      <c r="A17" s="918">
        <f t="shared" si="2"/>
        <v>6</v>
      </c>
      <c r="B17" s="976" t="s">
        <v>665</v>
      </c>
      <c r="C17" s="977">
        <v>5355</v>
      </c>
      <c r="D17" s="977">
        <v>8508.41</v>
      </c>
      <c r="E17" s="977">
        <v>8498.9866600000005</v>
      </c>
      <c r="F17" s="921">
        <f t="shared" si="1"/>
        <v>99.889246757032168</v>
      </c>
      <c r="G17" s="922" t="s">
        <v>4348</v>
      </c>
      <c r="H17" s="923" t="s">
        <v>70</v>
      </c>
    </row>
    <row r="18" spans="1:8" s="917" customFormat="1" ht="67.5" customHeight="1" x14ac:dyDescent="0.2">
      <c r="A18" s="918">
        <f t="shared" si="2"/>
        <v>7</v>
      </c>
      <c r="B18" s="976" t="s">
        <v>4544</v>
      </c>
      <c r="C18" s="977">
        <v>2585</v>
      </c>
      <c r="D18" s="977">
        <v>2385</v>
      </c>
      <c r="E18" s="977">
        <v>1937.8296800000001</v>
      </c>
      <c r="F18" s="921">
        <f t="shared" si="1"/>
        <v>81.250720335429776</v>
      </c>
      <c r="G18" s="924" t="s">
        <v>4348</v>
      </c>
      <c r="H18" s="925" t="s">
        <v>5057</v>
      </c>
    </row>
    <row r="19" spans="1:8" s="980" customFormat="1" ht="12.75" customHeight="1" x14ac:dyDescent="0.2">
      <c r="A19" s="918">
        <f t="shared" si="2"/>
        <v>8</v>
      </c>
      <c r="B19" s="976" t="s">
        <v>4545</v>
      </c>
      <c r="C19" s="977">
        <v>1100</v>
      </c>
      <c r="D19" s="977">
        <v>909.23</v>
      </c>
      <c r="E19" s="977">
        <v>909.22399999999993</v>
      </c>
      <c r="F19" s="921">
        <f t="shared" si="1"/>
        <v>99.999340100964545</v>
      </c>
      <c r="G19" s="928" t="s">
        <v>4348</v>
      </c>
      <c r="H19" s="926" t="s">
        <v>70</v>
      </c>
    </row>
    <row r="20" spans="1:8" s="980" customFormat="1" ht="24" customHeight="1" x14ac:dyDescent="0.2">
      <c r="A20" s="918">
        <f t="shared" si="2"/>
        <v>9</v>
      </c>
      <c r="B20" s="1001" t="s">
        <v>4546</v>
      </c>
      <c r="C20" s="977">
        <v>0</v>
      </c>
      <c r="D20" s="977">
        <v>70</v>
      </c>
      <c r="E20" s="977">
        <v>70</v>
      </c>
      <c r="F20" s="921">
        <f t="shared" si="1"/>
        <v>100</v>
      </c>
      <c r="G20" s="928" t="s">
        <v>4371</v>
      </c>
      <c r="H20" s="923" t="s">
        <v>70</v>
      </c>
    </row>
    <row r="21" spans="1:8" s="980" customFormat="1" ht="24" customHeight="1" x14ac:dyDescent="0.2">
      <c r="A21" s="918">
        <f t="shared" si="2"/>
        <v>10</v>
      </c>
      <c r="B21" s="1001" t="s">
        <v>4547</v>
      </c>
      <c r="C21" s="977">
        <v>0</v>
      </c>
      <c r="D21" s="977">
        <v>242.5</v>
      </c>
      <c r="E21" s="977">
        <v>242.5</v>
      </c>
      <c r="F21" s="921">
        <f t="shared" si="1"/>
        <v>100</v>
      </c>
      <c r="G21" s="928" t="s">
        <v>4371</v>
      </c>
      <c r="H21" s="923" t="s">
        <v>70</v>
      </c>
    </row>
    <row r="22" spans="1:8" s="980" customFormat="1" ht="24" customHeight="1" x14ac:dyDescent="0.2">
      <c r="A22" s="918">
        <f t="shared" si="2"/>
        <v>11</v>
      </c>
      <c r="B22" s="1001" t="s">
        <v>4548</v>
      </c>
      <c r="C22" s="977">
        <v>0</v>
      </c>
      <c r="D22" s="977">
        <v>90</v>
      </c>
      <c r="E22" s="977">
        <v>90</v>
      </c>
      <c r="F22" s="921">
        <f t="shared" si="1"/>
        <v>100</v>
      </c>
      <c r="G22" s="928" t="s">
        <v>4371</v>
      </c>
      <c r="H22" s="923" t="s">
        <v>70</v>
      </c>
    </row>
    <row r="23" spans="1:8" s="917" customFormat="1" ht="34.5" customHeight="1" x14ac:dyDescent="0.2">
      <c r="A23" s="918">
        <f t="shared" si="2"/>
        <v>12</v>
      </c>
      <c r="B23" s="1001" t="s">
        <v>4549</v>
      </c>
      <c r="C23" s="977">
        <v>0</v>
      </c>
      <c r="D23" s="977">
        <v>50</v>
      </c>
      <c r="E23" s="977">
        <v>50</v>
      </c>
      <c r="F23" s="921">
        <f t="shared" si="1"/>
        <v>100</v>
      </c>
      <c r="G23" s="928" t="s">
        <v>4371</v>
      </c>
      <c r="H23" s="923" t="s">
        <v>70</v>
      </c>
    </row>
    <row r="24" spans="1:8" s="917" customFormat="1" ht="45" customHeight="1" x14ac:dyDescent="0.2">
      <c r="A24" s="918">
        <f t="shared" si="2"/>
        <v>13</v>
      </c>
      <c r="B24" s="1001" t="s">
        <v>4550</v>
      </c>
      <c r="C24" s="977">
        <v>0</v>
      </c>
      <c r="D24" s="977">
        <v>50</v>
      </c>
      <c r="E24" s="977">
        <v>50</v>
      </c>
      <c r="F24" s="921">
        <f t="shared" si="1"/>
        <v>100</v>
      </c>
      <c r="G24" s="928" t="s">
        <v>4371</v>
      </c>
      <c r="H24" s="923" t="s">
        <v>70</v>
      </c>
    </row>
    <row r="25" spans="1:8" s="980" customFormat="1" ht="24" customHeight="1" x14ac:dyDescent="0.2">
      <c r="A25" s="918">
        <f t="shared" si="2"/>
        <v>14</v>
      </c>
      <c r="B25" s="1001" t="s">
        <v>4551</v>
      </c>
      <c r="C25" s="977">
        <v>0</v>
      </c>
      <c r="D25" s="977">
        <v>80</v>
      </c>
      <c r="E25" s="977">
        <v>80</v>
      </c>
      <c r="F25" s="921">
        <f t="shared" si="1"/>
        <v>100</v>
      </c>
      <c r="G25" s="928" t="s">
        <v>4371</v>
      </c>
      <c r="H25" s="923" t="s">
        <v>70</v>
      </c>
    </row>
    <row r="26" spans="1:8" s="917" customFormat="1" ht="24" customHeight="1" x14ac:dyDescent="0.2">
      <c r="A26" s="918">
        <f t="shared" si="2"/>
        <v>15</v>
      </c>
      <c r="B26" s="1001" t="s">
        <v>4552</v>
      </c>
      <c r="C26" s="977">
        <v>0</v>
      </c>
      <c r="D26" s="977">
        <v>200</v>
      </c>
      <c r="E26" s="977">
        <v>200</v>
      </c>
      <c r="F26" s="921">
        <f t="shared" si="1"/>
        <v>100</v>
      </c>
      <c r="G26" s="928" t="s">
        <v>4371</v>
      </c>
      <c r="H26" s="923" t="s">
        <v>70</v>
      </c>
    </row>
    <row r="27" spans="1:8" s="980" customFormat="1" ht="24" customHeight="1" x14ac:dyDescent="0.2">
      <c r="A27" s="918">
        <f t="shared" si="2"/>
        <v>16</v>
      </c>
      <c r="B27" s="1001" t="s">
        <v>4553</v>
      </c>
      <c r="C27" s="977">
        <v>0</v>
      </c>
      <c r="D27" s="977">
        <v>200</v>
      </c>
      <c r="E27" s="977">
        <v>200</v>
      </c>
      <c r="F27" s="921">
        <f t="shared" si="1"/>
        <v>100</v>
      </c>
      <c r="G27" s="928" t="s">
        <v>4371</v>
      </c>
      <c r="H27" s="923" t="s">
        <v>70</v>
      </c>
    </row>
    <row r="28" spans="1:8" s="980" customFormat="1" ht="24" customHeight="1" x14ac:dyDescent="0.2">
      <c r="A28" s="918">
        <f t="shared" si="2"/>
        <v>17</v>
      </c>
      <c r="B28" s="1001" t="s">
        <v>4554</v>
      </c>
      <c r="C28" s="977">
        <v>0</v>
      </c>
      <c r="D28" s="977">
        <v>40</v>
      </c>
      <c r="E28" s="977">
        <v>40</v>
      </c>
      <c r="F28" s="921">
        <f t="shared" si="1"/>
        <v>100</v>
      </c>
      <c r="G28" s="928" t="s">
        <v>4371</v>
      </c>
      <c r="H28" s="923" t="s">
        <v>70</v>
      </c>
    </row>
    <row r="29" spans="1:8" s="917" customFormat="1" ht="24" customHeight="1" x14ac:dyDescent="0.2">
      <c r="A29" s="918">
        <f t="shared" si="2"/>
        <v>18</v>
      </c>
      <c r="B29" s="1001" t="s">
        <v>4555</v>
      </c>
      <c r="C29" s="977">
        <v>0</v>
      </c>
      <c r="D29" s="977">
        <v>30</v>
      </c>
      <c r="E29" s="977">
        <v>30</v>
      </c>
      <c r="F29" s="921">
        <f t="shared" si="1"/>
        <v>100</v>
      </c>
      <c r="G29" s="928" t="s">
        <v>4371</v>
      </c>
      <c r="H29" s="923" t="s">
        <v>70</v>
      </c>
    </row>
    <row r="30" spans="1:8" s="917" customFormat="1" ht="55.5" customHeight="1" x14ac:dyDescent="0.2">
      <c r="A30" s="918">
        <f t="shared" si="2"/>
        <v>19</v>
      </c>
      <c r="B30" s="1001" t="s">
        <v>4556</v>
      </c>
      <c r="C30" s="977">
        <v>0</v>
      </c>
      <c r="D30" s="934">
        <v>150</v>
      </c>
      <c r="E30" s="934">
        <v>150</v>
      </c>
      <c r="F30" s="921">
        <f t="shared" si="1"/>
        <v>100</v>
      </c>
      <c r="G30" s="928" t="s">
        <v>4371</v>
      </c>
      <c r="H30" s="923" t="s">
        <v>70</v>
      </c>
    </row>
    <row r="31" spans="1:8" s="903" customFormat="1" ht="13.5" customHeight="1" thickBot="1" x14ac:dyDescent="0.25">
      <c r="A31" s="1164" t="s">
        <v>402</v>
      </c>
      <c r="B31" s="1165"/>
      <c r="C31" s="935">
        <f>SUM(C12:C30)</f>
        <v>47120</v>
      </c>
      <c r="D31" s="935">
        <f>SUM(D12:D30)</f>
        <v>53444.24</v>
      </c>
      <c r="E31" s="935">
        <f>SUM(E12:E30)</f>
        <v>41349.217360000002</v>
      </c>
      <c r="F31" s="936">
        <f t="shared" si="1"/>
        <v>77.368893935062047</v>
      </c>
      <c r="G31" s="937"/>
      <c r="H31" s="938"/>
    </row>
  </sheetData>
  <mergeCells count="5">
    <mergeCell ref="A1:H1"/>
    <mergeCell ref="A4:B4"/>
    <mergeCell ref="A5:B5"/>
    <mergeCell ref="A6:B6"/>
    <mergeCell ref="A31:B31"/>
  </mergeCells>
  <printOptions horizontalCentered="1"/>
  <pageMargins left="0.31496062992125984" right="0.31496062992125984" top="0.51181102362204722" bottom="0.43307086614173229" header="0.31496062992125984" footer="0.23622047244094491"/>
  <pageSetup paperSize="9" scale="96" firstPageNumber="258" fitToHeight="0" orientation="landscape" useFirstPageNumber="1" r:id="rId1"/>
  <headerFooter alignWithMargins="0">
    <oddHeader>&amp;L&amp;"Tahoma,Kurzíva"&amp;9Závěrečný účet za rok 2018&amp;R&amp;"Tahoma,Kurzíva"&amp;9Tabulka č. 11</oddHeader>
    <oddFooter>&amp;C&amp;"Tahoma,Obyčejné"&amp;10&amp;P</oddFooter>
  </headerFooter>
  <rowBreaks count="1" manualBreakCount="1">
    <brk id="15"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13" s="882" customFormat="1" ht="18" customHeight="1" x14ac:dyDescent="0.2">
      <c r="A1" s="1159" t="s">
        <v>4557</v>
      </c>
      <c r="B1" s="1159"/>
      <c r="C1" s="1159"/>
      <c r="D1" s="1159"/>
      <c r="E1" s="1159"/>
      <c r="F1" s="1159"/>
      <c r="G1" s="1159"/>
      <c r="H1" s="1159"/>
    </row>
    <row r="2" spans="1:13" ht="12" customHeight="1" x14ac:dyDescent="0.2"/>
    <row r="3" spans="1:13" ht="12" customHeight="1" thickBot="1" x14ac:dyDescent="0.2">
      <c r="A3" s="889"/>
      <c r="F3" s="890" t="s">
        <v>4335</v>
      </c>
    </row>
    <row r="4" spans="1:13" ht="23.25" customHeight="1" x14ac:dyDescent="0.2">
      <c r="A4" s="1160"/>
      <c r="B4" s="1161"/>
      <c r="C4" s="891" t="s">
        <v>4336</v>
      </c>
      <c r="D4" s="891" t="s">
        <v>4337</v>
      </c>
      <c r="E4" s="891" t="s">
        <v>4338</v>
      </c>
      <c r="F4" s="892" t="s">
        <v>4339</v>
      </c>
      <c r="G4" s="893"/>
      <c r="H4" s="894"/>
    </row>
    <row r="5" spans="1:13" ht="12.75" customHeight="1" x14ac:dyDescent="0.2">
      <c r="A5" s="1157" t="s">
        <v>4340</v>
      </c>
      <c r="B5" s="1158"/>
      <c r="C5" s="895">
        <f>C39</f>
        <v>185125</v>
      </c>
      <c r="D5" s="895">
        <f>D39</f>
        <v>178141.79</v>
      </c>
      <c r="E5" s="895">
        <f>E39</f>
        <v>163981.37591</v>
      </c>
      <c r="F5" s="896">
        <f>E5/D5*100</f>
        <v>92.051043110097865</v>
      </c>
      <c r="G5" s="897"/>
      <c r="H5" s="898"/>
    </row>
    <row r="6" spans="1:13" ht="12.75" customHeight="1" x14ac:dyDescent="0.2">
      <c r="A6" s="1157" t="s">
        <v>4343</v>
      </c>
      <c r="B6" s="1158"/>
      <c r="C6" s="899">
        <f>C48</f>
        <v>61321</v>
      </c>
      <c r="D6" s="899">
        <f>D48</f>
        <v>35348.17</v>
      </c>
      <c r="E6" s="899">
        <f>E48</f>
        <v>21868.427510000001</v>
      </c>
      <c r="F6" s="896">
        <f>E6/D6*100</f>
        <v>61.865798172861574</v>
      </c>
      <c r="G6" s="897"/>
      <c r="H6" s="898"/>
    </row>
    <row r="7" spans="1:13" s="889" customFormat="1" ht="13.5" customHeight="1" thickBot="1" x14ac:dyDescent="0.25">
      <c r="A7" s="1162" t="s">
        <v>402</v>
      </c>
      <c r="B7" s="1163"/>
      <c r="C7" s="900">
        <f>SUM(C5:C6)</f>
        <v>246446</v>
      </c>
      <c r="D7" s="901">
        <f>SUM(D5:D6)</f>
        <v>213489.96000000002</v>
      </c>
      <c r="E7" s="900">
        <f>SUM(E5:E6)</f>
        <v>185849.80342000001</v>
      </c>
      <c r="F7" s="902">
        <f>E7/D7*100</f>
        <v>87.053181995068996</v>
      </c>
      <c r="G7" s="897"/>
      <c r="H7" s="898"/>
    </row>
    <row r="8" spans="1:13" s="970" customFormat="1" ht="10.5" customHeight="1" x14ac:dyDescent="0.2">
      <c r="B8" s="971"/>
      <c r="C8" s="972"/>
      <c r="D8" s="972"/>
      <c r="E8" s="972"/>
      <c r="F8" s="973"/>
      <c r="G8" s="974"/>
      <c r="H8" s="975"/>
    </row>
    <row r="9" spans="1:13" s="970" customFormat="1" ht="10.5" customHeight="1" x14ac:dyDescent="0.2">
      <c r="B9" s="971"/>
      <c r="C9" s="972"/>
      <c r="D9" s="972"/>
      <c r="E9" s="972"/>
      <c r="F9" s="973"/>
      <c r="G9" s="974"/>
      <c r="H9" s="975"/>
    </row>
    <row r="10" spans="1:13" s="970" customFormat="1" ht="10.5" customHeight="1" thickBot="1" x14ac:dyDescent="0.2">
      <c r="B10" s="971"/>
      <c r="C10" s="972"/>
      <c r="D10" s="972"/>
      <c r="E10" s="972"/>
      <c r="F10" s="973"/>
      <c r="G10" s="974"/>
      <c r="H10" s="890" t="s">
        <v>4335</v>
      </c>
    </row>
    <row r="11" spans="1:13" ht="28.5" customHeight="1" thickBot="1" x14ac:dyDescent="0.25">
      <c r="A11" s="906" t="s">
        <v>4344</v>
      </c>
      <c r="B11" s="907" t="s">
        <v>2032</v>
      </c>
      <c r="C11" s="908" t="s">
        <v>4336</v>
      </c>
      <c r="D11" s="908" t="s">
        <v>4337</v>
      </c>
      <c r="E11" s="908" t="s">
        <v>4338</v>
      </c>
      <c r="F11" s="908" t="s">
        <v>4339</v>
      </c>
      <c r="G11" s="908" t="s">
        <v>4345</v>
      </c>
      <c r="H11" s="909" t="s">
        <v>4346</v>
      </c>
    </row>
    <row r="12" spans="1:13" ht="15" customHeight="1" thickBot="1" x14ac:dyDescent="0.2">
      <c r="A12" s="910" t="s">
        <v>4347</v>
      </c>
      <c r="B12" s="911"/>
      <c r="C12" s="912"/>
      <c r="D12" s="912"/>
      <c r="E12" s="913"/>
      <c r="F12" s="914"/>
      <c r="G12" s="915"/>
      <c r="H12" s="916"/>
    </row>
    <row r="13" spans="1:13" s="917" customFormat="1" ht="89.25" customHeight="1" x14ac:dyDescent="0.2">
      <c r="A13" s="918">
        <v>1</v>
      </c>
      <c r="B13" s="976" t="s">
        <v>2700</v>
      </c>
      <c r="C13" s="977">
        <v>25000</v>
      </c>
      <c r="D13" s="977">
        <v>30300.510000000006</v>
      </c>
      <c r="E13" s="977">
        <v>26479.948699999997</v>
      </c>
      <c r="F13" s="978">
        <f t="shared" ref="F13:F31" si="0">E13/D13*100</f>
        <v>87.391099027706105</v>
      </c>
      <c r="G13" s="979" t="s">
        <v>4348</v>
      </c>
      <c r="H13" s="956" t="s">
        <v>4558</v>
      </c>
      <c r="I13" s="1011"/>
    </row>
    <row r="14" spans="1:13" s="917" customFormat="1" ht="24" customHeight="1" x14ac:dyDescent="0.2">
      <c r="A14" s="918">
        <f>A13+1</f>
        <v>2</v>
      </c>
      <c r="B14" s="976" t="s">
        <v>2694</v>
      </c>
      <c r="C14" s="977">
        <v>20000</v>
      </c>
      <c r="D14" s="977">
        <v>15942.51</v>
      </c>
      <c r="E14" s="977">
        <v>15942.485709999999</v>
      </c>
      <c r="F14" s="929">
        <f t="shared" si="0"/>
        <v>99.999847640051655</v>
      </c>
      <c r="G14" s="922" t="s">
        <v>4348</v>
      </c>
      <c r="H14" s="926" t="s">
        <v>70</v>
      </c>
    </row>
    <row r="15" spans="1:13" s="917" customFormat="1" ht="78" customHeight="1" x14ac:dyDescent="0.2">
      <c r="A15" s="918">
        <f t="shared" ref="A15:A38" si="1">A14+1</f>
        <v>3</v>
      </c>
      <c r="B15" s="976" t="s">
        <v>3340</v>
      </c>
      <c r="C15" s="977">
        <v>15000</v>
      </c>
      <c r="D15" s="977">
        <v>3885.88</v>
      </c>
      <c r="E15" s="977">
        <v>3885.8760000000002</v>
      </c>
      <c r="F15" s="921">
        <f t="shared" si="0"/>
        <v>99.999897063213481</v>
      </c>
      <c r="G15" s="922" t="s">
        <v>4348</v>
      </c>
      <c r="H15" s="926" t="s">
        <v>4559</v>
      </c>
      <c r="I15" s="1011"/>
      <c r="K15" s="1011"/>
    </row>
    <row r="16" spans="1:13" s="917" customFormat="1" ht="24" customHeight="1" x14ac:dyDescent="0.2">
      <c r="A16" s="918">
        <f t="shared" si="1"/>
        <v>4</v>
      </c>
      <c r="B16" s="976" t="s">
        <v>2909</v>
      </c>
      <c r="C16" s="977">
        <v>8000</v>
      </c>
      <c r="D16" s="977">
        <v>6750.03</v>
      </c>
      <c r="E16" s="977">
        <v>6420.3789999999999</v>
      </c>
      <c r="F16" s="921">
        <f t="shared" si="0"/>
        <v>95.11630318680065</v>
      </c>
      <c r="G16" s="1010" t="s">
        <v>4348</v>
      </c>
      <c r="H16" s="926" t="s">
        <v>70</v>
      </c>
      <c r="K16" s="1011"/>
      <c r="M16" s="1011"/>
    </row>
    <row r="17" spans="1:12" s="917" customFormat="1" ht="24" customHeight="1" x14ac:dyDescent="0.2">
      <c r="A17" s="918">
        <f t="shared" si="1"/>
        <v>5</v>
      </c>
      <c r="B17" s="976" t="s">
        <v>2701</v>
      </c>
      <c r="C17" s="977">
        <v>20000</v>
      </c>
      <c r="D17" s="977">
        <v>29428.35</v>
      </c>
      <c r="E17" s="977">
        <v>29359.329699999998</v>
      </c>
      <c r="F17" s="921">
        <f t="shared" si="0"/>
        <v>99.765463235281629</v>
      </c>
      <c r="G17" s="1010" t="s">
        <v>4348</v>
      </c>
      <c r="H17" s="923" t="s">
        <v>70</v>
      </c>
      <c r="J17" s="1011"/>
    </row>
    <row r="18" spans="1:12" s="917" customFormat="1" ht="24" customHeight="1" x14ac:dyDescent="0.2">
      <c r="A18" s="918">
        <f t="shared" si="1"/>
        <v>6</v>
      </c>
      <c r="B18" s="976" t="s">
        <v>2855</v>
      </c>
      <c r="C18" s="977">
        <v>5000</v>
      </c>
      <c r="D18" s="977">
        <v>4522.5799999999981</v>
      </c>
      <c r="E18" s="977">
        <v>4381.0000999999984</v>
      </c>
      <c r="F18" s="921">
        <f t="shared" si="0"/>
        <v>96.869488212480491</v>
      </c>
      <c r="G18" s="922" t="s">
        <v>4348</v>
      </c>
      <c r="H18" s="923" t="s">
        <v>70</v>
      </c>
      <c r="J18" s="1011"/>
    </row>
    <row r="19" spans="1:12" s="917" customFormat="1" ht="54.75" customHeight="1" x14ac:dyDescent="0.2">
      <c r="A19" s="918">
        <f t="shared" si="1"/>
        <v>7</v>
      </c>
      <c r="B19" s="1001" t="s">
        <v>2704</v>
      </c>
      <c r="C19" s="994">
        <v>1500</v>
      </c>
      <c r="D19" s="994">
        <v>1500</v>
      </c>
      <c r="E19" s="994">
        <v>1275.2595000000001</v>
      </c>
      <c r="F19" s="1005">
        <f t="shared" si="0"/>
        <v>85.017300000000006</v>
      </c>
      <c r="G19" s="924" t="s">
        <v>4348</v>
      </c>
      <c r="H19" s="925" t="s">
        <v>4560</v>
      </c>
    </row>
    <row r="20" spans="1:12" s="980" customFormat="1" ht="24" customHeight="1" x14ac:dyDescent="0.2">
      <c r="A20" s="918">
        <f t="shared" si="1"/>
        <v>8</v>
      </c>
      <c r="B20" s="1001" t="s">
        <v>4561</v>
      </c>
      <c r="C20" s="994">
        <v>0</v>
      </c>
      <c r="D20" s="994">
        <v>330.33</v>
      </c>
      <c r="E20" s="994">
        <v>330.33</v>
      </c>
      <c r="F20" s="995">
        <f t="shared" si="0"/>
        <v>100</v>
      </c>
      <c r="G20" s="928" t="s">
        <v>4348</v>
      </c>
      <c r="H20" s="923" t="s">
        <v>70</v>
      </c>
      <c r="I20" s="1012"/>
    </row>
    <row r="21" spans="1:12" s="980" customFormat="1" ht="69" customHeight="1" x14ac:dyDescent="0.2">
      <c r="A21" s="918">
        <f t="shared" si="1"/>
        <v>9</v>
      </c>
      <c r="B21" s="1001" t="s">
        <v>4562</v>
      </c>
      <c r="C21" s="994">
        <v>1500</v>
      </c>
      <c r="D21" s="994">
        <v>560.29999999999995</v>
      </c>
      <c r="E21" s="994">
        <v>486.48929999999996</v>
      </c>
      <c r="F21" s="1005">
        <f t="shared" si="0"/>
        <v>86.826575049080844</v>
      </c>
      <c r="G21" s="928" t="s">
        <v>4350</v>
      </c>
      <c r="H21" s="926" t="s">
        <v>4563</v>
      </c>
    </row>
    <row r="22" spans="1:12" s="980" customFormat="1" ht="78" customHeight="1" x14ac:dyDescent="0.2">
      <c r="A22" s="918">
        <f t="shared" si="1"/>
        <v>10</v>
      </c>
      <c r="B22" s="976" t="s">
        <v>687</v>
      </c>
      <c r="C22" s="977">
        <v>30500</v>
      </c>
      <c r="D22" s="977">
        <v>31492.080000000005</v>
      </c>
      <c r="E22" s="977">
        <v>23313.425109999996</v>
      </c>
      <c r="F22" s="921">
        <f t="shared" si="0"/>
        <v>74.029486493111889</v>
      </c>
      <c r="G22" s="928" t="s">
        <v>4348</v>
      </c>
      <c r="H22" s="923" t="s">
        <v>4564</v>
      </c>
      <c r="K22" s="1013"/>
      <c r="L22" s="1013"/>
    </row>
    <row r="23" spans="1:12" s="980" customFormat="1" ht="67.5" customHeight="1" x14ac:dyDescent="0.2">
      <c r="A23" s="918">
        <f t="shared" si="1"/>
        <v>11</v>
      </c>
      <c r="B23" s="1001" t="s">
        <v>4565</v>
      </c>
      <c r="C23" s="994">
        <v>0</v>
      </c>
      <c r="D23" s="994">
        <v>168.51</v>
      </c>
      <c r="E23" s="994">
        <v>92.585999999999999</v>
      </c>
      <c r="F23" s="1005">
        <f t="shared" si="0"/>
        <v>54.943920242122132</v>
      </c>
      <c r="G23" s="928" t="s">
        <v>4350</v>
      </c>
      <c r="H23" s="923" t="s">
        <v>4566</v>
      </c>
    </row>
    <row r="24" spans="1:12" s="980" customFormat="1" ht="117.75" customHeight="1" x14ac:dyDescent="0.2">
      <c r="A24" s="918">
        <f t="shared" si="1"/>
        <v>12</v>
      </c>
      <c r="B24" s="976" t="s">
        <v>4567</v>
      </c>
      <c r="C24" s="977">
        <v>15000</v>
      </c>
      <c r="D24" s="977">
        <v>18253.649999999998</v>
      </c>
      <c r="E24" s="977">
        <v>17290.586200000002</v>
      </c>
      <c r="F24" s="921">
        <f t="shared" si="0"/>
        <v>94.723993283535094</v>
      </c>
      <c r="G24" s="924" t="s">
        <v>4348</v>
      </c>
      <c r="H24" s="923" t="s">
        <v>4568</v>
      </c>
      <c r="I24" s="1013"/>
      <c r="J24" s="1013"/>
    </row>
    <row r="25" spans="1:12" s="980" customFormat="1" ht="12.75" customHeight="1" x14ac:dyDescent="0.2">
      <c r="A25" s="918">
        <f t="shared" si="1"/>
        <v>13</v>
      </c>
      <c r="B25" s="976" t="s">
        <v>2723</v>
      </c>
      <c r="C25" s="977">
        <v>525</v>
      </c>
      <c r="D25" s="977">
        <v>525</v>
      </c>
      <c r="E25" s="977">
        <v>525</v>
      </c>
      <c r="F25" s="921">
        <f t="shared" si="0"/>
        <v>100</v>
      </c>
      <c r="G25" s="924" t="s">
        <v>4348</v>
      </c>
      <c r="H25" s="923" t="s">
        <v>70</v>
      </c>
    </row>
    <row r="26" spans="1:12" s="917" customFormat="1" ht="24" customHeight="1" x14ac:dyDescent="0.2">
      <c r="A26" s="918">
        <f t="shared" si="1"/>
        <v>14</v>
      </c>
      <c r="B26" s="976" t="s">
        <v>4569</v>
      </c>
      <c r="C26" s="977">
        <v>5000</v>
      </c>
      <c r="D26" s="977">
        <v>5000</v>
      </c>
      <c r="E26" s="977">
        <v>5000</v>
      </c>
      <c r="F26" s="921">
        <f t="shared" si="0"/>
        <v>100</v>
      </c>
      <c r="G26" s="928" t="s">
        <v>4348</v>
      </c>
      <c r="H26" s="923" t="s">
        <v>70</v>
      </c>
    </row>
    <row r="27" spans="1:12" s="980" customFormat="1" ht="24" customHeight="1" x14ac:dyDescent="0.2">
      <c r="A27" s="918">
        <f t="shared" si="1"/>
        <v>15</v>
      </c>
      <c r="B27" s="976" t="s">
        <v>684</v>
      </c>
      <c r="C27" s="977">
        <v>0</v>
      </c>
      <c r="D27" s="977">
        <v>5209.8099999999995</v>
      </c>
      <c r="E27" s="977">
        <v>5209.8086899999998</v>
      </c>
      <c r="F27" s="921">
        <f t="shared" si="0"/>
        <v>99.999974855129082</v>
      </c>
      <c r="G27" s="928" t="s">
        <v>4371</v>
      </c>
      <c r="H27" s="926" t="s">
        <v>70</v>
      </c>
    </row>
    <row r="28" spans="1:12" s="917" customFormat="1" ht="24" customHeight="1" x14ac:dyDescent="0.2">
      <c r="A28" s="918">
        <f t="shared" si="1"/>
        <v>16</v>
      </c>
      <c r="B28" s="931" t="s">
        <v>704</v>
      </c>
      <c r="C28" s="977">
        <v>3000</v>
      </c>
      <c r="D28" s="977">
        <v>500</v>
      </c>
      <c r="E28" s="977">
        <v>500</v>
      </c>
      <c r="F28" s="921">
        <f t="shared" si="0"/>
        <v>100</v>
      </c>
      <c r="G28" s="928" t="s">
        <v>4371</v>
      </c>
      <c r="H28" s="923" t="s">
        <v>4570</v>
      </c>
    </row>
    <row r="29" spans="1:12" s="980" customFormat="1" ht="24" customHeight="1" x14ac:dyDescent="0.2">
      <c r="A29" s="918">
        <f t="shared" si="1"/>
        <v>17</v>
      </c>
      <c r="B29" s="931" t="s">
        <v>706</v>
      </c>
      <c r="C29" s="977">
        <v>2000</v>
      </c>
      <c r="D29" s="977">
        <v>2000</v>
      </c>
      <c r="E29" s="977">
        <v>2000</v>
      </c>
      <c r="F29" s="921">
        <f t="shared" si="0"/>
        <v>100</v>
      </c>
      <c r="G29" s="928" t="s">
        <v>4348</v>
      </c>
      <c r="H29" s="925" t="s">
        <v>70</v>
      </c>
    </row>
    <row r="30" spans="1:12" s="980" customFormat="1" ht="24" customHeight="1" x14ac:dyDescent="0.2">
      <c r="A30" s="918">
        <f t="shared" si="1"/>
        <v>18</v>
      </c>
      <c r="B30" s="931" t="s">
        <v>707</v>
      </c>
      <c r="C30" s="977">
        <v>8000</v>
      </c>
      <c r="D30" s="977">
        <v>11450</v>
      </c>
      <c r="E30" s="977">
        <v>11441.6353</v>
      </c>
      <c r="F30" s="921">
        <f t="shared" si="0"/>
        <v>99.926945851528387</v>
      </c>
      <c r="G30" s="928" t="s">
        <v>4350</v>
      </c>
      <c r="H30" s="923" t="s">
        <v>70</v>
      </c>
    </row>
    <row r="31" spans="1:12" s="917" customFormat="1" ht="24" customHeight="1" x14ac:dyDescent="0.2">
      <c r="A31" s="918">
        <f t="shared" si="1"/>
        <v>19</v>
      </c>
      <c r="B31" s="1014" t="s">
        <v>682</v>
      </c>
      <c r="C31" s="977">
        <v>6500</v>
      </c>
      <c r="D31" s="977">
        <v>6500</v>
      </c>
      <c r="E31" s="977">
        <v>6500</v>
      </c>
      <c r="F31" s="921">
        <f t="shared" si="0"/>
        <v>100</v>
      </c>
      <c r="G31" s="928" t="s">
        <v>4348</v>
      </c>
      <c r="H31" s="923" t="s">
        <v>70</v>
      </c>
    </row>
    <row r="32" spans="1:12" s="917" customFormat="1" ht="24" customHeight="1" x14ac:dyDescent="0.2">
      <c r="A32" s="918">
        <f t="shared" si="1"/>
        <v>20</v>
      </c>
      <c r="B32" s="981" t="s">
        <v>4571</v>
      </c>
      <c r="C32" s="934">
        <v>3000</v>
      </c>
      <c r="D32" s="934">
        <v>0</v>
      </c>
      <c r="E32" s="934">
        <v>0</v>
      </c>
      <c r="F32" s="921" t="s">
        <v>201</v>
      </c>
      <c r="G32" s="928" t="s">
        <v>4371</v>
      </c>
      <c r="H32" s="923" t="s">
        <v>4572</v>
      </c>
    </row>
    <row r="33" spans="1:8" s="917" customFormat="1" ht="54.75" customHeight="1" x14ac:dyDescent="0.2">
      <c r="A33" s="918">
        <f t="shared" si="1"/>
        <v>21</v>
      </c>
      <c r="B33" s="981" t="s">
        <v>4573</v>
      </c>
      <c r="C33" s="934">
        <v>10000</v>
      </c>
      <c r="D33" s="934">
        <v>3012.25</v>
      </c>
      <c r="E33" s="934">
        <v>3012.2465999999999</v>
      </c>
      <c r="F33" s="921">
        <f>E33/D33*100</f>
        <v>99.999887127562445</v>
      </c>
      <c r="G33" s="928" t="s">
        <v>4350</v>
      </c>
      <c r="H33" s="923" t="s">
        <v>4574</v>
      </c>
    </row>
    <row r="34" spans="1:8" s="917" customFormat="1" ht="34.5" customHeight="1" x14ac:dyDescent="0.2">
      <c r="A34" s="918">
        <f t="shared" si="1"/>
        <v>22</v>
      </c>
      <c r="B34" s="981" t="s">
        <v>4575</v>
      </c>
      <c r="C34" s="934">
        <v>5000</v>
      </c>
      <c r="D34" s="934">
        <v>0</v>
      </c>
      <c r="E34" s="934">
        <v>0</v>
      </c>
      <c r="F34" s="921" t="s">
        <v>201</v>
      </c>
      <c r="G34" s="928" t="s">
        <v>4350</v>
      </c>
      <c r="H34" s="923" t="s">
        <v>4576</v>
      </c>
    </row>
    <row r="35" spans="1:8" s="917" customFormat="1" ht="34.5" customHeight="1" x14ac:dyDescent="0.2">
      <c r="A35" s="918">
        <f t="shared" si="1"/>
        <v>23</v>
      </c>
      <c r="B35" s="981" t="s">
        <v>4577</v>
      </c>
      <c r="C35" s="996">
        <v>600</v>
      </c>
      <c r="D35" s="996">
        <v>600</v>
      </c>
      <c r="E35" s="996">
        <v>384.99</v>
      </c>
      <c r="F35" s="1005">
        <f>E35/D35*100</f>
        <v>64.165000000000006</v>
      </c>
      <c r="G35" s="928" t="s">
        <v>4348</v>
      </c>
      <c r="H35" s="923" t="s">
        <v>4578</v>
      </c>
    </row>
    <row r="36" spans="1:8" s="917" customFormat="1" ht="24" customHeight="1" x14ac:dyDescent="0.2">
      <c r="A36" s="918">
        <f t="shared" si="1"/>
        <v>24</v>
      </c>
      <c r="B36" s="981" t="s">
        <v>4579</v>
      </c>
      <c r="C36" s="934">
        <v>0</v>
      </c>
      <c r="D36" s="934">
        <v>100</v>
      </c>
      <c r="E36" s="934">
        <v>100</v>
      </c>
      <c r="F36" s="921">
        <f>E36/D36*100</f>
        <v>100</v>
      </c>
      <c r="G36" s="928" t="s">
        <v>4371</v>
      </c>
      <c r="H36" s="923" t="s">
        <v>70</v>
      </c>
    </row>
    <row r="37" spans="1:8" s="917" customFormat="1" ht="24" customHeight="1" x14ac:dyDescent="0.2">
      <c r="A37" s="918">
        <f t="shared" si="1"/>
        <v>25</v>
      </c>
      <c r="B37" s="981" t="s">
        <v>4580</v>
      </c>
      <c r="C37" s="934">
        <v>0</v>
      </c>
      <c r="D37" s="934">
        <v>50</v>
      </c>
      <c r="E37" s="934">
        <v>50</v>
      </c>
      <c r="F37" s="921">
        <f>E37/D37*100</f>
        <v>100</v>
      </c>
      <c r="G37" s="928" t="s">
        <v>4371</v>
      </c>
      <c r="H37" s="923" t="s">
        <v>70</v>
      </c>
    </row>
    <row r="38" spans="1:8" s="917" customFormat="1" ht="52.5" x14ac:dyDescent="0.2">
      <c r="A38" s="918">
        <f t="shared" si="1"/>
        <v>26</v>
      </c>
      <c r="B38" s="981" t="s">
        <v>4581</v>
      </c>
      <c r="C38" s="934">
        <v>0</v>
      </c>
      <c r="D38" s="934">
        <v>60</v>
      </c>
      <c r="E38" s="934">
        <v>0</v>
      </c>
      <c r="F38" s="921">
        <f>E38/D38*100</f>
        <v>0</v>
      </c>
      <c r="G38" s="928" t="s">
        <v>4350</v>
      </c>
      <c r="H38" s="923" t="s">
        <v>4582</v>
      </c>
    </row>
    <row r="39" spans="1:8" s="903" customFormat="1" ht="13.5" customHeight="1" thickBot="1" x14ac:dyDescent="0.25">
      <c r="A39" s="1164" t="s">
        <v>402</v>
      </c>
      <c r="B39" s="1165"/>
      <c r="C39" s="935">
        <f>SUM(C13:C38)</f>
        <v>185125</v>
      </c>
      <c r="D39" s="935">
        <f>SUM(D13:D38)</f>
        <v>178141.79</v>
      </c>
      <c r="E39" s="935">
        <f>SUM(E13:E38)</f>
        <v>163981.37591</v>
      </c>
      <c r="F39" s="936">
        <f>E39/D39*100</f>
        <v>92.051043110097865</v>
      </c>
      <c r="G39" s="937"/>
      <c r="H39" s="938"/>
    </row>
    <row r="40" spans="1:8" ht="18" customHeight="1" thickBot="1" x14ac:dyDescent="0.2">
      <c r="A40" s="910" t="s">
        <v>4343</v>
      </c>
      <c r="B40" s="911"/>
      <c r="C40" s="912"/>
      <c r="D40" s="912"/>
      <c r="E40" s="913"/>
      <c r="F40" s="914"/>
      <c r="G40" s="915"/>
      <c r="H40" s="964"/>
    </row>
    <row r="41" spans="1:8" s="884" customFormat="1" ht="67.5" customHeight="1" x14ac:dyDescent="0.2">
      <c r="A41" s="1015">
        <f>A38+1</f>
        <v>27</v>
      </c>
      <c r="B41" s="976" t="s">
        <v>2276</v>
      </c>
      <c r="C41" s="977">
        <v>6181</v>
      </c>
      <c r="D41" s="977">
        <v>24939.009999999995</v>
      </c>
      <c r="E41" s="977">
        <v>18587.26022</v>
      </c>
      <c r="F41" s="921">
        <f>E41/D41*100</f>
        <v>74.530866381624634</v>
      </c>
      <c r="G41" s="992" t="s">
        <v>4350</v>
      </c>
      <c r="H41" s="984" t="s">
        <v>4583</v>
      </c>
    </row>
    <row r="42" spans="1:8" s="884" customFormat="1" ht="67.5" customHeight="1" x14ac:dyDescent="0.2">
      <c r="A42" s="918">
        <f t="shared" ref="A42:A47" si="2">A41+1</f>
        <v>28</v>
      </c>
      <c r="B42" s="976" t="s">
        <v>2275</v>
      </c>
      <c r="C42" s="977">
        <v>950</v>
      </c>
      <c r="D42" s="977">
        <v>1750.0000000000002</v>
      </c>
      <c r="E42" s="977">
        <v>503.00959999999998</v>
      </c>
      <c r="F42" s="921">
        <f>E42/D42*100</f>
        <v>28.743405714285707</v>
      </c>
      <c r="G42" s="958" t="s">
        <v>4350</v>
      </c>
      <c r="H42" s="984" t="s">
        <v>4584</v>
      </c>
    </row>
    <row r="43" spans="1:8" s="884" customFormat="1" ht="24" customHeight="1" x14ac:dyDescent="0.2">
      <c r="A43" s="918">
        <f t="shared" si="2"/>
        <v>29</v>
      </c>
      <c r="B43" s="976" t="s">
        <v>2277</v>
      </c>
      <c r="C43" s="977">
        <v>0</v>
      </c>
      <c r="D43" s="977">
        <v>45.07</v>
      </c>
      <c r="E43" s="977">
        <v>45.007170000000002</v>
      </c>
      <c r="F43" s="921">
        <f>E43/D43*100</f>
        <v>99.860594630574667</v>
      </c>
      <c r="G43" s="958" t="s">
        <v>4371</v>
      </c>
      <c r="H43" s="984" t="s">
        <v>2148</v>
      </c>
    </row>
    <row r="44" spans="1:8" s="884" customFormat="1" ht="67.5" customHeight="1" x14ac:dyDescent="0.2">
      <c r="A44" s="918">
        <f t="shared" si="2"/>
        <v>30</v>
      </c>
      <c r="B44" s="976" t="s">
        <v>2278</v>
      </c>
      <c r="C44" s="977">
        <v>615</v>
      </c>
      <c r="D44" s="977">
        <v>615.00000000000011</v>
      </c>
      <c r="E44" s="977">
        <v>535.42991999999992</v>
      </c>
      <c r="F44" s="921">
        <f>E44/D44*100</f>
        <v>87.061775609756069</v>
      </c>
      <c r="G44" s="958" t="s">
        <v>4350</v>
      </c>
      <c r="H44" s="984" t="s">
        <v>4585</v>
      </c>
    </row>
    <row r="45" spans="1:8" s="884" customFormat="1" ht="63" x14ac:dyDescent="0.2">
      <c r="A45" s="918">
        <f t="shared" si="2"/>
        <v>31</v>
      </c>
      <c r="B45" s="976" t="s">
        <v>4586</v>
      </c>
      <c r="C45" s="977">
        <v>1075</v>
      </c>
      <c r="D45" s="977">
        <v>0</v>
      </c>
      <c r="E45" s="977">
        <v>0</v>
      </c>
      <c r="F45" s="921" t="s">
        <v>201</v>
      </c>
      <c r="G45" s="958" t="s">
        <v>4371</v>
      </c>
      <c r="H45" s="984" t="s">
        <v>4587</v>
      </c>
    </row>
    <row r="46" spans="1:8" s="884" customFormat="1" ht="67.5" customHeight="1" x14ac:dyDescent="0.2">
      <c r="A46" s="918">
        <f t="shared" si="2"/>
        <v>32</v>
      </c>
      <c r="B46" s="976" t="s">
        <v>2274</v>
      </c>
      <c r="C46" s="977">
        <v>2500</v>
      </c>
      <c r="D46" s="977">
        <v>2500</v>
      </c>
      <c r="E46" s="977">
        <v>2197.7206000000001</v>
      </c>
      <c r="F46" s="921">
        <f>E46/D46*100</f>
        <v>87.90882400000001</v>
      </c>
      <c r="G46" s="958" t="s">
        <v>4350</v>
      </c>
      <c r="H46" s="984" t="s">
        <v>4588</v>
      </c>
    </row>
    <row r="47" spans="1:8" s="884" customFormat="1" ht="111" customHeight="1" x14ac:dyDescent="0.2">
      <c r="A47" s="918">
        <f t="shared" si="2"/>
        <v>33</v>
      </c>
      <c r="B47" s="976" t="s">
        <v>4589</v>
      </c>
      <c r="C47" s="977">
        <v>50000</v>
      </c>
      <c r="D47" s="977">
        <v>5499.09</v>
      </c>
      <c r="E47" s="977">
        <v>0</v>
      </c>
      <c r="F47" s="921">
        <f>E47/D47*100</f>
        <v>0</v>
      </c>
      <c r="G47" s="958" t="s">
        <v>4350</v>
      </c>
      <c r="H47" s="984" t="s">
        <v>4590</v>
      </c>
    </row>
    <row r="48" spans="1:8" s="884" customFormat="1" ht="13.5" customHeight="1" thickBot="1" x14ac:dyDescent="0.25">
      <c r="A48" s="1164" t="s">
        <v>402</v>
      </c>
      <c r="B48" s="1165"/>
      <c r="C48" s="935">
        <f>SUM(C41:C47)</f>
        <v>61321</v>
      </c>
      <c r="D48" s="935">
        <f>SUM(D41:D47)</f>
        <v>35348.17</v>
      </c>
      <c r="E48" s="935">
        <f>SUM(E41:E47)</f>
        <v>21868.427510000001</v>
      </c>
      <c r="F48" s="962">
        <f>E48/D48*100</f>
        <v>61.865798172861574</v>
      </c>
      <c r="G48" s="937"/>
      <c r="H48" s="965"/>
    </row>
    <row r="49" spans="1:8" s="972" customFormat="1" x14ac:dyDescent="0.2">
      <c r="A49" s="985"/>
      <c r="B49" s="986"/>
      <c r="C49" s="985"/>
      <c r="D49" s="985"/>
      <c r="E49" s="985"/>
      <c r="F49" s="987"/>
      <c r="G49" s="988"/>
      <c r="H49" s="989"/>
    </row>
  </sheetData>
  <mergeCells count="7">
    <mergeCell ref="A48:B48"/>
    <mergeCell ref="A1:H1"/>
    <mergeCell ref="A4:B4"/>
    <mergeCell ref="A5:B5"/>
    <mergeCell ref="A6:B6"/>
    <mergeCell ref="A7:B7"/>
    <mergeCell ref="A39:B39"/>
  </mergeCells>
  <printOptions horizontalCentered="1"/>
  <pageMargins left="0.31496062992125984" right="0.31496062992125984" top="0.51181102362204722" bottom="0.43307086614173229" header="0.31496062992125984" footer="0.23622047244094491"/>
  <pageSetup paperSize="9" scale="96" firstPageNumber="260" fitToHeight="0" orientation="landscape" useFirstPageNumber="1" r:id="rId1"/>
  <headerFooter alignWithMargins="0">
    <oddHeader>&amp;L&amp;"Tahoma,Kurzíva"&amp;9Závěrečný účet za rok 2018&amp;R&amp;"Tahoma,Kurzíva"&amp;9Tabulka č. 12</oddHeader>
    <oddFooter>&amp;C&amp;"Tahoma,Obyčejné"&amp;10&amp;P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B1" zoomScaleNormal="100" zoomScaleSheetLayoutView="100" workbookViewId="0">
      <selection sqref="A1:G1"/>
    </sheetView>
  </sheetViews>
  <sheetFormatPr defaultRowHeight="12.75" x14ac:dyDescent="0.2"/>
  <cols>
    <col min="1" max="1" width="2.85546875" style="16" hidden="1" customWidth="1"/>
    <col min="2" max="2" width="10.28515625" style="16" customWidth="1"/>
    <col min="3" max="3" width="16.85546875" style="16" customWidth="1"/>
    <col min="4" max="11" width="11.7109375" style="16" customWidth="1"/>
    <col min="12" max="16384" width="9.140625" style="16"/>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ht="34.5" customHeight="1"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5"/>
      <c r="E32" s="5"/>
      <c r="F32" s="5"/>
      <c r="G32" s="5"/>
      <c r="H32" s="5"/>
      <c r="I32" s="5" t="s">
        <v>12</v>
      </c>
    </row>
    <row r="33" spans="2:10" ht="15.75" customHeight="1" x14ac:dyDescent="0.2">
      <c r="C33" s="6"/>
      <c r="D33" s="7" t="s">
        <v>13</v>
      </c>
      <c r="E33" s="7" t="s">
        <v>14</v>
      </c>
      <c r="F33" s="7" t="s">
        <v>57</v>
      </c>
      <c r="G33" s="7" t="s">
        <v>58</v>
      </c>
      <c r="H33" s="7" t="s">
        <v>59</v>
      </c>
      <c r="I33" s="8" t="s">
        <v>61</v>
      </c>
    </row>
    <row r="34" spans="2:10" ht="15.75" customHeight="1" x14ac:dyDescent="0.2">
      <c r="C34" s="9" t="s">
        <v>4</v>
      </c>
      <c r="D34" s="11">
        <v>14904.712</v>
      </c>
      <c r="E34" s="11">
        <v>15138.14</v>
      </c>
      <c r="F34" s="11">
        <v>16356.737999999999</v>
      </c>
      <c r="G34" s="11">
        <v>16889.752</v>
      </c>
      <c r="H34" s="11">
        <v>18636.111000000001</v>
      </c>
      <c r="I34" s="12">
        <v>21071.899700000002</v>
      </c>
    </row>
    <row r="35" spans="2:10" ht="15.75" customHeight="1" x14ac:dyDescent="0.2">
      <c r="C35" s="9" t="s">
        <v>3</v>
      </c>
      <c r="D35" s="11">
        <v>2009.296</v>
      </c>
      <c r="E35" s="11">
        <v>2299.4070000000002</v>
      </c>
      <c r="F35" s="11">
        <v>4409.991</v>
      </c>
      <c r="G35" s="11">
        <v>1192.5619999999999</v>
      </c>
      <c r="H35" s="11">
        <v>1361.5730000000001</v>
      </c>
      <c r="I35" s="12">
        <v>3075.1028999999999</v>
      </c>
    </row>
    <row r="36" spans="2:10" ht="15.75" customHeight="1" thickBot="1" x14ac:dyDescent="0.25">
      <c r="C36" s="13" t="s">
        <v>11</v>
      </c>
      <c r="D36" s="14">
        <f t="shared" ref="D36:I36" si="0">SUM(D34:D35)</f>
        <v>16914.007999999998</v>
      </c>
      <c r="E36" s="14">
        <f t="shared" si="0"/>
        <v>17437.546999999999</v>
      </c>
      <c r="F36" s="14">
        <f t="shared" si="0"/>
        <v>20766.728999999999</v>
      </c>
      <c r="G36" s="14">
        <f t="shared" si="0"/>
        <v>18082.313999999998</v>
      </c>
      <c r="H36" s="14">
        <f t="shared" si="0"/>
        <v>19997.684000000001</v>
      </c>
      <c r="I36" s="15">
        <f t="shared" si="0"/>
        <v>24147.0026</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55" orientation="landscape" useFirstPageNumber="1" r:id="rId2"/>
  <headerFooter scaleWithDoc="0" alignWithMargins="0">
    <oddHeader>&amp;L&amp;"Tahoma,Kurzíva"&amp;9Závěrečný účet za rok 2018&amp;R&amp;"Tahoma,Kurzíva"&amp;9Graf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Normal="100" zoomScaleSheetLayoutView="100" workbookViewId="0">
      <selection activeCell="J3" sqref="J3"/>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10" s="882" customFormat="1" ht="18" customHeight="1" x14ac:dyDescent="0.2">
      <c r="A1" s="1159" t="s">
        <v>4591</v>
      </c>
      <c r="B1" s="1159"/>
      <c r="C1" s="1159"/>
      <c r="D1" s="1159"/>
      <c r="E1" s="1159"/>
      <c r="F1" s="1159"/>
      <c r="G1" s="1159"/>
      <c r="H1" s="1159"/>
    </row>
    <row r="2" spans="1:10" ht="12" customHeight="1" x14ac:dyDescent="0.2"/>
    <row r="3" spans="1:10" ht="12" customHeight="1" thickBot="1" x14ac:dyDescent="0.2">
      <c r="A3" s="889"/>
      <c r="F3" s="890" t="s">
        <v>4335</v>
      </c>
    </row>
    <row r="4" spans="1:10" ht="23.25" customHeight="1" x14ac:dyDescent="0.2">
      <c r="A4" s="1160"/>
      <c r="B4" s="1161"/>
      <c r="C4" s="891" t="s">
        <v>4336</v>
      </c>
      <c r="D4" s="891" t="s">
        <v>4337</v>
      </c>
      <c r="E4" s="891" t="s">
        <v>4338</v>
      </c>
      <c r="F4" s="892" t="s">
        <v>4339</v>
      </c>
      <c r="G4" s="893"/>
      <c r="H4" s="894"/>
    </row>
    <row r="5" spans="1:10" ht="12.75" customHeight="1" x14ac:dyDescent="0.2">
      <c r="A5" s="1157" t="s">
        <v>4340</v>
      </c>
      <c r="B5" s="1158"/>
      <c r="C5" s="895">
        <f>C32</f>
        <v>109160</v>
      </c>
      <c r="D5" s="895">
        <f>D32</f>
        <v>114993.16</v>
      </c>
      <c r="E5" s="895">
        <f>E32</f>
        <v>92316.753089999984</v>
      </c>
      <c r="F5" s="896">
        <f t="shared" ref="F5:F9" si="0">E5/D5*100</f>
        <v>80.280212396980815</v>
      </c>
      <c r="G5" s="897"/>
      <c r="H5" s="898"/>
    </row>
    <row r="6" spans="1:10" ht="12.75" customHeight="1" x14ac:dyDescent="0.2">
      <c r="A6" s="1157" t="s">
        <v>4341</v>
      </c>
      <c r="B6" s="1158"/>
      <c r="C6" s="899">
        <f>C35</f>
        <v>0</v>
      </c>
      <c r="D6" s="899">
        <f>D35</f>
        <v>250</v>
      </c>
      <c r="E6" s="899">
        <f>E35</f>
        <v>250</v>
      </c>
      <c r="F6" s="896">
        <f t="shared" si="0"/>
        <v>100</v>
      </c>
      <c r="G6" s="897"/>
      <c r="H6" s="898"/>
    </row>
    <row r="7" spans="1:10" ht="12.75" customHeight="1" x14ac:dyDescent="0.2">
      <c r="A7" s="1157" t="s">
        <v>4342</v>
      </c>
      <c r="B7" s="1158"/>
      <c r="C7" s="899">
        <f>C38</f>
        <v>0</v>
      </c>
      <c r="D7" s="899">
        <f>D38</f>
        <v>5056.0199999999995</v>
      </c>
      <c r="E7" s="899">
        <f>E38</f>
        <v>4004.6800499999999</v>
      </c>
      <c r="F7" s="896">
        <f t="shared" si="0"/>
        <v>79.206175015130484</v>
      </c>
      <c r="G7" s="897"/>
      <c r="H7" s="898"/>
    </row>
    <row r="8" spans="1:10" ht="12.75" customHeight="1" x14ac:dyDescent="0.2">
      <c r="A8" s="1157" t="s">
        <v>4343</v>
      </c>
      <c r="B8" s="1158"/>
      <c r="C8" s="899">
        <f>C49</f>
        <v>7220</v>
      </c>
      <c r="D8" s="899">
        <f>D49</f>
        <v>3900</v>
      </c>
      <c r="E8" s="899">
        <f>E49</f>
        <v>1539.4189899999999</v>
      </c>
      <c r="F8" s="896">
        <f t="shared" si="0"/>
        <v>39.472281794871797</v>
      </c>
      <c r="G8" s="897"/>
      <c r="H8" s="898"/>
    </row>
    <row r="9" spans="1:10" s="889" customFormat="1" ht="13.5" customHeight="1" thickBot="1" x14ac:dyDescent="0.25">
      <c r="A9" s="1162" t="s">
        <v>402</v>
      </c>
      <c r="B9" s="1163"/>
      <c r="C9" s="900">
        <f>SUM(C5:C8)</f>
        <v>116380</v>
      </c>
      <c r="D9" s="901">
        <f>SUM(D5:D8)</f>
        <v>124199.18000000001</v>
      </c>
      <c r="E9" s="900">
        <f>SUM(E5:E8)</f>
        <v>98110.852129999985</v>
      </c>
      <c r="F9" s="902">
        <f t="shared" si="0"/>
        <v>78.99476641472188</v>
      </c>
      <c r="G9" s="897"/>
      <c r="H9" s="898"/>
    </row>
    <row r="10" spans="1:10" s="970" customFormat="1" ht="10.5" customHeight="1" x14ac:dyDescent="0.2">
      <c r="B10" s="971"/>
      <c r="C10" s="972"/>
      <c r="D10" s="972"/>
      <c r="E10" s="972"/>
      <c r="F10" s="973"/>
      <c r="G10" s="974"/>
      <c r="H10" s="975"/>
    </row>
    <row r="11" spans="1:10" s="970" customFormat="1" ht="10.5" customHeight="1" x14ac:dyDescent="0.2">
      <c r="B11" s="971"/>
      <c r="C11" s="972"/>
      <c r="D11" s="972"/>
      <c r="E11" s="972"/>
      <c r="F11" s="973"/>
      <c r="G11" s="974"/>
      <c r="H11" s="975"/>
    </row>
    <row r="12" spans="1:10" s="970" customFormat="1" ht="10.5" customHeight="1" thickBot="1" x14ac:dyDescent="0.2">
      <c r="B12" s="971"/>
      <c r="C12" s="972"/>
      <c r="D12" s="972"/>
      <c r="E12" s="972"/>
      <c r="F12" s="973"/>
      <c r="G12" s="974"/>
      <c r="H12" s="890" t="s">
        <v>4335</v>
      </c>
    </row>
    <row r="13" spans="1:10" ht="28.5" customHeight="1" thickBot="1" x14ac:dyDescent="0.25">
      <c r="A13" s="906" t="s">
        <v>4344</v>
      </c>
      <c r="B13" s="907" t="s">
        <v>2032</v>
      </c>
      <c r="C13" s="908" t="s">
        <v>4336</v>
      </c>
      <c r="D13" s="908" t="s">
        <v>4337</v>
      </c>
      <c r="E13" s="908" t="s">
        <v>4338</v>
      </c>
      <c r="F13" s="908" t="s">
        <v>4339</v>
      </c>
      <c r="G13" s="908" t="s">
        <v>4345</v>
      </c>
      <c r="H13" s="909" t="s">
        <v>4346</v>
      </c>
    </row>
    <row r="14" spans="1:10" ht="15" customHeight="1" thickBot="1" x14ac:dyDescent="0.2">
      <c r="A14" s="910" t="s">
        <v>4347</v>
      </c>
      <c r="B14" s="911"/>
      <c r="C14" s="912"/>
      <c r="D14" s="912"/>
      <c r="E14" s="913"/>
      <c r="F14" s="914"/>
      <c r="G14" s="915"/>
      <c r="H14" s="916"/>
    </row>
    <row r="15" spans="1:10" s="917" customFormat="1" ht="34.5" customHeight="1" x14ac:dyDescent="0.2">
      <c r="A15" s="918">
        <v>1</v>
      </c>
      <c r="B15" s="976" t="s">
        <v>2755</v>
      </c>
      <c r="C15" s="977">
        <v>3000</v>
      </c>
      <c r="D15" s="977">
        <v>1570.1599999999999</v>
      </c>
      <c r="E15" s="977">
        <v>1567.4385099999997</v>
      </c>
      <c r="F15" s="978">
        <f>E15/D15*100</f>
        <v>99.826674351658411</v>
      </c>
      <c r="G15" s="979" t="s">
        <v>4348</v>
      </c>
      <c r="H15" s="956" t="s">
        <v>4592</v>
      </c>
      <c r="I15" s="1011"/>
      <c r="J15" s="1011"/>
    </row>
    <row r="16" spans="1:10" s="917" customFormat="1" ht="73.5" x14ac:dyDescent="0.2">
      <c r="A16" s="918">
        <f>A15+1</f>
        <v>2</v>
      </c>
      <c r="B16" s="976" t="s">
        <v>2688</v>
      </c>
      <c r="C16" s="977">
        <v>3000</v>
      </c>
      <c r="D16" s="977">
        <v>1531.0400000000002</v>
      </c>
      <c r="E16" s="977">
        <v>1506.4212</v>
      </c>
      <c r="F16" s="929">
        <f t="shared" ref="F16:F32" si="1">E16/D16*100</f>
        <v>98.39202110983382</v>
      </c>
      <c r="G16" s="922" t="s">
        <v>4348</v>
      </c>
      <c r="H16" s="923" t="s">
        <v>4593</v>
      </c>
      <c r="I16" s="1011"/>
      <c r="J16" s="1011"/>
    </row>
    <row r="17" spans="1:10" s="917" customFormat="1" ht="89.25" customHeight="1" x14ac:dyDescent="0.2">
      <c r="A17" s="918">
        <f t="shared" ref="A17:A31" si="2">A16+1</f>
        <v>3</v>
      </c>
      <c r="B17" s="976" t="s">
        <v>2934</v>
      </c>
      <c r="C17" s="977">
        <v>5500</v>
      </c>
      <c r="D17" s="977">
        <v>6833.15</v>
      </c>
      <c r="E17" s="977">
        <v>4070.3648299999986</v>
      </c>
      <c r="F17" s="921">
        <f t="shared" si="1"/>
        <v>59.567912748878612</v>
      </c>
      <c r="G17" s="922" t="s">
        <v>4348</v>
      </c>
      <c r="H17" s="923" t="s">
        <v>4594</v>
      </c>
      <c r="I17" s="1011"/>
    </row>
    <row r="18" spans="1:10" s="917" customFormat="1" ht="67.5" customHeight="1" x14ac:dyDescent="0.2">
      <c r="A18" s="918">
        <f t="shared" si="2"/>
        <v>4</v>
      </c>
      <c r="B18" s="976" t="s">
        <v>2713</v>
      </c>
      <c r="C18" s="977">
        <v>3000</v>
      </c>
      <c r="D18" s="977">
        <v>1101.57</v>
      </c>
      <c r="E18" s="977">
        <v>1067.3757900000001</v>
      </c>
      <c r="F18" s="921">
        <f t="shared" si="1"/>
        <v>96.895865900487493</v>
      </c>
      <c r="G18" s="1010" t="s">
        <v>4348</v>
      </c>
      <c r="H18" s="923" t="s">
        <v>4595</v>
      </c>
      <c r="I18" s="1011"/>
    </row>
    <row r="19" spans="1:10" s="917" customFormat="1" ht="24" customHeight="1" x14ac:dyDescent="0.2">
      <c r="A19" s="918">
        <f t="shared" si="2"/>
        <v>5</v>
      </c>
      <c r="B19" s="976" t="s">
        <v>3020</v>
      </c>
      <c r="C19" s="977">
        <v>6000</v>
      </c>
      <c r="D19" s="977">
        <v>4816.5200000000004</v>
      </c>
      <c r="E19" s="977">
        <v>4816.523000000001</v>
      </c>
      <c r="F19" s="921">
        <f t="shared" si="1"/>
        <v>100.00006228563363</v>
      </c>
      <c r="G19" s="1010" t="s">
        <v>4348</v>
      </c>
      <c r="H19" s="923" t="s">
        <v>70</v>
      </c>
      <c r="I19" s="1011"/>
    </row>
    <row r="20" spans="1:10" s="917" customFormat="1" ht="84" x14ac:dyDescent="0.2">
      <c r="A20" s="918">
        <f t="shared" si="2"/>
        <v>6</v>
      </c>
      <c r="B20" s="976" t="s">
        <v>4596</v>
      </c>
      <c r="C20" s="977">
        <v>10000</v>
      </c>
      <c r="D20" s="977">
        <v>0</v>
      </c>
      <c r="E20" s="977">
        <v>0</v>
      </c>
      <c r="F20" s="921" t="s">
        <v>201</v>
      </c>
      <c r="G20" s="922" t="s">
        <v>4348</v>
      </c>
      <c r="H20" s="923" t="s">
        <v>4597</v>
      </c>
    </row>
    <row r="21" spans="1:10" s="980" customFormat="1" ht="78" customHeight="1" x14ac:dyDescent="0.2">
      <c r="A21" s="918">
        <f t="shared" si="2"/>
        <v>7</v>
      </c>
      <c r="B21" s="976" t="s">
        <v>713</v>
      </c>
      <c r="C21" s="977">
        <v>4000</v>
      </c>
      <c r="D21" s="977">
        <v>21483.800000000003</v>
      </c>
      <c r="E21" s="977">
        <v>16878.199069999999</v>
      </c>
      <c r="F21" s="921">
        <f t="shared" si="1"/>
        <v>78.562447378955298</v>
      </c>
      <c r="G21" s="928" t="s">
        <v>4348</v>
      </c>
      <c r="H21" s="925" t="s">
        <v>4598</v>
      </c>
      <c r="I21" s="1016"/>
      <c r="J21" s="1013"/>
    </row>
    <row r="22" spans="1:10" s="980" customFormat="1" ht="12.75" customHeight="1" x14ac:dyDescent="0.2">
      <c r="A22" s="918">
        <f t="shared" si="2"/>
        <v>8</v>
      </c>
      <c r="B22" s="976" t="s">
        <v>4599</v>
      </c>
      <c r="C22" s="977">
        <v>7000</v>
      </c>
      <c r="D22" s="977">
        <v>7000</v>
      </c>
      <c r="E22" s="977">
        <v>6999.85</v>
      </c>
      <c r="F22" s="921">
        <f t="shared" si="1"/>
        <v>99.997857142857143</v>
      </c>
      <c r="G22" s="928" t="s">
        <v>4348</v>
      </c>
      <c r="H22" s="926" t="s">
        <v>70</v>
      </c>
    </row>
    <row r="23" spans="1:10" s="980" customFormat="1" ht="45" customHeight="1" x14ac:dyDescent="0.2">
      <c r="A23" s="918">
        <f t="shared" si="2"/>
        <v>9</v>
      </c>
      <c r="B23" s="976" t="s">
        <v>4600</v>
      </c>
      <c r="C23" s="977">
        <v>15280</v>
      </c>
      <c r="D23" s="977">
        <v>22598.980000000003</v>
      </c>
      <c r="E23" s="977">
        <v>17121.534810000001</v>
      </c>
      <c r="F23" s="921">
        <f t="shared" si="1"/>
        <v>75.762422950062344</v>
      </c>
      <c r="G23" s="928" t="s">
        <v>4348</v>
      </c>
      <c r="H23" s="923" t="s">
        <v>4601</v>
      </c>
      <c r="I23" s="1013"/>
      <c r="J23" s="1013"/>
    </row>
    <row r="24" spans="1:10" s="980" customFormat="1" ht="12.75" customHeight="1" x14ac:dyDescent="0.2">
      <c r="A24" s="918">
        <f t="shared" si="2"/>
        <v>10</v>
      </c>
      <c r="B24" s="976" t="s">
        <v>767</v>
      </c>
      <c r="C24" s="977">
        <v>700</v>
      </c>
      <c r="D24" s="977">
        <v>700</v>
      </c>
      <c r="E24" s="977">
        <v>700</v>
      </c>
      <c r="F24" s="921">
        <f t="shared" si="1"/>
        <v>100</v>
      </c>
      <c r="G24" s="928" t="s">
        <v>4348</v>
      </c>
      <c r="H24" s="923" t="s">
        <v>70</v>
      </c>
    </row>
    <row r="25" spans="1:10" s="980" customFormat="1" ht="45" customHeight="1" x14ac:dyDescent="0.2">
      <c r="A25" s="918">
        <f t="shared" si="2"/>
        <v>11</v>
      </c>
      <c r="B25" s="976" t="s">
        <v>712</v>
      </c>
      <c r="C25" s="977">
        <v>10000</v>
      </c>
      <c r="D25" s="977">
        <v>18300</v>
      </c>
      <c r="E25" s="977">
        <v>10000</v>
      </c>
      <c r="F25" s="921">
        <f t="shared" si="1"/>
        <v>54.644808743169406</v>
      </c>
      <c r="G25" s="924" t="s">
        <v>4348</v>
      </c>
      <c r="H25" s="925" t="s">
        <v>4602</v>
      </c>
    </row>
    <row r="26" spans="1:10" s="980" customFormat="1" ht="45" customHeight="1" x14ac:dyDescent="0.2">
      <c r="A26" s="918">
        <f t="shared" si="2"/>
        <v>12</v>
      </c>
      <c r="B26" s="976" t="s">
        <v>766</v>
      </c>
      <c r="C26" s="977">
        <v>2000</v>
      </c>
      <c r="D26" s="977">
        <v>2000</v>
      </c>
      <c r="E26" s="977">
        <v>1679.3950799999998</v>
      </c>
      <c r="F26" s="921">
        <f t="shared" si="1"/>
        <v>83.96975399999998</v>
      </c>
      <c r="G26" s="924" t="s">
        <v>4348</v>
      </c>
      <c r="H26" s="923" t="s">
        <v>4603</v>
      </c>
      <c r="I26" s="1013"/>
    </row>
    <row r="27" spans="1:10" s="917" customFormat="1" ht="45" customHeight="1" x14ac:dyDescent="0.2">
      <c r="A27" s="918">
        <f t="shared" si="2"/>
        <v>13</v>
      </c>
      <c r="B27" s="976" t="s">
        <v>4604</v>
      </c>
      <c r="C27" s="977">
        <v>31500</v>
      </c>
      <c r="D27" s="977">
        <v>18626.5</v>
      </c>
      <c r="E27" s="977">
        <v>17699.232800000002</v>
      </c>
      <c r="F27" s="921">
        <f t="shared" si="1"/>
        <v>95.021785091133609</v>
      </c>
      <c r="G27" s="928" t="s">
        <v>4371</v>
      </c>
      <c r="H27" s="923" t="s">
        <v>4605</v>
      </c>
      <c r="I27" s="1011"/>
      <c r="J27" s="1011"/>
    </row>
    <row r="28" spans="1:10" s="980" customFormat="1" ht="24" customHeight="1" x14ac:dyDescent="0.2">
      <c r="A28" s="918">
        <f t="shared" si="2"/>
        <v>14</v>
      </c>
      <c r="B28" s="976" t="s">
        <v>4606</v>
      </c>
      <c r="C28" s="977">
        <v>7000</v>
      </c>
      <c r="D28" s="977">
        <v>7372.74</v>
      </c>
      <c r="E28" s="977">
        <v>7372.7309999999998</v>
      </c>
      <c r="F28" s="921">
        <f t="shared" si="1"/>
        <v>99.999877928694076</v>
      </c>
      <c r="G28" s="928" t="s">
        <v>4348</v>
      </c>
      <c r="H28" s="926" t="s">
        <v>70</v>
      </c>
    </row>
    <row r="29" spans="1:10" s="917" customFormat="1" ht="34.5" customHeight="1" x14ac:dyDescent="0.2">
      <c r="A29" s="918">
        <f t="shared" si="2"/>
        <v>15</v>
      </c>
      <c r="B29" s="931" t="s">
        <v>4607</v>
      </c>
      <c r="C29" s="977">
        <v>240</v>
      </c>
      <c r="D29" s="977">
        <v>140</v>
      </c>
      <c r="E29" s="977">
        <v>127.7</v>
      </c>
      <c r="F29" s="921">
        <f t="shared" si="1"/>
        <v>91.214285714285708</v>
      </c>
      <c r="G29" s="928" t="s">
        <v>4348</v>
      </c>
      <c r="H29" s="923" t="s">
        <v>4608</v>
      </c>
      <c r="I29" s="1011"/>
    </row>
    <row r="30" spans="1:10" s="980" customFormat="1" ht="34.5" customHeight="1" x14ac:dyDescent="0.2">
      <c r="A30" s="918">
        <f t="shared" si="2"/>
        <v>16</v>
      </c>
      <c r="B30" s="931" t="s">
        <v>763</v>
      </c>
      <c r="C30" s="977">
        <v>500</v>
      </c>
      <c r="D30" s="977">
        <v>576.70000000000005</v>
      </c>
      <c r="E30" s="977">
        <v>376.7</v>
      </c>
      <c r="F30" s="921">
        <f t="shared" si="1"/>
        <v>65.319923703832146</v>
      </c>
      <c r="G30" s="928" t="s">
        <v>4350</v>
      </c>
      <c r="H30" s="925" t="s">
        <v>4609</v>
      </c>
      <c r="I30" s="1013"/>
    </row>
    <row r="31" spans="1:10" s="917" customFormat="1" ht="24" customHeight="1" x14ac:dyDescent="0.2">
      <c r="A31" s="918">
        <f t="shared" si="2"/>
        <v>17</v>
      </c>
      <c r="B31" s="976" t="s">
        <v>4610</v>
      </c>
      <c r="C31" s="977">
        <v>440</v>
      </c>
      <c r="D31" s="977">
        <v>342</v>
      </c>
      <c r="E31" s="977">
        <v>333.28699999999998</v>
      </c>
      <c r="F31" s="921">
        <f>E31/D31*100</f>
        <v>97.452339181286547</v>
      </c>
      <c r="G31" s="924" t="s">
        <v>4348</v>
      </c>
      <c r="H31" s="925" t="s">
        <v>70</v>
      </c>
    </row>
    <row r="32" spans="1:10" s="903" customFormat="1" ht="13.5" customHeight="1" thickBot="1" x14ac:dyDescent="0.25">
      <c r="A32" s="1164" t="s">
        <v>402</v>
      </c>
      <c r="B32" s="1165"/>
      <c r="C32" s="935">
        <f>SUM(C15:C31)</f>
        <v>109160</v>
      </c>
      <c r="D32" s="935">
        <f>SUM(D15:D31)</f>
        <v>114993.16</v>
      </c>
      <c r="E32" s="935">
        <f>SUM(E15:E31)</f>
        <v>92316.753089999984</v>
      </c>
      <c r="F32" s="936">
        <f t="shared" si="1"/>
        <v>80.280212396980815</v>
      </c>
      <c r="G32" s="937"/>
      <c r="H32" s="938"/>
    </row>
    <row r="33" spans="1:8" s="889" customFormat="1" ht="18" customHeight="1" thickBot="1" x14ac:dyDescent="0.2">
      <c r="A33" s="910" t="s">
        <v>4341</v>
      </c>
      <c r="B33" s="939"/>
      <c r="C33" s="940"/>
      <c r="D33" s="940"/>
      <c r="E33" s="941"/>
      <c r="F33" s="914"/>
      <c r="G33" s="915"/>
      <c r="H33" s="942"/>
    </row>
    <row r="34" spans="1:8" s="917" customFormat="1" ht="24" customHeight="1" x14ac:dyDescent="0.2">
      <c r="A34" s="943">
        <f>A31+1</f>
        <v>18</v>
      </c>
      <c r="B34" s="982" t="s">
        <v>2501</v>
      </c>
      <c r="C34" s="983">
        <v>0</v>
      </c>
      <c r="D34" s="983">
        <v>250</v>
      </c>
      <c r="E34" s="983">
        <v>250</v>
      </c>
      <c r="F34" s="921">
        <f t="shared" ref="F34:F35" si="3">E34/D34*100</f>
        <v>100</v>
      </c>
      <c r="G34" s="946" t="s">
        <v>4348</v>
      </c>
      <c r="H34" s="925" t="s">
        <v>70</v>
      </c>
    </row>
    <row r="35" spans="1:8" s="884" customFormat="1" ht="13.5" customHeight="1" thickBot="1" x14ac:dyDescent="0.25">
      <c r="A35" s="1164" t="s">
        <v>402</v>
      </c>
      <c r="B35" s="1165"/>
      <c r="C35" s="935">
        <f>SUM(C34:C34)</f>
        <v>0</v>
      </c>
      <c r="D35" s="935">
        <f>SUM(D34:D34)</f>
        <v>250</v>
      </c>
      <c r="E35" s="935">
        <f>SUM(E34:E34)</f>
        <v>250</v>
      </c>
      <c r="F35" s="936">
        <f t="shared" si="3"/>
        <v>100</v>
      </c>
      <c r="G35" s="948"/>
      <c r="H35" s="938"/>
    </row>
    <row r="36" spans="1:8" ht="18" customHeight="1" thickBot="1" x14ac:dyDescent="0.2">
      <c r="A36" s="949" t="s">
        <v>4382</v>
      </c>
      <c r="B36" s="950"/>
      <c r="C36" s="951"/>
      <c r="D36" s="951"/>
      <c r="E36" s="952"/>
      <c r="F36" s="953"/>
      <c r="G36" s="954"/>
      <c r="H36" s="955"/>
    </row>
    <row r="37" spans="1:8" s="884" customFormat="1" ht="67.5" customHeight="1" x14ac:dyDescent="0.2">
      <c r="A37" s="943">
        <f>A34+1</f>
        <v>19</v>
      </c>
      <c r="B37" s="976" t="s">
        <v>2444</v>
      </c>
      <c r="C37" s="977">
        <v>0</v>
      </c>
      <c r="D37" s="977">
        <v>5056.0199999999995</v>
      </c>
      <c r="E37" s="977">
        <v>4004.6800499999999</v>
      </c>
      <c r="F37" s="921">
        <f t="shared" ref="F37:F38" si="4">E37/D37*100</f>
        <v>79.206175015130484</v>
      </c>
      <c r="G37" s="946" t="s">
        <v>4350</v>
      </c>
      <c r="H37" s="925" t="s">
        <v>4611</v>
      </c>
    </row>
    <row r="38" spans="1:8" s="884" customFormat="1" ht="11.25" thickBot="1" x14ac:dyDescent="0.25">
      <c r="A38" s="1164" t="s">
        <v>402</v>
      </c>
      <c r="B38" s="1165"/>
      <c r="C38" s="935">
        <f>SUM(C37:C37)</f>
        <v>0</v>
      </c>
      <c r="D38" s="961">
        <f>SUM(D37:D37)</f>
        <v>5056.0199999999995</v>
      </c>
      <c r="E38" s="961">
        <f>SUM(E37:E37)</f>
        <v>4004.6800499999999</v>
      </c>
      <c r="F38" s="962">
        <f t="shared" si="4"/>
        <v>79.206175015130484</v>
      </c>
      <c r="G38" s="937"/>
      <c r="H38" s="963"/>
    </row>
    <row r="39" spans="1:8" ht="18" customHeight="1" thickBot="1" x14ac:dyDescent="0.2">
      <c r="A39" s="910" t="s">
        <v>4343</v>
      </c>
      <c r="B39" s="911"/>
      <c r="C39" s="912"/>
      <c r="D39" s="912"/>
      <c r="E39" s="913"/>
      <c r="F39" s="914"/>
      <c r="G39" s="915"/>
      <c r="H39" s="964"/>
    </row>
    <row r="40" spans="1:8" s="884" customFormat="1" ht="54.75" customHeight="1" x14ac:dyDescent="0.2">
      <c r="A40" s="943">
        <f>A37+1</f>
        <v>20</v>
      </c>
      <c r="B40" s="976" t="s">
        <v>4612</v>
      </c>
      <c r="C40" s="977">
        <v>120</v>
      </c>
      <c r="D40" s="977">
        <v>0</v>
      </c>
      <c r="E40" s="977">
        <v>0</v>
      </c>
      <c r="F40" s="921" t="s">
        <v>201</v>
      </c>
      <c r="G40" s="992" t="s">
        <v>4350</v>
      </c>
      <c r="H40" s="984" t="s">
        <v>4613</v>
      </c>
    </row>
    <row r="41" spans="1:8" s="884" customFormat="1" ht="54.75" customHeight="1" x14ac:dyDescent="0.2">
      <c r="A41" s="918">
        <f t="shared" ref="A41:A48" si="5">A40+1</f>
        <v>21</v>
      </c>
      <c r="B41" s="976" t="s">
        <v>4614</v>
      </c>
      <c r="C41" s="977">
        <v>1000</v>
      </c>
      <c r="D41" s="977">
        <v>0</v>
      </c>
      <c r="E41" s="977">
        <v>0</v>
      </c>
      <c r="F41" s="921" t="s">
        <v>201</v>
      </c>
      <c r="G41" s="958" t="s">
        <v>4350</v>
      </c>
      <c r="H41" s="984" t="s">
        <v>4615</v>
      </c>
    </row>
    <row r="42" spans="1:8" s="884" customFormat="1" ht="52.5" x14ac:dyDescent="0.2">
      <c r="A42" s="918">
        <f t="shared" si="5"/>
        <v>22</v>
      </c>
      <c r="B42" s="976" t="s">
        <v>4616</v>
      </c>
      <c r="C42" s="977">
        <v>1000</v>
      </c>
      <c r="D42" s="977">
        <v>0</v>
      </c>
      <c r="E42" s="977">
        <v>0</v>
      </c>
      <c r="F42" s="921" t="s">
        <v>201</v>
      </c>
      <c r="G42" s="958" t="s">
        <v>4350</v>
      </c>
      <c r="H42" s="984" t="s">
        <v>4617</v>
      </c>
    </row>
    <row r="43" spans="1:8" s="884" customFormat="1" ht="34.5" customHeight="1" x14ac:dyDescent="0.2">
      <c r="A43" s="918">
        <f t="shared" si="5"/>
        <v>23</v>
      </c>
      <c r="B43" s="976" t="s">
        <v>4618</v>
      </c>
      <c r="C43" s="977">
        <v>100</v>
      </c>
      <c r="D43" s="977">
        <v>0</v>
      </c>
      <c r="E43" s="977">
        <v>0</v>
      </c>
      <c r="F43" s="921" t="s">
        <v>201</v>
      </c>
      <c r="G43" s="958" t="s">
        <v>4371</v>
      </c>
      <c r="H43" s="984" t="s">
        <v>4620</v>
      </c>
    </row>
    <row r="44" spans="1:8" s="884" customFormat="1" ht="34.5" customHeight="1" x14ac:dyDescent="0.2">
      <c r="A44" s="918">
        <f t="shared" si="5"/>
        <v>24</v>
      </c>
      <c r="B44" s="976" t="s">
        <v>4619</v>
      </c>
      <c r="C44" s="977">
        <v>1000</v>
      </c>
      <c r="D44" s="977">
        <v>0</v>
      </c>
      <c r="E44" s="977">
        <v>0</v>
      </c>
      <c r="F44" s="921" t="s">
        <v>201</v>
      </c>
      <c r="G44" s="958" t="s">
        <v>4371</v>
      </c>
      <c r="H44" s="984" t="s">
        <v>4620</v>
      </c>
    </row>
    <row r="45" spans="1:8" s="884" customFormat="1" ht="54.75" customHeight="1" x14ac:dyDescent="0.2">
      <c r="A45" s="918">
        <f t="shared" si="5"/>
        <v>25</v>
      </c>
      <c r="B45" s="976" t="s">
        <v>4621</v>
      </c>
      <c r="C45" s="977">
        <v>500</v>
      </c>
      <c r="D45" s="977">
        <v>0</v>
      </c>
      <c r="E45" s="977">
        <v>0</v>
      </c>
      <c r="F45" s="921" t="s">
        <v>201</v>
      </c>
      <c r="G45" s="958" t="s">
        <v>4350</v>
      </c>
      <c r="H45" s="984" t="s">
        <v>4615</v>
      </c>
    </row>
    <row r="46" spans="1:8" s="884" customFormat="1" ht="34.5" customHeight="1" x14ac:dyDescent="0.2">
      <c r="A46" s="918">
        <f t="shared" si="5"/>
        <v>26</v>
      </c>
      <c r="B46" s="976" t="s">
        <v>4622</v>
      </c>
      <c r="C46" s="977">
        <v>1000</v>
      </c>
      <c r="D46" s="977">
        <v>0</v>
      </c>
      <c r="E46" s="977">
        <v>0</v>
      </c>
      <c r="F46" s="921" t="s">
        <v>201</v>
      </c>
      <c r="G46" s="958" t="s">
        <v>4371</v>
      </c>
      <c r="H46" s="984" t="s">
        <v>4620</v>
      </c>
    </row>
    <row r="47" spans="1:8" s="884" customFormat="1" ht="54.75" customHeight="1" x14ac:dyDescent="0.2">
      <c r="A47" s="918">
        <f t="shared" si="5"/>
        <v>27</v>
      </c>
      <c r="B47" s="976" t="s">
        <v>2279</v>
      </c>
      <c r="C47" s="977">
        <v>1500</v>
      </c>
      <c r="D47" s="977">
        <v>3900</v>
      </c>
      <c r="E47" s="977">
        <v>1539.4189899999999</v>
      </c>
      <c r="F47" s="921">
        <f t="shared" ref="F47:F49" si="6">E47/D47*100</f>
        <v>39.472281794871797</v>
      </c>
      <c r="G47" s="958" t="s">
        <v>4350</v>
      </c>
      <c r="H47" s="984" t="s">
        <v>5059</v>
      </c>
    </row>
    <row r="48" spans="1:8" s="884" customFormat="1" ht="34.5" customHeight="1" x14ac:dyDescent="0.2">
      <c r="A48" s="918">
        <f t="shared" si="5"/>
        <v>28</v>
      </c>
      <c r="B48" s="1001" t="s">
        <v>4623</v>
      </c>
      <c r="C48" s="977">
        <v>1000</v>
      </c>
      <c r="D48" s="977">
        <v>0</v>
      </c>
      <c r="E48" s="977">
        <v>0</v>
      </c>
      <c r="F48" s="921" t="s">
        <v>201</v>
      </c>
      <c r="G48" s="958" t="s">
        <v>4371</v>
      </c>
      <c r="H48" s="984" t="s">
        <v>4620</v>
      </c>
    </row>
    <row r="49" spans="1:8" s="884" customFormat="1" ht="13.5" customHeight="1" thickBot="1" x14ac:dyDescent="0.25">
      <c r="A49" s="1164" t="s">
        <v>402</v>
      </c>
      <c r="B49" s="1165"/>
      <c r="C49" s="935">
        <f>SUM(C40:C48)</f>
        <v>7220</v>
      </c>
      <c r="D49" s="935">
        <f>SUM(D40:D48)</f>
        <v>3900</v>
      </c>
      <c r="E49" s="935">
        <f>SUM(E40:E48)</f>
        <v>1539.4189899999999</v>
      </c>
      <c r="F49" s="962">
        <f t="shared" si="6"/>
        <v>39.472281794871797</v>
      </c>
      <c r="G49" s="937"/>
      <c r="H49" s="965"/>
    </row>
    <row r="50" spans="1:8" s="972" customFormat="1" x14ac:dyDescent="0.2">
      <c r="A50" s="985"/>
      <c r="B50" s="986"/>
      <c r="C50" s="985"/>
      <c r="D50" s="985"/>
      <c r="E50" s="985"/>
      <c r="F50" s="987"/>
      <c r="G50" s="988"/>
      <c r="H50" s="989"/>
    </row>
  </sheetData>
  <mergeCells count="11">
    <mergeCell ref="A9:B9"/>
    <mergeCell ref="A32:B32"/>
    <mergeCell ref="A35:B35"/>
    <mergeCell ref="A38:B38"/>
    <mergeCell ref="A49:B49"/>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64" fitToHeight="0" orientation="landscape" useFirstPageNumber="1" r:id="rId1"/>
  <headerFooter alignWithMargins="0">
    <oddHeader>&amp;L&amp;"Tahoma,Kurzíva"&amp;9Závěrečný účet za rok 2018&amp;R&amp;"Tahoma,Kurzíva"&amp;9Tabulka č. 13</oddHeader>
    <oddFooter>&amp;C&amp;"Tahoma,Obyčejné"&amp;10&amp;P</oddFooter>
  </headerFooter>
  <rowBreaks count="1" manualBreakCount="1">
    <brk id="32"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4"/>
  <sheetViews>
    <sheetView zoomScaleNormal="100" zoomScaleSheetLayoutView="100" workbookViewId="0">
      <selection activeCell="J3" sqref="J3"/>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4624</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C44</f>
        <v>147370</v>
      </c>
      <c r="D5" s="895">
        <f>D44</f>
        <v>1405478.05</v>
      </c>
      <c r="E5" s="895">
        <f>E44</f>
        <v>1399712.3618099997</v>
      </c>
      <c r="F5" s="896">
        <f t="shared" ref="F5:F10" si="0">E5/D5*100</f>
        <v>99.589770314093457</v>
      </c>
      <c r="G5" s="897"/>
      <c r="H5" s="898"/>
    </row>
    <row r="6" spans="1:8" ht="12.75" customHeight="1" x14ac:dyDescent="0.2">
      <c r="A6" s="1157" t="s">
        <v>4341</v>
      </c>
      <c r="B6" s="1158"/>
      <c r="C6" s="899">
        <f>C54</f>
        <v>278560</v>
      </c>
      <c r="D6" s="899">
        <f>D54</f>
        <v>581668.96</v>
      </c>
      <c r="E6" s="899">
        <f>E54</f>
        <v>578815.47400000005</v>
      </c>
      <c r="F6" s="896">
        <f t="shared" si="0"/>
        <v>99.509431275136308</v>
      </c>
      <c r="G6" s="897"/>
      <c r="H6" s="898"/>
    </row>
    <row r="7" spans="1:8" ht="12.75" customHeight="1" x14ac:dyDescent="0.2">
      <c r="A7" s="990" t="s">
        <v>4456</v>
      </c>
      <c r="B7" s="991"/>
      <c r="C7" s="899">
        <f>C57</f>
        <v>87000</v>
      </c>
      <c r="D7" s="899">
        <f>D57</f>
        <v>87000</v>
      </c>
      <c r="E7" s="899">
        <f>E57</f>
        <v>87000</v>
      </c>
      <c r="F7" s="896">
        <f t="shared" si="0"/>
        <v>100</v>
      </c>
      <c r="G7" s="897"/>
      <c r="H7" s="898"/>
    </row>
    <row r="8" spans="1:8" ht="12.75" customHeight="1" x14ac:dyDescent="0.2">
      <c r="A8" s="1157" t="s">
        <v>4342</v>
      </c>
      <c r="B8" s="1158"/>
      <c r="C8" s="899">
        <f>C85</f>
        <v>161963</v>
      </c>
      <c r="D8" s="899">
        <f>D85</f>
        <v>94828.62</v>
      </c>
      <c r="E8" s="899">
        <f>E85</f>
        <v>90953.218659999999</v>
      </c>
      <c r="F8" s="896">
        <f t="shared" si="0"/>
        <v>95.913257685285316</v>
      </c>
      <c r="G8" s="897"/>
      <c r="H8" s="898"/>
    </row>
    <row r="9" spans="1:8" ht="12.75" customHeight="1" x14ac:dyDescent="0.2">
      <c r="A9" s="1157" t="s">
        <v>4343</v>
      </c>
      <c r="B9" s="1158"/>
      <c r="C9" s="899">
        <f>C123</f>
        <v>64071</v>
      </c>
      <c r="D9" s="899">
        <f>D123</f>
        <v>379257.85</v>
      </c>
      <c r="E9" s="899">
        <f>E123</f>
        <v>185714.12705000001</v>
      </c>
      <c r="F9" s="896">
        <f t="shared" si="0"/>
        <v>48.967774048711192</v>
      </c>
      <c r="G9" s="897"/>
      <c r="H9" s="898"/>
    </row>
    <row r="10" spans="1:8" s="889" customFormat="1" ht="13.5" customHeight="1" thickBot="1" x14ac:dyDescent="0.25">
      <c r="A10" s="1162" t="s">
        <v>402</v>
      </c>
      <c r="B10" s="1163"/>
      <c r="C10" s="900">
        <f>SUM(C5:C9)</f>
        <v>738964</v>
      </c>
      <c r="D10" s="901">
        <f>SUM(D5:D9)</f>
        <v>2548233.48</v>
      </c>
      <c r="E10" s="900">
        <f>SUM(E5:E9)</f>
        <v>2342195.1815199992</v>
      </c>
      <c r="F10" s="902">
        <f t="shared" si="0"/>
        <v>91.914465448432892</v>
      </c>
      <c r="G10" s="897"/>
      <c r="H10" s="898"/>
    </row>
    <row r="11" spans="1:8" s="970" customFormat="1" ht="10.5" customHeight="1" x14ac:dyDescent="0.2">
      <c r="B11" s="971"/>
      <c r="C11" s="972"/>
      <c r="D11" s="972"/>
      <c r="E11" s="972"/>
      <c r="F11" s="973"/>
      <c r="G11" s="974"/>
      <c r="H11" s="975"/>
    </row>
    <row r="12" spans="1:8" s="970" customFormat="1" ht="10.5" customHeight="1" x14ac:dyDescent="0.2">
      <c r="B12" s="971"/>
      <c r="C12" s="972"/>
      <c r="D12" s="972"/>
      <c r="E12" s="972"/>
      <c r="F12" s="973"/>
      <c r="G12" s="974"/>
      <c r="H12" s="975"/>
    </row>
    <row r="13" spans="1:8" s="970" customFormat="1" ht="10.5" customHeight="1" thickBot="1" x14ac:dyDescent="0.2">
      <c r="B13" s="971"/>
      <c r="C13" s="972"/>
      <c r="D13" s="972"/>
      <c r="E13" s="972"/>
      <c r="F13" s="973"/>
      <c r="G13" s="974"/>
      <c r="H13" s="890" t="s">
        <v>4335</v>
      </c>
    </row>
    <row r="14" spans="1:8" ht="28.5" customHeight="1" thickBot="1" x14ac:dyDescent="0.25">
      <c r="A14" s="906" t="s">
        <v>4344</v>
      </c>
      <c r="B14" s="907" t="s">
        <v>2032</v>
      </c>
      <c r="C14" s="908" t="s">
        <v>4336</v>
      </c>
      <c r="D14" s="908" t="s">
        <v>4337</v>
      </c>
      <c r="E14" s="908" t="s">
        <v>4338</v>
      </c>
      <c r="F14" s="908" t="s">
        <v>4339</v>
      </c>
      <c r="G14" s="908" t="s">
        <v>4345</v>
      </c>
      <c r="H14" s="909" t="s">
        <v>4346</v>
      </c>
    </row>
    <row r="15" spans="1:8" ht="15" customHeight="1" thickBot="1" x14ac:dyDescent="0.2">
      <c r="A15" s="910" t="s">
        <v>4347</v>
      </c>
      <c r="B15" s="911"/>
      <c r="C15" s="912"/>
      <c r="D15" s="912"/>
      <c r="E15" s="913"/>
      <c r="F15" s="914"/>
      <c r="G15" s="915"/>
      <c r="H15" s="916"/>
    </row>
    <row r="16" spans="1:8" s="917" customFormat="1" ht="24" customHeight="1" x14ac:dyDescent="0.2">
      <c r="A16" s="918">
        <v>1</v>
      </c>
      <c r="B16" s="976" t="s">
        <v>2690</v>
      </c>
      <c r="C16" s="977">
        <v>3000</v>
      </c>
      <c r="D16" s="977">
        <v>2991.5</v>
      </c>
      <c r="E16" s="977">
        <v>2926.0032099999999</v>
      </c>
      <c r="F16" s="978">
        <f t="shared" ref="F16:F44" si="1">E16/D16*100</f>
        <v>97.810570282466983</v>
      </c>
      <c r="G16" s="979" t="s">
        <v>4348</v>
      </c>
      <c r="H16" s="1017" t="s">
        <v>70</v>
      </c>
    </row>
    <row r="17" spans="1:9" s="917" customFormat="1" ht="24" customHeight="1" x14ac:dyDescent="0.2">
      <c r="A17" s="918">
        <f>A16+1</f>
        <v>2</v>
      </c>
      <c r="B17" s="976" t="s">
        <v>2985</v>
      </c>
      <c r="C17" s="977">
        <v>800</v>
      </c>
      <c r="D17" s="977">
        <v>794.4</v>
      </c>
      <c r="E17" s="977">
        <v>792.74300000000005</v>
      </c>
      <c r="F17" s="929">
        <f t="shared" si="1"/>
        <v>99.791414904330324</v>
      </c>
      <c r="G17" s="922" t="s">
        <v>4348</v>
      </c>
      <c r="H17" s="1017" t="s">
        <v>70</v>
      </c>
    </row>
    <row r="18" spans="1:9" s="917" customFormat="1" ht="34.5" customHeight="1" x14ac:dyDescent="0.2">
      <c r="A18" s="918">
        <f t="shared" ref="A18:A43" si="2">A17+1</f>
        <v>3</v>
      </c>
      <c r="B18" s="976" t="s">
        <v>2911</v>
      </c>
      <c r="C18" s="977">
        <v>4000</v>
      </c>
      <c r="D18" s="977">
        <v>4396.4000000000005</v>
      </c>
      <c r="E18" s="977">
        <v>4394.2930000000006</v>
      </c>
      <c r="F18" s="921">
        <f t="shared" si="1"/>
        <v>99.952074424529158</v>
      </c>
      <c r="G18" s="922" t="s">
        <v>4348</v>
      </c>
      <c r="H18" s="923" t="s">
        <v>70</v>
      </c>
    </row>
    <row r="19" spans="1:9" s="917" customFormat="1" ht="24" customHeight="1" x14ac:dyDescent="0.2">
      <c r="A19" s="918">
        <f t="shared" si="2"/>
        <v>4</v>
      </c>
      <c r="B19" s="976" t="s">
        <v>2695</v>
      </c>
      <c r="C19" s="977">
        <v>25000</v>
      </c>
      <c r="D19" s="977">
        <v>25000.000000000004</v>
      </c>
      <c r="E19" s="977">
        <v>24854.11</v>
      </c>
      <c r="F19" s="921">
        <f t="shared" si="1"/>
        <v>99.41643999999998</v>
      </c>
      <c r="G19" s="1010" t="s">
        <v>4348</v>
      </c>
      <c r="H19" s="923" t="s">
        <v>70</v>
      </c>
    </row>
    <row r="20" spans="1:9" s="917" customFormat="1" ht="34.5" customHeight="1" x14ac:dyDescent="0.2">
      <c r="A20" s="918">
        <f t="shared" si="2"/>
        <v>5</v>
      </c>
      <c r="B20" s="976" t="s">
        <v>2866</v>
      </c>
      <c r="C20" s="977">
        <v>3200</v>
      </c>
      <c r="D20" s="977">
        <v>2757.7</v>
      </c>
      <c r="E20" s="977">
        <v>2646.5</v>
      </c>
      <c r="F20" s="921">
        <f t="shared" si="1"/>
        <v>95.967654204590787</v>
      </c>
      <c r="G20" s="1010" t="s">
        <v>4348</v>
      </c>
      <c r="H20" s="923" t="s">
        <v>70</v>
      </c>
    </row>
    <row r="21" spans="1:9" s="917" customFormat="1" ht="34.5" customHeight="1" x14ac:dyDescent="0.2">
      <c r="A21" s="918">
        <f t="shared" si="2"/>
        <v>6</v>
      </c>
      <c r="B21" s="976" t="s">
        <v>2709</v>
      </c>
      <c r="C21" s="977">
        <v>60000</v>
      </c>
      <c r="D21" s="977">
        <v>60000</v>
      </c>
      <c r="E21" s="977">
        <v>60000</v>
      </c>
      <c r="F21" s="921">
        <f t="shared" si="1"/>
        <v>100</v>
      </c>
      <c r="G21" s="922" t="s">
        <v>4348</v>
      </c>
      <c r="H21" s="923" t="s">
        <v>70</v>
      </c>
    </row>
    <row r="22" spans="1:9" s="917" customFormat="1" ht="34.5" customHeight="1" x14ac:dyDescent="0.2">
      <c r="A22" s="918">
        <f t="shared" si="2"/>
        <v>7</v>
      </c>
      <c r="B22" s="976" t="s">
        <v>2942</v>
      </c>
      <c r="C22" s="977">
        <v>500</v>
      </c>
      <c r="D22" s="977">
        <v>500</v>
      </c>
      <c r="E22" s="977">
        <v>500</v>
      </c>
      <c r="F22" s="921">
        <f t="shared" si="1"/>
        <v>100</v>
      </c>
      <c r="G22" s="924" t="s">
        <v>4348</v>
      </c>
      <c r="H22" s="925" t="s">
        <v>70</v>
      </c>
    </row>
    <row r="23" spans="1:9" s="980" customFormat="1" ht="24" customHeight="1" x14ac:dyDescent="0.2">
      <c r="A23" s="918">
        <f t="shared" si="2"/>
        <v>8</v>
      </c>
      <c r="B23" s="976" t="s">
        <v>2689</v>
      </c>
      <c r="C23" s="977">
        <v>0</v>
      </c>
      <c r="D23" s="977">
        <v>1242555.94</v>
      </c>
      <c r="E23" s="977">
        <v>1242555.9439999999</v>
      </c>
      <c r="F23" s="921">
        <f t="shared" si="1"/>
        <v>100.0000003219171</v>
      </c>
      <c r="G23" s="928" t="s">
        <v>4348</v>
      </c>
      <c r="H23" s="926" t="s">
        <v>70</v>
      </c>
      <c r="I23" s="927"/>
    </row>
    <row r="24" spans="1:9" s="980" customFormat="1" ht="24" customHeight="1" x14ac:dyDescent="0.2">
      <c r="A24" s="918">
        <f t="shared" si="2"/>
        <v>9</v>
      </c>
      <c r="B24" s="976" t="s">
        <v>4625</v>
      </c>
      <c r="C24" s="977">
        <v>39687</v>
      </c>
      <c r="D24" s="977">
        <v>39687</v>
      </c>
      <c r="E24" s="977">
        <v>39687</v>
      </c>
      <c r="F24" s="921">
        <f t="shared" si="1"/>
        <v>100</v>
      </c>
      <c r="G24" s="928" t="s">
        <v>4348</v>
      </c>
      <c r="H24" s="926" t="s">
        <v>70</v>
      </c>
    </row>
    <row r="25" spans="1:9" s="980" customFormat="1" ht="78" customHeight="1" x14ac:dyDescent="0.2">
      <c r="A25" s="918">
        <f t="shared" si="2"/>
        <v>10</v>
      </c>
      <c r="B25" s="976" t="s">
        <v>4626</v>
      </c>
      <c r="C25" s="977">
        <v>300</v>
      </c>
      <c r="D25" s="977">
        <v>300</v>
      </c>
      <c r="E25" s="977">
        <v>104.9</v>
      </c>
      <c r="F25" s="921">
        <f t="shared" si="1"/>
        <v>34.966666666666669</v>
      </c>
      <c r="G25" s="928" t="s">
        <v>4348</v>
      </c>
      <c r="H25" s="1017" t="s">
        <v>4627</v>
      </c>
    </row>
    <row r="26" spans="1:9" s="980" customFormat="1" ht="24" customHeight="1" x14ac:dyDescent="0.2">
      <c r="A26" s="918">
        <f t="shared" si="2"/>
        <v>11</v>
      </c>
      <c r="B26" s="976" t="s">
        <v>4628</v>
      </c>
      <c r="C26" s="977">
        <v>80</v>
      </c>
      <c r="D26" s="977">
        <v>80</v>
      </c>
      <c r="E26" s="977">
        <v>0</v>
      </c>
      <c r="F26" s="921">
        <f t="shared" si="1"/>
        <v>0</v>
      </c>
      <c r="G26" s="924" t="s">
        <v>4348</v>
      </c>
      <c r="H26" s="1018" t="s">
        <v>4629</v>
      </c>
    </row>
    <row r="27" spans="1:9" s="980" customFormat="1" ht="34.5" customHeight="1" x14ac:dyDescent="0.2">
      <c r="A27" s="918">
        <f t="shared" si="2"/>
        <v>12</v>
      </c>
      <c r="B27" s="976" t="s">
        <v>789</v>
      </c>
      <c r="C27" s="977">
        <v>200</v>
      </c>
      <c r="D27" s="977">
        <v>200</v>
      </c>
      <c r="E27" s="977">
        <v>169.9</v>
      </c>
      <c r="F27" s="921">
        <f t="shared" si="1"/>
        <v>84.95</v>
      </c>
      <c r="G27" s="924" t="s">
        <v>4348</v>
      </c>
      <c r="H27" s="1018" t="s">
        <v>4630</v>
      </c>
    </row>
    <row r="28" spans="1:9" s="980" customFormat="1" ht="126" x14ac:dyDescent="0.2">
      <c r="A28" s="918">
        <f t="shared" si="2"/>
        <v>13</v>
      </c>
      <c r="B28" s="976" t="s">
        <v>790</v>
      </c>
      <c r="C28" s="977">
        <v>3500</v>
      </c>
      <c r="D28" s="977">
        <v>4863.74</v>
      </c>
      <c r="E28" s="977">
        <v>3710.0816000000004</v>
      </c>
      <c r="F28" s="921">
        <f t="shared" si="1"/>
        <v>76.28042617409649</v>
      </c>
      <c r="G28" s="928" t="s">
        <v>4348</v>
      </c>
      <c r="H28" s="1017" t="s">
        <v>4631</v>
      </c>
    </row>
    <row r="29" spans="1:9" s="917" customFormat="1" ht="24" customHeight="1" x14ac:dyDescent="0.2">
      <c r="A29" s="918">
        <f t="shared" si="2"/>
        <v>14</v>
      </c>
      <c r="B29" s="931" t="s">
        <v>781</v>
      </c>
      <c r="C29" s="977">
        <v>2200</v>
      </c>
      <c r="D29" s="977">
        <v>2460</v>
      </c>
      <c r="E29" s="977">
        <v>2445.3879999999999</v>
      </c>
      <c r="F29" s="921">
        <f t="shared" si="1"/>
        <v>99.406016260162602</v>
      </c>
      <c r="G29" s="928" t="s">
        <v>4348</v>
      </c>
      <c r="H29" s="1017" t="s">
        <v>70</v>
      </c>
    </row>
    <row r="30" spans="1:9" s="980" customFormat="1" ht="78" customHeight="1" x14ac:dyDescent="0.2">
      <c r="A30" s="918">
        <f t="shared" si="2"/>
        <v>15</v>
      </c>
      <c r="B30" s="931" t="s">
        <v>788</v>
      </c>
      <c r="C30" s="977">
        <v>1500</v>
      </c>
      <c r="D30" s="977">
        <v>1675</v>
      </c>
      <c r="E30" s="977">
        <v>587.78300000000002</v>
      </c>
      <c r="F30" s="921">
        <f t="shared" si="1"/>
        <v>35.091522388059701</v>
      </c>
      <c r="G30" s="928" t="s">
        <v>4348</v>
      </c>
      <c r="H30" s="1017" t="s">
        <v>4632</v>
      </c>
    </row>
    <row r="31" spans="1:9" s="980" customFormat="1" ht="21" x14ac:dyDescent="0.2">
      <c r="A31" s="918">
        <f t="shared" si="2"/>
        <v>16</v>
      </c>
      <c r="B31" s="931" t="s">
        <v>770</v>
      </c>
      <c r="C31" s="977">
        <v>3000</v>
      </c>
      <c r="D31" s="977">
        <v>3750</v>
      </c>
      <c r="E31" s="977">
        <v>3750</v>
      </c>
      <c r="F31" s="921">
        <f t="shared" si="1"/>
        <v>100</v>
      </c>
      <c r="G31" s="928" t="s">
        <v>4348</v>
      </c>
      <c r="H31" s="923" t="s">
        <v>70</v>
      </c>
    </row>
    <row r="32" spans="1:9" s="917" customFormat="1" ht="12.75" customHeight="1" x14ac:dyDescent="0.2">
      <c r="A32" s="918">
        <f t="shared" si="2"/>
        <v>17</v>
      </c>
      <c r="B32" s="976" t="s">
        <v>4633</v>
      </c>
      <c r="C32" s="977">
        <v>0</v>
      </c>
      <c r="D32" s="977">
        <v>36.299999999999997</v>
      </c>
      <c r="E32" s="977">
        <v>36.299999999999997</v>
      </c>
      <c r="F32" s="921">
        <f t="shared" si="1"/>
        <v>100</v>
      </c>
      <c r="G32" s="928" t="s">
        <v>4348</v>
      </c>
      <c r="H32" s="923" t="s">
        <v>70</v>
      </c>
    </row>
    <row r="33" spans="1:8" s="980" customFormat="1" ht="24" customHeight="1" x14ac:dyDescent="0.2">
      <c r="A33" s="918">
        <f t="shared" si="2"/>
        <v>18</v>
      </c>
      <c r="B33" s="976" t="s">
        <v>4634</v>
      </c>
      <c r="C33" s="977">
        <v>403</v>
      </c>
      <c r="D33" s="977">
        <v>125</v>
      </c>
      <c r="E33" s="977">
        <v>124.729</v>
      </c>
      <c r="F33" s="921">
        <f t="shared" si="1"/>
        <v>99.783199999999994</v>
      </c>
      <c r="G33" s="928" t="s">
        <v>4348</v>
      </c>
      <c r="H33" s="923" t="s">
        <v>70</v>
      </c>
    </row>
    <row r="34" spans="1:8" s="917" customFormat="1" ht="54.75" customHeight="1" x14ac:dyDescent="0.2">
      <c r="A34" s="918">
        <f t="shared" si="2"/>
        <v>19</v>
      </c>
      <c r="B34" s="1019" t="s">
        <v>4635</v>
      </c>
      <c r="C34" s="977">
        <v>0</v>
      </c>
      <c r="D34" s="977">
        <v>465.29999999999995</v>
      </c>
      <c r="E34" s="977">
        <v>310</v>
      </c>
      <c r="F34" s="921">
        <f t="shared" si="1"/>
        <v>66.623683644960252</v>
      </c>
      <c r="G34" s="928" t="s">
        <v>4348</v>
      </c>
      <c r="H34" s="1020" t="s">
        <v>4636</v>
      </c>
    </row>
    <row r="35" spans="1:8" s="917" customFormat="1" ht="12.75" customHeight="1" x14ac:dyDescent="0.2">
      <c r="A35" s="918">
        <f t="shared" si="2"/>
        <v>20</v>
      </c>
      <c r="B35" s="981" t="s">
        <v>4637</v>
      </c>
      <c r="C35" s="934">
        <v>0</v>
      </c>
      <c r="D35" s="934">
        <v>2459.7700000000004</v>
      </c>
      <c r="E35" s="934">
        <v>2459.7669999999998</v>
      </c>
      <c r="F35" s="921">
        <f t="shared" si="1"/>
        <v>99.999878037377457</v>
      </c>
      <c r="G35" s="928" t="s">
        <v>4348</v>
      </c>
      <c r="H35" s="931" t="s">
        <v>70</v>
      </c>
    </row>
    <row r="36" spans="1:8" s="917" customFormat="1" ht="89.25" customHeight="1" x14ac:dyDescent="0.2">
      <c r="A36" s="918">
        <f t="shared" si="2"/>
        <v>21</v>
      </c>
      <c r="B36" s="981" t="s">
        <v>4638</v>
      </c>
      <c r="C36" s="934">
        <v>0</v>
      </c>
      <c r="D36" s="934">
        <v>9300</v>
      </c>
      <c r="E36" s="934">
        <v>6586.92</v>
      </c>
      <c r="F36" s="921">
        <f t="shared" si="1"/>
        <v>70.827096774193549</v>
      </c>
      <c r="G36" s="928" t="s">
        <v>4348</v>
      </c>
      <c r="H36" s="923" t="s">
        <v>4639</v>
      </c>
    </row>
    <row r="37" spans="1:8" s="917" customFormat="1" ht="24" customHeight="1" x14ac:dyDescent="0.2">
      <c r="A37" s="918">
        <f t="shared" si="2"/>
        <v>22</v>
      </c>
      <c r="B37" s="981" t="s">
        <v>4640</v>
      </c>
      <c r="C37" s="934">
        <v>0</v>
      </c>
      <c r="D37" s="934">
        <v>20</v>
      </c>
      <c r="E37" s="934">
        <v>10</v>
      </c>
      <c r="F37" s="921">
        <f t="shared" si="1"/>
        <v>50</v>
      </c>
      <c r="G37" s="928" t="s">
        <v>4371</v>
      </c>
      <c r="H37" s="1017" t="s">
        <v>4641</v>
      </c>
    </row>
    <row r="38" spans="1:8" s="917" customFormat="1" ht="12.75" customHeight="1" x14ac:dyDescent="0.2">
      <c r="A38" s="918">
        <f t="shared" si="2"/>
        <v>23</v>
      </c>
      <c r="B38" s="981" t="s">
        <v>4642</v>
      </c>
      <c r="C38" s="934">
        <v>0</v>
      </c>
      <c r="D38" s="934">
        <v>150</v>
      </c>
      <c r="E38" s="934">
        <v>150</v>
      </c>
      <c r="F38" s="921">
        <f t="shared" si="1"/>
        <v>100</v>
      </c>
      <c r="G38" s="928" t="s">
        <v>4371</v>
      </c>
      <c r="H38" s="923" t="s">
        <v>70</v>
      </c>
    </row>
    <row r="39" spans="1:8" s="917" customFormat="1" ht="12.75" customHeight="1" x14ac:dyDescent="0.2">
      <c r="A39" s="918">
        <f t="shared" si="2"/>
        <v>24</v>
      </c>
      <c r="B39" s="981" t="s">
        <v>4643</v>
      </c>
      <c r="C39" s="934">
        <v>0</v>
      </c>
      <c r="D39" s="934">
        <v>200</v>
      </c>
      <c r="E39" s="934">
        <v>200</v>
      </c>
      <c r="F39" s="921">
        <f t="shared" si="1"/>
        <v>100</v>
      </c>
      <c r="G39" s="928" t="s">
        <v>4371</v>
      </c>
      <c r="H39" s="923" t="s">
        <v>70</v>
      </c>
    </row>
    <row r="40" spans="1:8" s="917" customFormat="1" ht="24" customHeight="1" x14ac:dyDescent="0.2">
      <c r="A40" s="918">
        <f t="shared" si="2"/>
        <v>25</v>
      </c>
      <c r="B40" s="981" t="s">
        <v>4644</v>
      </c>
      <c r="C40" s="934">
        <v>0</v>
      </c>
      <c r="D40" s="934">
        <v>200</v>
      </c>
      <c r="E40" s="934">
        <v>200</v>
      </c>
      <c r="F40" s="921">
        <f t="shared" si="1"/>
        <v>100</v>
      </c>
      <c r="G40" s="928" t="s">
        <v>4371</v>
      </c>
      <c r="H40" s="923" t="s">
        <v>70</v>
      </c>
    </row>
    <row r="41" spans="1:8" s="917" customFormat="1" ht="24" customHeight="1" x14ac:dyDescent="0.2">
      <c r="A41" s="918">
        <f t="shared" si="2"/>
        <v>26</v>
      </c>
      <c r="B41" s="981" t="s">
        <v>4645</v>
      </c>
      <c r="C41" s="934">
        <v>0</v>
      </c>
      <c r="D41" s="934">
        <v>200</v>
      </c>
      <c r="E41" s="934">
        <v>200</v>
      </c>
      <c r="F41" s="921">
        <f t="shared" si="1"/>
        <v>100</v>
      </c>
      <c r="G41" s="928" t="s">
        <v>4371</v>
      </c>
      <c r="H41" s="923" t="s">
        <v>70</v>
      </c>
    </row>
    <row r="42" spans="1:8" s="917" customFormat="1" ht="45" customHeight="1" x14ac:dyDescent="0.2">
      <c r="A42" s="918">
        <f t="shared" si="2"/>
        <v>27</v>
      </c>
      <c r="B42" s="981" t="s">
        <v>4646</v>
      </c>
      <c r="C42" s="934">
        <v>0</v>
      </c>
      <c r="D42" s="934">
        <v>110</v>
      </c>
      <c r="E42" s="934">
        <v>110</v>
      </c>
      <c r="F42" s="921">
        <f t="shared" si="1"/>
        <v>100</v>
      </c>
      <c r="G42" s="928" t="s">
        <v>4371</v>
      </c>
      <c r="H42" s="923" t="s">
        <v>70</v>
      </c>
    </row>
    <row r="43" spans="1:8" s="917" customFormat="1" ht="24" customHeight="1" x14ac:dyDescent="0.2">
      <c r="A43" s="918">
        <f t="shared" si="2"/>
        <v>28</v>
      </c>
      <c r="B43" s="981" t="s">
        <v>4647</v>
      </c>
      <c r="C43" s="934">
        <v>0</v>
      </c>
      <c r="D43" s="934">
        <v>200</v>
      </c>
      <c r="E43" s="934">
        <v>200</v>
      </c>
      <c r="F43" s="921">
        <f t="shared" si="1"/>
        <v>100</v>
      </c>
      <c r="G43" s="928" t="s">
        <v>4371</v>
      </c>
      <c r="H43" s="923" t="s">
        <v>70</v>
      </c>
    </row>
    <row r="44" spans="1:8" s="903" customFormat="1" ht="13.5" customHeight="1" thickBot="1" x14ac:dyDescent="0.25">
      <c r="A44" s="1164" t="s">
        <v>402</v>
      </c>
      <c r="B44" s="1165"/>
      <c r="C44" s="935">
        <f>SUM(C16:C43)</f>
        <v>147370</v>
      </c>
      <c r="D44" s="935">
        <f>SUM(D16:D43)</f>
        <v>1405478.05</v>
      </c>
      <c r="E44" s="935">
        <f>SUM(E16:E43)</f>
        <v>1399712.3618099997</v>
      </c>
      <c r="F44" s="936">
        <f t="shared" si="1"/>
        <v>99.589770314093457</v>
      </c>
      <c r="G44" s="937"/>
      <c r="H44" s="938"/>
    </row>
    <row r="45" spans="1:8" s="889" customFormat="1" ht="18" customHeight="1" thickBot="1" x14ac:dyDescent="0.2">
      <c r="A45" s="910" t="s">
        <v>4341</v>
      </c>
      <c r="B45" s="939"/>
      <c r="C45" s="940"/>
      <c r="D45" s="940"/>
      <c r="E45" s="941"/>
      <c r="F45" s="914"/>
      <c r="G45" s="915"/>
      <c r="H45" s="942"/>
    </row>
    <row r="46" spans="1:8" s="917" customFormat="1" ht="24" customHeight="1" x14ac:dyDescent="0.2">
      <c r="A46" s="943">
        <f>A43+1</f>
        <v>29</v>
      </c>
      <c r="B46" s="982" t="s">
        <v>2507</v>
      </c>
      <c r="C46" s="983">
        <v>63000</v>
      </c>
      <c r="D46" s="983">
        <v>66101</v>
      </c>
      <c r="E46" s="983">
        <v>66101</v>
      </c>
      <c r="F46" s="921">
        <f>E46/D46*100</f>
        <v>100</v>
      </c>
      <c r="G46" s="946" t="s">
        <v>4348</v>
      </c>
      <c r="H46" s="1021" t="s">
        <v>70</v>
      </c>
    </row>
    <row r="47" spans="1:8" s="917" customFormat="1" ht="24" customHeight="1" x14ac:dyDescent="0.2">
      <c r="A47" s="918">
        <f t="shared" ref="A47:A53" si="3">A46+1</f>
        <v>30</v>
      </c>
      <c r="B47" s="982" t="s">
        <v>2508</v>
      </c>
      <c r="C47" s="983">
        <v>28000</v>
      </c>
      <c r="D47" s="983">
        <v>26635</v>
      </c>
      <c r="E47" s="983">
        <v>26635</v>
      </c>
      <c r="F47" s="921">
        <f>E47/D47*100</f>
        <v>100</v>
      </c>
      <c r="G47" s="946" t="s">
        <v>4348</v>
      </c>
      <c r="H47" s="925" t="s">
        <v>70</v>
      </c>
    </row>
    <row r="48" spans="1:8" s="917" customFormat="1" ht="24" customHeight="1" x14ac:dyDescent="0.2">
      <c r="A48" s="918">
        <f t="shared" si="3"/>
        <v>31</v>
      </c>
      <c r="B48" s="1001" t="s">
        <v>2505</v>
      </c>
      <c r="C48" s="977">
        <v>0</v>
      </c>
      <c r="D48" s="977">
        <v>420</v>
      </c>
      <c r="E48" s="977">
        <v>420</v>
      </c>
      <c r="F48" s="921">
        <f>E48/D48*100</f>
        <v>100</v>
      </c>
      <c r="G48" s="946" t="s">
        <v>4348</v>
      </c>
      <c r="H48" s="923" t="s">
        <v>70</v>
      </c>
    </row>
    <row r="49" spans="1:9" s="917" customFormat="1" ht="35.25" customHeight="1" x14ac:dyDescent="0.2">
      <c r="A49" s="918">
        <f t="shared" si="3"/>
        <v>32</v>
      </c>
      <c r="B49" s="976" t="s">
        <v>4648</v>
      </c>
      <c r="C49" s="977">
        <v>7900</v>
      </c>
      <c r="D49" s="977">
        <v>5750</v>
      </c>
      <c r="E49" s="977">
        <v>5750</v>
      </c>
      <c r="F49" s="921">
        <f>E49/D49*100</f>
        <v>100</v>
      </c>
      <c r="G49" s="957" t="s">
        <v>4348</v>
      </c>
      <c r="H49" s="923" t="s">
        <v>70</v>
      </c>
      <c r="I49" s="959"/>
    </row>
    <row r="50" spans="1:9" s="917" customFormat="1" ht="78" customHeight="1" x14ac:dyDescent="0.2">
      <c r="A50" s="918">
        <f t="shared" si="3"/>
        <v>33</v>
      </c>
      <c r="B50" s="976" t="s">
        <v>4649</v>
      </c>
      <c r="C50" s="977">
        <v>14500</v>
      </c>
      <c r="D50" s="977">
        <v>0</v>
      </c>
      <c r="E50" s="977">
        <v>0</v>
      </c>
      <c r="F50" s="921" t="s">
        <v>201</v>
      </c>
      <c r="G50" s="957" t="s">
        <v>4348</v>
      </c>
      <c r="H50" s="1017" t="s">
        <v>4650</v>
      </c>
    </row>
    <row r="51" spans="1:9" s="917" customFormat="1" ht="126" x14ac:dyDescent="0.2">
      <c r="A51" s="918">
        <f t="shared" si="3"/>
        <v>34</v>
      </c>
      <c r="B51" s="976" t="s">
        <v>4651</v>
      </c>
      <c r="C51" s="977">
        <v>165160</v>
      </c>
      <c r="D51" s="977">
        <v>0</v>
      </c>
      <c r="E51" s="977">
        <v>0</v>
      </c>
      <c r="F51" s="921" t="s">
        <v>201</v>
      </c>
      <c r="G51" s="957" t="s">
        <v>4348</v>
      </c>
      <c r="H51" s="1017" t="s">
        <v>4652</v>
      </c>
    </row>
    <row r="52" spans="1:9" s="917" customFormat="1" ht="24" customHeight="1" x14ac:dyDescent="0.2">
      <c r="A52" s="918">
        <f t="shared" si="3"/>
        <v>35</v>
      </c>
      <c r="B52" s="976" t="s">
        <v>4653</v>
      </c>
      <c r="C52" s="977">
        <v>0</v>
      </c>
      <c r="D52" s="977">
        <v>474965</v>
      </c>
      <c r="E52" s="977">
        <v>474965</v>
      </c>
      <c r="F52" s="921">
        <f>E52/D52*100</f>
        <v>100</v>
      </c>
      <c r="G52" s="957" t="s">
        <v>4348</v>
      </c>
      <c r="H52" s="926" t="s">
        <v>70</v>
      </c>
    </row>
    <row r="53" spans="1:9" s="917" customFormat="1" ht="63" x14ac:dyDescent="0.2">
      <c r="A53" s="918">
        <f t="shared" si="3"/>
        <v>36</v>
      </c>
      <c r="B53" s="981" t="s">
        <v>4638</v>
      </c>
      <c r="C53" s="977">
        <v>0</v>
      </c>
      <c r="D53" s="977">
        <v>7797.96</v>
      </c>
      <c r="E53" s="977">
        <v>4944.4740000000002</v>
      </c>
      <c r="F53" s="921">
        <f>E53/D53*100</f>
        <v>63.407275749042057</v>
      </c>
      <c r="G53" s="928" t="s">
        <v>4348</v>
      </c>
      <c r="H53" s="1022" t="s">
        <v>4654</v>
      </c>
    </row>
    <row r="54" spans="1:9" s="884" customFormat="1" ht="13.5" customHeight="1" thickBot="1" x14ac:dyDescent="0.25">
      <c r="A54" s="1164" t="s">
        <v>402</v>
      </c>
      <c r="B54" s="1165"/>
      <c r="C54" s="935">
        <f>SUM(C46:C53)</f>
        <v>278560</v>
      </c>
      <c r="D54" s="935">
        <f>SUM(D46:D53)</f>
        <v>581668.96</v>
      </c>
      <c r="E54" s="935">
        <f>SUM(E46:E53)</f>
        <v>578815.47400000005</v>
      </c>
      <c r="F54" s="936">
        <f>E54/D54*100</f>
        <v>99.509431275136308</v>
      </c>
      <c r="G54" s="948"/>
      <c r="H54" s="938"/>
    </row>
    <row r="55" spans="1:9" s="889" customFormat="1" ht="18" customHeight="1" thickBot="1" x14ac:dyDescent="0.2">
      <c r="A55" s="1023" t="s">
        <v>4456</v>
      </c>
      <c r="B55" s="1024"/>
      <c r="C55" s="1025"/>
      <c r="D55" s="1025"/>
      <c r="E55" s="1025"/>
      <c r="F55" s="1026"/>
      <c r="G55" s="1027"/>
      <c r="H55" s="1028"/>
    </row>
    <row r="56" spans="1:9" s="917" customFormat="1" ht="24" customHeight="1" x14ac:dyDescent="0.2">
      <c r="A56" s="943">
        <f>A53+1</f>
        <v>37</v>
      </c>
      <c r="B56" s="1029" t="s">
        <v>4655</v>
      </c>
      <c r="C56" s="1030">
        <v>87000</v>
      </c>
      <c r="D56" s="1030">
        <v>87000</v>
      </c>
      <c r="E56" s="1030">
        <v>87000</v>
      </c>
      <c r="F56" s="1031">
        <f>E56/D56*100</f>
        <v>100</v>
      </c>
      <c r="G56" s="1032" t="s">
        <v>4348</v>
      </c>
      <c r="H56" s="1033" t="s">
        <v>70</v>
      </c>
    </row>
    <row r="57" spans="1:9" s="884" customFormat="1" ht="13.5" customHeight="1" thickBot="1" x14ac:dyDescent="0.25">
      <c r="A57" s="1166" t="s">
        <v>402</v>
      </c>
      <c r="B57" s="1167"/>
      <c r="C57" s="1006">
        <f>SUM(C56:C56)</f>
        <v>87000</v>
      </c>
      <c r="D57" s="1006">
        <f>SUM(D56:D56)</f>
        <v>87000</v>
      </c>
      <c r="E57" s="1006">
        <f>SUM(E56:E56)</f>
        <v>87000</v>
      </c>
      <c r="F57" s="1007">
        <f>E57/D57*100</f>
        <v>100</v>
      </c>
      <c r="G57" s="948"/>
      <c r="H57" s="1008"/>
    </row>
    <row r="58" spans="1:9" ht="18" customHeight="1" thickBot="1" x14ac:dyDescent="0.2">
      <c r="A58" s="949" t="s">
        <v>4382</v>
      </c>
      <c r="B58" s="950"/>
      <c r="C58" s="951"/>
      <c r="D58" s="951"/>
      <c r="E58" s="952"/>
      <c r="F58" s="953"/>
      <c r="G58" s="954"/>
      <c r="H58" s="955"/>
    </row>
    <row r="59" spans="1:9" s="884" customFormat="1" ht="24" customHeight="1" x14ac:dyDescent="0.2">
      <c r="A59" s="943">
        <f>A56+1</f>
        <v>38</v>
      </c>
      <c r="B59" s="976" t="s">
        <v>2107</v>
      </c>
      <c r="C59" s="977">
        <v>0</v>
      </c>
      <c r="D59" s="977">
        <v>2398</v>
      </c>
      <c r="E59" s="977">
        <v>2344.9595799999997</v>
      </c>
      <c r="F59" s="921">
        <f t="shared" ref="F59:F67" si="4">E59/D59*100</f>
        <v>97.7881392827356</v>
      </c>
      <c r="G59" s="946" t="s">
        <v>4348</v>
      </c>
      <c r="H59" s="956" t="s">
        <v>70</v>
      </c>
    </row>
    <row r="60" spans="1:9" s="884" customFormat="1" ht="24" customHeight="1" x14ac:dyDescent="0.2">
      <c r="A60" s="918">
        <f t="shared" ref="A60:A84" si="5">A59+1</f>
        <v>39</v>
      </c>
      <c r="B60" s="976" t="s">
        <v>2109</v>
      </c>
      <c r="C60" s="977">
        <v>0</v>
      </c>
      <c r="D60" s="977">
        <v>534.6</v>
      </c>
      <c r="E60" s="977">
        <v>534.596</v>
      </c>
      <c r="F60" s="921">
        <f t="shared" si="4"/>
        <v>99.999251777029556</v>
      </c>
      <c r="G60" s="957" t="s">
        <v>4371</v>
      </c>
      <c r="H60" s="926" t="s">
        <v>70</v>
      </c>
    </row>
    <row r="61" spans="1:9" s="884" customFormat="1" ht="24" customHeight="1" x14ac:dyDescent="0.2">
      <c r="A61" s="918">
        <f t="shared" si="5"/>
        <v>40</v>
      </c>
      <c r="B61" s="976" t="s">
        <v>2110</v>
      </c>
      <c r="C61" s="977">
        <v>0</v>
      </c>
      <c r="D61" s="977">
        <v>4500</v>
      </c>
      <c r="E61" s="977">
        <v>4500</v>
      </c>
      <c r="F61" s="921">
        <f t="shared" si="4"/>
        <v>100</v>
      </c>
      <c r="G61" s="958" t="s">
        <v>4371</v>
      </c>
      <c r="H61" s="926" t="s">
        <v>70</v>
      </c>
    </row>
    <row r="62" spans="1:9" s="884" customFormat="1" ht="24" customHeight="1" x14ac:dyDescent="0.2">
      <c r="A62" s="918">
        <f t="shared" si="5"/>
        <v>41</v>
      </c>
      <c r="B62" s="976" t="s">
        <v>2111</v>
      </c>
      <c r="C62" s="977">
        <v>48081.000000000007</v>
      </c>
      <c r="D62" s="977">
        <v>62335.080000000009</v>
      </c>
      <c r="E62" s="977">
        <v>62334.787479999999</v>
      </c>
      <c r="F62" s="921">
        <f t="shared" si="4"/>
        <v>99.999530729727127</v>
      </c>
      <c r="G62" s="958" t="s">
        <v>4371</v>
      </c>
      <c r="H62" s="926" t="s">
        <v>70</v>
      </c>
    </row>
    <row r="63" spans="1:9" s="884" customFormat="1" ht="45" customHeight="1" x14ac:dyDescent="0.2">
      <c r="A63" s="918">
        <f t="shared" si="5"/>
        <v>42</v>
      </c>
      <c r="B63" s="976" t="s">
        <v>2113</v>
      </c>
      <c r="C63" s="977">
        <v>20988</v>
      </c>
      <c r="D63" s="977">
        <v>788</v>
      </c>
      <c r="E63" s="977">
        <v>564.82799999999997</v>
      </c>
      <c r="F63" s="921">
        <f t="shared" si="4"/>
        <v>71.678680203045687</v>
      </c>
      <c r="G63" s="958" t="s">
        <v>4350</v>
      </c>
      <c r="H63" s="1034" t="s">
        <v>4656</v>
      </c>
    </row>
    <row r="64" spans="1:9" s="884" customFormat="1" ht="34.5" customHeight="1" x14ac:dyDescent="0.2">
      <c r="A64" s="918">
        <f t="shared" si="5"/>
        <v>43</v>
      </c>
      <c r="B64" s="976" t="s">
        <v>2114</v>
      </c>
      <c r="C64" s="977">
        <v>7509</v>
      </c>
      <c r="D64" s="977">
        <v>7179.29</v>
      </c>
      <c r="E64" s="977">
        <v>7179.2660000000005</v>
      </c>
      <c r="F64" s="921">
        <f t="shared" si="4"/>
        <v>99.999665705104562</v>
      </c>
      <c r="G64" s="958" t="s">
        <v>4371</v>
      </c>
      <c r="H64" s="984" t="s">
        <v>70</v>
      </c>
    </row>
    <row r="65" spans="1:8" s="884" customFormat="1" ht="24" customHeight="1" x14ac:dyDescent="0.2">
      <c r="A65" s="918">
        <f t="shared" si="5"/>
        <v>44</v>
      </c>
      <c r="B65" s="976" t="s">
        <v>2116</v>
      </c>
      <c r="C65" s="977">
        <v>4100</v>
      </c>
      <c r="D65" s="977">
        <v>4800</v>
      </c>
      <c r="E65" s="977">
        <v>4800</v>
      </c>
      <c r="F65" s="921">
        <f t="shared" si="4"/>
        <v>100</v>
      </c>
      <c r="G65" s="958" t="s">
        <v>4348</v>
      </c>
      <c r="H65" s="926" t="s">
        <v>70</v>
      </c>
    </row>
    <row r="66" spans="1:8" s="884" customFormat="1" ht="99" customHeight="1" x14ac:dyDescent="0.2">
      <c r="A66" s="918">
        <f t="shared" si="5"/>
        <v>45</v>
      </c>
      <c r="B66" s="976" t="s">
        <v>2117</v>
      </c>
      <c r="C66" s="977">
        <v>40338</v>
      </c>
      <c r="D66" s="977">
        <v>443</v>
      </c>
      <c r="E66" s="977">
        <v>385.25333000000001</v>
      </c>
      <c r="F66" s="921">
        <f t="shared" si="4"/>
        <v>86.964634311512413</v>
      </c>
      <c r="G66" s="958" t="s">
        <v>4350</v>
      </c>
      <c r="H66" s="1034" t="s">
        <v>4657</v>
      </c>
    </row>
    <row r="67" spans="1:8" s="884" customFormat="1" ht="99" customHeight="1" x14ac:dyDescent="0.2">
      <c r="A67" s="918">
        <f t="shared" si="5"/>
        <v>46</v>
      </c>
      <c r="B67" s="976" t="s">
        <v>4658</v>
      </c>
      <c r="C67" s="977">
        <v>3847</v>
      </c>
      <c r="D67" s="977">
        <v>1433.86</v>
      </c>
      <c r="E67" s="977">
        <v>0</v>
      </c>
      <c r="F67" s="921">
        <f t="shared" si="4"/>
        <v>0</v>
      </c>
      <c r="G67" s="958" t="s">
        <v>4350</v>
      </c>
      <c r="H67" s="1034" t="s">
        <v>4659</v>
      </c>
    </row>
    <row r="68" spans="1:8" s="884" customFormat="1" ht="54.75" customHeight="1" x14ac:dyDescent="0.2">
      <c r="A68" s="918">
        <f t="shared" si="5"/>
        <v>47</v>
      </c>
      <c r="B68" s="976" t="s">
        <v>4660</v>
      </c>
      <c r="C68" s="977">
        <v>15000</v>
      </c>
      <c r="D68" s="977">
        <v>0</v>
      </c>
      <c r="E68" s="977">
        <v>0</v>
      </c>
      <c r="F68" s="921" t="s">
        <v>201</v>
      </c>
      <c r="G68" s="958" t="s">
        <v>4371</v>
      </c>
      <c r="H68" s="1034" t="s">
        <v>4661</v>
      </c>
    </row>
    <row r="69" spans="1:8" s="884" customFormat="1" ht="34.5" customHeight="1" x14ac:dyDescent="0.2">
      <c r="A69" s="918">
        <f t="shared" si="5"/>
        <v>48</v>
      </c>
      <c r="B69" s="976" t="s">
        <v>2119</v>
      </c>
      <c r="C69" s="977">
        <v>0</v>
      </c>
      <c r="D69" s="977">
        <v>735.29</v>
      </c>
      <c r="E69" s="977">
        <v>735.28826000000004</v>
      </c>
      <c r="F69" s="921">
        <f>E69/D69*100</f>
        <v>99.999763358674826</v>
      </c>
      <c r="G69" s="957" t="s">
        <v>4371</v>
      </c>
      <c r="H69" s="984" t="s">
        <v>70</v>
      </c>
    </row>
    <row r="70" spans="1:8" s="884" customFormat="1" ht="24" customHeight="1" x14ac:dyDescent="0.2">
      <c r="A70" s="918">
        <f t="shared" si="5"/>
        <v>49</v>
      </c>
      <c r="B70" s="976" t="s">
        <v>2120</v>
      </c>
      <c r="C70" s="977">
        <v>0</v>
      </c>
      <c r="D70" s="977">
        <v>77.709999999999994</v>
      </c>
      <c r="E70" s="977">
        <v>77.708460000000002</v>
      </c>
      <c r="F70" s="921">
        <f>E70/D70*100</f>
        <v>99.998018273066535</v>
      </c>
      <c r="G70" s="957" t="s">
        <v>4371</v>
      </c>
      <c r="H70" s="984" t="s">
        <v>70</v>
      </c>
    </row>
    <row r="71" spans="1:8" s="884" customFormat="1" ht="34.5" customHeight="1" x14ac:dyDescent="0.2">
      <c r="A71" s="918">
        <f t="shared" si="5"/>
        <v>50</v>
      </c>
      <c r="B71" s="1001" t="s">
        <v>4306</v>
      </c>
      <c r="C71" s="977">
        <v>0</v>
      </c>
      <c r="D71" s="977">
        <v>850</v>
      </c>
      <c r="E71" s="977">
        <v>850</v>
      </c>
      <c r="F71" s="921">
        <f>E71/D71*100</f>
        <v>100</v>
      </c>
      <c r="G71" s="957" t="s">
        <v>4371</v>
      </c>
      <c r="H71" s="926" t="s">
        <v>70</v>
      </c>
    </row>
    <row r="72" spans="1:8" s="884" customFormat="1" ht="24" customHeight="1" x14ac:dyDescent="0.2">
      <c r="A72" s="918">
        <f t="shared" si="5"/>
        <v>51</v>
      </c>
      <c r="B72" s="976" t="s">
        <v>2121</v>
      </c>
      <c r="C72" s="977">
        <v>6300</v>
      </c>
      <c r="D72" s="977">
        <v>240.79</v>
      </c>
      <c r="E72" s="977">
        <v>240.79</v>
      </c>
      <c r="F72" s="921">
        <f>E72/D72*100</f>
        <v>100</v>
      </c>
      <c r="G72" s="957" t="s">
        <v>4350</v>
      </c>
      <c r="H72" s="923" t="s">
        <v>70</v>
      </c>
    </row>
    <row r="73" spans="1:8" s="884" customFormat="1" ht="54.75" customHeight="1" x14ac:dyDescent="0.2">
      <c r="A73" s="918">
        <f t="shared" si="5"/>
        <v>52</v>
      </c>
      <c r="B73" s="976" t="s">
        <v>4662</v>
      </c>
      <c r="C73" s="977">
        <v>1000</v>
      </c>
      <c r="D73" s="977">
        <v>0</v>
      </c>
      <c r="E73" s="977">
        <v>0</v>
      </c>
      <c r="F73" s="921" t="s">
        <v>201</v>
      </c>
      <c r="G73" s="958" t="s">
        <v>4350</v>
      </c>
      <c r="H73" s="1034" t="s">
        <v>4663</v>
      </c>
    </row>
    <row r="74" spans="1:8" s="884" customFormat="1" ht="54.75" customHeight="1" x14ac:dyDescent="0.2">
      <c r="A74" s="918">
        <f t="shared" si="5"/>
        <v>53</v>
      </c>
      <c r="B74" s="976" t="s">
        <v>2122</v>
      </c>
      <c r="C74" s="977">
        <v>4800</v>
      </c>
      <c r="D74" s="977">
        <v>4800</v>
      </c>
      <c r="E74" s="977">
        <v>3248.6849999999999</v>
      </c>
      <c r="F74" s="921">
        <f>E74/D74*100</f>
        <v>67.680937499999999</v>
      </c>
      <c r="G74" s="958" t="s">
        <v>4350</v>
      </c>
      <c r="H74" s="1034" t="s">
        <v>4664</v>
      </c>
    </row>
    <row r="75" spans="1:8" s="884" customFormat="1" ht="45" customHeight="1" x14ac:dyDescent="0.2">
      <c r="A75" s="918">
        <f t="shared" si="5"/>
        <v>54</v>
      </c>
      <c r="B75" s="976" t="s">
        <v>4665</v>
      </c>
      <c r="C75" s="977">
        <v>3500</v>
      </c>
      <c r="D75" s="977">
        <v>0</v>
      </c>
      <c r="E75" s="977">
        <v>0</v>
      </c>
      <c r="F75" s="921" t="s">
        <v>201</v>
      </c>
      <c r="G75" s="958" t="s">
        <v>4350</v>
      </c>
      <c r="H75" s="1034" t="s">
        <v>4666</v>
      </c>
    </row>
    <row r="76" spans="1:8" s="884" customFormat="1" ht="45" customHeight="1" x14ac:dyDescent="0.2">
      <c r="A76" s="918">
        <f t="shared" si="5"/>
        <v>55</v>
      </c>
      <c r="B76" s="976" t="s">
        <v>4667</v>
      </c>
      <c r="C76" s="977">
        <v>6000</v>
      </c>
      <c r="D76" s="977">
        <v>0</v>
      </c>
      <c r="E76" s="977">
        <v>0</v>
      </c>
      <c r="F76" s="921" t="s">
        <v>201</v>
      </c>
      <c r="G76" s="958" t="s">
        <v>4350</v>
      </c>
      <c r="H76" s="1034" t="s">
        <v>4666</v>
      </c>
    </row>
    <row r="77" spans="1:8" s="884" customFormat="1" ht="67.5" customHeight="1" x14ac:dyDescent="0.2">
      <c r="A77" s="918">
        <f t="shared" si="5"/>
        <v>56</v>
      </c>
      <c r="B77" s="976" t="s">
        <v>4668</v>
      </c>
      <c r="C77" s="977">
        <v>500</v>
      </c>
      <c r="D77" s="977">
        <v>500</v>
      </c>
      <c r="E77" s="977">
        <v>0</v>
      </c>
      <c r="F77" s="921">
        <f t="shared" ref="F77:F85" si="6">E77/D77*100</f>
        <v>0</v>
      </c>
      <c r="G77" s="958" t="s">
        <v>4350</v>
      </c>
      <c r="H77" s="1034" t="s">
        <v>4669</v>
      </c>
    </row>
    <row r="78" spans="1:8" s="884" customFormat="1" ht="31.5" x14ac:dyDescent="0.2">
      <c r="A78" s="918">
        <f t="shared" si="5"/>
        <v>57</v>
      </c>
      <c r="B78" s="976" t="s">
        <v>2123</v>
      </c>
      <c r="C78" s="977">
        <v>0</v>
      </c>
      <c r="D78" s="977">
        <v>551</v>
      </c>
      <c r="E78" s="977">
        <v>551</v>
      </c>
      <c r="F78" s="921">
        <f t="shared" si="6"/>
        <v>100</v>
      </c>
      <c r="G78" s="957" t="s">
        <v>4371</v>
      </c>
      <c r="H78" s="984" t="s">
        <v>70</v>
      </c>
    </row>
    <row r="79" spans="1:8" s="884" customFormat="1" ht="24" customHeight="1" x14ac:dyDescent="0.2">
      <c r="A79" s="918">
        <f t="shared" si="5"/>
        <v>58</v>
      </c>
      <c r="B79" s="976" t="s">
        <v>2124</v>
      </c>
      <c r="C79" s="977">
        <v>0</v>
      </c>
      <c r="D79" s="977">
        <v>500</v>
      </c>
      <c r="E79" s="977">
        <v>500</v>
      </c>
      <c r="F79" s="921">
        <f t="shared" si="6"/>
        <v>100</v>
      </c>
      <c r="G79" s="958" t="s">
        <v>4371</v>
      </c>
      <c r="H79" s="984" t="s">
        <v>70</v>
      </c>
    </row>
    <row r="80" spans="1:8" s="884" customFormat="1" ht="24" customHeight="1" x14ac:dyDescent="0.2">
      <c r="A80" s="918">
        <f t="shared" si="5"/>
        <v>59</v>
      </c>
      <c r="B80" s="976" t="s">
        <v>2125</v>
      </c>
      <c r="C80" s="977">
        <v>0</v>
      </c>
      <c r="D80" s="977">
        <v>350</v>
      </c>
      <c r="E80" s="977">
        <v>350</v>
      </c>
      <c r="F80" s="921">
        <f t="shared" si="6"/>
        <v>100</v>
      </c>
      <c r="G80" s="957" t="s">
        <v>4371</v>
      </c>
      <c r="H80" s="984" t="s">
        <v>70</v>
      </c>
    </row>
    <row r="81" spans="1:9" s="884" customFormat="1" ht="45" customHeight="1" x14ac:dyDescent="0.2">
      <c r="A81" s="918">
        <f t="shared" si="5"/>
        <v>60</v>
      </c>
      <c r="B81" s="976" t="s">
        <v>2126</v>
      </c>
      <c r="C81" s="977">
        <v>0</v>
      </c>
      <c r="D81" s="977">
        <v>558</v>
      </c>
      <c r="E81" s="977">
        <v>520.09654999999998</v>
      </c>
      <c r="F81" s="921">
        <f t="shared" si="6"/>
        <v>93.207267025089607</v>
      </c>
      <c r="G81" s="958" t="s">
        <v>4371</v>
      </c>
      <c r="H81" s="1034" t="s">
        <v>4670</v>
      </c>
      <c r="I81" s="959"/>
    </row>
    <row r="82" spans="1:9" s="884" customFormat="1" ht="24" customHeight="1" x14ac:dyDescent="0.2">
      <c r="A82" s="918">
        <f t="shared" si="5"/>
        <v>61</v>
      </c>
      <c r="B82" s="976" t="s">
        <v>4671</v>
      </c>
      <c r="C82" s="977">
        <v>0</v>
      </c>
      <c r="D82" s="977">
        <v>924</v>
      </c>
      <c r="E82" s="977">
        <v>905.96</v>
      </c>
      <c r="F82" s="921">
        <f t="shared" si="6"/>
        <v>98.047619047619051</v>
      </c>
      <c r="G82" s="957" t="s">
        <v>4371</v>
      </c>
      <c r="H82" s="984" t="s">
        <v>70</v>
      </c>
    </row>
    <row r="83" spans="1:9" s="884" customFormat="1" ht="24" customHeight="1" x14ac:dyDescent="0.2">
      <c r="A83" s="918">
        <f t="shared" si="5"/>
        <v>62</v>
      </c>
      <c r="B83" s="976" t="s">
        <v>2128</v>
      </c>
      <c r="C83" s="977">
        <v>0</v>
      </c>
      <c r="D83" s="977">
        <v>170</v>
      </c>
      <c r="E83" s="977">
        <v>170</v>
      </c>
      <c r="F83" s="921">
        <f t="shared" si="6"/>
        <v>100</v>
      </c>
      <c r="G83" s="960" t="s">
        <v>4371</v>
      </c>
      <c r="H83" s="984" t="s">
        <v>70</v>
      </c>
    </row>
    <row r="84" spans="1:9" s="884" customFormat="1" ht="24" customHeight="1" x14ac:dyDescent="0.2">
      <c r="A84" s="918">
        <f t="shared" si="5"/>
        <v>63</v>
      </c>
      <c r="B84" s="976" t="s">
        <v>2129</v>
      </c>
      <c r="C84" s="977">
        <v>0</v>
      </c>
      <c r="D84" s="977">
        <v>160</v>
      </c>
      <c r="E84" s="977">
        <v>160</v>
      </c>
      <c r="F84" s="921">
        <f t="shared" si="6"/>
        <v>100</v>
      </c>
      <c r="G84" s="960" t="s">
        <v>4371</v>
      </c>
      <c r="H84" s="984" t="s">
        <v>70</v>
      </c>
    </row>
    <row r="85" spans="1:9" s="884" customFormat="1" ht="13.5" customHeight="1" thickBot="1" x14ac:dyDescent="0.25">
      <c r="A85" s="1164" t="s">
        <v>402</v>
      </c>
      <c r="B85" s="1165"/>
      <c r="C85" s="935">
        <f>SUM(C59:C84)</f>
        <v>161963</v>
      </c>
      <c r="D85" s="961">
        <f>SUM(D59:D84)</f>
        <v>94828.62</v>
      </c>
      <c r="E85" s="961">
        <f>SUM(E59:E84)</f>
        <v>90953.218659999999</v>
      </c>
      <c r="F85" s="962">
        <f t="shared" si="6"/>
        <v>95.913257685285316</v>
      </c>
      <c r="G85" s="937"/>
      <c r="H85" s="963"/>
    </row>
    <row r="86" spans="1:9" ht="18" customHeight="1" thickBot="1" x14ac:dyDescent="0.2">
      <c r="A86" s="910" t="s">
        <v>4343</v>
      </c>
      <c r="B86" s="911"/>
      <c r="C86" s="912"/>
      <c r="D86" s="912"/>
      <c r="E86" s="913"/>
      <c r="F86" s="914"/>
      <c r="G86" s="915"/>
      <c r="H86" s="964"/>
    </row>
    <row r="87" spans="1:9" s="884" customFormat="1" ht="34.5" customHeight="1" x14ac:dyDescent="0.2">
      <c r="A87" s="943">
        <f>A84+1</f>
        <v>64</v>
      </c>
      <c r="B87" s="976" t="s">
        <v>2297</v>
      </c>
      <c r="C87" s="977">
        <v>105</v>
      </c>
      <c r="D87" s="977">
        <v>903.15</v>
      </c>
      <c r="E87" s="977">
        <v>618.37356999999997</v>
      </c>
      <c r="F87" s="921">
        <f t="shared" ref="F87:F105" si="7">E87/D87*100</f>
        <v>68.46853457343741</v>
      </c>
      <c r="G87" s="992" t="s">
        <v>4371</v>
      </c>
      <c r="H87" s="1035" t="s">
        <v>4672</v>
      </c>
    </row>
    <row r="88" spans="1:9" s="884" customFormat="1" ht="67.5" customHeight="1" x14ac:dyDescent="0.2">
      <c r="A88" s="918">
        <f t="shared" ref="A88:A122" si="8">A87+1</f>
        <v>65</v>
      </c>
      <c r="B88" s="976" t="s">
        <v>2290</v>
      </c>
      <c r="C88" s="977">
        <v>159</v>
      </c>
      <c r="D88" s="977">
        <v>4955.2599999999993</v>
      </c>
      <c r="E88" s="977">
        <v>2749.1000100000001</v>
      </c>
      <c r="F88" s="921">
        <f t="shared" si="7"/>
        <v>55.478421112111178</v>
      </c>
      <c r="G88" s="958" t="s">
        <v>4350</v>
      </c>
      <c r="H88" s="1035" t="s">
        <v>4673</v>
      </c>
    </row>
    <row r="89" spans="1:9" s="884" customFormat="1" ht="89.25" customHeight="1" x14ac:dyDescent="0.2">
      <c r="A89" s="918">
        <f t="shared" si="8"/>
        <v>66</v>
      </c>
      <c r="B89" s="976" t="s">
        <v>2300</v>
      </c>
      <c r="C89" s="977">
        <v>9000</v>
      </c>
      <c r="D89" s="977">
        <v>215.8</v>
      </c>
      <c r="E89" s="977">
        <v>39.566999999999993</v>
      </c>
      <c r="F89" s="921">
        <f t="shared" si="7"/>
        <v>18.335032437442074</v>
      </c>
      <c r="G89" s="958" t="s">
        <v>4350</v>
      </c>
      <c r="H89" s="1035" t="s">
        <v>4674</v>
      </c>
    </row>
    <row r="90" spans="1:9" s="884" customFormat="1" ht="105" x14ac:dyDescent="0.2">
      <c r="A90" s="918">
        <f t="shared" si="8"/>
        <v>67</v>
      </c>
      <c r="B90" s="976" t="s">
        <v>2281</v>
      </c>
      <c r="C90" s="977">
        <v>12000</v>
      </c>
      <c r="D90" s="977">
        <v>263.3</v>
      </c>
      <c r="E90" s="977">
        <v>48.641999999999989</v>
      </c>
      <c r="F90" s="921">
        <f t="shared" si="7"/>
        <v>18.473984048613744</v>
      </c>
      <c r="G90" s="958" t="s">
        <v>4350</v>
      </c>
      <c r="H90" s="1035" t="s">
        <v>4675</v>
      </c>
    </row>
    <row r="91" spans="1:9" s="884" customFormat="1" ht="120" customHeight="1" x14ac:dyDescent="0.2">
      <c r="A91" s="918">
        <f t="shared" si="8"/>
        <v>68</v>
      </c>
      <c r="B91" s="976" t="s">
        <v>2284</v>
      </c>
      <c r="C91" s="977">
        <v>4000</v>
      </c>
      <c r="D91" s="977">
        <v>855</v>
      </c>
      <c r="E91" s="977">
        <v>551.51799999999992</v>
      </c>
      <c r="F91" s="921">
        <f t="shared" si="7"/>
        <v>64.505029239766074</v>
      </c>
      <c r="G91" s="958" t="s">
        <v>4350</v>
      </c>
      <c r="H91" s="1035" t="s">
        <v>4676</v>
      </c>
    </row>
    <row r="92" spans="1:9" s="884" customFormat="1" ht="67.5" customHeight="1" x14ac:dyDescent="0.2">
      <c r="A92" s="918">
        <f t="shared" si="8"/>
        <v>69</v>
      </c>
      <c r="B92" s="976" t="s">
        <v>2293</v>
      </c>
      <c r="C92" s="977">
        <v>915</v>
      </c>
      <c r="D92" s="977">
        <v>19867.849999999999</v>
      </c>
      <c r="E92" s="977">
        <v>18918.205049999997</v>
      </c>
      <c r="F92" s="921">
        <f t="shared" si="7"/>
        <v>95.220192673087411</v>
      </c>
      <c r="G92" s="958" t="s">
        <v>4350</v>
      </c>
      <c r="H92" s="1035" t="s">
        <v>4677</v>
      </c>
    </row>
    <row r="93" spans="1:9" s="884" customFormat="1" ht="67.5" customHeight="1" x14ac:dyDescent="0.2">
      <c r="A93" s="918">
        <f t="shared" si="8"/>
        <v>70</v>
      </c>
      <c r="B93" s="976" t="s">
        <v>2282</v>
      </c>
      <c r="C93" s="977">
        <v>389</v>
      </c>
      <c r="D93" s="977">
        <v>9682.6999999999989</v>
      </c>
      <c r="E93" s="977">
        <v>4905.5308300000006</v>
      </c>
      <c r="F93" s="921">
        <f t="shared" si="7"/>
        <v>50.662840220186531</v>
      </c>
      <c r="G93" s="958" t="s">
        <v>4350</v>
      </c>
      <c r="H93" s="1035" t="s">
        <v>4678</v>
      </c>
    </row>
    <row r="94" spans="1:9" s="884" customFormat="1" ht="54.75" customHeight="1" x14ac:dyDescent="0.2">
      <c r="A94" s="918">
        <f t="shared" si="8"/>
        <v>71</v>
      </c>
      <c r="B94" s="976" t="s">
        <v>2291</v>
      </c>
      <c r="C94" s="977">
        <v>147</v>
      </c>
      <c r="D94" s="977">
        <v>2363.5100000000007</v>
      </c>
      <c r="E94" s="977">
        <v>1304.2145299999993</v>
      </c>
      <c r="F94" s="921">
        <f t="shared" si="7"/>
        <v>55.181257113361013</v>
      </c>
      <c r="G94" s="958" t="s">
        <v>4350</v>
      </c>
      <c r="H94" s="1035" t="s">
        <v>4679</v>
      </c>
    </row>
    <row r="95" spans="1:9" s="884" customFormat="1" ht="67.5" customHeight="1" x14ac:dyDescent="0.2">
      <c r="A95" s="918">
        <f t="shared" si="8"/>
        <v>72</v>
      </c>
      <c r="B95" s="976" t="s">
        <v>2296</v>
      </c>
      <c r="C95" s="977">
        <v>468</v>
      </c>
      <c r="D95" s="977">
        <v>9859.09</v>
      </c>
      <c r="E95" s="977">
        <v>6645.3530299999993</v>
      </c>
      <c r="F95" s="921">
        <f t="shared" si="7"/>
        <v>67.403310346086698</v>
      </c>
      <c r="G95" s="958" t="s">
        <v>4350</v>
      </c>
      <c r="H95" s="1035" t="s">
        <v>4678</v>
      </c>
    </row>
    <row r="96" spans="1:9" s="884" customFormat="1" ht="67.5" customHeight="1" x14ac:dyDescent="0.2">
      <c r="A96" s="918">
        <f t="shared" si="8"/>
        <v>73</v>
      </c>
      <c r="B96" s="976" t="s">
        <v>2298</v>
      </c>
      <c r="C96" s="977">
        <v>725</v>
      </c>
      <c r="D96" s="977">
        <v>10249.460000000001</v>
      </c>
      <c r="E96" s="977">
        <v>8964.4525999999969</v>
      </c>
      <c r="F96" s="921">
        <f t="shared" si="7"/>
        <v>87.462681936414171</v>
      </c>
      <c r="G96" s="958" t="s">
        <v>4350</v>
      </c>
      <c r="H96" s="1035" t="s">
        <v>4677</v>
      </c>
    </row>
    <row r="97" spans="1:8" s="884" customFormat="1" ht="67.5" customHeight="1" x14ac:dyDescent="0.2">
      <c r="A97" s="918">
        <f t="shared" si="8"/>
        <v>74</v>
      </c>
      <c r="B97" s="976" t="s">
        <v>2292</v>
      </c>
      <c r="C97" s="977">
        <v>200</v>
      </c>
      <c r="D97" s="977">
        <v>3826.27</v>
      </c>
      <c r="E97" s="977">
        <v>687.94400000000007</v>
      </c>
      <c r="F97" s="921">
        <f t="shared" si="7"/>
        <v>17.97949439009793</v>
      </c>
      <c r="G97" s="958" t="s">
        <v>4350</v>
      </c>
      <c r="H97" s="1035" t="s">
        <v>4680</v>
      </c>
    </row>
    <row r="98" spans="1:8" s="884" customFormat="1" ht="67.5" customHeight="1" x14ac:dyDescent="0.2">
      <c r="A98" s="918">
        <f t="shared" si="8"/>
        <v>75</v>
      </c>
      <c r="B98" s="976" t="s">
        <v>2294</v>
      </c>
      <c r="C98" s="977">
        <v>8815</v>
      </c>
      <c r="D98" s="977">
        <v>204483.43999999992</v>
      </c>
      <c r="E98" s="977">
        <v>103380.57547999997</v>
      </c>
      <c r="F98" s="921">
        <f t="shared" si="7"/>
        <v>50.556942645331091</v>
      </c>
      <c r="G98" s="958" t="s">
        <v>4350</v>
      </c>
      <c r="H98" s="1035" t="s">
        <v>4681</v>
      </c>
    </row>
    <row r="99" spans="1:8" s="884" customFormat="1" ht="12.75" customHeight="1" x14ac:dyDescent="0.2">
      <c r="A99" s="918">
        <f t="shared" si="8"/>
        <v>76</v>
      </c>
      <c r="B99" s="976" t="s">
        <v>2303</v>
      </c>
      <c r="C99" s="977">
        <v>8842</v>
      </c>
      <c r="D99" s="977">
        <v>8399.5</v>
      </c>
      <c r="E99" s="977">
        <v>8256.7223900000008</v>
      </c>
      <c r="F99" s="921">
        <f t="shared" si="7"/>
        <v>98.300165366986135</v>
      </c>
      <c r="G99" s="958" t="s">
        <v>4371</v>
      </c>
      <c r="H99" s="984" t="s">
        <v>70</v>
      </c>
    </row>
    <row r="100" spans="1:8" s="884" customFormat="1" ht="52.5" x14ac:dyDescent="0.2">
      <c r="A100" s="918">
        <f t="shared" si="8"/>
        <v>77</v>
      </c>
      <c r="B100" s="976" t="s">
        <v>2288</v>
      </c>
      <c r="C100" s="977">
        <v>3896</v>
      </c>
      <c r="D100" s="977">
        <v>3896</v>
      </c>
      <c r="E100" s="977">
        <v>131.285</v>
      </c>
      <c r="F100" s="921">
        <f t="shared" si="7"/>
        <v>3.3697381930184802</v>
      </c>
      <c r="G100" s="958" t="s">
        <v>4350</v>
      </c>
      <c r="H100" s="1035" t="s">
        <v>4682</v>
      </c>
    </row>
    <row r="101" spans="1:8" s="884" customFormat="1" ht="67.5" customHeight="1" x14ac:dyDescent="0.2">
      <c r="A101" s="918">
        <f t="shared" si="8"/>
        <v>78</v>
      </c>
      <c r="B101" s="976" t="s">
        <v>2287</v>
      </c>
      <c r="C101" s="977">
        <v>100</v>
      </c>
      <c r="D101" s="977">
        <v>3087.5699999999997</v>
      </c>
      <c r="E101" s="977">
        <v>1391.4955299999997</v>
      </c>
      <c r="F101" s="921">
        <f t="shared" si="7"/>
        <v>45.067659356710941</v>
      </c>
      <c r="G101" s="958" t="s">
        <v>4350</v>
      </c>
      <c r="H101" s="1035" t="s">
        <v>4683</v>
      </c>
    </row>
    <row r="102" spans="1:8" s="884" customFormat="1" ht="45" customHeight="1" x14ac:dyDescent="0.2">
      <c r="A102" s="918">
        <f t="shared" si="8"/>
        <v>79</v>
      </c>
      <c r="B102" s="976" t="s">
        <v>4684</v>
      </c>
      <c r="C102" s="977">
        <v>425</v>
      </c>
      <c r="D102" s="977">
        <v>425</v>
      </c>
      <c r="E102" s="977">
        <v>0</v>
      </c>
      <c r="F102" s="921">
        <f t="shared" si="7"/>
        <v>0</v>
      </c>
      <c r="G102" s="958" t="s">
        <v>4350</v>
      </c>
      <c r="H102" s="1035" t="s">
        <v>4685</v>
      </c>
    </row>
    <row r="103" spans="1:8" s="884" customFormat="1" ht="147" x14ac:dyDescent="0.2">
      <c r="A103" s="918">
        <f t="shared" si="8"/>
        <v>80</v>
      </c>
      <c r="B103" s="976" t="s">
        <v>2301</v>
      </c>
      <c r="C103" s="977">
        <v>3000</v>
      </c>
      <c r="D103" s="977">
        <v>1116.8300000000002</v>
      </c>
      <c r="E103" s="977">
        <v>59.29</v>
      </c>
      <c r="F103" s="921">
        <f t="shared" si="7"/>
        <v>5.3087757313109423</v>
      </c>
      <c r="G103" s="958" t="s">
        <v>4350</v>
      </c>
      <c r="H103" s="1035" t="s">
        <v>4686</v>
      </c>
    </row>
    <row r="104" spans="1:8" s="884" customFormat="1" ht="147" x14ac:dyDescent="0.2">
      <c r="A104" s="918">
        <f t="shared" si="8"/>
        <v>81</v>
      </c>
      <c r="B104" s="976" t="s">
        <v>2280</v>
      </c>
      <c r="C104" s="977">
        <v>1000</v>
      </c>
      <c r="D104" s="977">
        <v>1178.53</v>
      </c>
      <c r="E104" s="977">
        <v>546.91999999999996</v>
      </c>
      <c r="F104" s="921">
        <f t="shared" si="7"/>
        <v>46.406964608452903</v>
      </c>
      <c r="G104" s="958" t="s">
        <v>4350</v>
      </c>
      <c r="H104" s="1035" t="s">
        <v>4687</v>
      </c>
    </row>
    <row r="105" spans="1:8" s="884" customFormat="1" ht="89.25" customHeight="1" x14ac:dyDescent="0.2">
      <c r="A105" s="918">
        <f t="shared" si="8"/>
        <v>82</v>
      </c>
      <c r="B105" s="976" t="s">
        <v>2283</v>
      </c>
      <c r="C105" s="977">
        <v>4000</v>
      </c>
      <c r="D105" s="977">
        <v>150</v>
      </c>
      <c r="E105" s="977">
        <v>59.29</v>
      </c>
      <c r="F105" s="921">
        <f t="shared" si="7"/>
        <v>39.526666666666664</v>
      </c>
      <c r="G105" s="958" t="s">
        <v>4350</v>
      </c>
      <c r="H105" s="1035" t="s">
        <v>4688</v>
      </c>
    </row>
    <row r="106" spans="1:8" s="884" customFormat="1" ht="24" customHeight="1" x14ac:dyDescent="0.2">
      <c r="A106" s="918">
        <f t="shared" si="8"/>
        <v>83</v>
      </c>
      <c r="B106" s="976" t="s">
        <v>4689</v>
      </c>
      <c r="C106" s="977">
        <v>510</v>
      </c>
      <c r="D106" s="977">
        <v>0</v>
      </c>
      <c r="E106" s="977">
        <v>0</v>
      </c>
      <c r="F106" s="921" t="s">
        <v>201</v>
      </c>
      <c r="G106" s="958" t="s">
        <v>4371</v>
      </c>
      <c r="H106" s="1035" t="s">
        <v>4690</v>
      </c>
    </row>
    <row r="107" spans="1:8" s="884" customFormat="1" ht="34.5" customHeight="1" x14ac:dyDescent="0.2">
      <c r="A107" s="918">
        <f t="shared" si="8"/>
        <v>84</v>
      </c>
      <c r="B107" s="976" t="s">
        <v>2289</v>
      </c>
      <c r="C107" s="977">
        <v>3650</v>
      </c>
      <c r="D107" s="977">
        <v>2499.9999999999995</v>
      </c>
      <c r="E107" s="977">
        <v>2289.4168</v>
      </c>
      <c r="F107" s="921">
        <f t="shared" ref="F107:F123" si="9">E107/D107*100</f>
        <v>91.576672000000016</v>
      </c>
      <c r="G107" s="958" t="s">
        <v>4371</v>
      </c>
      <c r="H107" s="1035" t="s">
        <v>4691</v>
      </c>
    </row>
    <row r="108" spans="1:8" s="884" customFormat="1" ht="67.5" customHeight="1" x14ac:dyDescent="0.2">
      <c r="A108" s="918">
        <f t="shared" si="8"/>
        <v>85</v>
      </c>
      <c r="B108" s="976" t="s">
        <v>2295</v>
      </c>
      <c r="C108" s="977">
        <v>1700</v>
      </c>
      <c r="D108" s="977">
        <v>53783.720000000008</v>
      </c>
      <c r="E108" s="977">
        <v>8873.0960000000014</v>
      </c>
      <c r="F108" s="921">
        <f t="shared" si="9"/>
        <v>16.497735746058474</v>
      </c>
      <c r="G108" s="958" t="s">
        <v>4350</v>
      </c>
      <c r="H108" s="1035" t="s">
        <v>4692</v>
      </c>
    </row>
    <row r="109" spans="1:8" s="884" customFormat="1" ht="65.25" customHeight="1" x14ac:dyDescent="0.2">
      <c r="A109" s="918">
        <f t="shared" si="8"/>
        <v>86</v>
      </c>
      <c r="B109" s="976" t="s">
        <v>4693</v>
      </c>
      <c r="C109" s="977">
        <v>25</v>
      </c>
      <c r="D109" s="977">
        <v>8383.7799999999988</v>
      </c>
      <c r="E109" s="977">
        <v>0</v>
      </c>
      <c r="F109" s="921">
        <f t="shared" si="9"/>
        <v>0</v>
      </c>
      <c r="G109" s="958" t="s">
        <v>4350</v>
      </c>
      <c r="H109" s="1035" t="s">
        <v>4694</v>
      </c>
    </row>
    <row r="110" spans="1:8" s="884" customFormat="1" ht="12.75" customHeight="1" x14ac:dyDescent="0.2">
      <c r="A110" s="918">
        <f t="shared" si="8"/>
        <v>87</v>
      </c>
      <c r="B110" s="976" t="s">
        <v>2299</v>
      </c>
      <c r="C110" s="977">
        <v>0</v>
      </c>
      <c r="D110" s="977">
        <v>1130.1400000000001</v>
      </c>
      <c r="E110" s="977">
        <v>1130.1400000000001</v>
      </c>
      <c r="F110" s="921">
        <f t="shared" si="9"/>
        <v>100</v>
      </c>
      <c r="G110" s="958" t="s">
        <v>4350</v>
      </c>
      <c r="H110" s="984" t="s">
        <v>70</v>
      </c>
    </row>
    <row r="111" spans="1:8" s="884" customFormat="1" ht="65.25" customHeight="1" x14ac:dyDescent="0.2">
      <c r="A111" s="918">
        <f t="shared" si="8"/>
        <v>88</v>
      </c>
      <c r="B111" s="976" t="s">
        <v>2286</v>
      </c>
      <c r="C111" s="977">
        <v>0</v>
      </c>
      <c r="D111" s="977">
        <v>9220.98</v>
      </c>
      <c r="E111" s="977">
        <v>1887.489</v>
      </c>
      <c r="F111" s="921">
        <f t="shared" si="9"/>
        <v>20.469505410487823</v>
      </c>
      <c r="G111" s="958" t="s">
        <v>4350</v>
      </c>
      <c r="H111" s="1035" t="s">
        <v>4695</v>
      </c>
    </row>
    <row r="112" spans="1:8" s="884" customFormat="1" ht="45" customHeight="1" x14ac:dyDescent="0.2">
      <c r="A112" s="918">
        <f t="shared" si="8"/>
        <v>89</v>
      </c>
      <c r="B112" s="976" t="s">
        <v>2285</v>
      </c>
      <c r="C112" s="977">
        <v>0</v>
      </c>
      <c r="D112" s="977">
        <v>4000</v>
      </c>
      <c r="E112" s="977">
        <v>2905.5</v>
      </c>
      <c r="F112" s="921">
        <f t="shared" si="9"/>
        <v>72.637500000000003</v>
      </c>
      <c r="G112" s="958" t="s">
        <v>4350</v>
      </c>
      <c r="H112" s="1035" t="s">
        <v>4696</v>
      </c>
    </row>
    <row r="113" spans="1:8" s="884" customFormat="1" ht="65.25" customHeight="1" x14ac:dyDescent="0.2">
      <c r="A113" s="918">
        <f t="shared" si="8"/>
        <v>90</v>
      </c>
      <c r="B113" s="976" t="s">
        <v>4697</v>
      </c>
      <c r="C113" s="977">
        <v>0</v>
      </c>
      <c r="D113" s="977">
        <v>5090.93</v>
      </c>
      <c r="E113" s="977">
        <v>0</v>
      </c>
      <c r="F113" s="921">
        <f t="shared" si="9"/>
        <v>0</v>
      </c>
      <c r="G113" s="958" t="s">
        <v>4350</v>
      </c>
      <c r="H113" s="1035" t="s">
        <v>4698</v>
      </c>
    </row>
    <row r="114" spans="1:8" s="884" customFormat="1" ht="24" customHeight="1" x14ac:dyDescent="0.2">
      <c r="A114" s="918">
        <f t="shared" si="8"/>
        <v>91</v>
      </c>
      <c r="B114" s="976" t="s">
        <v>2302</v>
      </c>
      <c r="C114" s="977">
        <v>0</v>
      </c>
      <c r="D114" s="977">
        <v>480</v>
      </c>
      <c r="E114" s="977">
        <v>480</v>
      </c>
      <c r="F114" s="921">
        <f t="shared" si="9"/>
        <v>100</v>
      </c>
      <c r="G114" s="958" t="s">
        <v>4350</v>
      </c>
      <c r="H114" s="923" t="s">
        <v>70</v>
      </c>
    </row>
    <row r="115" spans="1:8" s="884" customFormat="1" ht="24" customHeight="1" x14ac:dyDescent="0.2">
      <c r="A115" s="918">
        <f t="shared" si="8"/>
        <v>92</v>
      </c>
      <c r="B115" s="976" t="s">
        <v>4699</v>
      </c>
      <c r="C115" s="977">
        <v>0</v>
      </c>
      <c r="D115" s="977">
        <v>723.72</v>
      </c>
      <c r="E115" s="977">
        <v>723.71593000000007</v>
      </c>
      <c r="F115" s="921">
        <f t="shared" si="9"/>
        <v>99.999437627811872</v>
      </c>
      <c r="G115" s="958" t="s">
        <v>4371</v>
      </c>
      <c r="H115" s="984" t="s">
        <v>70</v>
      </c>
    </row>
    <row r="116" spans="1:8" s="884" customFormat="1" ht="24" customHeight="1" x14ac:dyDescent="0.2">
      <c r="A116" s="918">
        <f t="shared" si="8"/>
        <v>93</v>
      </c>
      <c r="B116" s="976" t="s">
        <v>4700</v>
      </c>
      <c r="C116" s="977">
        <v>0</v>
      </c>
      <c r="D116" s="977">
        <v>226.5</v>
      </c>
      <c r="E116" s="977">
        <v>226.50013999999999</v>
      </c>
      <c r="F116" s="921">
        <f t="shared" si="9"/>
        <v>100.00006181015453</v>
      </c>
      <c r="G116" s="958" t="s">
        <v>4371</v>
      </c>
      <c r="H116" s="984" t="s">
        <v>70</v>
      </c>
    </row>
    <row r="117" spans="1:8" s="884" customFormat="1" ht="42" x14ac:dyDescent="0.2">
      <c r="A117" s="918">
        <f t="shared" si="8"/>
        <v>94</v>
      </c>
      <c r="B117" s="976" t="s">
        <v>4701</v>
      </c>
      <c r="C117" s="977">
        <v>0</v>
      </c>
      <c r="D117" s="977">
        <v>806.39</v>
      </c>
      <c r="E117" s="977">
        <v>806.38797</v>
      </c>
      <c r="F117" s="921">
        <f t="shared" si="9"/>
        <v>99.99974826076712</v>
      </c>
      <c r="G117" s="958" t="s">
        <v>4371</v>
      </c>
      <c r="H117" s="984" t="s">
        <v>70</v>
      </c>
    </row>
    <row r="118" spans="1:8" s="884" customFormat="1" ht="34.5" customHeight="1" x14ac:dyDescent="0.2">
      <c r="A118" s="918">
        <f t="shared" si="8"/>
        <v>95</v>
      </c>
      <c r="B118" s="976" t="s">
        <v>4702</v>
      </c>
      <c r="C118" s="977">
        <v>0</v>
      </c>
      <c r="D118" s="977">
        <v>166.88</v>
      </c>
      <c r="E118" s="977">
        <v>166.87063000000001</v>
      </c>
      <c r="F118" s="921">
        <f t="shared" si="9"/>
        <v>99.994385186960699</v>
      </c>
      <c r="G118" s="958" t="s">
        <v>4371</v>
      </c>
      <c r="H118" s="984" t="s">
        <v>70</v>
      </c>
    </row>
    <row r="119" spans="1:8" s="884" customFormat="1" ht="24" customHeight="1" x14ac:dyDescent="0.2">
      <c r="A119" s="918">
        <f t="shared" si="8"/>
        <v>96</v>
      </c>
      <c r="B119" s="976" t="s">
        <v>4703</v>
      </c>
      <c r="C119" s="977">
        <v>0</v>
      </c>
      <c r="D119" s="977">
        <v>609.79</v>
      </c>
      <c r="E119" s="977">
        <v>609.78125</v>
      </c>
      <c r="F119" s="921">
        <f t="shared" si="9"/>
        <v>99.998565079781571</v>
      </c>
      <c r="G119" s="958" t="s">
        <v>4350</v>
      </c>
      <c r="H119" s="984" t="s">
        <v>70</v>
      </c>
    </row>
    <row r="120" spans="1:8" s="884" customFormat="1" ht="24" customHeight="1" x14ac:dyDescent="0.2">
      <c r="A120" s="918">
        <f t="shared" si="8"/>
        <v>97</v>
      </c>
      <c r="B120" s="976" t="s">
        <v>4704</v>
      </c>
      <c r="C120" s="977">
        <v>0</v>
      </c>
      <c r="D120" s="977">
        <v>362.71</v>
      </c>
      <c r="E120" s="977">
        <v>362.71094999999997</v>
      </c>
      <c r="F120" s="921">
        <f t="shared" si="9"/>
        <v>100.00026191723414</v>
      </c>
      <c r="G120" s="958" t="s">
        <v>4350</v>
      </c>
      <c r="H120" s="984" t="s">
        <v>70</v>
      </c>
    </row>
    <row r="121" spans="1:8" s="884" customFormat="1" ht="24" customHeight="1" x14ac:dyDescent="0.2">
      <c r="A121" s="918">
        <f t="shared" si="8"/>
        <v>98</v>
      </c>
      <c r="B121" s="976" t="s">
        <v>4705</v>
      </c>
      <c r="C121" s="977">
        <v>0</v>
      </c>
      <c r="D121" s="977">
        <v>4371.49</v>
      </c>
      <c r="E121" s="977">
        <v>4371.4825899999996</v>
      </c>
      <c r="F121" s="921">
        <f t="shared" si="9"/>
        <v>99.999830492578042</v>
      </c>
      <c r="G121" s="958" t="s">
        <v>4350</v>
      </c>
      <c r="H121" s="984" t="s">
        <v>70</v>
      </c>
    </row>
    <row r="122" spans="1:8" s="884" customFormat="1" ht="24" customHeight="1" x14ac:dyDescent="0.2">
      <c r="A122" s="918">
        <f t="shared" si="8"/>
        <v>99</v>
      </c>
      <c r="B122" s="976" t="s">
        <v>4706</v>
      </c>
      <c r="C122" s="977">
        <v>0</v>
      </c>
      <c r="D122" s="977">
        <v>1622.56</v>
      </c>
      <c r="E122" s="977">
        <v>1622.5567700000001</v>
      </c>
      <c r="F122" s="921">
        <f t="shared" si="9"/>
        <v>99.999800931860776</v>
      </c>
      <c r="G122" s="958" t="s">
        <v>4350</v>
      </c>
      <c r="H122" s="923" t="s">
        <v>70</v>
      </c>
    </row>
    <row r="123" spans="1:8" s="884" customFormat="1" ht="13.5" customHeight="1" thickBot="1" x14ac:dyDescent="0.25">
      <c r="A123" s="1164" t="s">
        <v>402</v>
      </c>
      <c r="B123" s="1165"/>
      <c r="C123" s="935">
        <f>SUM(C87:C122)</f>
        <v>64071</v>
      </c>
      <c r="D123" s="935">
        <f>SUM(D87:D122)</f>
        <v>379257.85</v>
      </c>
      <c r="E123" s="935">
        <f>SUM(E87:E122)</f>
        <v>185714.12705000001</v>
      </c>
      <c r="F123" s="962">
        <f t="shared" si="9"/>
        <v>48.967774048711192</v>
      </c>
      <c r="G123" s="937"/>
      <c r="H123" s="965"/>
    </row>
    <row r="124" spans="1:8" s="972" customFormat="1" x14ac:dyDescent="0.2">
      <c r="A124" s="985"/>
      <c r="B124" s="986"/>
      <c r="C124" s="985"/>
      <c r="D124" s="985"/>
      <c r="E124" s="985"/>
      <c r="F124" s="987"/>
      <c r="G124" s="988"/>
      <c r="H124" s="989"/>
    </row>
  </sheetData>
  <mergeCells count="12">
    <mergeCell ref="A123:B123"/>
    <mergeCell ref="A1:H1"/>
    <mergeCell ref="A4:B4"/>
    <mergeCell ref="A5:B5"/>
    <mergeCell ref="A6:B6"/>
    <mergeCell ref="A8:B8"/>
    <mergeCell ref="A9:B9"/>
    <mergeCell ref="A10:B10"/>
    <mergeCell ref="A44:B44"/>
    <mergeCell ref="A54:B54"/>
    <mergeCell ref="A57:B57"/>
    <mergeCell ref="A85:B85"/>
  </mergeCells>
  <printOptions horizontalCentered="1"/>
  <pageMargins left="0.31496062992125984" right="0.31496062992125984" top="0.51181102362204722" bottom="0.43307086614173229" header="0.31496062992125984" footer="0.23622047244094491"/>
  <pageSetup paperSize="9" scale="96" firstPageNumber="268" fitToHeight="0" orientation="landscape" useFirstPageNumber="1" r:id="rId1"/>
  <headerFooter alignWithMargins="0">
    <oddHeader>&amp;L&amp;"Tahoma,Kurzíva"&amp;9Závěrečný účet za rok 2018&amp;R&amp;"Tahoma,Kurzíva"&amp;9Tabulka č. 14</oddHeader>
    <oddFooter>&amp;C&amp;"Tahoma,Obyčejné"&amp;10&amp;P</oddFooter>
  </headerFooter>
  <rowBreaks count="1" manualBreakCount="1">
    <brk id="36"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4707</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C60</f>
        <v>159234</v>
      </c>
      <c r="D5" s="895">
        <f>D60</f>
        <v>9180895.6099999994</v>
      </c>
      <c r="E5" s="895">
        <f>E60</f>
        <v>9179624.855920013</v>
      </c>
      <c r="F5" s="896">
        <f t="shared" ref="F5:F10" si="0">E5/D5*100</f>
        <v>99.986158713332912</v>
      </c>
      <c r="G5" s="897"/>
      <c r="H5" s="898"/>
    </row>
    <row r="6" spans="1:8" ht="12.75" customHeight="1" x14ac:dyDescent="0.2">
      <c r="A6" s="1157" t="s">
        <v>4341</v>
      </c>
      <c r="B6" s="1158"/>
      <c r="C6" s="899">
        <f>C94</f>
        <v>756141</v>
      </c>
      <c r="D6" s="899">
        <f>D94</f>
        <v>4792550.4800000004</v>
      </c>
      <c r="E6" s="899">
        <f>E94</f>
        <v>4792546.6399999987</v>
      </c>
      <c r="F6" s="896">
        <f t="shared" si="0"/>
        <v>99.999919875648303</v>
      </c>
      <c r="G6" s="897"/>
      <c r="H6" s="898"/>
    </row>
    <row r="7" spans="1:8" ht="12.75" customHeight="1" x14ac:dyDescent="0.2">
      <c r="A7" s="990" t="s">
        <v>4456</v>
      </c>
      <c r="B7" s="991"/>
      <c r="C7" s="899">
        <f>C97</f>
        <v>0</v>
      </c>
      <c r="D7" s="899">
        <f>D97</f>
        <v>66756.61</v>
      </c>
      <c r="E7" s="899">
        <f>E97</f>
        <v>57885</v>
      </c>
      <c r="F7" s="896">
        <f t="shared" si="0"/>
        <v>86.710514509349707</v>
      </c>
      <c r="G7" s="897"/>
      <c r="H7" s="898"/>
    </row>
    <row r="8" spans="1:8" ht="12.75" customHeight="1" x14ac:dyDescent="0.2">
      <c r="A8" s="1157" t="s">
        <v>4342</v>
      </c>
      <c r="B8" s="1158"/>
      <c r="C8" s="899">
        <f>C175</f>
        <v>128449</v>
      </c>
      <c r="D8" s="899">
        <f>D175</f>
        <v>233864.59999999998</v>
      </c>
      <c r="E8" s="899">
        <f>E175</f>
        <v>209375.17411000005</v>
      </c>
      <c r="F8" s="896">
        <f t="shared" si="0"/>
        <v>89.528374157525377</v>
      </c>
      <c r="G8" s="897"/>
      <c r="H8" s="898"/>
    </row>
    <row r="9" spans="1:8" ht="12.75" customHeight="1" x14ac:dyDescent="0.2">
      <c r="A9" s="1157" t="s">
        <v>4343</v>
      </c>
      <c r="B9" s="1158"/>
      <c r="C9" s="899">
        <f>C232</f>
        <v>435288</v>
      </c>
      <c r="D9" s="899">
        <f>D232</f>
        <v>609615.64000000013</v>
      </c>
      <c r="E9" s="899">
        <f>E232</f>
        <v>457801.66280000005</v>
      </c>
      <c r="F9" s="896">
        <f t="shared" si="0"/>
        <v>75.096771270500867</v>
      </c>
      <c r="G9" s="897"/>
      <c r="H9" s="898"/>
    </row>
    <row r="10" spans="1:8" s="889" customFormat="1" ht="13.5" customHeight="1" thickBot="1" x14ac:dyDescent="0.25">
      <c r="A10" s="1162" t="s">
        <v>402</v>
      </c>
      <c r="B10" s="1163"/>
      <c r="C10" s="900">
        <f>SUM(C5:C9)</f>
        <v>1479112</v>
      </c>
      <c r="D10" s="901">
        <f>SUM(D5:D9)</f>
        <v>14883682.939999999</v>
      </c>
      <c r="E10" s="900">
        <f>SUM(E5:E9)</f>
        <v>14697233.332830012</v>
      </c>
      <c r="F10" s="902">
        <f t="shared" si="0"/>
        <v>98.747288504319698</v>
      </c>
      <c r="G10" s="897"/>
      <c r="H10" s="898"/>
    </row>
    <row r="11" spans="1:8" s="970" customFormat="1" ht="10.5" customHeight="1" x14ac:dyDescent="0.2">
      <c r="B11" s="971"/>
      <c r="C11" s="972"/>
      <c r="D11" s="972"/>
      <c r="E11" s="972"/>
      <c r="F11" s="973"/>
      <c r="G11" s="974"/>
      <c r="H11" s="975"/>
    </row>
    <row r="12" spans="1:8" s="970" customFormat="1" ht="10.5" customHeight="1" x14ac:dyDescent="0.2">
      <c r="B12" s="971"/>
      <c r="C12" s="972"/>
      <c r="D12" s="972"/>
      <c r="E12" s="972"/>
      <c r="F12" s="973"/>
      <c r="G12" s="974"/>
      <c r="H12" s="975"/>
    </row>
    <row r="13" spans="1:8" s="970" customFormat="1" ht="10.5" customHeight="1" thickBot="1" x14ac:dyDescent="0.2">
      <c r="B13" s="971"/>
      <c r="C13" s="972"/>
      <c r="D13" s="972"/>
      <c r="E13" s="972"/>
      <c r="F13" s="973"/>
      <c r="G13" s="974"/>
      <c r="H13" s="890" t="s">
        <v>4335</v>
      </c>
    </row>
    <row r="14" spans="1:8" ht="28.5" customHeight="1" thickBot="1" x14ac:dyDescent="0.25">
      <c r="A14" s="906" t="s">
        <v>4344</v>
      </c>
      <c r="B14" s="907" t="s">
        <v>2032</v>
      </c>
      <c r="C14" s="908" t="s">
        <v>4336</v>
      </c>
      <c r="D14" s="908" t="s">
        <v>4337</v>
      </c>
      <c r="E14" s="908" t="s">
        <v>4338</v>
      </c>
      <c r="F14" s="908" t="s">
        <v>4339</v>
      </c>
      <c r="G14" s="908" t="s">
        <v>4345</v>
      </c>
      <c r="H14" s="909" t="s">
        <v>4346</v>
      </c>
    </row>
    <row r="15" spans="1:8" ht="15" customHeight="1" thickBot="1" x14ac:dyDescent="0.2">
      <c r="A15" s="910" t="s">
        <v>4347</v>
      </c>
      <c r="B15" s="911"/>
      <c r="C15" s="912"/>
      <c r="D15" s="912"/>
      <c r="E15" s="913"/>
      <c r="F15" s="914"/>
      <c r="G15" s="915"/>
      <c r="H15" s="916"/>
    </row>
    <row r="16" spans="1:8" s="917" customFormat="1" ht="24" customHeight="1" x14ac:dyDescent="0.2">
      <c r="A16" s="918">
        <v>1</v>
      </c>
      <c r="B16" s="1036" t="s">
        <v>2963</v>
      </c>
      <c r="C16" s="1037">
        <v>21000</v>
      </c>
      <c r="D16" s="1037">
        <v>3340.54</v>
      </c>
      <c r="E16" s="1037">
        <v>3330.5</v>
      </c>
      <c r="F16" s="978">
        <f t="shared" ref="F16:F60" si="1">E16/D16*100</f>
        <v>99.69944978955499</v>
      </c>
      <c r="G16" s="979" t="s">
        <v>4348</v>
      </c>
      <c r="H16" s="926" t="s">
        <v>70</v>
      </c>
    </row>
    <row r="17" spans="1:8" s="917" customFormat="1" ht="34.5" customHeight="1" x14ac:dyDescent="0.2">
      <c r="A17" s="918">
        <f>A16+1</f>
        <v>2</v>
      </c>
      <c r="B17" s="1036" t="s">
        <v>2692</v>
      </c>
      <c r="C17" s="1037">
        <v>3500</v>
      </c>
      <c r="D17" s="1037">
        <v>3186.45</v>
      </c>
      <c r="E17" s="1037">
        <v>3167.4685999999997</v>
      </c>
      <c r="F17" s="929">
        <f t="shared" si="1"/>
        <v>99.404308870372986</v>
      </c>
      <c r="G17" s="922" t="s">
        <v>4348</v>
      </c>
      <c r="H17" s="926" t="s">
        <v>70</v>
      </c>
    </row>
    <row r="18" spans="1:8" s="917" customFormat="1" ht="24" customHeight="1" x14ac:dyDescent="0.2">
      <c r="A18" s="918">
        <f t="shared" ref="A18:A59" si="2">A17+1</f>
        <v>3</v>
      </c>
      <c r="B18" s="1036" t="s">
        <v>2697</v>
      </c>
      <c r="C18" s="1037">
        <v>2000</v>
      </c>
      <c r="D18" s="1037">
        <v>1434.9</v>
      </c>
      <c r="E18" s="1037">
        <v>1434.9</v>
      </c>
      <c r="F18" s="921">
        <f t="shared" si="1"/>
        <v>100</v>
      </c>
      <c r="G18" s="922" t="s">
        <v>4348</v>
      </c>
      <c r="H18" s="926" t="s">
        <v>70</v>
      </c>
    </row>
    <row r="19" spans="1:8" s="917" customFormat="1" ht="63" x14ac:dyDescent="0.2">
      <c r="A19" s="918">
        <f t="shared" si="2"/>
        <v>4</v>
      </c>
      <c r="B19" s="1036" t="s">
        <v>2702</v>
      </c>
      <c r="C19" s="1037">
        <v>26000</v>
      </c>
      <c r="D19" s="1037">
        <v>19487.45</v>
      </c>
      <c r="E19" s="1037">
        <v>18703.328000000001</v>
      </c>
      <c r="F19" s="921">
        <f t="shared" si="1"/>
        <v>95.976271908330745</v>
      </c>
      <c r="G19" s="922" t="s">
        <v>4348</v>
      </c>
      <c r="H19" s="1038" t="s">
        <v>4708</v>
      </c>
    </row>
    <row r="20" spans="1:8" s="917" customFormat="1" ht="24" customHeight="1" x14ac:dyDescent="0.2">
      <c r="A20" s="918">
        <f t="shared" si="2"/>
        <v>5</v>
      </c>
      <c r="B20" s="1036" t="s">
        <v>2903</v>
      </c>
      <c r="C20" s="1037">
        <v>346</v>
      </c>
      <c r="D20" s="1037">
        <v>1152.5700000000002</v>
      </c>
      <c r="E20" s="1037">
        <v>1152.57</v>
      </c>
      <c r="F20" s="921">
        <f t="shared" si="1"/>
        <v>99.999999999999972</v>
      </c>
      <c r="G20" s="922" t="s">
        <v>4348</v>
      </c>
      <c r="H20" s="926" t="s">
        <v>70</v>
      </c>
    </row>
    <row r="21" spans="1:8" s="917" customFormat="1" ht="24" customHeight="1" x14ac:dyDescent="0.2">
      <c r="A21" s="918">
        <f t="shared" si="2"/>
        <v>6</v>
      </c>
      <c r="B21" s="1036" t="s">
        <v>2895</v>
      </c>
      <c r="C21" s="1037">
        <v>27000</v>
      </c>
      <c r="D21" s="1037">
        <v>31223.9</v>
      </c>
      <c r="E21" s="1037">
        <v>31223.9</v>
      </c>
      <c r="F21" s="921">
        <f t="shared" si="1"/>
        <v>100</v>
      </c>
      <c r="G21" s="922" t="s">
        <v>4348</v>
      </c>
      <c r="H21" s="926" t="s">
        <v>70</v>
      </c>
    </row>
    <row r="22" spans="1:8" s="980" customFormat="1" ht="24" customHeight="1" x14ac:dyDescent="0.2">
      <c r="A22" s="918">
        <f t="shared" si="2"/>
        <v>7</v>
      </c>
      <c r="B22" s="1036" t="s">
        <v>4709</v>
      </c>
      <c r="C22" s="1037">
        <v>210</v>
      </c>
      <c r="D22" s="1037">
        <v>150</v>
      </c>
      <c r="E22" s="1037">
        <v>132.375</v>
      </c>
      <c r="F22" s="1005">
        <f t="shared" si="1"/>
        <v>88.25</v>
      </c>
      <c r="G22" s="922" t="s">
        <v>4348</v>
      </c>
      <c r="H22" s="1038" t="s">
        <v>4710</v>
      </c>
    </row>
    <row r="23" spans="1:8" s="980" customFormat="1" ht="34.5" customHeight="1" x14ac:dyDescent="0.2">
      <c r="A23" s="918">
        <f t="shared" si="2"/>
        <v>8</v>
      </c>
      <c r="B23" s="1036" t="s">
        <v>4711</v>
      </c>
      <c r="C23" s="1037">
        <v>560</v>
      </c>
      <c r="D23" s="1037">
        <v>589.54999999999995</v>
      </c>
      <c r="E23" s="1037">
        <v>509.41749999999996</v>
      </c>
      <c r="F23" s="1005">
        <f t="shared" si="1"/>
        <v>86.407853447544738</v>
      </c>
      <c r="G23" s="922" t="s">
        <v>4348</v>
      </c>
      <c r="H23" s="1022" t="s">
        <v>4712</v>
      </c>
    </row>
    <row r="24" spans="1:8" s="980" customFormat="1" ht="12.75" customHeight="1" x14ac:dyDescent="0.2">
      <c r="A24" s="918">
        <f t="shared" si="2"/>
        <v>9</v>
      </c>
      <c r="B24" s="1036" t="s">
        <v>809</v>
      </c>
      <c r="C24" s="1037">
        <v>660</v>
      </c>
      <c r="D24" s="1037">
        <v>859</v>
      </c>
      <c r="E24" s="1037">
        <v>838.28674999999998</v>
      </c>
      <c r="F24" s="1005">
        <f t="shared" si="1"/>
        <v>97.588678696158325</v>
      </c>
      <c r="G24" s="922" t="s">
        <v>4348</v>
      </c>
      <c r="H24" s="926" t="s">
        <v>70</v>
      </c>
    </row>
    <row r="25" spans="1:8" s="980" customFormat="1" ht="12.75" customHeight="1" x14ac:dyDescent="0.2">
      <c r="A25" s="918">
        <f t="shared" si="2"/>
        <v>10</v>
      </c>
      <c r="B25" s="1036" t="s">
        <v>887</v>
      </c>
      <c r="C25" s="1037">
        <v>1200</v>
      </c>
      <c r="D25" s="1037">
        <v>1372</v>
      </c>
      <c r="E25" s="1037">
        <v>1324</v>
      </c>
      <c r="F25" s="1005">
        <f t="shared" si="1"/>
        <v>96.501457725947532</v>
      </c>
      <c r="G25" s="922" t="s">
        <v>4348</v>
      </c>
      <c r="H25" s="926" t="s">
        <v>70</v>
      </c>
    </row>
    <row r="26" spans="1:8" s="980" customFormat="1" ht="34.5" customHeight="1" x14ac:dyDescent="0.2">
      <c r="A26" s="918">
        <f t="shared" si="2"/>
        <v>11</v>
      </c>
      <c r="B26" s="1036" t="s">
        <v>876</v>
      </c>
      <c r="C26" s="1037">
        <v>790</v>
      </c>
      <c r="D26" s="1037">
        <v>602</v>
      </c>
      <c r="E26" s="1037">
        <v>493.59676000000002</v>
      </c>
      <c r="F26" s="1005">
        <f t="shared" si="1"/>
        <v>81.992817275747512</v>
      </c>
      <c r="G26" s="922" t="s">
        <v>4348</v>
      </c>
      <c r="H26" s="1039" t="s">
        <v>4713</v>
      </c>
    </row>
    <row r="27" spans="1:8" s="917" customFormat="1" ht="12.75" customHeight="1" x14ac:dyDescent="0.2">
      <c r="A27" s="918">
        <f t="shared" si="2"/>
        <v>12</v>
      </c>
      <c r="B27" s="1036" t="s">
        <v>805</v>
      </c>
      <c r="C27" s="1037">
        <v>1600</v>
      </c>
      <c r="D27" s="1037">
        <v>1740.0299999999997</v>
      </c>
      <c r="E27" s="1037">
        <v>1726.7505000000001</v>
      </c>
      <c r="F27" s="921">
        <f t="shared" si="1"/>
        <v>99.23682350304307</v>
      </c>
      <c r="G27" s="922" t="s">
        <v>4348</v>
      </c>
      <c r="H27" s="926" t="s">
        <v>70</v>
      </c>
    </row>
    <row r="28" spans="1:8" s="980" customFormat="1" ht="12.75" customHeight="1" x14ac:dyDescent="0.2">
      <c r="A28" s="918">
        <f t="shared" si="2"/>
        <v>13</v>
      </c>
      <c r="B28" s="1036" t="s">
        <v>4714</v>
      </c>
      <c r="C28" s="1037">
        <v>650</v>
      </c>
      <c r="D28" s="1037">
        <v>299.48</v>
      </c>
      <c r="E28" s="1037">
        <v>299.47500000000002</v>
      </c>
      <c r="F28" s="929">
        <f t="shared" si="1"/>
        <v>99.998330439428344</v>
      </c>
      <c r="G28" s="1058" t="s">
        <v>4348</v>
      </c>
      <c r="H28" s="923" t="s">
        <v>70</v>
      </c>
    </row>
    <row r="29" spans="1:8" s="917" customFormat="1" ht="12.75" customHeight="1" x14ac:dyDescent="0.2">
      <c r="A29" s="918">
        <f t="shared" si="2"/>
        <v>14</v>
      </c>
      <c r="B29" s="931" t="s">
        <v>4715</v>
      </c>
      <c r="C29" s="1037">
        <v>3630</v>
      </c>
      <c r="D29" s="1037">
        <v>3675.51</v>
      </c>
      <c r="E29" s="1037">
        <v>3554.4960000000001</v>
      </c>
      <c r="F29" s="921">
        <f t="shared" si="1"/>
        <v>96.70755895100271</v>
      </c>
      <c r="G29" s="922" t="s">
        <v>4348</v>
      </c>
      <c r="H29" s="926" t="s">
        <v>70</v>
      </c>
    </row>
    <row r="30" spans="1:8" s="980" customFormat="1" ht="12.75" customHeight="1" x14ac:dyDescent="0.2">
      <c r="A30" s="918">
        <f t="shared" si="2"/>
        <v>15</v>
      </c>
      <c r="B30" s="931" t="s">
        <v>884</v>
      </c>
      <c r="C30" s="1037">
        <v>200</v>
      </c>
      <c r="D30" s="1037">
        <v>200</v>
      </c>
      <c r="E30" s="1037">
        <v>190</v>
      </c>
      <c r="F30" s="921">
        <f t="shared" si="1"/>
        <v>95</v>
      </c>
      <c r="G30" s="922" t="s">
        <v>4348</v>
      </c>
      <c r="H30" s="926" t="s">
        <v>70</v>
      </c>
    </row>
    <row r="31" spans="1:8" s="980" customFormat="1" ht="24" customHeight="1" x14ac:dyDescent="0.2">
      <c r="A31" s="918">
        <f t="shared" si="2"/>
        <v>16</v>
      </c>
      <c r="B31" s="931" t="s">
        <v>810</v>
      </c>
      <c r="C31" s="1037">
        <v>35154</v>
      </c>
      <c r="D31" s="1040">
        <v>95962.29</v>
      </c>
      <c r="E31" s="1037">
        <v>95925.061500000011</v>
      </c>
      <c r="F31" s="921">
        <f t="shared" si="1"/>
        <v>99.961205073367893</v>
      </c>
      <c r="G31" s="922" t="s">
        <v>4348</v>
      </c>
      <c r="H31" s="926" t="s">
        <v>70</v>
      </c>
    </row>
    <row r="32" spans="1:8" s="917" customFormat="1" ht="12.75" customHeight="1" x14ac:dyDescent="0.2">
      <c r="A32" s="918">
        <f t="shared" si="2"/>
        <v>17</v>
      </c>
      <c r="B32" s="1041" t="s">
        <v>807</v>
      </c>
      <c r="C32" s="1037">
        <v>24790</v>
      </c>
      <c r="D32" s="1040">
        <v>21612</v>
      </c>
      <c r="E32" s="1037">
        <v>21612</v>
      </c>
      <c r="F32" s="921">
        <f t="shared" si="1"/>
        <v>100</v>
      </c>
      <c r="G32" s="922" t="s">
        <v>4348</v>
      </c>
      <c r="H32" s="926" t="s">
        <v>70</v>
      </c>
    </row>
    <row r="33" spans="1:9" s="917" customFormat="1" ht="12.75" customHeight="1" x14ac:dyDescent="0.2">
      <c r="A33" s="918">
        <f t="shared" si="2"/>
        <v>18</v>
      </c>
      <c r="B33" s="1042" t="s">
        <v>886</v>
      </c>
      <c r="C33" s="1037">
        <v>330</v>
      </c>
      <c r="D33" s="1037">
        <v>250</v>
      </c>
      <c r="E33" s="1037">
        <v>250</v>
      </c>
      <c r="F33" s="921">
        <f t="shared" si="1"/>
        <v>100</v>
      </c>
      <c r="G33" s="924" t="s">
        <v>4348</v>
      </c>
      <c r="H33" s="925" t="s">
        <v>70</v>
      </c>
    </row>
    <row r="34" spans="1:9" s="980" customFormat="1" ht="24" customHeight="1" x14ac:dyDescent="0.2">
      <c r="A34" s="918">
        <f t="shared" si="2"/>
        <v>19</v>
      </c>
      <c r="B34" s="1042" t="s">
        <v>4716</v>
      </c>
      <c r="C34" s="1037">
        <v>9614</v>
      </c>
      <c r="D34" s="1040">
        <v>7660</v>
      </c>
      <c r="E34" s="1037">
        <v>7658.8019999999997</v>
      </c>
      <c r="F34" s="921">
        <f t="shared" si="1"/>
        <v>99.984360313315918</v>
      </c>
      <c r="G34" s="928" t="s">
        <v>4348</v>
      </c>
      <c r="H34" s="926" t="s">
        <v>70</v>
      </c>
      <c r="I34" s="927"/>
    </row>
    <row r="35" spans="1:9" s="917" customFormat="1" ht="12.75" customHeight="1" x14ac:dyDescent="0.2">
      <c r="A35" s="918">
        <f t="shared" si="2"/>
        <v>20</v>
      </c>
      <c r="B35" s="1042" t="s">
        <v>4717</v>
      </c>
      <c r="C35" s="934">
        <v>0</v>
      </c>
      <c r="D35" s="996">
        <v>438.94</v>
      </c>
      <c r="E35" s="934">
        <v>438.93999999999994</v>
      </c>
      <c r="F35" s="921">
        <f t="shared" si="1"/>
        <v>99.999999999999986</v>
      </c>
      <c r="G35" s="928" t="s">
        <v>4348</v>
      </c>
      <c r="H35" s="926" t="s">
        <v>70</v>
      </c>
    </row>
    <row r="36" spans="1:9" s="917" customFormat="1" ht="12.75" customHeight="1" x14ac:dyDescent="0.2">
      <c r="A36" s="918">
        <f t="shared" si="2"/>
        <v>21</v>
      </c>
      <c r="B36" s="1042" t="s">
        <v>4718</v>
      </c>
      <c r="C36" s="934">
        <v>0</v>
      </c>
      <c r="D36" s="996">
        <v>13.96</v>
      </c>
      <c r="E36" s="934">
        <v>13.962999999999999</v>
      </c>
      <c r="F36" s="921">
        <f t="shared" si="1"/>
        <v>100.0214899713467</v>
      </c>
      <c r="G36" s="928" t="s">
        <v>4348</v>
      </c>
      <c r="H36" s="926" t="s">
        <v>70</v>
      </c>
    </row>
    <row r="37" spans="1:9" s="917" customFormat="1" ht="12.75" customHeight="1" x14ac:dyDescent="0.2">
      <c r="A37" s="918">
        <f t="shared" si="2"/>
        <v>22</v>
      </c>
      <c r="B37" s="1042" t="s">
        <v>4719</v>
      </c>
      <c r="C37" s="934">
        <v>0</v>
      </c>
      <c r="D37" s="996">
        <v>2325.0300000000002</v>
      </c>
      <c r="E37" s="996">
        <v>2325.0320000000002</v>
      </c>
      <c r="F37" s="921">
        <f t="shared" si="1"/>
        <v>100.00008602039543</v>
      </c>
      <c r="G37" s="928" t="s">
        <v>4348</v>
      </c>
      <c r="H37" s="926" t="s">
        <v>70</v>
      </c>
    </row>
    <row r="38" spans="1:9" s="917" customFormat="1" ht="12.75" customHeight="1" x14ac:dyDescent="0.2">
      <c r="A38" s="918">
        <f t="shared" si="2"/>
        <v>23</v>
      </c>
      <c r="B38" s="1042" t="s">
        <v>4720</v>
      </c>
      <c r="C38" s="934">
        <v>0</v>
      </c>
      <c r="D38" s="996">
        <v>201.38</v>
      </c>
      <c r="E38" s="934">
        <v>201.38200000000001</v>
      </c>
      <c r="F38" s="921">
        <f t="shared" si="1"/>
        <v>100.00099314728375</v>
      </c>
      <c r="G38" s="928" t="s">
        <v>4348</v>
      </c>
      <c r="H38" s="926" t="s">
        <v>70</v>
      </c>
    </row>
    <row r="39" spans="1:9" s="917" customFormat="1" ht="24" customHeight="1" x14ac:dyDescent="0.2">
      <c r="A39" s="918">
        <f t="shared" si="2"/>
        <v>24</v>
      </c>
      <c r="B39" s="981" t="s">
        <v>4721</v>
      </c>
      <c r="C39" s="934">
        <v>0</v>
      </c>
      <c r="D39" s="996">
        <v>331.6</v>
      </c>
      <c r="E39" s="934">
        <v>331.60399999999998</v>
      </c>
      <c r="F39" s="921">
        <f t="shared" si="1"/>
        <v>100.00120627261759</v>
      </c>
      <c r="G39" s="928" t="s">
        <v>4348</v>
      </c>
      <c r="H39" s="926" t="s">
        <v>70</v>
      </c>
    </row>
    <row r="40" spans="1:9" s="917" customFormat="1" ht="24" customHeight="1" x14ac:dyDescent="0.2">
      <c r="A40" s="918">
        <f t="shared" si="2"/>
        <v>25</v>
      </c>
      <c r="B40" s="1042" t="s">
        <v>4722</v>
      </c>
      <c r="C40" s="934">
        <v>0</v>
      </c>
      <c r="D40" s="996">
        <v>1415.87</v>
      </c>
      <c r="E40" s="934">
        <v>1415.866</v>
      </c>
      <c r="F40" s="921">
        <f t="shared" si="1"/>
        <v>99.999717488187486</v>
      </c>
      <c r="G40" s="928" t="s">
        <v>4348</v>
      </c>
      <c r="H40" s="926" t="s">
        <v>70</v>
      </c>
    </row>
    <row r="41" spans="1:9" s="917" customFormat="1" ht="12.75" customHeight="1" x14ac:dyDescent="0.2">
      <c r="A41" s="918">
        <f t="shared" si="2"/>
        <v>26</v>
      </c>
      <c r="B41" s="1042" t="s">
        <v>4723</v>
      </c>
      <c r="C41" s="934">
        <v>0</v>
      </c>
      <c r="D41" s="996">
        <v>5921.35</v>
      </c>
      <c r="E41" s="934">
        <v>5921.344900000001</v>
      </c>
      <c r="F41" s="921">
        <f t="shared" si="1"/>
        <v>99.999913870992259</v>
      </c>
      <c r="G41" s="928" t="s">
        <v>4348</v>
      </c>
      <c r="H41" s="926" t="s">
        <v>70</v>
      </c>
    </row>
    <row r="42" spans="1:9" s="917" customFormat="1" ht="12.75" customHeight="1" x14ac:dyDescent="0.2">
      <c r="A42" s="918">
        <f t="shared" si="2"/>
        <v>27</v>
      </c>
      <c r="B42" s="981" t="s">
        <v>4724</v>
      </c>
      <c r="C42" s="934">
        <v>0</v>
      </c>
      <c r="D42" s="996">
        <v>1641.16</v>
      </c>
      <c r="E42" s="934">
        <v>1641.1544100000001</v>
      </c>
      <c r="F42" s="921">
        <f t="shared" si="1"/>
        <v>99.999659387262668</v>
      </c>
      <c r="G42" s="928" t="s">
        <v>4348</v>
      </c>
      <c r="H42" s="926" t="s">
        <v>70</v>
      </c>
    </row>
    <row r="43" spans="1:9" s="917" customFormat="1" ht="12.75" customHeight="1" x14ac:dyDescent="0.2">
      <c r="A43" s="918">
        <f t="shared" si="2"/>
        <v>28</v>
      </c>
      <c r="B43" s="981" t="s">
        <v>4725</v>
      </c>
      <c r="C43" s="934">
        <v>0</v>
      </c>
      <c r="D43" s="996">
        <v>680625.49</v>
      </c>
      <c r="E43" s="934">
        <v>680625.49</v>
      </c>
      <c r="F43" s="921">
        <f t="shared" si="1"/>
        <v>100</v>
      </c>
      <c r="G43" s="928" t="s">
        <v>4348</v>
      </c>
      <c r="H43" s="926" t="s">
        <v>70</v>
      </c>
    </row>
    <row r="44" spans="1:9" s="917" customFormat="1" ht="12.75" customHeight="1" x14ac:dyDescent="0.2">
      <c r="A44" s="918">
        <f t="shared" si="2"/>
        <v>29</v>
      </c>
      <c r="B44" s="981" t="s">
        <v>4726</v>
      </c>
      <c r="C44" s="934">
        <v>0</v>
      </c>
      <c r="D44" s="996">
        <v>1227</v>
      </c>
      <c r="E44" s="934">
        <v>1227</v>
      </c>
      <c r="F44" s="921">
        <f t="shared" si="1"/>
        <v>100</v>
      </c>
      <c r="G44" s="928" t="s">
        <v>4348</v>
      </c>
      <c r="H44" s="926" t="s">
        <v>70</v>
      </c>
    </row>
    <row r="45" spans="1:9" s="917" customFormat="1" ht="12.75" customHeight="1" x14ac:dyDescent="0.2">
      <c r="A45" s="918">
        <f t="shared" si="2"/>
        <v>30</v>
      </c>
      <c r="B45" s="1042" t="s">
        <v>4727</v>
      </c>
      <c r="C45" s="934">
        <v>0</v>
      </c>
      <c r="D45" s="996">
        <v>8284932.4199999999</v>
      </c>
      <c r="E45" s="934">
        <v>8284932.420000013</v>
      </c>
      <c r="F45" s="921">
        <f t="shared" si="1"/>
        <v>100.00000000000016</v>
      </c>
      <c r="G45" s="928" t="s">
        <v>4348</v>
      </c>
      <c r="H45" s="926" t="s">
        <v>70</v>
      </c>
    </row>
    <row r="46" spans="1:9" s="917" customFormat="1" ht="34.5" customHeight="1" x14ac:dyDescent="0.2">
      <c r="A46" s="918">
        <f t="shared" si="2"/>
        <v>31</v>
      </c>
      <c r="B46" s="981" t="s">
        <v>4728</v>
      </c>
      <c r="C46" s="934">
        <v>0</v>
      </c>
      <c r="D46" s="996">
        <v>302.05</v>
      </c>
      <c r="E46" s="934">
        <v>302.04700000000003</v>
      </c>
      <c r="F46" s="921">
        <f t="shared" si="1"/>
        <v>99.999006786955803</v>
      </c>
      <c r="G46" s="928" t="s">
        <v>4348</v>
      </c>
      <c r="H46" s="926" t="s">
        <v>70</v>
      </c>
    </row>
    <row r="47" spans="1:9" s="917" customFormat="1" ht="24" customHeight="1" x14ac:dyDescent="0.2">
      <c r="A47" s="918">
        <f t="shared" si="2"/>
        <v>32</v>
      </c>
      <c r="B47" s="1042" t="s">
        <v>4729</v>
      </c>
      <c r="C47" s="934">
        <v>0</v>
      </c>
      <c r="D47" s="996">
        <v>3721.19</v>
      </c>
      <c r="E47" s="934">
        <v>3721.1849999999995</v>
      </c>
      <c r="F47" s="921">
        <f t="shared" si="1"/>
        <v>99.999865634380384</v>
      </c>
      <c r="G47" s="928" t="s">
        <v>4348</v>
      </c>
      <c r="H47" s="926" t="s">
        <v>70</v>
      </c>
    </row>
    <row r="48" spans="1:9" s="917" customFormat="1" ht="24" customHeight="1" x14ac:dyDescent="0.2">
      <c r="A48" s="918">
        <f t="shared" si="2"/>
        <v>33</v>
      </c>
      <c r="B48" s="932" t="s">
        <v>4730</v>
      </c>
      <c r="C48" s="996">
        <v>0</v>
      </c>
      <c r="D48" s="996">
        <v>50</v>
      </c>
      <c r="E48" s="996">
        <v>50</v>
      </c>
      <c r="F48" s="1005">
        <f t="shared" si="1"/>
        <v>100</v>
      </c>
      <c r="G48" s="928" t="s">
        <v>4371</v>
      </c>
      <c r="H48" s="923" t="s">
        <v>2063</v>
      </c>
    </row>
    <row r="49" spans="1:8" s="917" customFormat="1" ht="24" customHeight="1" x14ac:dyDescent="0.2">
      <c r="A49" s="918">
        <f t="shared" si="2"/>
        <v>34</v>
      </c>
      <c r="B49" s="981" t="s">
        <v>4731</v>
      </c>
      <c r="C49" s="996">
        <v>0</v>
      </c>
      <c r="D49" s="996">
        <v>50</v>
      </c>
      <c r="E49" s="996">
        <v>50</v>
      </c>
      <c r="F49" s="1005">
        <f t="shared" si="1"/>
        <v>100</v>
      </c>
      <c r="G49" s="928" t="s">
        <v>4371</v>
      </c>
      <c r="H49" s="923" t="s">
        <v>2063</v>
      </c>
    </row>
    <row r="50" spans="1:8" s="917" customFormat="1" ht="24" customHeight="1" x14ac:dyDescent="0.2">
      <c r="A50" s="918">
        <f t="shared" si="2"/>
        <v>35</v>
      </c>
      <c r="B50" s="981" t="s">
        <v>4732</v>
      </c>
      <c r="C50" s="996">
        <v>0</v>
      </c>
      <c r="D50" s="996">
        <v>50</v>
      </c>
      <c r="E50" s="996">
        <v>50</v>
      </c>
      <c r="F50" s="1005">
        <f t="shared" si="1"/>
        <v>100</v>
      </c>
      <c r="G50" s="928" t="s">
        <v>4371</v>
      </c>
      <c r="H50" s="923" t="s">
        <v>2063</v>
      </c>
    </row>
    <row r="51" spans="1:8" s="917" customFormat="1" ht="45" customHeight="1" x14ac:dyDescent="0.2">
      <c r="A51" s="918">
        <f t="shared" si="2"/>
        <v>36</v>
      </c>
      <c r="B51" s="981" t="s">
        <v>4733</v>
      </c>
      <c r="C51" s="996">
        <v>0</v>
      </c>
      <c r="D51" s="996">
        <v>70</v>
      </c>
      <c r="E51" s="996">
        <v>70</v>
      </c>
      <c r="F51" s="1005">
        <f t="shared" si="1"/>
        <v>100</v>
      </c>
      <c r="G51" s="928" t="s">
        <v>4371</v>
      </c>
      <c r="H51" s="923" t="s">
        <v>70</v>
      </c>
    </row>
    <row r="52" spans="1:8" s="917" customFormat="1" ht="34.5" customHeight="1" x14ac:dyDescent="0.2">
      <c r="A52" s="918">
        <f t="shared" si="2"/>
        <v>37</v>
      </c>
      <c r="B52" s="981" t="s">
        <v>4734</v>
      </c>
      <c r="C52" s="996">
        <v>0</v>
      </c>
      <c r="D52" s="996">
        <v>150</v>
      </c>
      <c r="E52" s="996">
        <v>150</v>
      </c>
      <c r="F52" s="1005">
        <f t="shared" si="1"/>
        <v>100</v>
      </c>
      <c r="G52" s="928" t="s">
        <v>4371</v>
      </c>
      <c r="H52" s="923" t="s">
        <v>70</v>
      </c>
    </row>
    <row r="53" spans="1:8" s="917" customFormat="1" ht="24" customHeight="1" x14ac:dyDescent="0.2">
      <c r="A53" s="918">
        <f t="shared" si="2"/>
        <v>38</v>
      </c>
      <c r="B53" s="981" t="s">
        <v>4735</v>
      </c>
      <c r="C53" s="996">
        <v>0</v>
      </c>
      <c r="D53" s="996">
        <v>190</v>
      </c>
      <c r="E53" s="996">
        <v>190</v>
      </c>
      <c r="F53" s="995">
        <f t="shared" si="1"/>
        <v>100</v>
      </c>
      <c r="G53" s="928" t="s">
        <v>4371</v>
      </c>
      <c r="H53" s="923" t="s">
        <v>70</v>
      </c>
    </row>
    <row r="54" spans="1:8" s="917" customFormat="1" ht="24" customHeight="1" x14ac:dyDescent="0.2">
      <c r="A54" s="918">
        <f t="shared" si="2"/>
        <v>39</v>
      </c>
      <c r="B54" s="981" t="s">
        <v>4736</v>
      </c>
      <c r="C54" s="996">
        <v>0</v>
      </c>
      <c r="D54" s="996">
        <v>100</v>
      </c>
      <c r="E54" s="996">
        <v>100</v>
      </c>
      <c r="F54" s="1005">
        <f t="shared" si="1"/>
        <v>100</v>
      </c>
      <c r="G54" s="928" t="s">
        <v>4371</v>
      </c>
      <c r="H54" s="923" t="s">
        <v>70</v>
      </c>
    </row>
    <row r="55" spans="1:8" s="917" customFormat="1" ht="24" customHeight="1" x14ac:dyDescent="0.2">
      <c r="A55" s="918">
        <f t="shared" si="2"/>
        <v>40</v>
      </c>
      <c r="B55" s="981" t="s">
        <v>4737</v>
      </c>
      <c r="C55" s="996">
        <v>0</v>
      </c>
      <c r="D55" s="996">
        <v>290.5</v>
      </c>
      <c r="E55" s="996">
        <v>290.5</v>
      </c>
      <c r="F55" s="1005">
        <f t="shared" si="1"/>
        <v>100</v>
      </c>
      <c r="G55" s="928" t="s">
        <v>4371</v>
      </c>
      <c r="H55" s="923" t="s">
        <v>70</v>
      </c>
    </row>
    <row r="56" spans="1:8" s="917" customFormat="1" ht="24" customHeight="1" x14ac:dyDescent="0.2">
      <c r="A56" s="918">
        <f t="shared" si="2"/>
        <v>41</v>
      </c>
      <c r="B56" s="981" t="s">
        <v>4738</v>
      </c>
      <c r="C56" s="996">
        <v>0</v>
      </c>
      <c r="D56" s="996">
        <v>200</v>
      </c>
      <c r="E56" s="996">
        <v>200</v>
      </c>
      <c r="F56" s="1005">
        <f t="shared" si="1"/>
        <v>100</v>
      </c>
      <c r="G56" s="928" t="s">
        <v>4371</v>
      </c>
      <c r="H56" s="923" t="s">
        <v>70</v>
      </c>
    </row>
    <row r="57" spans="1:8" s="917" customFormat="1" ht="24" customHeight="1" x14ac:dyDescent="0.2">
      <c r="A57" s="918">
        <f t="shared" si="2"/>
        <v>42</v>
      </c>
      <c r="B57" s="981" t="s">
        <v>4739</v>
      </c>
      <c r="C57" s="996">
        <v>0</v>
      </c>
      <c r="D57" s="996">
        <v>1250</v>
      </c>
      <c r="E57" s="996">
        <v>1250</v>
      </c>
      <c r="F57" s="1005">
        <f t="shared" si="1"/>
        <v>100</v>
      </c>
      <c r="G57" s="928" t="s">
        <v>4371</v>
      </c>
      <c r="H57" s="923" t="s">
        <v>70</v>
      </c>
    </row>
    <row r="58" spans="1:8" s="917" customFormat="1" ht="24" customHeight="1" x14ac:dyDescent="0.2">
      <c r="A58" s="918">
        <f t="shared" si="2"/>
        <v>43</v>
      </c>
      <c r="B58" s="981" t="s">
        <v>4740</v>
      </c>
      <c r="C58" s="996">
        <v>0</v>
      </c>
      <c r="D58" s="996">
        <v>400</v>
      </c>
      <c r="E58" s="996">
        <v>400</v>
      </c>
      <c r="F58" s="1005">
        <f t="shared" si="1"/>
        <v>100</v>
      </c>
      <c r="G58" s="928" t="s">
        <v>4371</v>
      </c>
      <c r="H58" s="923" t="s">
        <v>70</v>
      </c>
    </row>
    <row r="59" spans="1:8" s="917" customFormat="1" ht="31.5" x14ac:dyDescent="0.2">
      <c r="A59" s="918">
        <f t="shared" si="2"/>
        <v>44</v>
      </c>
      <c r="B59" s="981" t="s">
        <v>4741</v>
      </c>
      <c r="C59" s="996">
        <v>0</v>
      </c>
      <c r="D59" s="996">
        <v>200</v>
      </c>
      <c r="E59" s="996">
        <v>200</v>
      </c>
      <c r="F59" s="1005">
        <f t="shared" si="1"/>
        <v>100</v>
      </c>
      <c r="G59" s="928" t="s">
        <v>4371</v>
      </c>
      <c r="H59" s="923" t="s">
        <v>70</v>
      </c>
    </row>
    <row r="60" spans="1:8" s="903" customFormat="1" ht="13.5" customHeight="1" thickBot="1" x14ac:dyDescent="0.25">
      <c r="A60" s="1164" t="s">
        <v>402</v>
      </c>
      <c r="B60" s="1165"/>
      <c r="C60" s="935">
        <f>SUM(C16:C59)</f>
        <v>159234</v>
      </c>
      <c r="D60" s="935">
        <f>SUM(D16:D59)</f>
        <v>9180895.6099999994</v>
      </c>
      <c r="E60" s="935">
        <f>SUM(E16:E59)</f>
        <v>9179624.855920013</v>
      </c>
      <c r="F60" s="936">
        <f t="shared" si="1"/>
        <v>99.986158713332912</v>
      </c>
      <c r="G60" s="937"/>
      <c r="H60" s="938"/>
    </row>
    <row r="61" spans="1:8" s="889" customFormat="1" ht="18" customHeight="1" thickBot="1" x14ac:dyDescent="0.2">
      <c r="A61" s="910" t="s">
        <v>4341</v>
      </c>
      <c r="B61" s="939"/>
      <c r="C61" s="940"/>
      <c r="D61" s="940"/>
      <c r="E61" s="941"/>
      <c r="F61" s="914"/>
      <c r="G61" s="915"/>
      <c r="H61" s="942"/>
    </row>
    <row r="62" spans="1:8" s="917" customFormat="1" ht="24" customHeight="1" x14ac:dyDescent="0.2">
      <c r="A62" s="943">
        <f>A59+1</f>
        <v>45</v>
      </c>
      <c r="B62" s="1043" t="s">
        <v>2548</v>
      </c>
      <c r="C62" s="1044">
        <v>595217</v>
      </c>
      <c r="D62" s="1044">
        <v>595679.98</v>
      </c>
      <c r="E62" s="1044">
        <v>595679.98199999996</v>
      </c>
      <c r="F62" s="921">
        <f t="shared" ref="F62:F68" si="3">E62/D62*100</f>
        <v>100.00000033575074</v>
      </c>
      <c r="G62" s="946" t="s">
        <v>4348</v>
      </c>
      <c r="H62" s="926" t="s">
        <v>70</v>
      </c>
    </row>
    <row r="63" spans="1:8" s="917" customFormat="1" ht="24" customHeight="1" x14ac:dyDescent="0.2">
      <c r="A63" s="918">
        <f t="shared" ref="A63:A93" si="4">A62+1</f>
        <v>46</v>
      </c>
      <c r="B63" s="1043" t="s">
        <v>2549</v>
      </c>
      <c r="C63" s="1044">
        <v>106702</v>
      </c>
      <c r="D63" s="1044">
        <v>106750</v>
      </c>
      <c r="E63" s="1044">
        <v>106750</v>
      </c>
      <c r="F63" s="921">
        <f t="shared" si="3"/>
        <v>100</v>
      </c>
      <c r="G63" s="946" t="s">
        <v>4348</v>
      </c>
      <c r="H63" s="926" t="s">
        <v>70</v>
      </c>
    </row>
    <row r="64" spans="1:8" s="917" customFormat="1" ht="34.5" customHeight="1" x14ac:dyDescent="0.2">
      <c r="A64" s="918">
        <f t="shared" si="4"/>
        <v>47</v>
      </c>
      <c r="B64" s="1036" t="s">
        <v>2552</v>
      </c>
      <c r="C64" s="1037">
        <v>24227</v>
      </c>
      <c r="D64" s="1037">
        <v>23127</v>
      </c>
      <c r="E64" s="1037">
        <v>23127</v>
      </c>
      <c r="F64" s="921">
        <f t="shared" si="3"/>
        <v>100</v>
      </c>
      <c r="G64" s="946" t="s">
        <v>4348</v>
      </c>
      <c r="H64" s="926" t="s">
        <v>70</v>
      </c>
    </row>
    <row r="65" spans="1:9" s="917" customFormat="1" ht="12.75" customHeight="1" x14ac:dyDescent="0.2">
      <c r="A65" s="918">
        <f t="shared" si="4"/>
        <v>48</v>
      </c>
      <c r="B65" s="1036" t="s">
        <v>2569</v>
      </c>
      <c r="C65" s="1037">
        <v>7595</v>
      </c>
      <c r="D65" s="1037">
        <v>7595</v>
      </c>
      <c r="E65" s="1037">
        <v>7595</v>
      </c>
      <c r="F65" s="921">
        <f t="shared" si="3"/>
        <v>100</v>
      </c>
      <c r="G65" s="946" t="s">
        <v>4348</v>
      </c>
      <c r="H65" s="926" t="s">
        <v>70</v>
      </c>
    </row>
    <row r="66" spans="1:9" s="917" customFormat="1" ht="12.75" customHeight="1" x14ac:dyDescent="0.2">
      <c r="A66" s="918">
        <f t="shared" si="4"/>
        <v>49</v>
      </c>
      <c r="B66" s="931" t="s">
        <v>2580</v>
      </c>
      <c r="C66" s="1037">
        <v>750</v>
      </c>
      <c r="D66" s="1037">
        <v>551</v>
      </c>
      <c r="E66" s="1037">
        <v>551</v>
      </c>
      <c r="F66" s="921">
        <f t="shared" si="3"/>
        <v>100</v>
      </c>
      <c r="G66" s="946" t="s">
        <v>4348</v>
      </c>
      <c r="H66" s="926" t="s">
        <v>70</v>
      </c>
    </row>
    <row r="67" spans="1:9" s="917" customFormat="1" ht="24" customHeight="1" x14ac:dyDescent="0.2">
      <c r="A67" s="918">
        <f t="shared" si="4"/>
        <v>50</v>
      </c>
      <c r="B67" s="1042" t="s">
        <v>2577</v>
      </c>
      <c r="C67" s="1037">
        <v>0</v>
      </c>
      <c r="D67" s="1037">
        <v>98</v>
      </c>
      <c r="E67" s="1037">
        <v>98</v>
      </c>
      <c r="F67" s="921">
        <f t="shared" si="3"/>
        <v>100</v>
      </c>
      <c r="G67" s="946" t="s">
        <v>4348</v>
      </c>
      <c r="H67" s="926" t="s">
        <v>70</v>
      </c>
    </row>
    <row r="68" spans="1:9" s="917" customFormat="1" ht="12.75" customHeight="1" x14ac:dyDescent="0.2">
      <c r="A68" s="918">
        <f t="shared" si="4"/>
        <v>51</v>
      </c>
      <c r="B68" s="1036" t="s">
        <v>2556</v>
      </c>
      <c r="C68" s="1037">
        <v>750</v>
      </c>
      <c r="D68" s="1037">
        <v>1004.28</v>
      </c>
      <c r="E68" s="1037">
        <v>1000.4590000000001</v>
      </c>
      <c r="F68" s="921">
        <f t="shared" si="3"/>
        <v>99.619528418369384</v>
      </c>
      <c r="G68" s="946" t="s">
        <v>4348</v>
      </c>
      <c r="H68" s="926" t="s">
        <v>70</v>
      </c>
      <c r="I68" s="959"/>
    </row>
    <row r="69" spans="1:9" s="917" customFormat="1" ht="24" customHeight="1" x14ac:dyDescent="0.2">
      <c r="A69" s="918">
        <f t="shared" si="4"/>
        <v>52</v>
      </c>
      <c r="B69" s="1036" t="s">
        <v>2517</v>
      </c>
      <c r="C69" s="1037">
        <v>1400</v>
      </c>
      <c r="D69" s="1037">
        <v>0</v>
      </c>
      <c r="E69" s="1037">
        <v>0</v>
      </c>
      <c r="F69" s="921" t="s">
        <v>201</v>
      </c>
      <c r="G69" s="957" t="s">
        <v>4371</v>
      </c>
      <c r="H69" s="926" t="s">
        <v>4742</v>
      </c>
    </row>
    <row r="70" spans="1:9" s="917" customFormat="1" ht="24" customHeight="1" x14ac:dyDescent="0.2">
      <c r="A70" s="918">
        <f t="shared" si="4"/>
        <v>53</v>
      </c>
      <c r="B70" s="1036" t="s">
        <v>2578</v>
      </c>
      <c r="C70" s="1037">
        <v>0</v>
      </c>
      <c r="D70" s="1037">
        <v>565.1</v>
      </c>
      <c r="E70" s="1037">
        <v>565.1</v>
      </c>
      <c r="F70" s="921">
        <f t="shared" ref="F70:F94" si="5">E70/D70*100</f>
        <v>100</v>
      </c>
      <c r="G70" s="946" t="s">
        <v>4348</v>
      </c>
      <c r="H70" s="926" t="s">
        <v>70</v>
      </c>
      <c r="I70" s="959"/>
    </row>
    <row r="71" spans="1:9" s="917" customFormat="1" ht="12.75" customHeight="1" x14ac:dyDescent="0.2">
      <c r="A71" s="918">
        <f t="shared" si="4"/>
        <v>54</v>
      </c>
      <c r="B71" s="1036" t="s">
        <v>2581</v>
      </c>
      <c r="C71" s="1037">
        <v>2500</v>
      </c>
      <c r="D71" s="1037">
        <v>331</v>
      </c>
      <c r="E71" s="1037">
        <v>331</v>
      </c>
      <c r="F71" s="921">
        <f t="shared" si="5"/>
        <v>100</v>
      </c>
      <c r="G71" s="946" t="s">
        <v>4348</v>
      </c>
      <c r="H71" s="926" t="s">
        <v>70</v>
      </c>
    </row>
    <row r="72" spans="1:9" s="917" customFormat="1" ht="24" customHeight="1" x14ac:dyDescent="0.2">
      <c r="A72" s="918">
        <f t="shared" si="4"/>
        <v>55</v>
      </c>
      <c r="B72" s="1036" t="s">
        <v>2194</v>
      </c>
      <c r="C72" s="1037">
        <v>12290</v>
      </c>
      <c r="D72" s="1037">
        <v>18641.8</v>
      </c>
      <c r="E72" s="1037">
        <v>18641.797999999999</v>
      </c>
      <c r="F72" s="921">
        <f t="shared" si="5"/>
        <v>99.99998927142228</v>
      </c>
      <c r="G72" s="946" t="s">
        <v>4348</v>
      </c>
      <c r="H72" s="926" t="s">
        <v>70</v>
      </c>
    </row>
    <row r="73" spans="1:9" s="917" customFormat="1" ht="24" customHeight="1" x14ac:dyDescent="0.2">
      <c r="A73" s="918">
        <f t="shared" si="4"/>
        <v>56</v>
      </c>
      <c r="B73" s="931" t="s">
        <v>2565</v>
      </c>
      <c r="C73" s="1037">
        <v>0</v>
      </c>
      <c r="D73" s="1040">
        <v>1000</v>
      </c>
      <c r="E73" s="1037">
        <v>1000</v>
      </c>
      <c r="F73" s="921">
        <f t="shared" si="5"/>
        <v>100</v>
      </c>
      <c r="G73" s="946" t="s">
        <v>4348</v>
      </c>
      <c r="H73" s="926" t="s">
        <v>70</v>
      </c>
    </row>
    <row r="74" spans="1:9" s="917" customFormat="1" ht="24" customHeight="1" x14ac:dyDescent="0.2">
      <c r="A74" s="918">
        <f t="shared" si="4"/>
        <v>57</v>
      </c>
      <c r="B74" s="1042" t="s">
        <v>2547</v>
      </c>
      <c r="C74" s="1037">
        <v>4710</v>
      </c>
      <c r="D74" s="1040">
        <v>6733.59</v>
      </c>
      <c r="E74" s="1037">
        <v>6733.5810000000001</v>
      </c>
      <c r="F74" s="921">
        <f t="shared" si="5"/>
        <v>99.999866341728563</v>
      </c>
      <c r="G74" s="946" t="s">
        <v>4348</v>
      </c>
      <c r="H74" s="926" t="s">
        <v>70</v>
      </c>
    </row>
    <row r="75" spans="1:9" s="917" customFormat="1" ht="12.75" customHeight="1" x14ac:dyDescent="0.2">
      <c r="A75" s="918">
        <f t="shared" si="4"/>
        <v>58</v>
      </c>
      <c r="B75" s="1042" t="s">
        <v>4494</v>
      </c>
      <c r="C75" s="1037">
        <v>0</v>
      </c>
      <c r="D75" s="1040">
        <v>430</v>
      </c>
      <c r="E75" s="1037">
        <v>430</v>
      </c>
      <c r="F75" s="921">
        <f t="shared" si="5"/>
        <v>100</v>
      </c>
      <c r="G75" s="946" t="s">
        <v>4348</v>
      </c>
      <c r="H75" s="926" t="s">
        <v>70</v>
      </c>
    </row>
    <row r="76" spans="1:9" s="917" customFormat="1" ht="12.75" customHeight="1" x14ac:dyDescent="0.2">
      <c r="A76" s="918">
        <f t="shared" si="4"/>
        <v>59</v>
      </c>
      <c r="B76" s="1042" t="s">
        <v>4717</v>
      </c>
      <c r="C76" s="1037">
        <v>0</v>
      </c>
      <c r="D76" s="1040">
        <v>24.76</v>
      </c>
      <c r="E76" s="1037">
        <v>24.76</v>
      </c>
      <c r="F76" s="929">
        <f t="shared" si="5"/>
        <v>100</v>
      </c>
      <c r="G76" s="957" t="s">
        <v>4348</v>
      </c>
      <c r="H76" s="923" t="s">
        <v>70</v>
      </c>
    </row>
    <row r="77" spans="1:9" s="917" customFormat="1" ht="34.5" customHeight="1" x14ac:dyDescent="0.2">
      <c r="A77" s="918">
        <f t="shared" si="4"/>
        <v>60</v>
      </c>
      <c r="B77" s="1042" t="s">
        <v>4743</v>
      </c>
      <c r="C77" s="1037">
        <v>0</v>
      </c>
      <c r="D77" s="1040">
        <v>1520.3600000000001</v>
      </c>
      <c r="E77" s="1037">
        <v>1520.3600000000001</v>
      </c>
      <c r="F77" s="921">
        <f t="shared" si="5"/>
        <v>100</v>
      </c>
      <c r="G77" s="946" t="s">
        <v>4348</v>
      </c>
      <c r="H77" s="926" t="s">
        <v>70</v>
      </c>
    </row>
    <row r="78" spans="1:9" s="917" customFormat="1" ht="12.75" customHeight="1" x14ac:dyDescent="0.2">
      <c r="A78" s="918">
        <f t="shared" si="4"/>
        <v>61</v>
      </c>
      <c r="B78" s="1042" t="s">
        <v>4718</v>
      </c>
      <c r="C78" s="1037">
        <v>0</v>
      </c>
      <c r="D78" s="1040">
        <v>2168.9499999999998</v>
      </c>
      <c r="E78" s="1037">
        <v>2168.9470000000001</v>
      </c>
      <c r="F78" s="921">
        <f t="shared" si="5"/>
        <v>99.999861684225095</v>
      </c>
      <c r="G78" s="946" t="s">
        <v>4348</v>
      </c>
      <c r="H78" s="926" t="s">
        <v>70</v>
      </c>
    </row>
    <row r="79" spans="1:9" s="917" customFormat="1" ht="12.75" customHeight="1" x14ac:dyDescent="0.2">
      <c r="A79" s="918">
        <f t="shared" si="4"/>
        <v>62</v>
      </c>
      <c r="B79" s="1042" t="s">
        <v>4744</v>
      </c>
      <c r="C79" s="1037">
        <v>0</v>
      </c>
      <c r="D79" s="1040">
        <v>504.8</v>
      </c>
      <c r="E79" s="1037">
        <v>504.8</v>
      </c>
      <c r="F79" s="921">
        <f t="shared" si="5"/>
        <v>100</v>
      </c>
      <c r="G79" s="946" t="s">
        <v>4348</v>
      </c>
      <c r="H79" s="926" t="s">
        <v>70</v>
      </c>
    </row>
    <row r="80" spans="1:9" s="917" customFormat="1" ht="12.75" customHeight="1" x14ac:dyDescent="0.2">
      <c r="A80" s="918">
        <f t="shared" si="4"/>
        <v>63</v>
      </c>
      <c r="B80" s="1042" t="s">
        <v>4719</v>
      </c>
      <c r="C80" s="1037">
        <v>0</v>
      </c>
      <c r="D80" s="1040">
        <v>12521.37</v>
      </c>
      <c r="E80" s="1037">
        <v>12521.367999999999</v>
      </c>
      <c r="F80" s="921">
        <f t="shared" si="5"/>
        <v>99.999984027306894</v>
      </c>
      <c r="G80" s="946" t="s">
        <v>4348</v>
      </c>
      <c r="H80" s="926" t="s">
        <v>70</v>
      </c>
    </row>
    <row r="81" spans="1:9" s="917" customFormat="1" ht="12.75" customHeight="1" x14ac:dyDescent="0.2">
      <c r="A81" s="918">
        <f t="shared" si="4"/>
        <v>64</v>
      </c>
      <c r="B81" s="1042" t="s">
        <v>4720</v>
      </c>
      <c r="C81" s="1037">
        <v>0</v>
      </c>
      <c r="D81" s="1040">
        <v>311.86</v>
      </c>
      <c r="E81" s="1037">
        <v>311.86099999999999</v>
      </c>
      <c r="F81" s="921">
        <f t="shared" si="5"/>
        <v>100.00032065670493</v>
      </c>
      <c r="G81" s="946" t="s">
        <v>4348</v>
      </c>
      <c r="H81" s="926" t="s">
        <v>70</v>
      </c>
    </row>
    <row r="82" spans="1:9" s="917" customFormat="1" ht="24" customHeight="1" x14ac:dyDescent="0.2">
      <c r="A82" s="918">
        <f t="shared" si="4"/>
        <v>65</v>
      </c>
      <c r="B82" s="1042" t="s">
        <v>4722</v>
      </c>
      <c r="C82" s="1037">
        <v>0</v>
      </c>
      <c r="D82" s="1040">
        <v>14660.11</v>
      </c>
      <c r="E82" s="1037">
        <v>14660.11</v>
      </c>
      <c r="F82" s="921">
        <f t="shared" si="5"/>
        <v>100</v>
      </c>
      <c r="G82" s="946" t="s">
        <v>4348</v>
      </c>
      <c r="H82" s="926" t="s">
        <v>70</v>
      </c>
    </row>
    <row r="83" spans="1:9" s="917" customFormat="1" ht="12.75" customHeight="1" x14ac:dyDescent="0.2">
      <c r="A83" s="918">
        <f t="shared" si="4"/>
        <v>66</v>
      </c>
      <c r="B83" s="1042" t="s">
        <v>4723</v>
      </c>
      <c r="C83" s="1037">
        <v>0</v>
      </c>
      <c r="D83" s="1040">
        <v>41.25</v>
      </c>
      <c r="E83" s="1037">
        <v>41.247999999999998</v>
      </c>
      <c r="F83" s="921">
        <f t="shared" si="5"/>
        <v>99.99515151515152</v>
      </c>
      <c r="G83" s="946" t="s">
        <v>4348</v>
      </c>
      <c r="H83" s="926" t="s">
        <v>70</v>
      </c>
    </row>
    <row r="84" spans="1:9" s="917" customFormat="1" ht="12.75" customHeight="1" x14ac:dyDescent="0.2">
      <c r="A84" s="918">
        <f t="shared" si="4"/>
        <v>67</v>
      </c>
      <c r="B84" s="1042" t="s">
        <v>4745</v>
      </c>
      <c r="C84" s="1037">
        <v>0</v>
      </c>
      <c r="D84" s="1040">
        <v>64.489999999999995</v>
      </c>
      <c r="E84" s="1037">
        <v>64.492999999999995</v>
      </c>
      <c r="F84" s="921">
        <f t="shared" si="5"/>
        <v>100.00465188401301</v>
      </c>
      <c r="G84" s="946" t="s">
        <v>4348</v>
      </c>
      <c r="H84" s="926" t="s">
        <v>70</v>
      </c>
    </row>
    <row r="85" spans="1:9" s="917" customFormat="1" ht="12.75" customHeight="1" x14ac:dyDescent="0.2">
      <c r="A85" s="918">
        <f t="shared" si="4"/>
        <v>68</v>
      </c>
      <c r="B85" s="1042" t="s">
        <v>4746</v>
      </c>
      <c r="C85" s="1037">
        <v>0</v>
      </c>
      <c r="D85" s="1040">
        <v>245.59</v>
      </c>
      <c r="E85" s="1037">
        <v>245.58799999999997</v>
      </c>
      <c r="F85" s="921">
        <f t="shared" si="5"/>
        <v>99.999185634594227</v>
      </c>
      <c r="G85" s="946" t="s">
        <v>4348</v>
      </c>
      <c r="H85" s="926" t="s">
        <v>70</v>
      </c>
    </row>
    <row r="86" spans="1:9" s="917" customFormat="1" ht="12.75" customHeight="1" x14ac:dyDescent="0.2">
      <c r="A86" s="918">
        <f t="shared" si="4"/>
        <v>69</v>
      </c>
      <c r="B86" s="1042" t="s">
        <v>4747</v>
      </c>
      <c r="C86" s="1037">
        <v>0</v>
      </c>
      <c r="D86" s="1040">
        <v>77.819999999999993</v>
      </c>
      <c r="E86" s="1037">
        <v>77.816000000000003</v>
      </c>
      <c r="F86" s="921">
        <f t="shared" si="5"/>
        <v>99.994859933179143</v>
      </c>
      <c r="G86" s="946" t="s">
        <v>4348</v>
      </c>
      <c r="H86" s="926" t="s">
        <v>70</v>
      </c>
    </row>
    <row r="87" spans="1:9" s="917" customFormat="1" ht="12.75" customHeight="1" x14ac:dyDescent="0.2">
      <c r="A87" s="918">
        <f t="shared" si="4"/>
        <v>70</v>
      </c>
      <c r="B87" s="1042" t="s">
        <v>4748</v>
      </c>
      <c r="C87" s="1037">
        <v>0</v>
      </c>
      <c r="D87" s="1040">
        <v>571.45000000000005</v>
      </c>
      <c r="E87" s="1037">
        <v>571.45000000000005</v>
      </c>
      <c r="F87" s="921">
        <f t="shared" si="5"/>
        <v>100</v>
      </c>
      <c r="G87" s="946" t="s">
        <v>4348</v>
      </c>
      <c r="H87" s="926" t="s">
        <v>70</v>
      </c>
    </row>
    <row r="88" spans="1:9" s="917" customFormat="1" ht="24" customHeight="1" x14ac:dyDescent="0.2">
      <c r="A88" s="918">
        <f t="shared" si="4"/>
        <v>71</v>
      </c>
      <c r="B88" s="1042" t="s">
        <v>4749</v>
      </c>
      <c r="C88" s="1037">
        <v>0</v>
      </c>
      <c r="D88" s="1040">
        <v>182.41</v>
      </c>
      <c r="E88" s="1037">
        <v>182.41200000000001</v>
      </c>
      <c r="F88" s="921">
        <f t="shared" si="5"/>
        <v>100.00109643111672</v>
      </c>
      <c r="G88" s="946" t="s">
        <v>4348</v>
      </c>
      <c r="H88" s="926" t="s">
        <v>70</v>
      </c>
    </row>
    <row r="89" spans="1:9" s="917" customFormat="1" ht="12.75" customHeight="1" x14ac:dyDescent="0.2">
      <c r="A89" s="918">
        <f t="shared" si="4"/>
        <v>72</v>
      </c>
      <c r="B89" s="1042" t="s">
        <v>4719</v>
      </c>
      <c r="C89" s="1037">
        <v>0</v>
      </c>
      <c r="D89" s="1040">
        <v>75.31</v>
      </c>
      <c r="E89" s="1037">
        <v>75.307000000000002</v>
      </c>
      <c r="F89" s="921">
        <f t="shared" si="5"/>
        <v>99.996016465276867</v>
      </c>
      <c r="G89" s="946" t="s">
        <v>4348</v>
      </c>
      <c r="H89" s="926" t="s">
        <v>70</v>
      </c>
    </row>
    <row r="90" spans="1:9" s="917" customFormat="1" ht="12.75" customHeight="1" x14ac:dyDescent="0.2">
      <c r="A90" s="918">
        <f t="shared" si="4"/>
        <v>73</v>
      </c>
      <c r="B90" s="1042" t="s">
        <v>4750</v>
      </c>
      <c r="C90" s="1037">
        <v>0</v>
      </c>
      <c r="D90" s="1040">
        <v>175</v>
      </c>
      <c r="E90" s="1037">
        <v>175</v>
      </c>
      <c r="F90" s="921">
        <f t="shared" si="5"/>
        <v>100</v>
      </c>
      <c r="G90" s="946" t="s">
        <v>4348</v>
      </c>
      <c r="H90" s="926" t="s">
        <v>70</v>
      </c>
    </row>
    <row r="91" spans="1:9" s="917" customFormat="1" ht="12.75" customHeight="1" x14ac:dyDescent="0.2">
      <c r="A91" s="918">
        <f t="shared" si="4"/>
        <v>74</v>
      </c>
      <c r="B91" s="1042" t="s">
        <v>4727</v>
      </c>
      <c r="C91" s="1037">
        <v>0</v>
      </c>
      <c r="D91" s="1040">
        <v>3980231.8</v>
      </c>
      <c r="E91" s="1037">
        <v>3980231.8039999991</v>
      </c>
      <c r="F91" s="921">
        <f t="shared" si="5"/>
        <v>100.00000010049664</v>
      </c>
      <c r="G91" s="946" t="s">
        <v>4348</v>
      </c>
      <c r="H91" s="926" t="s">
        <v>70</v>
      </c>
      <c r="I91" s="959"/>
    </row>
    <row r="92" spans="1:9" s="917" customFormat="1" ht="12.75" customHeight="1" x14ac:dyDescent="0.2">
      <c r="A92" s="918">
        <f t="shared" si="4"/>
        <v>75</v>
      </c>
      <c r="B92" s="1042" t="s">
        <v>4751</v>
      </c>
      <c r="C92" s="1037">
        <v>0</v>
      </c>
      <c r="D92" s="1040">
        <v>16533.66</v>
      </c>
      <c r="E92" s="1037">
        <v>16533.66</v>
      </c>
      <c r="F92" s="921">
        <f t="shared" si="5"/>
        <v>100</v>
      </c>
      <c r="G92" s="946" t="s">
        <v>4348</v>
      </c>
      <c r="H92" s="926" t="s">
        <v>70</v>
      </c>
    </row>
    <row r="93" spans="1:9" s="917" customFormat="1" ht="24" customHeight="1" x14ac:dyDescent="0.2">
      <c r="A93" s="918">
        <f t="shared" si="4"/>
        <v>76</v>
      </c>
      <c r="B93" s="1042" t="s">
        <v>4729</v>
      </c>
      <c r="C93" s="1037">
        <v>0</v>
      </c>
      <c r="D93" s="1040">
        <v>132.74</v>
      </c>
      <c r="E93" s="1037">
        <v>132.73599999999999</v>
      </c>
      <c r="F93" s="921">
        <f t="shared" si="5"/>
        <v>99.996986590326941</v>
      </c>
      <c r="G93" s="946" t="s">
        <v>4348</v>
      </c>
      <c r="H93" s="926" t="s">
        <v>70</v>
      </c>
    </row>
    <row r="94" spans="1:9" s="884" customFormat="1" ht="13.5" customHeight="1" thickBot="1" x14ac:dyDescent="0.25">
      <c r="A94" s="1164" t="s">
        <v>402</v>
      </c>
      <c r="B94" s="1165"/>
      <c r="C94" s="935">
        <f>SUM(C62:C93)</f>
        <v>756141</v>
      </c>
      <c r="D94" s="1006">
        <f>SUM(D62:D93)</f>
        <v>4792550.4800000004</v>
      </c>
      <c r="E94" s="935">
        <f>SUM(E62:E93)</f>
        <v>4792546.6399999987</v>
      </c>
      <c r="F94" s="936">
        <f t="shared" si="5"/>
        <v>99.999919875648303</v>
      </c>
      <c r="G94" s="948"/>
      <c r="H94" s="938"/>
    </row>
    <row r="95" spans="1:9" s="889" customFormat="1" ht="18" customHeight="1" thickBot="1" x14ac:dyDescent="0.2">
      <c r="A95" s="910" t="s">
        <v>4456</v>
      </c>
      <c r="B95" s="939"/>
      <c r="C95" s="941"/>
      <c r="D95" s="1045"/>
      <c r="E95" s="941"/>
      <c r="F95" s="914"/>
      <c r="G95" s="1002"/>
      <c r="H95" s="942"/>
    </row>
    <row r="96" spans="1:9" s="917" customFormat="1" ht="78" customHeight="1" x14ac:dyDescent="0.2">
      <c r="A96" s="943">
        <f>A93+1</f>
        <v>77</v>
      </c>
      <c r="B96" s="1003" t="s">
        <v>4752</v>
      </c>
      <c r="C96" s="1046">
        <v>0</v>
      </c>
      <c r="D96" s="1004">
        <v>66756.61</v>
      </c>
      <c r="E96" s="1046">
        <v>57885</v>
      </c>
      <c r="F96" s="1005">
        <f>E96/D96*100</f>
        <v>86.710514509349707</v>
      </c>
      <c r="G96" s="946" t="s">
        <v>4350</v>
      </c>
      <c r="H96" s="1047" t="s">
        <v>4753</v>
      </c>
    </row>
    <row r="97" spans="1:9" s="884" customFormat="1" ht="13.5" customHeight="1" thickBot="1" x14ac:dyDescent="0.25">
      <c r="A97" s="1166" t="s">
        <v>402</v>
      </c>
      <c r="B97" s="1167"/>
      <c r="C97" s="1006">
        <f>SUM(C96:C96)</f>
        <v>0</v>
      </c>
      <c r="D97" s="1006">
        <f>SUM(D96:D96)</f>
        <v>66756.61</v>
      </c>
      <c r="E97" s="1006">
        <f>SUM(E96:E96)</f>
        <v>57885</v>
      </c>
      <c r="F97" s="1007">
        <f>E97/D97*100</f>
        <v>86.710514509349707</v>
      </c>
      <c r="G97" s="948"/>
      <c r="H97" s="1008"/>
    </row>
    <row r="98" spans="1:9" ht="18" customHeight="1" thickBot="1" x14ac:dyDescent="0.2">
      <c r="A98" s="949" t="s">
        <v>4382</v>
      </c>
      <c r="B98" s="950"/>
      <c r="C98" s="951"/>
      <c r="D98" s="951"/>
      <c r="E98" s="952"/>
      <c r="F98" s="953"/>
      <c r="G98" s="954"/>
      <c r="H98" s="955"/>
    </row>
    <row r="99" spans="1:9" s="884" customFormat="1" ht="24" customHeight="1" x14ac:dyDescent="0.2">
      <c r="A99" s="943">
        <f>A96+1</f>
        <v>78</v>
      </c>
      <c r="B99" s="1036" t="s">
        <v>2133</v>
      </c>
      <c r="C99" s="1037">
        <v>0</v>
      </c>
      <c r="D99" s="1037">
        <v>810</v>
      </c>
      <c r="E99" s="1037">
        <v>810</v>
      </c>
      <c r="F99" s="921">
        <f t="shared" ref="F99:F162" si="6">E99/D99*100</f>
        <v>100</v>
      </c>
      <c r="G99" s="957" t="s">
        <v>4348</v>
      </c>
      <c r="H99" s="926" t="s">
        <v>70</v>
      </c>
    </row>
    <row r="100" spans="1:9" s="884" customFormat="1" ht="45" customHeight="1" x14ac:dyDescent="0.2">
      <c r="A100" s="918">
        <f t="shared" ref="A100:A163" si="7">A99+1</f>
        <v>79</v>
      </c>
      <c r="B100" s="1036" t="s">
        <v>4754</v>
      </c>
      <c r="C100" s="1037">
        <v>0</v>
      </c>
      <c r="D100" s="1037">
        <v>2000</v>
      </c>
      <c r="E100" s="1037">
        <v>0</v>
      </c>
      <c r="F100" s="921">
        <f t="shared" si="6"/>
        <v>0</v>
      </c>
      <c r="G100" s="958" t="s">
        <v>4350</v>
      </c>
      <c r="H100" s="926" t="s">
        <v>4755</v>
      </c>
    </row>
    <row r="101" spans="1:9" s="884" customFormat="1" ht="12.75" customHeight="1" x14ac:dyDescent="0.2">
      <c r="A101" s="918">
        <f t="shared" si="7"/>
        <v>80</v>
      </c>
      <c r="B101" s="1036" t="s">
        <v>2134</v>
      </c>
      <c r="C101" s="1037">
        <v>3000</v>
      </c>
      <c r="D101" s="1037">
        <v>3000</v>
      </c>
      <c r="E101" s="1037">
        <v>3000</v>
      </c>
      <c r="F101" s="929">
        <f t="shared" si="6"/>
        <v>100</v>
      </c>
      <c r="G101" s="958"/>
      <c r="H101" s="923" t="s">
        <v>70</v>
      </c>
    </row>
    <row r="102" spans="1:9" s="884" customFormat="1" ht="132" customHeight="1" x14ac:dyDescent="0.2">
      <c r="A102" s="918">
        <f t="shared" si="7"/>
        <v>81</v>
      </c>
      <c r="B102" s="1036" t="s">
        <v>2135</v>
      </c>
      <c r="C102" s="1037">
        <v>8969</v>
      </c>
      <c r="D102" s="1037">
        <v>73</v>
      </c>
      <c r="E102" s="1037">
        <v>69.877499999999998</v>
      </c>
      <c r="F102" s="921">
        <f t="shared" si="6"/>
        <v>95.722602739726028</v>
      </c>
      <c r="G102" s="958" t="s">
        <v>4350</v>
      </c>
      <c r="H102" s="923" t="s">
        <v>4756</v>
      </c>
    </row>
    <row r="103" spans="1:9" s="884" customFormat="1" ht="24" customHeight="1" x14ac:dyDescent="0.2">
      <c r="A103" s="918">
        <f t="shared" si="7"/>
        <v>82</v>
      </c>
      <c r="B103" s="1036" t="s">
        <v>4757</v>
      </c>
      <c r="C103" s="1037">
        <v>0</v>
      </c>
      <c r="D103" s="1037">
        <v>3000</v>
      </c>
      <c r="E103" s="1037">
        <v>3000</v>
      </c>
      <c r="F103" s="921">
        <f t="shared" si="6"/>
        <v>100</v>
      </c>
      <c r="G103" s="958" t="s">
        <v>4371</v>
      </c>
      <c r="H103" s="984" t="s">
        <v>70</v>
      </c>
    </row>
    <row r="104" spans="1:9" s="884" customFormat="1" ht="24" customHeight="1" x14ac:dyDescent="0.2">
      <c r="A104" s="918">
        <f t="shared" si="7"/>
        <v>83</v>
      </c>
      <c r="B104" s="1036" t="s">
        <v>2137</v>
      </c>
      <c r="C104" s="1037">
        <v>0</v>
      </c>
      <c r="D104" s="1037">
        <v>3400</v>
      </c>
      <c r="E104" s="1037">
        <v>2877.3123100000003</v>
      </c>
      <c r="F104" s="921">
        <f t="shared" si="6"/>
        <v>84.626832647058833</v>
      </c>
      <c r="G104" s="958" t="s">
        <v>4371</v>
      </c>
      <c r="H104" s="926" t="s">
        <v>4758</v>
      </c>
    </row>
    <row r="105" spans="1:9" s="884" customFormat="1" ht="45" customHeight="1" x14ac:dyDescent="0.2">
      <c r="A105" s="918">
        <f t="shared" si="7"/>
        <v>84</v>
      </c>
      <c r="B105" s="1036" t="s">
        <v>2138</v>
      </c>
      <c r="C105" s="1037">
        <v>0</v>
      </c>
      <c r="D105" s="1037">
        <v>662.49</v>
      </c>
      <c r="E105" s="1037">
        <v>14.484999999999999</v>
      </c>
      <c r="F105" s="921">
        <f t="shared" si="6"/>
        <v>2.1864480973297709</v>
      </c>
      <c r="G105" s="958" t="s">
        <v>4350</v>
      </c>
      <c r="H105" s="984" t="s">
        <v>4759</v>
      </c>
    </row>
    <row r="106" spans="1:9" s="884" customFormat="1" ht="24" customHeight="1" x14ac:dyDescent="0.2">
      <c r="A106" s="918">
        <f t="shared" si="7"/>
        <v>85</v>
      </c>
      <c r="B106" s="1036" t="s">
        <v>2139</v>
      </c>
      <c r="C106" s="1037">
        <v>0</v>
      </c>
      <c r="D106" s="1037">
        <v>1699.03</v>
      </c>
      <c r="E106" s="1037">
        <v>1699.0298400000001</v>
      </c>
      <c r="F106" s="921">
        <f t="shared" si="6"/>
        <v>99.999990582861997</v>
      </c>
      <c r="G106" s="958" t="s">
        <v>4371</v>
      </c>
      <c r="H106" s="923" t="s">
        <v>70</v>
      </c>
    </row>
    <row r="107" spans="1:9" s="884" customFormat="1" ht="24" customHeight="1" x14ac:dyDescent="0.2">
      <c r="A107" s="918">
        <f t="shared" si="7"/>
        <v>86</v>
      </c>
      <c r="B107" s="1036" t="s">
        <v>2140</v>
      </c>
      <c r="C107" s="1037">
        <v>0</v>
      </c>
      <c r="D107" s="1037">
        <v>7100</v>
      </c>
      <c r="E107" s="1037">
        <v>7048.4862199999998</v>
      </c>
      <c r="F107" s="921">
        <f t="shared" si="6"/>
        <v>99.274453802816893</v>
      </c>
      <c r="G107" s="958" t="s">
        <v>4371</v>
      </c>
      <c r="H107" s="923" t="s">
        <v>70</v>
      </c>
    </row>
    <row r="108" spans="1:9" s="884" customFormat="1" ht="24" customHeight="1" x14ac:dyDescent="0.2">
      <c r="A108" s="918">
        <f t="shared" si="7"/>
        <v>87</v>
      </c>
      <c r="B108" s="1036" t="s">
        <v>2141</v>
      </c>
      <c r="C108" s="1037">
        <v>0</v>
      </c>
      <c r="D108" s="1037">
        <v>1263.02</v>
      </c>
      <c r="E108" s="1037">
        <v>1263.0178899999999</v>
      </c>
      <c r="F108" s="921">
        <f t="shared" si="6"/>
        <v>99.999832940095942</v>
      </c>
      <c r="G108" s="958" t="s">
        <v>4371</v>
      </c>
      <c r="H108" s="984" t="s">
        <v>70</v>
      </c>
    </row>
    <row r="109" spans="1:9" s="884" customFormat="1" ht="24" customHeight="1" x14ac:dyDescent="0.2">
      <c r="A109" s="918">
        <f t="shared" si="7"/>
        <v>88</v>
      </c>
      <c r="B109" s="1036" t="s">
        <v>2142</v>
      </c>
      <c r="C109" s="1037">
        <v>0</v>
      </c>
      <c r="D109" s="1037">
        <v>3266.29</v>
      </c>
      <c r="E109" s="1037">
        <v>3266.2766099999999</v>
      </c>
      <c r="F109" s="921">
        <f t="shared" si="6"/>
        <v>99.999590054771616</v>
      </c>
      <c r="G109" s="958" t="s">
        <v>4371</v>
      </c>
      <c r="H109" s="984" t="s">
        <v>70</v>
      </c>
    </row>
    <row r="110" spans="1:9" s="884" customFormat="1" ht="34.5" customHeight="1" x14ac:dyDescent="0.2">
      <c r="A110" s="918">
        <f t="shared" si="7"/>
        <v>89</v>
      </c>
      <c r="B110" s="1036" t="s">
        <v>2143</v>
      </c>
      <c r="C110" s="1037">
        <v>3100</v>
      </c>
      <c r="D110" s="1037">
        <v>6250</v>
      </c>
      <c r="E110" s="1037">
        <v>6250</v>
      </c>
      <c r="F110" s="921">
        <f t="shared" si="6"/>
        <v>100</v>
      </c>
      <c r="G110" s="958" t="s">
        <v>4371</v>
      </c>
      <c r="H110" s="984" t="s">
        <v>70</v>
      </c>
    </row>
    <row r="111" spans="1:9" s="884" customFormat="1" ht="34.5" customHeight="1" x14ac:dyDescent="0.2">
      <c r="A111" s="918">
        <f t="shared" si="7"/>
        <v>90</v>
      </c>
      <c r="B111" s="1036" t="s">
        <v>2144</v>
      </c>
      <c r="C111" s="1037">
        <v>4800</v>
      </c>
      <c r="D111" s="1037">
        <v>4048.32</v>
      </c>
      <c r="E111" s="1037">
        <v>4048.3132700000001</v>
      </c>
      <c r="F111" s="921">
        <f t="shared" si="6"/>
        <v>99.999833758200936</v>
      </c>
      <c r="G111" s="958" t="s">
        <v>4371</v>
      </c>
      <c r="H111" s="984" t="s">
        <v>70</v>
      </c>
      <c r="I111" s="959"/>
    </row>
    <row r="112" spans="1:9" s="884" customFormat="1" ht="24" customHeight="1" x14ac:dyDescent="0.2">
      <c r="A112" s="918">
        <f t="shared" si="7"/>
        <v>91</v>
      </c>
      <c r="B112" s="1036" t="s">
        <v>2145</v>
      </c>
      <c r="C112" s="1037">
        <v>0</v>
      </c>
      <c r="D112" s="1037">
        <v>7211</v>
      </c>
      <c r="E112" s="1037">
        <v>7211</v>
      </c>
      <c r="F112" s="921">
        <f t="shared" si="6"/>
        <v>100</v>
      </c>
      <c r="G112" s="958" t="s">
        <v>4371</v>
      </c>
      <c r="H112" s="984" t="s">
        <v>70</v>
      </c>
    </row>
    <row r="113" spans="1:9" s="884" customFormat="1" ht="24" customHeight="1" x14ac:dyDescent="0.2">
      <c r="A113" s="918">
        <f t="shared" si="7"/>
        <v>92</v>
      </c>
      <c r="B113" s="1036" t="s">
        <v>2146</v>
      </c>
      <c r="C113" s="1037">
        <v>6575</v>
      </c>
      <c r="D113" s="1037">
        <v>6575</v>
      </c>
      <c r="E113" s="1037">
        <v>6545.9308499999988</v>
      </c>
      <c r="F113" s="921">
        <f t="shared" si="6"/>
        <v>99.557883650190092</v>
      </c>
      <c r="G113" s="958" t="s">
        <v>4371</v>
      </c>
      <c r="H113" s="984" t="s">
        <v>70</v>
      </c>
    </row>
    <row r="114" spans="1:9" s="884" customFormat="1" ht="24" customHeight="1" x14ac:dyDescent="0.2">
      <c r="A114" s="918">
        <f t="shared" si="7"/>
        <v>93</v>
      </c>
      <c r="B114" s="1036" t="s">
        <v>2147</v>
      </c>
      <c r="C114" s="1037">
        <v>0</v>
      </c>
      <c r="D114" s="1037">
        <v>8835.27</v>
      </c>
      <c r="E114" s="1037">
        <v>8835.2633900000001</v>
      </c>
      <c r="F114" s="929">
        <f t="shared" si="6"/>
        <v>99.999925186213886</v>
      </c>
      <c r="G114" s="958" t="s">
        <v>4371</v>
      </c>
      <c r="H114" s="1048" t="s">
        <v>70</v>
      </c>
    </row>
    <row r="115" spans="1:9" s="884" customFormat="1" ht="67.5" customHeight="1" x14ac:dyDescent="0.2">
      <c r="A115" s="918">
        <f t="shared" si="7"/>
        <v>94</v>
      </c>
      <c r="B115" s="1036" t="s">
        <v>2149</v>
      </c>
      <c r="C115" s="1037">
        <v>4760</v>
      </c>
      <c r="D115" s="1037">
        <v>4953.6000000000004</v>
      </c>
      <c r="E115" s="1037">
        <v>2786.89</v>
      </c>
      <c r="F115" s="921">
        <f t="shared" si="6"/>
        <v>56.259891795865627</v>
      </c>
      <c r="G115" s="958" t="s">
        <v>4350</v>
      </c>
      <c r="H115" s="984" t="s">
        <v>4760</v>
      </c>
    </row>
    <row r="116" spans="1:9" s="884" customFormat="1" ht="24" customHeight="1" x14ac:dyDescent="0.2">
      <c r="A116" s="918">
        <f t="shared" si="7"/>
        <v>95</v>
      </c>
      <c r="B116" s="1036" t="s">
        <v>2150</v>
      </c>
      <c r="C116" s="1037">
        <v>2570</v>
      </c>
      <c r="D116" s="1037">
        <v>2541.9199999999996</v>
      </c>
      <c r="E116" s="1037">
        <v>2541.9164099999998</v>
      </c>
      <c r="F116" s="921">
        <f t="shared" si="6"/>
        <v>99.999858768175244</v>
      </c>
      <c r="G116" s="958" t="s">
        <v>4371</v>
      </c>
      <c r="H116" s="984" t="s">
        <v>70</v>
      </c>
    </row>
    <row r="117" spans="1:9" s="884" customFormat="1" ht="45" customHeight="1" x14ac:dyDescent="0.2">
      <c r="A117" s="918">
        <f t="shared" si="7"/>
        <v>96</v>
      </c>
      <c r="B117" s="1036" t="s">
        <v>4761</v>
      </c>
      <c r="C117" s="1037">
        <v>0</v>
      </c>
      <c r="D117" s="1037">
        <v>3540</v>
      </c>
      <c r="E117" s="1037">
        <v>2749.0039999999999</v>
      </c>
      <c r="F117" s="921">
        <f t="shared" si="6"/>
        <v>77.655480225988697</v>
      </c>
      <c r="G117" s="958" t="s">
        <v>4350</v>
      </c>
      <c r="H117" s="923" t="s">
        <v>4762</v>
      </c>
    </row>
    <row r="118" spans="1:9" s="884" customFormat="1" ht="24" customHeight="1" x14ac:dyDescent="0.2">
      <c r="A118" s="918">
        <f t="shared" si="7"/>
        <v>97</v>
      </c>
      <c r="B118" s="1036" t="s">
        <v>2151</v>
      </c>
      <c r="C118" s="1037">
        <v>2000</v>
      </c>
      <c r="D118" s="1037">
        <v>1997.47</v>
      </c>
      <c r="E118" s="1037">
        <v>1997.4606699999999</v>
      </c>
      <c r="F118" s="921">
        <f t="shared" si="6"/>
        <v>99.999532909130039</v>
      </c>
      <c r="G118" s="958" t="s">
        <v>4371</v>
      </c>
      <c r="H118" s="984" t="s">
        <v>70</v>
      </c>
    </row>
    <row r="119" spans="1:9" s="884" customFormat="1" ht="73.5" x14ac:dyDescent="0.2">
      <c r="A119" s="918">
        <f t="shared" si="7"/>
        <v>98</v>
      </c>
      <c r="B119" s="1036" t="s">
        <v>4763</v>
      </c>
      <c r="C119" s="1037">
        <v>25000</v>
      </c>
      <c r="D119" s="1037">
        <v>0</v>
      </c>
      <c r="E119" s="1037">
        <v>0</v>
      </c>
      <c r="F119" s="921" t="s">
        <v>201</v>
      </c>
      <c r="G119" s="958" t="s">
        <v>4350</v>
      </c>
      <c r="H119" s="984" t="s">
        <v>4764</v>
      </c>
    </row>
    <row r="120" spans="1:9" s="884" customFormat="1" ht="31.5" x14ac:dyDescent="0.2">
      <c r="A120" s="918">
        <f t="shared" si="7"/>
        <v>99</v>
      </c>
      <c r="B120" s="1036" t="s">
        <v>2152</v>
      </c>
      <c r="C120" s="1037">
        <v>0</v>
      </c>
      <c r="D120" s="1037">
        <v>10250</v>
      </c>
      <c r="E120" s="1037">
        <v>10250</v>
      </c>
      <c r="F120" s="921">
        <f t="shared" si="6"/>
        <v>100</v>
      </c>
      <c r="G120" s="958" t="s">
        <v>4371</v>
      </c>
      <c r="H120" s="984" t="s">
        <v>70</v>
      </c>
    </row>
    <row r="121" spans="1:9" s="884" customFormat="1" ht="24" customHeight="1" x14ac:dyDescent="0.2">
      <c r="A121" s="918">
        <f t="shared" si="7"/>
        <v>100</v>
      </c>
      <c r="B121" s="1036" t="s">
        <v>2153</v>
      </c>
      <c r="C121" s="1037">
        <v>0</v>
      </c>
      <c r="D121" s="1037">
        <v>5330.4</v>
      </c>
      <c r="E121" s="1037">
        <v>5330.3911699999999</v>
      </c>
      <c r="F121" s="921">
        <f t="shared" si="6"/>
        <v>99.999834346390514</v>
      </c>
      <c r="G121" s="958" t="s">
        <v>4371</v>
      </c>
      <c r="H121" s="984" t="s">
        <v>70</v>
      </c>
      <c r="I121" s="959"/>
    </row>
    <row r="122" spans="1:9" s="884" customFormat="1" ht="24" customHeight="1" x14ac:dyDescent="0.2">
      <c r="A122" s="918">
        <f t="shared" si="7"/>
        <v>101</v>
      </c>
      <c r="B122" s="1036" t="s">
        <v>2154</v>
      </c>
      <c r="C122" s="1037">
        <v>0</v>
      </c>
      <c r="D122" s="1037">
        <v>3733.28</v>
      </c>
      <c r="E122" s="1037">
        <v>3733.279</v>
      </c>
      <c r="F122" s="921">
        <f t="shared" si="6"/>
        <v>99.999973213903047</v>
      </c>
      <c r="G122" s="958" t="s">
        <v>4371</v>
      </c>
      <c r="H122" s="984" t="s">
        <v>70</v>
      </c>
    </row>
    <row r="123" spans="1:9" s="884" customFormat="1" ht="73.5" x14ac:dyDescent="0.2">
      <c r="A123" s="918">
        <f t="shared" si="7"/>
        <v>102</v>
      </c>
      <c r="B123" s="1036" t="s">
        <v>4765</v>
      </c>
      <c r="C123" s="1037">
        <v>5300</v>
      </c>
      <c r="D123" s="1037">
        <v>823</v>
      </c>
      <c r="E123" s="1037">
        <v>96.8</v>
      </c>
      <c r="F123" s="921">
        <f t="shared" si="6"/>
        <v>11.761846901579586</v>
      </c>
      <c r="G123" s="958" t="s">
        <v>4350</v>
      </c>
      <c r="H123" s="984" t="s">
        <v>4766</v>
      </c>
    </row>
    <row r="124" spans="1:9" s="884" customFormat="1" ht="34.5" customHeight="1" x14ac:dyDescent="0.2">
      <c r="A124" s="918">
        <f t="shared" si="7"/>
        <v>103</v>
      </c>
      <c r="B124" s="1036" t="s">
        <v>2156</v>
      </c>
      <c r="C124" s="1037">
        <v>0</v>
      </c>
      <c r="D124" s="1037">
        <v>5778.4</v>
      </c>
      <c r="E124" s="1037">
        <v>5778.3959999999997</v>
      </c>
      <c r="F124" s="921">
        <f t="shared" si="6"/>
        <v>99.999930776685588</v>
      </c>
      <c r="G124" s="958" t="s">
        <v>4371</v>
      </c>
      <c r="H124" s="984" t="s">
        <v>70</v>
      </c>
    </row>
    <row r="125" spans="1:9" s="884" customFormat="1" ht="45" customHeight="1" x14ac:dyDescent="0.2">
      <c r="A125" s="918">
        <f t="shared" si="7"/>
        <v>104</v>
      </c>
      <c r="B125" s="1036" t="s">
        <v>2157</v>
      </c>
      <c r="C125" s="1037">
        <v>7000</v>
      </c>
      <c r="D125" s="1037">
        <v>7315.3</v>
      </c>
      <c r="E125" s="1037">
        <v>6180.0988600000001</v>
      </c>
      <c r="F125" s="921">
        <f t="shared" si="6"/>
        <v>84.481823848645988</v>
      </c>
      <c r="G125" s="958" t="s">
        <v>4350</v>
      </c>
      <c r="H125" s="926" t="s">
        <v>4767</v>
      </c>
    </row>
    <row r="126" spans="1:9" s="884" customFormat="1" ht="34.5" customHeight="1" x14ac:dyDescent="0.2">
      <c r="A126" s="918">
        <f t="shared" si="7"/>
        <v>105</v>
      </c>
      <c r="B126" s="1036" t="s">
        <v>2158</v>
      </c>
      <c r="C126" s="1037">
        <v>3500</v>
      </c>
      <c r="D126" s="1037">
        <v>3153.49</v>
      </c>
      <c r="E126" s="1037">
        <v>3153.4899</v>
      </c>
      <c r="F126" s="929">
        <f t="shared" si="6"/>
        <v>99.999996828910199</v>
      </c>
      <c r="G126" s="958" t="s">
        <v>4371</v>
      </c>
      <c r="H126" s="923" t="s">
        <v>70</v>
      </c>
    </row>
    <row r="127" spans="1:9" s="884" customFormat="1" ht="45" customHeight="1" x14ac:dyDescent="0.2">
      <c r="A127" s="918">
        <f t="shared" si="7"/>
        <v>106</v>
      </c>
      <c r="B127" s="1036" t="s">
        <v>2159</v>
      </c>
      <c r="C127" s="1037">
        <v>2500</v>
      </c>
      <c r="D127" s="1037">
        <v>957</v>
      </c>
      <c r="E127" s="1037">
        <v>956.35799999999995</v>
      </c>
      <c r="F127" s="921">
        <f t="shared" si="6"/>
        <v>99.932915360501568</v>
      </c>
      <c r="G127" s="958" t="s">
        <v>4350</v>
      </c>
      <c r="H127" s="926" t="s">
        <v>4768</v>
      </c>
    </row>
    <row r="128" spans="1:9" s="884" customFormat="1" ht="24" customHeight="1" x14ac:dyDescent="0.2">
      <c r="A128" s="918">
        <f t="shared" si="7"/>
        <v>107</v>
      </c>
      <c r="B128" s="1036" t="s">
        <v>2160</v>
      </c>
      <c r="C128" s="1037">
        <v>4700</v>
      </c>
      <c r="D128" s="1037">
        <v>4393.49</v>
      </c>
      <c r="E128" s="1037">
        <v>4393.4865300000001</v>
      </c>
      <c r="F128" s="921">
        <f t="shared" si="6"/>
        <v>99.99992101950842</v>
      </c>
      <c r="G128" s="958" t="s">
        <v>4371</v>
      </c>
      <c r="H128" s="923" t="s">
        <v>70</v>
      </c>
    </row>
    <row r="129" spans="1:9" s="884" customFormat="1" ht="122.25" customHeight="1" x14ac:dyDescent="0.2">
      <c r="A129" s="918">
        <f t="shared" si="7"/>
        <v>108</v>
      </c>
      <c r="B129" s="1036" t="s">
        <v>4769</v>
      </c>
      <c r="C129" s="1037">
        <v>40200</v>
      </c>
      <c r="D129" s="1037">
        <v>23967.13</v>
      </c>
      <c r="E129" s="1037">
        <v>23659.802769999998</v>
      </c>
      <c r="F129" s="921">
        <f t="shared" si="6"/>
        <v>98.717713677023482</v>
      </c>
      <c r="G129" s="958" t="s">
        <v>4350</v>
      </c>
      <c r="H129" s="984" t="s">
        <v>4770</v>
      </c>
    </row>
    <row r="130" spans="1:9" s="884" customFormat="1" ht="34.5" customHeight="1" x14ac:dyDescent="0.2">
      <c r="A130" s="918">
        <f t="shared" si="7"/>
        <v>109</v>
      </c>
      <c r="B130" s="1036" t="s">
        <v>2162</v>
      </c>
      <c r="C130" s="1037">
        <v>375</v>
      </c>
      <c r="D130" s="1037">
        <v>375</v>
      </c>
      <c r="E130" s="1037">
        <v>375</v>
      </c>
      <c r="F130" s="921">
        <f t="shared" si="6"/>
        <v>100</v>
      </c>
      <c r="G130" s="958" t="s">
        <v>4371</v>
      </c>
      <c r="H130" s="926" t="s">
        <v>70</v>
      </c>
    </row>
    <row r="131" spans="1:9" s="884" customFormat="1" ht="65.25" customHeight="1" x14ac:dyDescent="0.2">
      <c r="A131" s="918">
        <f t="shared" si="7"/>
        <v>110</v>
      </c>
      <c r="B131" s="1036" t="s">
        <v>2163</v>
      </c>
      <c r="C131" s="1037">
        <v>4100</v>
      </c>
      <c r="D131" s="1037">
        <v>100.5</v>
      </c>
      <c r="E131" s="1037">
        <v>100.49731</v>
      </c>
      <c r="F131" s="921">
        <f t="shared" si="6"/>
        <v>99.997323383084577</v>
      </c>
      <c r="G131" s="958" t="s">
        <v>4371</v>
      </c>
      <c r="H131" s="984" t="s">
        <v>4771</v>
      </c>
    </row>
    <row r="132" spans="1:9" s="884" customFormat="1" ht="24.75" customHeight="1" x14ac:dyDescent="0.2">
      <c r="A132" s="918">
        <f t="shared" si="7"/>
        <v>111</v>
      </c>
      <c r="B132" s="1036" t="s">
        <v>4772</v>
      </c>
      <c r="C132" s="1037">
        <v>0</v>
      </c>
      <c r="D132" s="1037">
        <v>850</v>
      </c>
      <c r="E132" s="1037">
        <v>850</v>
      </c>
      <c r="F132" s="921">
        <f t="shared" si="6"/>
        <v>100</v>
      </c>
      <c r="G132" s="958" t="s">
        <v>4371</v>
      </c>
      <c r="H132" s="923" t="s">
        <v>70</v>
      </c>
    </row>
    <row r="133" spans="1:9" s="884" customFormat="1" ht="24.75" customHeight="1" x14ac:dyDescent="0.2">
      <c r="A133" s="918">
        <f t="shared" si="7"/>
        <v>112</v>
      </c>
      <c r="B133" s="1036" t="s">
        <v>2164</v>
      </c>
      <c r="C133" s="1037">
        <v>0</v>
      </c>
      <c r="D133" s="1037">
        <v>200</v>
      </c>
      <c r="E133" s="1037">
        <v>200</v>
      </c>
      <c r="F133" s="921">
        <f t="shared" si="6"/>
        <v>100</v>
      </c>
      <c r="G133" s="958" t="s">
        <v>4371</v>
      </c>
      <c r="H133" s="923" t="s">
        <v>70</v>
      </c>
    </row>
    <row r="134" spans="1:9" s="884" customFormat="1" ht="24.75" customHeight="1" x14ac:dyDescent="0.2">
      <c r="A134" s="918">
        <f t="shared" si="7"/>
        <v>113</v>
      </c>
      <c r="B134" s="1036" t="s">
        <v>2165</v>
      </c>
      <c r="C134" s="1037">
        <v>0</v>
      </c>
      <c r="D134" s="1037">
        <v>3700</v>
      </c>
      <c r="E134" s="1037">
        <v>3700</v>
      </c>
      <c r="F134" s="921">
        <f t="shared" si="6"/>
        <v>100</v>
      </c>
      <c r="G134" s="958" t="s">
        <v>4371</v>
      </c>
      <c r="H134" s="984" t="s">
        <v>70</v>
      </c>
    </row>
    <row r="135" spans="1:9" s="884" customFormat="1" ht="67.5" customHeight="1" x14ac:dyDescent="0.2">
      <c r="A135" s="918">
        <f t="shared" si="7"/>
        <v>114</v>
      </c>
      <c r="B135" s="1036" t="s">
        <v>4773</v>
      </c>
      <c r="C135" s="1037">
        <v>0</v>
      </c>
      <c r="D135" s="1037">
        <v>87.05</v>
      </c>
      <c r="E135" s="1037">
        <v>0</v>
      </c>
      <c r="F135" s="921">
        <f t="shared" si="6"/>
        <v>0</v>
      </c>
      <c r="G135" s="958" t="s">
        <v>4350</v>
      </c>
      <c r="H135" s="984" t="s">
        <v>4774</v>
      </c>
    </row>
    <row r="136" spans="1:9" s="884" customFormat="1" ht="34.5" customHeight="1" x14ac:dyDescent="0.2">
      <c r="A136" s="918">
        <f t="shared" si="7"/>
        <v>115</v>
      </c>
      <c r="B136" s="1036" t="s">
        <v>2166</v>
      </c>
      <c r="C136" s="1037">
        <v>0</v>
      </c>
      <c r="D136" s="1037">
        <v>2500</v>
      </c>
      <c r="E136" s="1037">
        <v>2500</v>
      </c>
      <c r="F136" s="921">
        <f t="shared" si="6"/>
        <v>100</v>
      </c>
      <c r="G136" s="958" t="s">
        <v>4371</v>
      </c>
      <c r="H136" s="984" t="s">
        <v>70</v>
      </c>
    </row>
    <row r="137" spans="1:9" s="884" customFormat="1" ht="45" customHeight="1" x14ac:dyDescent="0.2">
      <c r="A137" s="918">
        <f t="shared" si="7"/>
        <v>116</v>
      </c>
      <c r="B137" s="1036" t="s">
        <v>2167</v>
      </c>
      <c r="C137" s="1037">
        <v>0</v>
      </c>
      <c r="D137" s="1037">
        <v>11500</v>
      </c>
      <c r="E137" s="1037">
        <v>7964.5711500000007</v>
      </c>
      <c r="F137" s="929">
        <f t="shared" si="6"/>
        <v>69.257140434782613</v>
      </c>
      <c r="G137" s="958" t="s">
        <v>4350</v>
      </c>
      <c r="H137" s="984" t="s">
        <v>4775</v>
      </c>
      <c r="I137" s="959"/>
    </row>
    <row r="138" spans="1:9" s="884" customFormat="1" ht="24.75" customHeight="1" x14ac:dyDescent="0.2">
      <c r="A138" s="918">
        <f t="shared" si="7"/>
        <v>117</v>
      </c>
      <c r="B138" s="1036" t="s">
        <v>2168</v>
      </c>
      <c r="C138" s="1037">
        <v>0</v>
      </c>
      <c r="D138" s="1037">
        <v>2200</v>
      </c>
      <c r="E138" s="1037">
        <v>2089.5749999999998</v>
      </c>
      <c r="F138" s="921">
        <f t="shared" si="6"/>
        <v>94.980681818181807</v>
      </c>
      <c r="G138" s="958" t="s">
        <v>4371</v>
      </c>
      <c r="H138" s="984" t="s">
        <v>70</v>
      </c>
    </row>
    <row r="139" spans="1:9" s="884" customFormat="1" ht="34.5" customHeight="1" x14ac:dyDescent="0.2">
      <c r="A139" s="918">
        <f t="shared" si="7"/>
        <v>118</v>
      </c>
      <c r="B139" s="1036" t="s">
        <v>2169</v>
      </c>
      <c r="C139" s="1037">
        <v>0</v>
      </c>
      <c r="D139" s="1037">
        <v>900</v>
      </c>
      <c r="E139" s="1037">
        <v>900</v>
      </c>
      <c r="F139" s="921">
        <f t="shared" si="6"/>
        <v>100</v>
      </c>
      <c r="G139" s="958" t="s">
        <v>4371</v>
      </c>
      <c r="H139" s="984" t="s">
        <v>70</v>
      </c>
    </row>
    <row r="140" spans="1:9" s="884" customFormat="1" ht="34.5" customHeight="1" x14ac:dyDescent="0.2">
      <c r="A140" s="918">
        <f t="shared" si="7"/>
        <v>119</v>
      </c>
      <c r="B140" s="1036" t="s">
        <v>2170</v>
      </c>
      <c r="C140" s="1037">
        <v>0</v>
      </c>
      <c r="D140" s="1037">
        <v>9600</v>
      </c>
      <c r="E140" s="1037">
        <v>9449.2381800000003</v>
      </c>
      <c r="F140" s="921">
        <f t="shared" si="6"/>
        <v>98.429564374999998</v>
      </c>
      <c r="G140" s="958" t="s">
        <v>4371</v>
      </c>
      <c r="H140" s="984" t="s">
        <v>70</v>
      </c>
    </row>
    <row r="141" spans="1:9" s="884" customFormat="1" ht="24" customHeight="1" x14ac:dyDescent="0.2">
      <c r="A141" s="918">
        <f t="shared" si="7"/>
        <v>120</v>
      </c>
      <c r="B141" s="1036" t="s">
        <v>2171</v>
      </c>
      <c r="C141" s="1037">
        <v>0</v>
      </c>
      <c r="D141" s="1037">
        <v>200</v>
      </c>
      <c r="E141" s="1037">
        <v>200</v>
      </c>
      <c r="F141" s="921">
        <f t="shared" si="6"/>
        <v>100</v>
      </c>
      <c r="G141" s="958" t="s">
        <v>4350</v>
      </c>
      <c r="H141" s="984" t="s">
        <v>70</v>
      </c>
    </row>
    <row r="142" spans="1:9" s="884" customFormat="1" ht="24" customHeight="1" x14ac:dyDescent="0.2">
      <c r="A142" s="918">
        <f t="shared" si="7"/>
        <v>121</v>
      </c>
      <c r="B142" s="1036" t="s">
        <v>2172</v>
      </c>
      <c r="C142" s="1037">
        <v>0</v>
      </c>
      <c r="D142" s="1037">
        <v>1300</v>
      </c>
      <c r="E142" s="1037">
        <v>1300</v>
      </c>
      <c r="F142" s="921">
        <f t="shared" si="6"/>
        <v>100</v>
      </c>
      <c r="G142" s="958" t="s">
        <v>4371</v>
      </c>
      <c r="H142" s="984" t="s">
        <v>70</v>
      </c>
    </row>
    <row r="143" spans="1:9" s="884" customFormat="1" ht="24" customHeight="1" x14ac:dyDescent="0.2">
      <c r="A143" s="918">
        <f t="shared" si="7"/>
        <v>122</v>
      </c>
      <c r="B143" s="1036" t="s">
        <v>4776</v>
      </c>
      <c r="C143" s="1037">
        <v>0</v>
      </c>
      <c r="D143" s="1037">
        <v>950</v>
      </c>
      <c r="E143" s="1037">
        <v>950</v>
      </c>
      <c r="F143" s="921">
        <f t="shared" si="6"/>
        <v>100</v>
      </c>
      <c r="G143" s="958" t="s">
        <v>4371</v>
      </c>
      <c r="H143" s="926" t="s">
        <v>70</v>
      </c>
    </row>
    <row r="144" spans="1:9" s="884" customFormat="1" ht="24" customHeight="1" x14ac:dyDescent="0.2">
      <c r="A144" s="918">
        <f t="shared" si="7"/>
        <v>123</v>
      </c>
      <c r="B144" s="1036" t="s">
        <v>2173</v>
      </c>
      <c r="C144" s="1037">
        <v>0</v>
      </c>
      <c r="D144" s="1037">
        <v>1700</v>
      </c>
      <c r="E144" s="1037">
        <v>1678.1442500000001</v>
      </c>
      <c r="F144" s="921">
        <f t="shared" si="6"/>
        <v>98.714367647058836</v>
      </c>
      <c r="G144" s="958" t="s">
        <v>4371</v>
      </c>
      <c r="H144" s="926" t="s">
        <v>70</v>
      </c>
    </row>
    <row r="145" spans="1:9" s="884" customFormat="1" ht="34.5" customHeight="1" x14ac:dyDescent="0.2">
      <c r="A145" s="918">
        <f t="shared" si="7"/>
        <v>124</v>
      </c>
      <c r="B145" s="1036" t="s">
        <v>4777</v>
      </c>
      <c r="C145" s="1037">
        <v>0</v>
      </c>
      <c r="D145" s="1037">
        <v>2000</v>
      </c>
      <c r="E145" s="1037">
        <v>2000</v>
      </c>
      <c r="F145" s="921">
        <f t="shared" si="6"/>
        <v>100</v>
      </c>
      <c r="G145" s="958" t="s">
        <v>4371</v>
      </c>
      <c r="H145" s="926" t="s">
        <v>70</v>
      </c>
    </row>
    <row r="146" spans="1:9" s="884" customFormat="1" ht="31.5" x14ac:dyDescent="0.2">
      <c r="A146" s="918">
        <f t="shared" si="7"/>
        <v>125</v>
      </c>
      <c r="B146" s="1036" t="s">
        <v>2174</v>
      </c>
      <c r="C146" s="1037">
        <v>0</v>
      </c>
      <c r="D146" s="1037">
        <v>621.78</v>
      </c>
      <c r="E146" s="1037">
        <v>621.77598</v>
      </c>
      <c r="F146" s="921">
        <f t="shared" si="6"/>
        <v>99.999353469072673</v>
      </c>
      <c r="G146" s="958" t="s">
        <v>4371</v>
      </c>
      <c r="H146" s="923" t="s">
        <v>70</v>
      </c>
    </row>
    <row r="147" spans="1:9" s="884" customFormat="1" ht="34.5" customHeight="1" x14ac:dyDescent="0.2">
      <c r="A147" s="918">
        <f t="shared" si="7"/>
        <v>126</v>
      </c>
      <c r="B147" s="1036" t="s">
        <v>2175</v>
      </c>
      <c r="C147" s="1037">
        <v>0</v>
      </c>
      <c r="D147" s="1037">
        <v>1000</v>
      </c>
      <c r="E147" s="1037">
        <v>1000</v>
      </c>
      <c r="F147" s="921">
        <f t="shared" si="6"/>
        <v>100</v>
      </c>
      <c r="G147" s="958" t="s">
        <v>4371</v>
      </c>
      <c r="H147" s="984" t="s">
        <v>70</v>
      </c>
    </row>
    <row r="148" spans="1:9" s="884" customFormat="1" ht="99" customHeight="1" x14ac:dyDescent="0.2">
      <c r="A148" s="918">
        <f t="shared" si="7"/>
        <v>127</v>
      </c>
      <c r="B148" s="1036" t="s">
        <v>2176</v>
      </c>
      <c r="C148" s="1037">
        <v>0</v>
      </c>
      <c r="D148" s="1037">
        <v>1215</v>
      </c>
      <c r="E148" s="1037">
        <v>1023.0346099999999</v>
      </c>
      <c r="F148" s="921">
        <f t="shared" si="6"/>
        <v>84.200379423868313</v>
      </c>
      <c r="G148" s="958" t="s">
        <v>4350</v>
      </c>
      <c r="H148" s="926" t="s">
        <v>4778</v>
      </c>
    </row>
    <row r="149" spans="1:9" s="884" customFormat="1" ht="24" customHeight="1" x14ac:dyDescent="0.2">
      <c r="A149" s="918">
        <f t="shared" si="7"/>
        <v>128</v>
      </c>
      <c r="B149" s="1036" t="s">
        <v>2177</v>
      </c>
      <c r="C149" s="1037">
        <v>0</v>
      </c>
      <c r="D149" s="1037">
        <v>500</v>
      </c>
      <c r="E149" s="1037">
        <v>500</v>
      </c>
      <c r="F149" s="921">
        <f t="shared" si="6"/>
        <v>100</v>
      </c>
      <c r="G149" s="958" t="s">
        <v>4371</v>
      </c>
      <c r="H149" s="984" t="s">
        <v>70</v>
      </c>
    </row>
    <row r="150" spans="1:9" s="884" customFormat="1" ht="24" customHeight="1" x14ac:dyDescent="0.2">
      <c r="A150" s="918">
        <f t="shared" si="7"/>
        <v>129</v>
      </c>
      <c r="B150" s="1036" t="s">
        <v>2178</v>
      </c>
      <c r="C150" s="1037">
        <v>0</v>
      </c>
      <c r="D150" s="1037">
        <v>2000</v>
      </c>
      <c r="E150" s="1037">
        <v>2000</v>
      </c>
      <c r="F150" s="929">
        <f t="shared" si="6"/>
        <v>100</v>
      </c>
      <c r="G150" s="958" t="s">
        <v>4350</v>
      </c>
      <c r="H150" s="923" t="s">
        <v>70</v>
      </c>
    </row>
    <row r="151" spans="1:9" s="884" customFormat="1" ht="111" customHeight="1" x14ac:dyDescent="0.2">
      <c r="A151" s="918">
        <f t="shared" si="7"/>
        <v>130</v>
      </c>
      <c r="B151" s="1036" t="s">
        <v>4779</v>
      </c>
      <c r="C151" s="1037">
        <v>0</v>
      </c>
      <c r="D151" s="1037">
        <v>475</v>
      </c>
      <c r="E151" s="1037">
        <v>0</v>
      </c>
      <c r="F151" s="921">
        <f t="shared" si="6"/>
        <v>0</v>
      </c>
      <c r="G151" s="958" t="s">
        <v>4350</v>
      </c>
      <c r="H151" s="923" t="s">
        <v>4780</v>
      </c>
    </row>
    <row r="152" spans="1:9" s="884" customFormat="1" ht="34.5" customHeight="1" x14ac:dyDescent="0.2">
      <c r="A152" s="918">
        <f t="shared" si="7"/>
        <v>131</v>
      </c>
      <c r="B152" s="1036" t="s">
        <v>2179</v>
      </c>
      <c r="C152" s="1037">
        <v>0</v>
      </c>
      <c r="D152" s="1037">
        <v>1551.28</v>
      </c>
      <c r="E152" s="1037">
        <v>1551.2702400000001</v>
      </c>
      <c r="F152" s="921">
        <f t="shared" si="6"/>
        <v>99.999370842143264</v>
      </c>
      <c r="G152" s="958" t="s">
        <v>4371</v>
      </c>
      <c r="H152" s="984" t="s">
        <v>70</v>
      </c>
    </row>
    <row r="153" spans="1:9" s="884" customFormat="1" ht="67.5" customHeight="1" x14ac:dyDescent="0.2">
      <c r="A153" s="918">
        <f t="shared" si="7"/>
        <v>132</v>
      </c>
      <c r="B153" s="1036" t="s">
        <v>4781</v>
      </c>
      <c r="C153" s="1037">
        <v>0</v>
      </c>
      <c r="D153" s="1037">
        <v>1700</v>
      </c>
      <c r="E153" s="1037">
        <v>0</v>
      </c>
      <c r="F153" s="921">
        <f t="shared" si="6"/>
        <v>0</v>
      </c>
      <c r="G153" s="958" t="s">
        <v>4350</v>
      </c>
      <c r="H153" s="984" t="s">
        <v>4782</v>
      </c>
    </row>
    <row r="154" spans="1:9" s="884" customFormat="1" ht="24" customHeight="1" x14ac:dyDescent="0.2">
      <c r="A154" s="918">
        <f t="shared" si="7"/>
        <v>133</v>
      </c>
      <c r="B154" s="1036" t="s">
        <v>2180</v>
      </c>
      <c r="C154" s="1037">
        <v>0</v>
      </c>
      <c r="D154" s="1037">
        <v>4140</v>
      </c>
      <c r="E154" s="1037">
        <v>4140</v>
      </c>
      <c r="F154" s="921">
        <f t="shared" si="6"/>
        <v>100</v>
      </c>
      <c r="G154" s="958" t="s">
        <v>4371</v>
      </c>
      <c r="H154" s="984" t="s">
        <v>70</v>
      </c>
    </row>
    <row r="155" spans="1:9" s="884" customFormat="1" ht="31.5" x14ac:dyDescent="0.2">
      <c r="A155" s="918">
        <f t="shared" si="7"/>
        <v>134</v>
      </c>
      <c r="B155" s="1036" t="s">
        <v>2181</v>
      </c>
      <c r="C155" s="1037">
        <v>0</v>
      </c>
      <c r="D155" s="1037">
        <v>450</v>
      </c>
      <c r="E155" s="1037">
        <v>450</v>
      </c>
      <c r="F155" s="921">
        <f t="shared" si="6"/>
        <v>100</v>
      </c>
      <c r="G155" s="958" t="s">
        <v>4371</v>
      </c>
      <c r="H155" s="984" t="s">
        <v>70</v>
      </c>
      <c r="I155" s="959"/>
    </row>
    <row r="156" spans="1:9" s="884" customFormat="1" ht="24" customHeight="1" x14ac:dyDescent="0.2">
      <c r="A156" s="918">
        <f t="shared" si="7"/>
        <v>135</v>
      </c>
      <c r="B156" s="1036" t="s">
        <v>2182</v>
      </c>
      <c r="C156" s="1037">
        <v>0</v>
      </c>
      <c r="D156" s="1037">
        <v>14500</v>
      </c>
      <c r="E156" s="1037">
        <v>14499.9622</v>
      </c>
      <c r="F156" s="921">
        <f t="shared" si="6"/>
        <v>99.999739310344822</v>
      </c>
      <c r="G156" s="958" t="s">
        <v>4371</v>
      </c>
      <c r="H156" s="984" t="s">
        <v>70</v>
      </c>
    </row>
    <row r="157" spans="1:9" s="884" customFormat="1" ht="24" customHeight="1" x14ac:dyDescent="0.2">
      <c r="A157" s="918">
        <f t="shared" si="7"/>
        <v>136</v>
      </c>
      <c r="B157" s="1036" t="s">
        <v>2183</v>
      </c>
      <c r="C157" s="1037">
        <v>0</v>
      </c>
      <c r="D157" s="1037">
        <v>430</v>
      </c>
      <c r="E157" s="1037">
        <v>410</v>
      </c>
      <c r="F157" s="921">
        <f t="shared" si="6"/>
        <v>95.348837209302332</v>
      </c>
      <c r="G157" s="958" t="s">
        <v>4371</v>
      </c>
      <c r="H157" s="984" t="s">
        <v>70</v>
      </c>
    </row>
    <row r="158" spans="1:9" s="884" customFormat="1" ht="34.5" customHeight="1" x14ac:dyDescent="0.2">
      <c r="A158" s="918">
        <f t="shared" si="7"/>
        <v>137</v>
      </c>
      <c r="B158" s="1036" t="s">
        <v>2184</v>
      </c>
      <c r="C158" s="1037">
        <v>0</v>
      </c>
      <c r="D158" s="1037">
        <v>89.56</v>
      </c>
      <c r="E158" s="1037">
        <v>89.553080000000008</v>
      </c>
      <c r="F158" s="921">
        <f t="shared" si="6"/>
        <v>99.992273336310859</v>
      </c>
      <c r="G158" s="958" t="s">
        <v>4371</v>
      </c>
      <c r="H158" s="984" t="s">
        <v>70</v>
      </c>
    </row>
    <row r="159" spans="1:9" s="884" customFormat="1" ht="24" customHeight="1" x14ac:dyDescent="0.2">
      <c r="A159" s="918">
        <f t="shared" si="7"/>
        <v>138</v>
      </c>
      <c r="B159" s="1036" t="s">
        <v>2185</v>
      </c>
      <c r="C159" s="1037">
        <v>0</v>
      </c>
      <c r="D159" s="1037">
        <v>61.76</v>
      </c>
      <c r="E159" s="1037">
        <v>61.758000000000003</v>
      </c>
      <c r="F159" s="921">
        <f t="shared" si="6"/>
        <v>99.99676165803109</v>
      </c>
      <c r="G159" s="958" t="s">
        <v>4371</v>
      </c>
      <c r="H159" s="984" t="s">
        <v>70</v>
      </c>
    </row>
    <row r="160" spans="1:9" s="884" customFormat="1" ht="78" customHeight="1" x14ac:dyDescent="0.2">
      <c r="A160" s="918">
        <f t="shared" si="7"/>
        <v>139</v>
      </c>
      <c r="B160" s="1036" t="s">
        <v>2186</v>
      </c>
      <c r="C160" s="1037">
        <v>0</v>
      </c>
      <c r="D160" s="1037">
        <v>8440</v>
      </c>
      <c r="E160" s="1037">
        <v>1158.42491</v>
      </c>
      <c r="F160" s="929">
        <f t="shared" si="6"/>
        <v>13.725413625592417</v>
      </c>
      <c r="G160" s="958" t="s">
        <v>4350</v>
      </c>
      <c r="H160" s="984" t="s">
        <v>4783</v>
      </c>
    </row>
    <row r="161" spans="1:8" s="884" customFormat="1" ht="78" customHeight="1" x14ac:dyDescent="0.2">
      <c r="A161" s="918">
        <f t="shared" si="7"/>
        <v>140</v>
      </c>
      <c r="B161" s="1036" t="s">
        <v>4784</v>
      </c>
      <c r="C161" s="1037">
        <v>0</v>
      </c>
      <c r="D161" s="1037">
        <v>450</v>
      </c>
      <c r="E161" s="1037">
        <v>0</v>
      </c>
      <c r="F161" s="921">
        <f t="shared" si="6"/>
        <v>0</v>
      </c>
      <c r="G161" s="958" t="s">
        <v>4350</v>
      </c>
      <c r="H161" s="926" t="s">
        <v>4785</v>
      </c>
    </row>
    <row r="162" spans="1:8" s="884" customFormat="1" ht="24" customHeight="1" x14ac:dyDescent="0.2">
      <c r="A162" s="918">
        <f t="shared" si="7"/>
        <v>141</v>
      </c>
      <c r="B162" s="1036" t="s">
        <v>2187</v>
      </c>
      <c r="C162" s="1037">
        <v>0</v>
      </c>
      <c r="D162" s="1037">
        <v>1700</v>
      </c>
      <c r="E162" s="1037">
        <v>1700</v>
      </c>
      <c r="F162" s="921">
        <f t="shared" si="6"/>
        <v>100</v>
      </c>
      <c r="G162" s="958" t="s">
        <v>4371</v>
      </c>
      <c r="H162" s="926" t="s">
        <v>70</v>
      </c>
    </row>
    <row r="163" spans="1:8" s="884" customFormat="1" ht="24" customHeight="1" x14ac:dyDescent="0.2">
      <c r="A163" s="918">
        <f t="shared" si="7"/>
        <v>142</v>
      </c>
      <c r="B163" s="1036" t="s">
        <v>2188</v>
      </c>
      <c r="C163" s="1037">
        <v>0</v>
      </c>
      <c r="D163" s="1037">
        <v>1296.5</v>
      </c>
      <c r="E163" s="1037">
        <v>1296.49901</v>
      </c>
      <c r="F163" s="921">
        <f t="shared" ref="F163:F175" si="8">E163/D163*100</f>
        <v>99.999923640570771</v>
      </c>
      <c r="G163" s="958" t="s">
        <v>4371</v>
      </c>
      <c r="H163" s="926" t="s">
        <v>70</v>
      </c>
    </row>
    <row r="164" spans="1:8" s="884" customFormat="1" ht="34.5" customHeight="1" x14ac:dyDescent="0.2">
      <c r="A164" s="918">
        <f t="shared" ref="A164:A174" si="9">A163+1</f>
        <v>143</v>
      </c>
      <c r="B164" s="1036" t="s">
        <v>2189</v>
      </c>
      <c r="C164" s="1037">
        <v>0</v>
      </c>
      <c r="D164" s="1037">
        <v>250</v>
      </c>
      <c r="E164" s="1037">
        <v>250</v>
      </c>
      <c r="F164" s="921">
        <f t="shared" si="8"/>
        <v>100</v>
      </c>
      <c r="G164" s="958" t="s">
        <v>4371</v>
      </c>
      <c r="H164" s="923" t="s">
        <v>70</v>
      </c>
    </row>
    <row r="165" spans="1:8" s="884" customFormat="1" ht="24" customHeight="1" x14ac:dyDescent="0.2">
      <c r="A165" s="918">
        <f t="shared" si="9"/>
        <v>144</v>
      </c>
      <c r="B165" s="1036" t="s">
        <v>2190</v>
      </c>
      <c r="C165" s="1037">
        <v>0</v>
      </c>
      <c r="D165" s="1037">
        <v>100</v>
      </c>
      <c r="E165" s="1037">
        <v>100</v>
      </c>
      <c r="F165" s="921">
        <f t="shared" si="8"/>
        <v>100</v>
      </c>
      <c r="G165" s="958" t="s">
        <v>4350</v>
      </c>
      <c r="H165" s="984" t="s">
        <v>70</v>
      </c>
    </row>
    <row r="166" spans="1:8" s="884" customFormat="1" ht="24" customHeight="1" x14ac:dyDescent="0.2">
      <c r="A166" s="918">
        <f t="shared" si="9"/>
        <v>145</v>
      </c>
      <c r="B166" s="1036" t="s">
        <v>2191</v>
      </c>
      <c r="C166" s="1037">
        <v>0</v>
      </c>
      <c r="D166" s="1037">
        <v>100</v>
      </c>
      <c r="E166" s="1037">
        <v>100</v>
      </c>
      <c r="F166" s="921">
        <f t="shared" si="8"/>
        <v>100</v>
      </c>
      <c r="G166" s="958" t="s">
        <v>4350</v>
      </c>
      <c r="H166" s="926" t="s">
        <v>70</v>
      </c>
    </row>
    <row r="167" spans="1:8" s="884" customFormat="1" ht="67.5" customHeight="1" x14ac:dyDescent="0.2">
      <c r="A167" s="918">
        <f t="shared" si="9"/>
        <v>146</v>
      </c>
      <c r="B167" s="1036" t="s">
        <v>4786</v>
      </c>
      <c r="C167" s="1037">
        <v>0</v>
      </c>
      <c r="D167" s="1037">
        <v>500</v>
      </c>
      <c r="E167" s="1037">
        <v>0</v>
      </c>
      <c r="F167" s="921">
        <f t="shared" si="8"/>
        <v>0</v>
      </c>
      <c r="G167" s="958" t="s">
        <v>4350</v>
      </c>
      <c r="H167" s="984" t="s">
        <v>4787</v>
      </c>
    </row>
    <row r="168" spans="1:8" s="884" customFormat="1" ht="54.75" customHeight="1" x14ac:dyDescent="0.2">
      <c r="A168" s="918">
        <f t="shared" si="9"/>
        <v>147</v>
      </c>
      <c r="B168" s="1036" t="s">
        <v>2192</v>
      </c>
      <c r="C168" s="1037">
        <v>0</v>
      </c>
      <c r="D168" s="1037">
        <v>150</v>
      </c>
      <c r="E168" s="1037">
        <v>73.81</v>
      </c>
      <c r="F168" s="921">
        <f t="shared" si="8"/>
        <v>49.206666666666671</v>
      </c>
      <c r="G168" s="958" t="s">
        <v>4350</v>
      </c>
      <c r="H168" s="923" t="s">
        <v>4788</v>
      </c>
    </row>
    <row r="169" spans="1:8" s="884" customFormat="1" ht="24" customHeight="1" x14ac:dyDescent="0.2">
      <c r="A169" s="918">
        <f t="shared" si="9"/>
        <v>148</v>
      </c>
      <c r="B169" s="1036" t="s">
        <v>2193</v>
      </c>
      <c r="C169" s="1037">
        <v>0</v>
      </c>
      <c r="D169" s="1037">
        <v>6140</v>
      </c>
      <c r="E169" s="1037">
        <v>6140</v>
      </c>
      <c r="F169" s="921">
        <f t="shared" si="8"/>
        <v>100</v>
      </c>
      <c r="G169" s="958"/>
      <c r="H169" s="923" t="s">
        <v>70</v>
      </c>
    </row>
    <row r="170" spans="1:8" s="884" customFormat="1" ht="24" customHeight="1" x14ac:dyDescent="0.2">
      <c r="A170" s="918">
        <f t="shared" si="9"/>
        <v>149</v>
      </c>
      <c r="B170" s="1036" t="s">
        <v>2194</v>
      </c>
      <c r="C170" s="1037">
        <v>0</v>
      </c>
      <c r="D170" s="1037">
        <v>1337.5</v>
      </c>
      <c r="E170" s="1037">
        <v>1337.5</v>
      </c>
      <c r="F170" s="921">
        <f t="shared" si="8"/>
        <v>100</v>
      </c>
      <c r="G170" s="958"/>
      <c r="H170" s="984" t="s">
        <v>70</v>
      </c>
    </row>
    <row r="171" spans="1:8" s="884" customFormat="1" ht="54.75" customHeight="1" x14ac:dyDescent="0.2">
      <c r="A171" s="918">
        <f t="shared" si="9"/>
        <v>150</v>
      </c>
      <c r="B171" s="1036" t="s">
        <v>4789</v>
      </c>
      <c r="C171" s="1037">
        <v>0</v>
      </c>
      <c r="D171" s="1040">
        <v>1500</v>
      </c>
      <c r="E171" s="1037">
        <v>0</v>
      </c>
      <c r="F171" s="921">
        <f t="shared" si="8"/>
        <v>0</v>
      </c>
      <c r="G171" s="958" t="s">
        <v>4350</v>
      </c>
      <c r="H171" s="984" t="s">
        <v>4790</v>
      </c>
    </row>
    <row r="172" spans="1:8" s="884" customFormat="1" ht="12.75" customHeight="1" x14ac:dyDescent="0.2">
      <c r="A172" s="918">
        <f t="shared" si="9"/>
        <v>151</v>
      </c>
      <c r="B172" s="1042" t="s">
        <v>2132</v>
      </c>
      <c r="C172" s="1037">
        <v>0</v>
      </c>
      <c r="D172" s="1040">
        <v>5333.49</v>
      </c>
      <c r="E172" s="1037">
        <v>5325.9139999999998</v>
      </c>
      <c r="F172" s="921">
        <f t="shared" si="8"/>
        <v>99.85795417259618</v>
      </c>
      <c r="G172" s="946" t="s">
        <v>4350</v>
      </c>
      <c r="H172" s="925" t="s">
        <v>70</v>
      </c>
    </row>
    <row r="173" spans="1:8" s="884" customFormat="1" ht="12.75" customHeight="1" x14ac:dyDescent="0.2">
      <c r="A173" s="918">
        <f t="shared" si="9"/>
        <v>152</v>
      </c>
      <c r="B173" s="1042" t="s">
        <v>4791</v>
      </c>
      <c r="C173" s="1037">
        <v>0</v>
      </c>
      <c r="D173" s="1040">
        <v>1660</v>
      </c>
      <c r="E173" s="1037">
        <v>1660</v>
      </c>
      <c r="F173" s="921">
        <f t="shared" si="8"/>
        <v>100</v>
      </c>
      <c r="G173" s="946" t="s">
        <v>4371</v>
      </c>
      <c r="H173" s="925" t="s">
        <v>70</v>
      </c>
    </row>
    <row r="174" spans="1:8" s="884" customFormat="1" ht="34.5" customHeight="1" x14ac:dyDescent="0.2">
      <c r="A174" s="918">
        <f t="shared" si="9"/>
        <v>153</v>
      </c>
      <c r="B174" s="1042" t="s">
        <v>4792</v>
      </c>
      <c r="C174" s="1037">
        <v>0</v>
      </c>
      <c r="D174" s="1040">
        <v>82.28</v>
      </c>
      <c r="E174" s="1037">
        <v>82.28</v>
      </c>
      <c r="F174" s="921">
        <f t="shared" si="8"/>
        <v>100</v>
      </c>
      <c r="G174" s="958" t="s">
        <v>4371</v>
      </c>
      <c r="H174" s="925" t="s">
        <v>70</v>
      </c>
    </row>
    <row r="175" spans="1:8" s="884" customFormat="1" ht="13.5" customHeight="1" thickBot="1" x14ac:dyDescent="0.25">
      <c r="A175" s="1164" t="s">
        <v>402</v>
      </c>
      <c r="B175" s="1165"/>
      <c r="C175" s="935">
        <f>SUM(C99:C174)</f>
        <v>128449</v>
      </c>
      <c r="D175" s="1006">
        <f>SUM(D99:D174)</f>
        <v>233864.59999999998</v>
      </c>
      <c r="E175" s="961">
        <f>SUM(E99:E174)</f>
        <v>209375.17411000005</v>
      </c>
      <c r="F175" s="962">
        <f t="shared" si="8"/>
        <v>89.528374157525377</v>
      </c>
      <c r="G175" s="937"/>
      <c r="H175" s="963"/>
    </row>
    <row r="176" spans="1:8" ht="18" customHeight="1" thickBot="1" x14ac:dyDescent="0.2">
      <c r="A176" s="910" t="s">
        <v>4343</v>
      </c>
      <c r="B176" s="911"/>
      <c r="C176" s="912"/>
      <c r="D176" s="1049"/>
      <c r="E176" s="913"/>
      <c r="F176" s="914"/>
      <c r="G176" s="915"/>
      <c r="H176" s="964"/>
    </row>
    <row r="177" spans="1:8" s="884" customFormat="1" ht="153" customHeight="1" x14ac:dyDescent="0.2">
      <c r="A177" s="943">
        <f>A174+1</f>
        <v>154</v>
      </c>
      <c r="B177" s="1042" t="s">
        <v>4793</v>
      </c>
      <c r="C177" s="1040">
        <v>0</v>
      </c>
      <c r="D177" s="1040">
        <v>6101</v>
      </c>
      <c r="E177" s="1040">
        <v>0</v>
      </c>
      <c r="F177" s="1005">
        <f t="shared" ref="F177:F188" si="10">E177/D177*100</f>
        <v>0</v>
      </c>
      <c r="G177" s="957" t="s">
        <v>4350</v>
      </c>
      <c r="H177" s="1050" t="s">
        <v>4794</v>
      </c>
    </row>
    <row r="178" spans="1:8" s="884" customFormat="1" ht="105" x14ac:dyDescent="0.2">
      <c r="A178" s="918">
        <f t="shared" ref="A178:A231" si="11">A177+1</f>
        <v>155</v>
      </c>
      <c r="B178" s="1036" t="s">
        <v>4795</v>
      </c>
      <c r="C178" s="1037">
        <v>0</v>
      </c>
      <c r="D178" s="1037">
        <v>4108.5</v>
      </c>
      <c r="E178" s="1037">
        <v>621.94887999999992</v>
      </c>
      <c r="F178" s="921">
        <f t="shared" si="10"/>
        <v>15.138101010101007</v>
      </c>
      <c r="G178" s="958" t="s">
        <v>4350</v>
      </c>
      <c r="H178" s="984" t="s">
        <v>4796</v>
      </c>
    </row>
    <row r="179" spans="1:8" s="884" customFormat="1" ht="165" customHeight="1" x14ac:dyDescent="0.2">
      <c r="A179" s="918">
        <f t="shared" si="11"/>
        <v>156</v>
      </c>
      <c r="B179" s="1036" t="s">
        <v>2333</v>
      </c>
      <c r="C179" s="1037">
        <v>0</v>
      </c>
      <c r="D179" s="1037">
        <v>3516</v>
      </c>
      <c r="E179" s="1037">
        <v>380.4</v>
      </c>
      <c r="F179" s="929">
        <f t="shared" si="10"/>
        <v>10.819112627986348</v>
      </c>
      <c r="G179" s="958" t="s">
        <v>4371</v>
      </c>
      <c r="H179" s="984" t="s">
        <v>4797</v>
      </c>
    </row>
    <row r="180" spans="1:8" s="884" customFormat="1" ht="111" customHeight="1" x14ac:dyDescent="0.2">
      <c r="A180" s="918">
        <f t="shared" si="11"/>
        <v>157</v>
      </c>
      <c r="B180" s="1036" t="s">
        <v>2306</v>
      </c>
      <c r="C180" s="1037">
        <v>0</v>
      </c>
      <c r="D180" s="1037">
        <v>943.05</v>
      </c>
      <c r="E180" s="1037">
        <v>718.74</v>
      </c>
      <c r="F180" s="921">
        <f t="shared" si="10"/>
        <v>76.214410688722765</v>
      </c>
      <c r="G180" s="958" t="s">
        <v>4350</v>
      </c>
      <c r="H180" s="984" t="s">
        <v>4798</v>
      </c>
    </row>
    <row r="181" spans="1:8" s="884" customFormat="1" ht="111" customHeight="1" x14ac:dyDescent="0.2">
      <c r="A181" s="918">
        <f t="shared" si="11"/>
        <v>158</v>
      </c>
      <c r="B181" s="1036" t="s">
        <v>2304</v>
      </c>
      <c r="C181" s="1037">
        <v>47924</v>
      </c>
      <c r="D181" s="1037">
        <v>50022.81</v>
      </c>
      <c r="E181" s="1037">
        <v>29902.124200000002</v>
      </c>
      <c r="F181" s="921">
        <f t="shared" si="10"/>
        <v>59.776978142571366</v>
      </c>
      <c r="G181" s="958" t="s">
        <v>4350</v>
      </c>
      <c r="H181" s="984" t="s">
        <v>4799</v>
      </c>
    </row>
    <row r="182" spans="1:8" s="884" customFormat="1" ht="34.5" customHeight="1" x14ac:dyDescent="0.2">
      <c r="A182" s="918">
        <f t="shared" si="11"/>
        <v>159</v>
      </c>
      <c r="B182" s="1036" t="s">
        <v>2330</v>
      </c>
      <c r="C182" s="1037">
        <v>22840</v>
      </c>
      <c r="D182" s="1037">
        <v>23655.359999999993</v>
      </c>
      <c r="E182" s="1037">
        <v>22955.023299999997</v>
      </c>
      <c r="F182" s="921">
        <f t="shared" si="10"/>
        <v>97.03941643669765</v>
      </c>
      <c r="G182" s="958" t="s">
        <v>4371</v>
      </c>
      <c r="H182" s="1038" t="s">
        <v>4672</v>
      </c>
    </row>
    <row r="183" spans="1:8" s="884" customFormat="1" ht="67.5" customHeight="1" x14ac:dyDescent="0.2">
      <c r="A183" s="918">
        <f t="shared" si="11"/>
        <v>160</v>
      </c>
      <c r="B183" s="1036" t="s">
        <v>2325</v>
      </c>
      <c r="C183" s="1037">
        <v>18840</v>
      </c>
      <c r="D183" s="1037">
        <v>22596.65</v>
      </c>
      <c r="E183" s="1037">
        <v>5138.3914800000002</v>
      </c>
      <c r="F183" s="921">
        <f t="shared" si="10"/>
        <v>22.739616182044685</v>
      </c>
      <c r="G183" s="958" t="s">
        <v>4350</v>
      </c>
      <c r="H183" s="984" t="s">
        <v>4800</v>
      </c>
    </row>
    <row r="184" spans="1:8" s="884" customFormat="1" ht="34.5" customHeight="1" x14ac:dyDescent="0.2">
      <c r="A184" s="918">
        <f t="shared" si="11"/>
        <v>161</v>
      </c>
      <c r="B184" s="1036" t="s">
        <v>2321</v>
      </c>
      <c r="C184" s="1037">
        <v>9300</v>
      </c>
      <c r="D184" s="1037">
        <v>8844.1700000000019</v>
      </c>
      <c r="E184" s="1037">
        <v>7704.6363599999986</v>
      </c>
      <c r="F184" s="921">
        <f t="shared" si="10"/>
        <v>87.115425868114215</v>
      </c>
      <c r="G184" s="958" t="s">
        <v>4371</v>
      </c>
      <c r="H184" s="984" t="s">
        <v>4672</v>
      </c>
    </row>
    <row r="185" spans="1:8" s="884" customFormat="1" ht="67.5" customHeight="1" x14ac:dyDescent="0.2">
      <c r="A185" s="918">
        <f t="shared" si="11"/>
        <v>162</v>
      </c>
      <c r="B185" s="1036" t="s">
        <v>2307</v>
      </c>
      <c r="C185" s="1037">
        <v>18750</v>
      </c>
      <c r="D185" s="1037">
        <v>21392.830000000005</v>
      </c>
      <c r="E185" s="1037">
        <v>3768.6430400000004</v>
      </c>
      <c r="F185" s="921">
        <f t="shared" si="10"/>
        <v>17.616383807097982</v>
      </c>
      <c r="G185" s="958" t="s">
        <v>4350</v>
      </c>
      <c r="H185" s="984" t="s">
        <v>4801</v>
      </c>
    </row>
    <row r="186" spans="1:8" s="884" customFormat="1" ht="78" customHeight="1" x14ac:dyDescent="0.2">
      <c r="A186" s="918">
        <f t="shared" si="11"/>
        <v>163</v>
      </c>
      <c r="B186" s="1036" t="s">
        <v>2323</v>
      </c>
      <c r="C186" s="1037">
        <v>4896</v>
      </c>
      <c r="D186" s="1037">
        <v>5377.0999999999985</v>
      </c>
      <c r="E186" s="1037">
        <v>3364.70084</v>
      </c>
      <c r="F186" s="929">
        <f t="shared" si="10"/>
        <v>62.574637629949251</v>
      </c>
      <c r="G186" s="958" t="s">
        <v>4350</v>
      </c>
      <c r="H186" s="923" t="s">
        <v>4802</v>
      </c>
    </row>
    <row r="187" spans="1:8" s="884" customFormat="1" ht="55.5" customHeight="1" x14ac:dyDescent="0.2">
      <c r="A187" s="918">
        <f t="shared" si="11"/>
        <v>164</v>
      </c>
      <c r="B187" s="1036" t="s">
        <v>2305</v>
      </c>
      <c r="C187" s="1037">
        <v>50</v>
      </c>
      <c r="D187" s="1037">
        <v>279.48</v>
      </c>
      <c r="E187" s="1037">
        <v>39.484000000000002</v>
      </c>
      <c r="F187" s="921">
        <f t="shared" si="10"/>
        <v>14.127665664806068</v>
      </c>
      <c r="G187" s="958" t="s">
        <v>4350</v>
      </c>
      <c r="H187" s="984" t="s">
        <v>4803</v>
      </c>
    </row>
    <row r="188" spans="1:8" s="884" customFormat="1" ht="55.5" customHeight="1" x14ac:dyDescent="0.2">
      <c r="A188" s="918">
        <f t="shared" si="11"/>
        <v>165</v>
      </c>
      <c r="B188" s="1036" t="s">
        <v>2320</v>
      </c>
      <c r="C188" s="1037">
        <v>293</v>
      </c>
      <c r="D188" s="1037">
        <v>5478.3500000000013</v>
      </c>
      <c r="E188" s="1037">
        <v>2965.0682999999999</v>
      </c>
      <c r="F188" s="921">
        <f t="shared" si="10"/>
        <v>54.123382040212817</v>
      </c>
      <c r="G188" s="958" t="s">
        <v>4350</v>
      </c>
      <c r="H188" s="984" t="s">
        <v>4804</v>
      </c>
    </row>
    <row r="189" spans="1:8" s="884" customFormat="1" ht="55.5" customHeight="1" x14ac:dyDescent="0.2">
      <c r="A189" s="918">
        <f t="shared" si="11"/>
        <v>166</v>
      </c>
      <c r="B189" s="1036" t="s">
        <v>4805</v>
      </c>
      <c r="C189" s="1037">
        <v>500</v>
      </c>
      <c r="D189" s="1037">
        <v>0</v>
      </c>
      <c r="E189" s="1037">
        <v>0</v>
      </c>
      <c r="F189" s="921" t="s">
        <v>201</v>
      </c>
      <c r="G189" s="958" t="s">
        <v>4350</v>
      </c>
      <c r="H189" s="984" t="s">
        <v>5060</v>
      </c>
    </row>
    <row r="190" spans="1:8" s="884" customFormat="1" ht="67.5" customHeight="1" x14ac:dyDescent="0.2">
      <c r="A190" s="918">
        <f t="shared" si="11"/>
        <v>167</v>
      </c>
      <c r="B190" s="1036" t="s">
        <v>2331</v>
      </c>
      <c r="C190" s="1037">
        <v>2700</v>
      </c>
      <c r="D190" s="1037">
        <v>1815.51</v>
      </c>
      <c r="E190" s="1037">
        <v>1615.3693500000004</v>
      </c>
      <c r="F190" s="921">
        <f t="shared" ref="F190:F232" si="12">E190/D190*100</f>
        <v>88.97606457689578</v>
      </c>
      <c r="G190" s="958" t="s">
        <v>4350</v>
      </c>
      <c r="H190" s="984" t="s">
        <v>4806</v>
      </c>
    </row>
    <row r="191" spans="1:8" s="884" customFormat="1" ht="67.5" customHeight="1" x14ac:dyDescent="0.2">
      <c r="A191" s="918">
        <f t="shared" si="11"/>
        <v>168</v>
      </c>
      <c r="B191" s="1036" t="s">
        <v>2328</v>
      </c>
      <c r="C191" s="1037">
        <v>710</v>
      </c>
      <c r="D191" s="1037">
        <v>12982.29</v>
      </c>
      <c r="E191" s="1037">
        <v>12162.439269999999</v>
      </c>
      <c r="F191" s="921">
        <f t="shared" si="12"/>
        <v>93.684852749399354</v>
      </c>
      <c r="G191" s="958" t="s">
        <v>4350</v>
      </c>
      <c r="H191" s="984" t="s">
        <v>4807</v>
      </c>
    </row>
    <row r="192" spans="1:8" s="884" customFormat="1" ht="52.5" x14ac:dyDescent="0.2">
      <c r="A192" s="918">
        <f t="shared" si="11"/>
        <v>169</v>
      </c>
      <c r="B192" s="1036" t="s">
        <v>4808</v>
      </c>
      <c r="C192" s="1037">
        <v>300</v>
      </c>
      <c r="D192" s="1037">
        <v>300</v>
      </c>
      <c r="E192" s="1037">
        <v>0</v>
      </c>
      <c r="F192" s="921">
        <f t="shared" si="12"/>
        <v>0</v>
      </c>
      <c r="G192" s="958" t="s">
        <v>4350</v>
      </c>
      <c r="H192" s="984" t="s">
        <v>4809</v>
      </c>
    </row>
    <row r="193" spans="1:8" s="884" customFormat="1" ht="67.5" customHeight="1" x14ac:dyDescent="0.2">
      <c r="A193" s="918">
        <f t="shared" si="11"/>
        <v>170</v>
      </c>
      <c r="B193" s="1036" t="s">
        <v>2322</v>
      </c>
      <c r="C193" s="1037">
        <v>31500</v>
      </c>
      <c r="D193" s="1037">
        <v>31907.680000000004</v>
      </c>
      <c r="E193" s="1037">
        <v>4421.1771700000008</v>
      </c>
      <c r="F193" s="921">
        <f t="shared" si="12"/>
        <v>13.856153659557826</v>
      </c>
      <c r="G193" s="958" t="s">
        <v>4350</v>
      </c>
      <c r="H193" s="984" t="s">
        <v>4810</v>
      </c>
    </row>
    <row r="194" spans="1:8" s="884" customFormat="1" ht="52.5" x14ac:dyDescent="0.2">
      <c r="A194" s="918">
        <f t="shared" si="11"/>
        <v>171</v>
      </c>
      <c r="B194" s="1036" t="s">
        <v>4811</v>
      </c>
      <c r="C194" s="1037">
        <v>300</v>
      </c>
      <c r="D194" s="1037">
        <v>300</v>
      </c>
      <c r="E194" s="1037">
        <v>0</v>
      </c>
      <c r="F194" s="921">
        <f t="shared" si="12"/>
        <v>0</v>
      </c>
      <c r="G194" s="958" t="s">
        <v>4350</v>
      </c>
      <c r="H194" s="923" t="s">
        <v>4812</v>
      </c>
    </row>
    <row r="195" spans="1:8" s="884" customFormat="1" ht="34.5" customHeight="1" x14ac:dyDescent="0.2">
      <c r="A195" s="918">
        <f t="shared" si="11"/>
        <v>172</v>
      </c>
      <c r="B195" s="1036" t="s">
        <v>2327</v>
      </c>
      <c r="C195" s="1037">
        <v>24800</v>
      </c>
      <c r="D195" s="1037">
        <v>17983.169999999998</v>
      </c>
      <c r="E195" s="1037">
        <v>13168.601209999999</v>
      </c>
      <c r="F195" s="929">
        <f t="shared" si="12"/>
        <v>73.227363195699098</v>
      </c>
      <c r="G195" s="958" t="s">
        <v>4371</v>
      </c>
      <c r="H195" s="984" t="s">
        <v>4672</v>
      </c>
    </row>
    <row r="196" spans="1:8" s="884" customFormat="1" ht="65.25" customHeight="1" x14ac:dyDescent="0.2">
      <c r="A196" s="918">
        <f t="shared" si="11"/>
        <v>173</v>
      </c>
      <c r="B196" s="1036" t="s">
        <v>2324</v>
      </c>
      <c r="C196" s="1037">
        <v>6100</v>
      </c>
      <c r="D196" s="1037">
        <v>11052.1</v>
      </c>
      <c r="E196" s="1037">
        <v>7418.2026399999995</v>
      </c>
      <c r="F196" s="921">
        <f t="shared" si="12"/>
        <v>67.120299671555628</v>
      </c>
      <c r="G196" s="958" t="s">
        <v>4350</v>
      </c>
      <c r="H196" s="923" t="s">
        <v>4450</v>
      </c>
    </row>
    <row r="197" spans="1:8" s="884" customFormat="1" ht="108" customHeight="1" x14ac:dyDescent="0.2">
      <c r="A197" s="918">
        <f t="shared" si="11"/>
        <v>174</v>
      </c>
      <c r="B197" s="1036" t="s">
        <v>2313</v>
      </c>
      <c r="C197" s="1037">
        <v>36706</v>
      </c>
      <c r="D197" s="1037">
        <v>19200</v>
      </c>
      <c r="E197" s="1037">
        <v>19178.644980000001</v>
      </c>
      <c r="F197" s="921">
        <f t="shared" si="12"/>
        <v>99.888775937500014</v>
      </c>
      <c r="G197" s="958" t="s">
        <v>4350</v>
      </c>
      <c r="H197" s="984" t="s">
        <v>4813</v>
      </c>
    </row>
    <row r="198" spans="1:8" s="884" customFormat="1" ht="78" customHeight="1" x14ac:dyDescent="0.2">
      <c r="A198" s="918">
        <f t="shared" si="11"/>
        <v>175</v>
      </c>
      <c r="B198" s="1036" t="s">
        <v>4814</v>
      </c>
      <c r="C198" s="1037">
        <v>8571</v>
      </c>
      <c r="D198" s="1037">
        <v>1098.8</v>
      </c>
      <c r="E198" s="1037">
        <v>0</v>
      </c>
      <c r="F198" s="921">
        <f t="shared" si="12"/>
        <v>0</v>
      </c>
      <c r="G198" s="958" t="s">
        <v>4350</v>
      </c>
      <c r="H198" s="984" t="s">
        <v>4815</v>
      </c>
    </row>
    <row r="199" spans="1:8" s="884" customFormat="1" ht="117" customHeight="1" x14ac:dyDescent="0.2">
      <c r="A199" s="918">
        <f t="shared" si="11"/>
        <v>176</v>
      </c>
      <c r="B199" s="1036" t="s">
        <v>2316</v>
      </c>
      <c r="C199" s="1037">
        <v>8289</v>
      </c>
      <c r="D199" s="1037">
        <v>146.68</v>
      </c>
      <c r="E199" s="1037">
        <v>1</v>
      </c>
      <c r="F199" s="921">
        <f t="shared" si="12"/>
        <v>0.6817562039814562</v>
      </c>
      <c r="G199" s="958" t="s">
        <v>4350</v>
      </c>
      <c r="H199" s="984" t="s">
        <v>4816</v>
      </c>
    </row>
    <row r="200" spans="1:8" s="884" customFormat="1" ht="34.5" customHeight="1" x14ac:dyDescent="0.2">
      <c r="A200" s="918">
        <f t="shared" si="11"/>
        <v>177</v>
      </c>
      <c r="B200" s="1036" t="s">
        <v>2314</v>
      </c>
      <c r="C200" s="1037">
        <v>23527</v>
      </c>
      <c r="D200" s="1037">
        <v>22477.5</v>
      </c>
      <c r="E200" s="1037">
        <v>21776.567900000002</v>
      </c>
      <c r="F200" s="921">
        <f t="shared" si="12"/>
        <v>96.881627850072306</v>
      </c>
      <c r="G200" s="958" t="s">
        <v>4371</v>
      </c>
      <c r="H200" s="984" t="s">
        <v>4691</v>
      </c>
    </row>
    <row r="201" spans="1:8" s="884" customFormat="1" ht="34.5" customHeight="1" x14ac:dyDescent="0.2">
      <c r="A201" s="918">
        <f t="shared" si="11"/>
        <v>178</v>
      </c>
      <c r="B201" s="1036" t="s">
        <v>2312</v>
      </c>
      <c r="C201" s="1037">
        <v>12926</v>
      </c>
      <c r="D201" s="1037">
        <v>13070.28</v>
      </c>
      <c r="E201" s="1037">
        <v>12508.979809999999</v>
      </c>
      <c r="F201" s="921">
        <f t="shared" si="12"/>
        <v>95.705522835011934</v>
      </c>
      <c r="G201" s="958" t="s">
        <v>4371</v>
      </c>
      <c r="H201" s="984" t="s">
        <v>4691</v>
      </c>
    </row>
    <row r="202" spans="1:8" s="884" customFormat="1" ht="75.75" customHeight="1" x14ac:dyDescent="0.2">
      <c r="A202" s="918">
        <f t="shared" si="11"/>
        <v>179</v>
      </c>
      <c r="B202" s="1036" t="s">
        <v>2315</v>
      </c>
      <c r="C202" s="1037">
        <v>0</v>
      </c>
      <c r="D202" s="1037">
        <v>1365.6</v>
      </c>
      <c r="E202" s="1037">
        <v>382.36</v>
      </c>
      <c r="F202" s="929">
        <f t="shared" si="12"/>
        <v>27.999414176918574</v>
      </c>
      <c r="G202" s="958" t="s">
        <v>4350</v>
      </c>
      <c r="H202" s="923" t="s">
        <v>4817</v>
      </c>
    </row>
    <row r="203" spans="1:8" s="884" customFormat="1" ht="168" x14ac:dyDescent="0.2">
      <c r="A203" s="918">
        <f t="shared" si="11"/>
        <v>180</v>
      </c>
      <c r="B203" s="1036" t="s">
        <v>2311</v>
      </c>
      <c r="C203" s="1037">
        <v>0</v>
      </c>
      <c r="D203" s="1037">
        <v>481.88</v>
      </c>
      <c r="E203" s="1037">
        <v>208.12</v>
      </c>
      <c r="F203" s="921">
        <f t="shared" si="12"/>
        <v>43.18917572839711</v>
      </c>
      <c r="G203" s="958" t="s">
        <v>4350</v>
      </c>
      <c r="H203" s="984" t="s">
        <v>4818</v>
      </c>
    </row>
    <row r="204" spans="1:8" s="884" customFormat="1" ht="99" customHeight="1" x14ac:dyDescent="0.2">
      <c r="A204" s="918">
        <f t="shared" si="11"/>
        <v>181</v>
      </c>
      <c r="B204" s="1036" t="s">
        <v>2318</v>
      </c>
      <c r="C204" s="1037">
        <v>20411</v>
      </c>
      <c r="D204" s="1037">
        <v>220.17000000000002</v>
      </c>
      <c r="E204" s="1037">
        <v>145.19999999999999</v>
      </c>
      <c r="F204" s="921">
        <f t="shared" si="12"/>
        <v>65.949039378661936</v>
      </c>
      <c r="G204" s="958" t="s">
        <v>4350</v>
      </c>
      <c r="H204" s="984" t="s">
        <v>4819</v>
      </c>
    </row>
    <row r="205" spans="1:8" s="884" customFormat="1" ht="210" x14ac:dyDescent="0.2">
      <c r="A205" s="918">
        <f t="shared" si="11"/>
        <v>182</v>
      </c>
      <c r="B205" s="1036" t="s">
        <v>2571</v>
      </c>
      <c r="C205" s="1037">
        <v>8136</v>
      </c>
      <c r="D205" s="1037">
        <v>164.8</v>
      </c>
      <c r="E205" s="1037">
        <v>0</v>
      </c>
      <c r="F205" s="929">
        <f t="shared" si="12"/>
        <v>0</v>
      </c>
      <c r="G205" s="958" t="s">
        <v>4350</v>
      </c>
      <c r="H205" s="984" t="s">
        <v>4820</v>
      </c>
    </row>
    <row r="206" spans="1:8" s="884" customFormat="1" ht="67.5" customHeight="1" x14ac:dyDescent="0.2">
      <c r="A206" s="918">
        <f t="shared" si="11"/>
        <v>183</v>
      </c>
      <c r="B206" s="1036" t="s">
        <v>4821</v>
      </c>
      <c r="C206" s="1037">
        <v>0</v>
      </c>
      <c r="D206" s="1037">
        <v>60</v>
      </c>
      <c r="E206" s="1037">
        <v>0</v>
      </c>
      <c r="F206" s="921">
        <f t="shared" si="12"/>
        <v>0</v>
      </c>
      <c r="G206" s="958" t="s">
        <v>4350</v>
      </c>
      <c r="H206" s="984" t="s">
        <v>4822</v>
      </c>
    </row>
    <row r="207" spans="1:8" s="884" customFormat="1" ht="12.75" customHeight="1" x14ac:dyDescent="0.2">
      <c r="A207" s="918">
        <f t="shared" si="11"/>
        <v>184</v>
      </c>
      <c r="B207" s="1036" t="s">
        <v>4823</v>
      </c>
      <c r="C207" s="1037">
        <v>0</v>
      </c>
      <c r="D207" s="1037">
        <v>543.79999999999995</v>
      </c>
      <c r="E207" s="1037">
        <v>0</v>
      </c>
      <c r="F207" s="921">
        <f t="shared" si="12"/>
        <v>0</v>
      </c>
      <c r="G207" s="958" t="s">
        <v>4371</v>
      </c>
      <c r="H207" s="984" t="s">
        <v>4824</v>
      </c>
    </row>
    <row r="208" spans="1:8" s="884" customFormat="1" ht="67.5" customHeight="1" x14ac:dyDescent="0.2">
      <c r="A208" s="918">
        <f t="shared" si="11"/>
        <v>185</v>
      </c>
      <c r="B208" s="1036" t="s">
        <v>4825</v>
      </c>
      <c r="C208" s="1037">
        <v>0</v>
      </c>
      <c r="D208" s="1037">
        <v>60</v>
      </c>
      <c r="E208" s="1037">
        <v>0</v>
      </c>
      <c r="F208" s="921">
        <f t="shared" si="12"/>
        <v>0</v>
      </c>
      <c r="G208" s="958" t="s">
        <v>4350</v>
      </c>
      <c r="H208" s="984" t="s">
        <v>4826</v>
      </c>
    </row>
    <row r="209" spans="1:9" s="884" customFormat="1" ht="78" customHeight="1" x14ac:dyDescent="0.2">
      <c r="A209" s="918">
        <f t="shared" si="11"/>
        <v>186</v>
      </c>
      <c r="B209" s="1036" t="s">
        <v>2317</v>
      </c>
      <c r="C209" s="1037">
        <v>43044</v>
      </c>
      <c r="D209" s="1037">
        <v>30880.07</v>
      </c>
      <c r="E209" s="1037">
        <v>25431.31741</v>
      </c>
      <c r="F209" s="921">
        <f t="shared" si="12"/>
        <v>82.355115807703811</v>
      </c>
      <c r="G209" s="958" t="s">
        <v>4350</v>
      </c>
      <c r="H209" s="984" t="s">
        <v>4827</v>
      </c>
    </row>
    <row r="210" spans="1:9" s="884" customFormat="1" ht="12.75" customHeight="1" x14ac:dyDescent="0.2">
      <c r="A210" s="918">
        <f t="shared" si="11"/>
        <v>187</v>
      </c>
      <c r="B210" s="1036" t="s">
        <v>2310</v>
      </c>
      <c r="C210" s="1037">
        <v>6475</v>
      </c>
      <c r="D210" s="1037">
        <v>5968.6799999999994</v>
      </c>
      <c r="E210" s="1037">
        <v>5818.3910700000006</v>
      </c>
      <c r="F210" s="921">
        <f t="shared" si="12"/>
        <v>97.482040752729276</v>
      </c>
      <c r="G210" s="958" t="s">
        <v>4371</v>
      </c>
      <c r="H210" s="923" t="s">
        <v>70</v>
      </c>
    </row>
    <row r="211" spans="1:9" s="884" customFormat="1" ht="67.5" customHeight="1" x14ac:dyDescent="0.2">
      <c r="A211" s="918">
        <f t="shared" si="11"/>
        <v>188</v>
      </c>
      <c r="B211" s="1036" t="s">
        <v>4828</v>
      </c>
      <c r="C211" s="1037">
        <v>0</v>
      </c>
      <c r="D211" s="1037">
        <v>60</v>
      </c>
      <c r="E211" s="1037">
        <v>0</v>
      </c>
      <c r="F211" s="921">
        <f t="shared" si="12"/>
        <v>0</v>
      </c>
      <c r="G211" s="958" t="s">
        <v>4350</v>
      </c>
      <c r="H211" s="984" t="s">
        <v>4829</v>
      </c>
    </row>
    <row r="212" spans="1:9" s="884" customFormat="1" ht="89.25" customHeight="1" x14ac:dyDescent="0.2">
      <c r="A212" s="918">
        <f t="shared" si="11"/>
        <v>189</v>
      </c>
      <c r="B212" s="1036" t="s">
        <v>2319</v>
      </c>
      <c r="C212" s="1037">
        <v>14966</v>
      </c>
      <c r="D212" s="1037">
        <v>309</v>
      </c>
      <c r="E212" s="1037">
        <v>256.52</v>
      </c>
      <c r="F212" s="921">
        <f t="shared" si="12"/>
        <v>83.016181229773451</v>
      </c>
      <c r="G212" s="958" t="s">
        <v>4350</v>
      </c>
      <c r="H212" s="923" t="s">
        <v>4830</v>
      </c>
    </row>
    <row r="213" spans="1:9" s="884" customFormat="1" ht="34.5" customHeight="1" x14ac:dyDescent="0.2">
      <c r="A213" s="918">
        <f t="shared" si="11"/>
        <v>190</v>
      </c>
      <c r="B213" s="1036" t="s">
        <v>2309</v>
      </c>
      <c r="C213" s="1037">
        <v>6379</v>
      </c>
      <c r="D213" s="1037">
        <v>7072.6900000000005</v>
      </c>
      <c r="E213" s="1037">
        <v>6699.6442300000008</v>
      </c>
      <c r="F213" s="921">
        <f t="shared" si="12"/>
        <v>94.725546150050405</v>
      </c>
      <c r="G213" s="958" t="s">
        <v>4371</v>
      </c>
      <c r="H213" s="984" t="s">
        <v>4831</v>
      </c>
      <c r="I213" s="917"/>
    </row>
    <row r="214" spans="1:9" s="884" customFormat="1" ht="67.5" customHeight="1" x14ac:dyDescent="0.2">
      <c r="A214" s="918">
        <f t="shared" si="11"/>
        <v>191</v>
      </c>
      <c r="B214" s="1036" t="s">
        <v>2326</v>
      </c>
      <c r="C214" s="1037">
        <v>3955</v>
      </c>
      <c r="D214" s="1037">
        <v>98242.680000000022</v>
      </c>
      <c r="E214" s="1037">
        <v>87274.779180000012</v>
      </c>
      <c r="F214" s="929">
        <f t="shared" si="12"/>
        <v>88.835910400652736</v>
      </c>
      <c r="G214" s="958" t="s">
        <v>4350</v>
      </c>
      <c r="H214" s="984" t="s">
        <v>4832</v>
      </c>
    </row>
    <row r="215" spans="1:9" s="884" customFormat="1" ht="34.5" customHeight="1" x14ac:dyDescent="0.2">
      <c r="A215" s="918">
        <f t="shared" si="11"/>
        <v>192</v>
      </c>
      <c r="B215" s="1036" t="s">
        <v>2329</v>
      </c>
      <c r="C215" s="1037">
        <v>24800</v>
      </c>
      <c r="D215" s="1037">
        <v>18968.070000000003</v>
      </c>
      <c r="E215" s="1037">
        <v>15874.865399999997</v>
      </c>
      <c r="F215" s="921">
        <f t="shared" si="12"/>
        <v>83.692570725434862</v>
      </c>
      <c r="G215" s="958" t="s">
        <v>4371</v>
      </c>
      <c r="H215" s="984" t="s">
        <v>4672</v>
      </c>
    </row>
    <row r="216" spans="1:9" s="884" customFormat="1" ht="12.75" customHeight="1" x14ac:dyDescent="0.2">
      <c r="A216" s="918">
        <f t="shared" si="11"/>
        <v>193</v>
      </c>
      <c r="B216" s="1036" t="s">
        <v>2334</v>
      </c>
      <c r="C216" s="1037">
        <v>27300</v>
      </c>
      <c r="D216" s="1037">
        <v>24881.339999999997</v>
      </c>
      <c r="E216" s="1037">
        <v>24849.135390000003</v>
      </c>
      <c r="F216" s="921">
        <f t="shared" si="12"/>
        <v>99.87056722025423</v>
      </c>
      <c r="G216" s="958" t="s">
        <v>4371</v>
      </c>
      <c r="H216" s="984" t="s">
        <v>70</v>
      </c>
    </row>
    <row r="217" spans="1:9" s="884" customFormat="1" ht="24" customHeight="1" x14ac:dyDescent="0.2">
      <c r="A217" s="918">
        <f t="shared" si="11"/>
        <v>194</v>
      </c>
      <c r="B217" s="1036" t="s">
        <v>2308</v>
      </c>
      <c r="C217" s="1037">
        <v>0</v>
      </c>
      <c r="D217" s="1037">
        <v>72.3</v>
      </c>
      <c r="E217" s="1037">
        <v>72.295079999999999</v>
      </c>
      <c r="F217" s="921">
        <f t="shared" si="12"/>
        <v>99.993195020746896</v>
      </c>
      <c r="G217" s="958" t="s">
        <v>4350</v>
      </c>
      <c r="H217" s="984" t="s">
        <v>70</v>
      </c>
    </row>
    <row r="218" spans="1:9" s="884" customFormat="1" ht="78" customHeight="1" x14ac:dyDescent="0.2">
      <c r="A218" s="918">
        <f t="shared" si="11"/>
        <v>195</v>
      </c>
      <c r="B218" s="1036" t="s">
        <v>2332</v>
      </c>
      <c r="C218" s="1037">
        <v>0</v>
      </c>
      <c r="D218" s="1037">
        <v>20979.95</v>
      </c>
      <c r="E218" s="1037">
        <v>12343.8357</v>
      </c>
      <c r="F218" s="921">
        <f t="shared" si="12"/>
        <v>58.836344700535506</v>
      </c>
      <c r="G218" s="958" t="s">
        <v>4350</v>
      </c>
      <c r="H218" s="984" t="s">
        <v>4833</v>
      </c>
    </row>
    <row r="219" spans="1:9" s="884" customFormat="1" ht="52.5" x14ac:dyDescent="0.2">
      <c r="A219" s="918">
        <f t="shared" si="11"/>
        <v>196</v>
      </c>
      <c r="B219" s="1036" t="s">
        <v>4834</v>
      </c>
      <c r="C219" s="1037">
        <v>0</v>
      </c>
      <c r="D219" s="1037">
        <v>200</v>
      </c>
      <c r="E219" s="1037">
        <v>0</v>
      </c>
      <c r="F219" s="921">
        <f t="shared" si="12"/>
        <v>0</v>
      </c>
      <c r="G219" s="958" t="s">
        <v>4350</v>
      </c>
      <c r="H219" s="984" t="s">
        <v>4809</v>
      </c>
    </row>
    <row r="220" spans="1:9" s="884" customFormat="1" ht="52.5" x14ac:dyDescent="0.2">
      <c r="A220" s="918">
        <f t="shared" si="11"/>
        <v>197</v>
      </c>
      <c r="B220" s="1036" t="s">
        <v>4835</v>
      </c>
      <c r="C220" s="1037">
        <v>0</v>
      </c>
      <c r="D220" s="1037">
        <v>200</v>
      </c>
      <c r="E220" s="1037">
        <v>0</v>
      </c>
      <c r="F220" s="921">
        <f t="shared" si="12"/>
        <v>0</v>
      </c>
      <c r="G220" s="958" t="s">
        <v>4350</v>
      </c>
      <c r="H220" s="984" t="s">
        <v>4809</v>
      </c>
    </row>
    <row r="221" spans="1:9" s="884" customFormat="1" ht="52.5" x14ac:dyDescent="0.2">
      <c r="A221" s="918">
        <f t="shared" si="11"/>
        <v>198</v>
      </c>
      <c r="B221" s="1036" t="s">
        <v>4836</v>
      </c>
      <c r="C221" s="1037">
        <v>0</v>
      </c>
      <c r="D221" s="1037">
        <v>100</v>
      </c>
      <c r="E221" s="1037">
        <v>0</v>
      </c>
      <c r="F221" s="921">
        <f t="shared" si="12"/>
        <v>0</v>
      </c>
      <c r="G221" s="958" t="s">
        <v>4350</v>
      </c>
      <c r="H221" s="923" t="s">
        <v>4809</v>
      </c>
    </row>
    <row r="222" spans="1:9" s="884" customFormat="1" ht="73.5" x14ac:dyDescent="0.2">
      <c r="A222" s="918">
        <f t="shared" si="11"/>
        <v>199</v>
      </c>
      <c r="B222" s="1036" t="s">
        <v>4837</v>
      </c>
      <c r="C222" s="1037">
        <v>0</v>
      </c>
      <c r="D222" s="1037">
        <v>1500</v>
      </c>
      <c r="E222" s="1037">
        <v>0</v>
      </c>
      <c r="F222" s="921">
        <f t="shared" si="12"/>
        <v>0</v>
      </c>
      <c r="G222" s="958" t="s">
        <v>4350</v>
      </c>
      <c r="H222" s="984" t="s">
        <v>4838</v>
      </c>
    </row>
    <row r="223" spans="1:9" s="884" customFormat="1" ht="73.5" x14ac:dyDescent="0.2">
      <c r="A223" s="918">
        <f t="shared" si="11"/>
        <v>200</v>
      </c>
      <c r="B223" s="1036" t="s">
        <v>2623</v>
      </c>
      <c r="C223" s="1037">
        <v>0</v>
      </c>
      <c r="D223" s="1037">
        <v>1000</v>
      </c>
      <c r="E223" s="1037">
        <v>0</v>
      </c>
      <c r="F223" s="929">
        <f t="shared" si="12"/>
        <v>0</v>
      </c>
      <c r="G223" s="958" t="s">
        <v>4350</v>
      </c>
      <c r="H223" s="984" t="s">
        <v>4838</v>
      </c>
    </row>
    <row r="224" spans="1:9" s="884" customFormat="1" ht="73.5" x14ac:dyDescent="0.2">
      <c r="A224" s="918">
        <f t="shared" si="11"/>
        <v>201</v>
      </c>
      <c r="B224" s="1036" t="s">
        <v>2614</v>
      </c>
      <c r="C224" s="1037">
        <v>0</v>
      </c>
      <c r="D224" s="1037">
        <v>1500</v>
      </c>
      <c r="E224" s="1037">
        <v>0</v>
      </c>
      <c r="F224" s="921">
        <f t="shared" si="12"/>
        <v>0</v>
      </c>
      <c r="G224" s="958" t="s">
        <v>4350</v>
      </c>
      <c r="H224" s="984" t="s">
        <v>4838</v>
      </c>
    </row>
    <row r="225" spans="1:8" s="884" customFormat="1" ht="73.5" x14ac:dyDescent="0.2">
      <c r="A225" s="918">
        <f t="shared" si="11"/>
        <v>202</v>
      </c>
      <c r="B225" s="1036" t="s">
        <v>2626</v>
      </c>
      <c r="C225" s="1037">
        <v>0</v>
      </c>
      <c r="D225" s="1037">
        <v>1000</v>
      </c>
      <c r="E225" s="1037">
        <v>0</v>
      </c>
      <c r="F225" s="921">
        <f t="shared" si="12"/>
        <v>0</v>
      </c>
      <c r="G225" s="958" t="s">
        <v>4350</v>
      </c>
      <c r="H225" s="984" t="s">
        <v>4838</v>
      </c>
    </row>
    <row r="226" spans="1:8" s="884" customFormat="1" ht="45" customHeight="1" x14ac:dyDescent="0.2">
      <c r="A226" s="918">
        <f t="shared" si="11"/>
        <v>203</v>
      </c>
      <c r="B226" s="1036" t="s">
        <v>4839</v>
      </c>
      <c r="C226" s="1037">
        <v>0</v>
      </c>
      <c r="D226" s="1037">
        <v>500</v>
      </c>
      <c r="E226" s="1037">
        <v>0</v>
      </c>
      <c r="F226" s="921">
        <f t="shared" si="12"/>
        <v>0</v>
      </c>
      <c r="G226" s="958" t="s">
        <v>4350</v>
      </c>
      <c r="H226" s="984" t="s">
        <v>4840</v>
      </c>
    </row>
    <row r="227" spans="1:8" s="884" customFormat="1" ht="24" customHeight="1" x14ac:dyDescent="0.2">
      <c r="A227" s="918">
        <f t="shared" si="11"/>
        <v>204</v>
      </c>
      <c r="B227" s="1036" t="s">
        <v>2579</v>
      </c>
      <c r="C227" s="1037">
        <v>0</v>
      </c>
      <c r="D227" s="1037">
        <v>54.769999999999996</v>
      </c>
      <c r="E227" s="1037">
        <v>54.75826</v>
      </c>
      <c r="F227" s="921">
        <f t="shared" si="12"/>
        <v>99.97856490779624</v>
      </c>
      <c r="G227" s="958" t="s">
        <v>4350</v>
      </c>
      <c r="H227" s="984" t="s">
        <v>70</v>
      </c>
    </row>
    <row r="228" spans="1:8" s="884" customFormat="1" ht="12.75" customHeight="1" x14ac:dyDescent="0.2">
      <c r="A228" s="918">
        <f t="shared" si="11"/>
        <v>205</v>
      </c>
      <c r="B228" s="1036" t="s">
        <v>2583</v>
      </c>
      <c r="C228" s="1037">
        <v>0</v>
      </c>
      <c r="D228" s="1037">
        <v>4755.4399999999996</v>
      </c>
      <c r="E228" s="1037">
        <v>4755.4281700000001</v>
      </c>
      <c r="F228" s="921">
        <f t="shared" si="12"/>
        <v>99.999751232272942</v>
      </c>
      <c r="G228" s="958" t="s">
        <v>4350</v>
      </c>
      <c r="H228" s="984" t="s">
        <v>70</v>
      </c>
    </row>
    <row r="229" spans="1:8" s="884" customFormat="1" ht="12.75" customHeight="1" x14ac:dyDescent="0.2">
      <c r="A229" s="918">
        <f t="shared" si="11"/>
        <v>206</v>
      </c>
      <c r="B229" s="1036" t="s">
        <v>2582</v>
      </c>
      <c r="C229" s="1037">
        <v>0</v>
      </c>
      <c r="D229" s="1037">
        <v>5419.01</v>
      </c>
      <c r="E229" s="1037">
        <v>5419.0066999999999</v>
      </c>
      <c r="F229" s="921">
        <f t="shared" si="12"/>
        <v>99.999939103267934</v>
      </c>
      <c r="G229" s="958" t="s">
        <v>4350</v>
      </c>
      <c r="H229" s="923" t="s">
        <v>70</v>
      </c>
    </row>
    <row r="230" spans="1:8" s="884" customFormat="1" ht="24" customHeight="1" x14ac:dyDescent="0.2">
      <c r="A230" s="918">
        <f t="shared" si="11"/>
        <v>207</v>
      </c>
      <c r="B230" s="1036" t="s">
        <v>2551</v>
      </c>
      <c r="C230" s="1037">
        <v>0</v>
      </c>
      <c r="D230" s="1037">
        <v>74062.810000000012</v>
      </c>
      <c r="E230" s="1037">
        <v>74062.617599999998</v>
      </c>
      <c r="F230" s="921">
        <f t="shared" si="12"/>
        <v>99.999740220496619</v>
      </c>
      <c r="G230" s="958" t="s">
        <v>4350</v>
      </c>
      <c r="H230" s="984" t="s">
        <v>70</v>
      </c>
    </row>
    <row r="231" spans="1:8" s="884" customFormat="1" ht="21" x14ac:dyDescent="0.2">
      <c r="A231" s="918">
        <f t="shared" si="11"/>
        <v>208</v>
      </c>
      <c r="B231" s="1036" t="s">
        <v>2567</v>
      </c>
      <c r="C231" s="1037">
        <v>0</v>
      </c>
      <c r="D231" s="1037">
        <v>24343.269999999997</v>
      </c>
      <c r="E231" s="1037">
        <v>24343.245879999995</v>
      </c>
      <c r="F231" s="921">
        <f t="shared" si="12"/>
        <v>99.999900917173406</v>
      </c>
      <c r="G231" s="958" t="s">
        <v>4350</v>
      </c>
      <c r="H231" s="923" t="s">
        <v>70</v>
      </c>
    </row>
    <row r="232" spans="1:8" s="884" customFormat="1" ht="13.5" customHeight="1" thickBot="1" x14ac:dyDescent="0.25">
      <c r="A232" s="1164" t="s">
        <v>402</v>
      </c>
      <c r="B232" s="1165"/>
      <c r="C232" s="935">
        <f>SUM(C177:C231)</f>
        <v>435288</v>
      </c>
      <c r="D232" s="935">
        <f>SUM(D177:D231)</f>
        <v>609615.64000000013</v>
      </c>
      <c r="E232" s="935">
        <f>SUM(E177:E231)</f>
        <v>457801.66280000005</v>
      </c>
      <c r="F232" s="962">
        <f t="shared" si="12"/>
        <v>75.096771270500867</v>
      </c>
      <c r="G232" s="937"/>
      <c r="H232" s="965"/>
    </row>
    <row r="233" spans="1:8" s="972" customFormat="1" x14ac:dyDescent="0.2">
      <c r="A233" s="985"/>
      <c r="B233" s="986"/>
      <c r="C233" s="985"/>
      <c r="D233" s="985"/>
      <c r="E233" s="985"/>
      <c r="F233" s="987"/>
      <c r="G233" s="988"/>
      <c r="H233" s="989"/>
    </row>
  </sheetData>
  <mergeCells count="12">
    <mergeCell ref="A232:B232"/>
    <mergeCell ref="A1:H1"/>
    <mergeCell ref="A4:B4"/>
    <mergeCell ref="A5:B5"/>
    <mergeCell ref="A6:B6"/>
    <mergeCell ref="A8:B8"/>
    <mergeCell ref="A9:B9"/>
    <mergeCell ref="A10:B10"/>
    <mergeCell ref="A60:B60"/>
    <mergeCell ref="A94:B94"/>
    <mergeCell ref="A97:B97"/>
    <mergeCell ref="A175:B175"/>
  </mergeCells>
  <printOptions horizontalCentered="1"/>
  <pageMargins left="0.31496062992125984" right="0.31496062992125984" top="0.51181102362204722" bottom="0.43307086614173229" header="0.31496062992125984" footer="0.23622047244094491"/>
  <pageSetup paperSize="9" scale="96" firstPageNumber="278" fitToHeight="0" orientation="landscape" useFirstPageNumber="1" r:id="rId1"/>
  <headerFooter alignWithMargins="0">
    <oddHeader>&amp;L&amp;"Tahoma,Kurzíva"&amp;9Závěrečný účet za rok 2018&amp;R&amp;"Tahoma,Kurzíva"&amp;9Tabulka č. 15</oddHeader>
    <oddFooter>&amp;C&amp;"Tahoma,Obyčejné"&amp;10&amp;P</oddFooter>
  </headerFooter>
  <rowBreaks count="3" manualBreakCount="3">
    <brk id="53" max="7" man="1"/>
    <brk id="76" max="7" man="1"/>
    <brk id="175"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4841</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C16</f>
        <v>2700</v>
      </c>
      <c r="D5" s="895">
        <f>D16</f>
        <v>2498.73</v>
      </c>
      <c r="E5" s="895">
        <f>E16</f>
        <v>1197.9000000000001</v>
      </c>
      <c r="F5" s="896">
        <f>E5/D5*100</f>
        <v>47.940353699679441</v>
      </c>
      <c r="G5" s="897"/>
      <c r="H5" s="898"/>
    </row>
    <row r="6" spans="1:8" s="889" customFormat="1" ht="13.5" customHeight="1" thickBot="1" x14ac:dyDescent="0.25">
      <c r="A6" s="1162" t="s">
        <v>402</v>
      </c>
      <c r="B6" s="1163"/>
      <c r="C6" s="900">
        <f>SUM(C5:C5)</f>
        <v>2700</v>
      </c>
      <c r="D6" s="901">
        <f>SUM(D5:D5)</f>
        <v>2498.73</v>
      </c>
      <c r="E6" s="900">
        <f>SUM(E5:E5)</f>
        <v>1197.9000000000001</v>
      </c>
      <c r="F6" s="902">
        <f>E6/D6*100</f>
        <v>47.940353699679441</v>
      </c>
      <c r="G6" s="897"/>
      <c r="H6" s="898"/>
    </row>
    <row r="7" spans="1:8" s="970" customFormat="1" ht="10.5" customHeight="1" x14ac:dyDescent="0.2">
      <c r="B7" s="971"/>
      <c r="C7" s="972"/>
      <c r="D7" s="972"/>
      <c r="E7" s="972"/>
      <c r="F7" s="973"/>
      <c r="G7" s="974"/>
      <c r="H7" s="975"/>
    </row>
    <row r="8" spans="1:8" s="970" customFormat="1" ht="10.5" customHeight="1" x14ac:dyDescent="0.2">
      <c r="B8" s="971"/>
      <c r="C8" s="972"/>
      <c r="D8" s="972"/>
      <c r="E8" s="972"/>
      <c r="F8" s="973"/>
      <c r="G8" s="974"/>
      <c r="H8" s="975"/>
    </row>
    <row r="9" spans="1:8" s="970" customFormat="1" ht="10.5" customHeight="1" thickBot="1" x14ac:dyDescent="0.2">
      <c r="B9" s="971"/>
      <c r="C9" s="972"/>
      <c r="D9" s="972"/>
      <c r="E9" s="972"/>
      <c r="F9" s="973"/>
      <c r="G9" s="974"/>
      <c r="H9" s="890" t="s">
        <v>4335</v>
      </c>
    </row>
    <row r="10" spans="1:8" ht="28.5" customHeight="1" thickBot="1" x14ac:dyDescent="0.25">
      <c r="A10" s="906" t="s">
        <v>4344</v>
      </c>
      <c r="B10" s="907" t="s">
        <v>2032</v>
      </c>
      <c r="C10" s="908" t="s">
        <v>4336</v>
      </c>
      <c r="D10" s="908" t="s">
        <v>4337</v>
      </c>
      <c r="E10" s="908" t="s">
        <v>4338</v>
      </c>
      <c r="F10" s="908" t="s">
        <v>4339</v>
      </c>
      <c r="G10" s="908" t="s">
        <v>4345</v>
      </c>
      <c r="H10" s="909" t="s">
        <v>4346</v>
      </c>
    </row>
    <row r="11" spans="1:8" ht="15" customHeight="1" thickBot="1" x14ac:dyDescent="0.2">
      <c r="A11" s="910" t="s">
        <v>4347</v>
      </c>
      <c r="B11" s="911"/>
      <c r="C11" s="912"/>
      <c r="D11" s="912"/>
      <c r="E11" s="913"/>
      <c r="F11" s="914"/>
      <c r="G11" s="915"/>
      <c r="H11" s="916"/>
    </row>
    <row r="12" spans="1:8" s="917" customFormat="1" ht="34.5" customHeight="1" x14ac:dyDescent="0.2">
      <c r="A12" s="918">
        <v>1</v>
      </c>
      <c r="B12" s="1036" t="s">
        <v>4842</v>
      </c>
      <c r="C12" s="1037">
        <v>100</v>
      </c>
      <c r="D12" s="1037">
        <v>50</v>
      </c>
      <c r="E12" s="1037">
        <v>0</v>
      </c>
      <c r="F12" s="978">
        <f>E12/D12*100</f>
        <v>0</v>
      </c>
      <c r="G12" s="979" t="s">
        <v>4348</v>
      </c>
      <c r="H12" s="956" t="s">
        <v>4843</v>
      </c>
    </row>
    <row r="13" spans="1:8" s="917" customFormat="1" ht="105" x14ac:dyDescent="0.2">
      <c r="A13" s="918">
        <f>A12+1</f>
        <v>2</v>
      </c>
      <c r="B13" s="1036" t="s">
        <v>4844</v>
      </c>
      <c r="C13" s="1037">
        <v>600</v>
      </c>
      <c r="D13" s="1037">
        <v>600</v>
      </c>
      <c r="E13" s="1037">
        <v>0</v>
      </c>
      <c r="F13" s="929">
        <f>E13/D13*100</f>
        <v>0</v>
      </c>
      <c r="G13" s="922" t="s">
        <v>4348</v>
      </c>
      <c r="H13" s="926" t="s">
        <v>4845</v>
      </c>
    </row>
    <row r="14" spans="1:8" s="917" customFormat="1" ht="24" customHeight="1" x14ac:dyDescent="0.2">
      <c r="A14" s="918">
        <f t="shared" ref="A14:A15" si="0">A13+1</f>
        <v>3</v>
      </c>
      <c r="B14" s="1036" t="s">
        <v>4846</v>
      </c>
      <c r="C14" s="1037">
        <v>2000</v>
      </c>
      <c r="D14" s="1037">
        <v>1236.47</v>
      </c>
      <c r="E14" s="1037">
        <v>1197.9000000000001</v>
      </c>
      <c r="F14" s="921">
        <f>E14/D14*100</f>
        <v>96.880636004108482</v>
      </c>
      <c r="G14" s="922" t="s">
        <v>4348</v>
      </c>
      <c r="H14" s="923" t="s">
        <v>70</v>
      </c>
    </row>
    <row r="15" spans="1:8" s="917" customFormat="1" ht="99" customHeight="1" x14ac:dyDescent="0.2">
      <c r="A15" s="918">
        <f t="shared" si="0"/>
        <v>4</v>
      </c>
      <c r="B15" s="1036" t="s">
        <v>4847</v>
      </c>
      <c r="C15" s="1037">
        <v>0</v>
      </c>
      <c r="D15" s="1037">
        <v>612.26</v>
      </c>
      <c r="E15" s="1037">
        <v>0</v>
      </c>
      <c r="F15" s="921">
        <f>E15/D15*100</f>
        <v>0</v>
      </c>
      <c r="G15" s="1010" t="s">
        <v>4350</v>
      </c>
      <c r="H15" s="923" t="s">
        <v>4848</v>
      </c>
    </row>
    <row r="16" spans="1:8" s="903" customFormat="1" ht="13.5" customHeight="1" thickBot="1" x14ac:dyDescent="0.25">
      <c r="A16" s="1164" t="s">
        <v>402</v>
      </c>
      <c r="B16" s="1165"/>
      <c r="C16" s="935">
        <f>SUM(C12:C15)</f>
        <v>2700</v>
      </c>
      <c r="D16" s="935">
        <f>SUM(D12:D15)</f>
        <v>2498.73</v>
      </c>
      <c r="E16" s="935">
        <f>SUM(E12:E15)</f>
        <v>1197.9000000000001</v>
      </c>
      <c r="F16" s="936">
        <f>E16/D16*100</f>
        <v>47.940353699679441</v>
      </c>
      <c r="G16" s="937"/>
      <c r="H16" s="938"/>
    </row>
  </sheetData>
  <mergeCells count="5">
    <mergeCell ref="A1:H1"/>
    <mergeCell ref="A4:B4"/>
    <mergeCell ref="A5:B5"/>
    <mergeCell ref="A6:B6"/>
    <mergeCell ref="A16:B16"/>
  </mergeCells>
  <printOptions horizontalCentered="1"/>
  <pageMargins left="0.31496062992125984" right="0.31496062992125984" top="0.51181102362204722" bottom="0.43307086614173229" header="0.31496062992125984" footer="0.23622047244094491"/>
  <pageSetup paperSize="9" scale="96" firstPageNumber="296" fitToHeight="0" orientation="landscape" useFirstPageNumber="1" r:id="rId1"/>
  <headerFooter alignWithMargins="0">
    <oddHeader>&amp;L&amp;"Tahoma,Kurzíva"&amp;9Závěrečný účet za rok 2018&amp;R&amp;"Tahoma,Kurzíva"&amp;9Tabulka č. 16</oddHeader>
    <oddFooter>&amp;C&amp;"Tahoma,Obyčejné"&amp;10&amp;P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4849</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C41</f>
        <v>77341</v>
      </c>
      <c r="D5" s="895">
        <f>D41</f>
        <v>73974.780000000013</v>
      </c>
      <c r="E5" s="895">
        <f>E41</f>
        <v>71290.13225000001</v>
      </c>
      <c r="F5" s="896">
        <f t="shared" ref="F5:F10" si="0">E5/D5*100</f>
        <v>96.370860785256809</v>
      </c>
      <c r="G5" s="897"/>
      <c r="H5" s="898"/>
    </row>
    <row r="6" spans="1:8" ht="12.75" customHeight="1" x14ac:dyDescent="0.2">
      <c r="A6" s="1157" t="s">
        <v>4341</v>
      </c>
      <c r="B6" s="1158"/>
      <c r="C6" s="899">
        <f>C59</f>
        <v>591189</v>
      </c>
      <c r="D6" s="899">
        <f>D59</f>
        <v>688680.74</v>
      </c>
      <c r="E6" s="899">
        <f>E59</f>
        <v>688618.90090999997</v>
      </c>
      <c r="F6" s="896">
        <f t="shared" si="0"/>
        <v>99.991020644776569</v>
      </c>
      <c r="G6" s="897"/>
      <c r="H6" s="898"/>
    </row>
    <row r="7" spans="1:8" ht="12.75" customHeight="1" x14ac:dyDescent="0.2">
      <c r="A7" s="990" t="s">
        <v>4456</v>
      </c>
      <c r="B7" s="991"/>
      <c r="C7" s="899">
        <f>C62</f>
        <v>133546</v>
      </c>
      <c r="D7" s="899">
        <f>D62</f>
        <v>309244.45</v>
      </c>
      <c r="E7" s="899">
        <f>E62</f>
        <v>270270.64657000004</v>
      </c>
      <c r="F7" s="896">
        <f t="shared" si="0"/>
        <v>87.397088798198325</v>
      </c>
      <c r="G7" s="897"/>
      <c r="H7" s="898"/>
    </row>
    <row r="8" spans="1:8" ht="12.75" customHeight="1" x14ac:dyDescent="0.2">
      <c r="A8" s="1157" t="s">
        <v>4342</v>
      </c>
      <c r="B8" s="1158"/>
      <c r="C8" s="899">
        <f>C102</f>
        <v>226178</v>
      </c>
      <c r="D8" s="899">
        <f>D102</f>
        <v>173788.87999999998</v>
      </c>
      <c r="E8" s="899">
        <f>E102</f>
        <v>107932.07007</v>
      </c>
      <c r="F8" s="896">
        <f t="shared" si="0"/>
        <v>62.105279733663068</v>
      </c>
      <c r="G8" s="897"/>
      <c r="H8" s="898"/>
    </row>
    <row r="9" spans="1:8" ht="12.75" customHeight="1" x14ac:dyDescent="0.2">
      <c r="A9" s="1157" t="s">
        <v>4343</v>
      </c>
      <c r="B9" s="1158"/>
      <c r="C9" s="899">
        <f>C122</f>
        <v>96590</v>
      </c>
      <c r="D9" s="899">
        <f>D122</f>
        <v>293832.09000000003</v>
      </c>
      <c r="E9" s="899">
        <f>E122</f>
        <v>271774.03116999997</v>
      </c>
      <c r="F9" s="896">
        <f t="shared" si="0"/>
        <v>92.492971468841262</v>
      </c>
      <c r="G9" s="897"/>
      <c r="H9" s="898"/>
    </row>
    <row r="10" spans="1:8" s="889" customFormat="1" ht="13.5" customHeight="1" thickBot="1" x14ac:dyDescent="0.25">
      <c r="A10" s="1162" t="s">
        <v>402</v>
      </c>
      <c r="B10" s="1163"/>
      <c r="C10" s="900">
        <f>SUM(C5:C9)</f>
        <v>1124844</v>
      </c>
      <c r="D10" s="901">
        <f>SUM(D5:D9)</f>
        <v>1539520.94</v>
      </c>
      <c r="E10" s="900">
        <f>SUM(E5:E9)</f>
        <v>1409885.7809699997</v>
      </c>
      <c r="F10" s="902">
        <f t="shared" si="0"/>
        <v>91.579513102952646</v>
      </c>
      <c r="G10" s="897"/>
      <c r="H10" s="898"/>
    </row>
    <row r="11" spans="1:8" s="970" customFormat="1" ht="10.5" customHeight="1" x14ac:dyDescent="0.2">
      <c r="B11" s="971"/>
      <c r="C11" s="972"/>
      <c r="D11" s="972"/>
      <c r="E11" s="972"/>
      <c r="F11" s="973"/>
      <c r="G11" s="974"/>
      <c r="H11" s="975"/>
    </row>
    <row r="12" spans="1:8" s="970" customFormat="1" ht="10.5" customHeight="1" x14ac:dyDescent="0.2">
      <c r="B12" s="971"/>
      <c r="C12" s="972"/>
      <c r="D12" s="972"/>
      <c r="E12" s="972"/>
      <c r="F12" s="973"/>
      <c r="G12" s="974"/>
      <c r="H12" s="975"/>
    </row>
    <row r="13" spans="1:8" s="970" customFormat="1" ht="10.5" customHeight="1" thickBot="1" x14ac:dyDescent="0.2">
      <c r="B13" s="971"/>
      <c r="C13" s="972"/>
      <c r="D13" s="972"/>
      <c r="E13" s="972"/>
      <c r="F13" s="973"/>
      <c r="G13" s="974"/>
      <c r="H13" s="890" t="s">
        <v>4335</v>
      </c>
    </row>
    <row r="14" spans="1:8" ht="28.5" customHeight="1" thickBot="1" x14ac:dyDescent="0.25">
      <c r="A14" s="906" t="s">
        <v>4344</v>
      </c>
      <c r="B14" s="907" t="s">
        <v>2032</v>
      </c>
      <c r="C14" s="908" t="s">
        <v>4336</v>
      </c>
      <c r="D14" s="908" t="s">
        <v>4337</v>
      </c>
      <c r="E14" s="908" t="s">
        <v>4338</v>
      </c>
      <c r="F14" s="908" t="s">
        <v>4339</v>
      </c>
      <c r="G14" s="908" t="s">
        <v>4345</v>
      </c>
      <c r="H14" s="909" t="s">
        <v>4346</v>
      </c>
    </row>
    <row r="15" spans="1:8" ht="15" customHeight="1" thickBot="1" x14ac:dyDescent="0.2">
      <c r="A15" s="910" t="s">
        <v>4347</v>
      </c>
      <c r="B15" s="911"/>
      <c r="C15" s="912"/>
      <c r="D15" s="912"/>
      <c r="E15" s="913"/>
      <c r="F15" s="914"/>
      <c r="G15" s="915"/>
      <c r="H15" s="916"/>
    </row>
    <row r="16" spans="1:8" s="917" customFormat="1" ht="24" customHeight="1" x14ac:dyDescent="0.2">
      <c r="A16" s="918">
        <v>1</v>
      </c>
      <c r="B16" s="1036" t="s">
        <v>2907</v>
      </c>
      <c r="C16" s="1037">
        <v>1000</v>
      </c>
      <c r="D16" s="1037">
        <v>1500.1000000000001</v>
      </c>
      <c r="E16" s="1037">
        <v>1500.1000000000001</v>
      </c>
      <c r="F16" s="978">
        <f>E16/D16*100</f>
        <v>100</v>
      </c>
      <c r="G16" s="979" t="s">
        <v>4348</v>
      </c>
      <c r="H16" s="923" t="s">
        <v>2063</v>
      </c>
    </row>
    <row r="17" spans="1:9" s="917" customFormat="1" ht="34.5" customHeight="1" x14ac:dyDescent="0.2">
      <c r="A17" s="918">
        <f>A16+1</f>
        <v>2</v>
      </c>
      <c r="B17" s="1036" t="s">
        <v>3064</v>
      </c>
      <c r="C17" s="1037">
        <v>1000</v>
      </c>
      <c r="D17" s="1037">
        <v>507.9</v>
      </c>
      <c r="E17" s="1037">
        <v>507.9</v>
      </c>
      <c r="F17" s="929">
        <f t="shared" ref="F17:F41" si="1">E17/D17*100</f>
        <v>100</v>
      </c>
      <c r="G17" s="928" t="s">
        <v>4348</v>
      </c>
      <c r="H17" s="923" t="s">
        <v>2063</v>
      </c>
    </row>
    <row r="18" spans="1:9" s="917" customFormat="1" ht="12.75" customHeight="1" x14ac:dyDescent="0.2">
      <c r="A18" s="918">
        <f t="shared" ref="A18:A40" si="2">A17+1</f>
        <v>3</v>
      </c>
      <c r="B18" s="1036" t="s">
        <v>2931</v>
      </c>
      <c r="C18" s="1037">
        <v>3000</v>
      </c>
      <c r="D18" s="1037">
        <v>2992</v>
      </c>
      <c r="E18" s="1037">
        <v>2992</v>
      </c>
      <c r="F18" s="921">
        <f t="shared" si="1"/>
        <v>100</v>
      </c>
      <c r="G18" s="928" t="s">
        <v>4348</v>
      </c>
      <c r="H18" s="923" t="s">
        <v>2063</v>
      </c>
    </row>
    <row r="19" spans="1:9" s="917" customFormat="1" ht="142.5" customHeight="1" x14ac:dyDescent="0.2">
      <c r="A19" s="918">
        <f t="shared" si="2"/>
        <v>4</v>
      </c>
      <c r="B19" s="1036" t="s">
        <v>4850</v>
      </c>
      <c r="C19" s="1037">
        <v>7700</v>
      </c>
      <c r="D19" s="1037">
        <v>7694.95</v>
      </c>
      <c r="E19" s="1037">
        <v>6844.41</v>
      </c>
      <c r="F19" s="921">
        <f t="shared" si="1"/>
        <v>88.94677678217532</v>
      </c>
      <c r="G19" s="928" t="s">
        <v>4348</v>
      </c>
      <c r="H19" s="1038" t="s">
        <v>4851</v>
      </c>
    </row>
    <row r="20" spans="1:9" s="917" customFormat="1" ht="12.75" customHeight="1" x14ac:dyDescent="0.2">
      <c r="A20" s="918">
        <f t="shared" si="2"/>
        <v>5</v>
      </c>
      <c r="B20" s="1036" t="s">
        <v>919</v>
      </c>
      <c r="C20" s="1037">
        <v>5000</v>
      </c>
      <c r="D20" s="1037">
        <v>5000</v>
      </c>
      <c r="E20" s="1037">
        <v>5000</v>
      </c>
      <c r="F20" s="921">
        <f t="shared" si="1"/>
        <v>100</v>
      </c>
      <c r="G20" s="928" t="s">
        <v>4348</v>
      </c>
      <c r="H20" s="923" t="s">
        <v>2063</v>
      </c>
    </row>
    <row r="21" spans="1:9" s="917" customFormat="1" ht="12.75" customHeight="1" x14ac:dyDescent="0.2">
      <c r="A21" s="918">
        <f t="shared" si="2"/>
        <v>6</v>
      </c>
      <c r="B21" s="1036" t="s">
        <v>921</v>
      </c>
      <c r="C21" s="1037">
        <v>2500</v>
      </c>
      <c r="D21" s="1037">
        <v>750.23</v>
      </c>
      <c r="E21" s="1037">
        <v>750.23</v>
      </c>
      <c r="F21" s="921">
        <f t="shared" si="1"/>
        <v>100</v>
      </c>
      <c r="G21" s="928" t="s">
        <v>4348</v>
      </c>
      <c r="H21" s="923" t="s">
        <v>2063</v>
      </c>
    </row>
    <row r="22" spans="1:9" s="980" customFormat="1" ht="12.75" customHeight="1" x14ac:dyDescent="0.2">
      <c r="A22" s="918">
        <f t="shared" si="2"/>
        <v>7</v>
      </c>
      <c r="B22" s="1036" t="s">
        <v>920</v>
      </c>
      <c r="C22" s="1037">
        <v>0</v>
      </c>
      <c r="D22" s="1037">
        <v>350</v>
      </c>
      <c r="E22" s="1037">
        <v>350</v>
      </c>
      <c r="F22" s="921">
        <f t="shared" si="1"/>
        <v>100</v>
      </c>
      <c r="G22" s="928" t="s">
        <v>4348</v>
      </c>
      <c r="H22" s="923" t="s">
        <v>2063</v>
      </c>
      <c r="I22" s="927"/>
    </row>
    <row r="23" spans="1:9" s="980" customFormat="1" ht="55.5" customHeight="1" x14ac:dyDescent="0.2">
      <c r="A23" s="918">
        <f t="shared" si="2"/>
        <v>8</v>
      </c>
      <c r="B23" s="1036" t="s">
        <v>4852</v>
      </c>
      <c r="C23" s="1037">
        <v>200</v>
      </c>
      <c r="D23" s="1037">
        <v>515</v>
      </c>
      <c r="E23" s="1037">
        <v>395.649</v>
      </c>
      <c r="F23" s="921">
        <f t="shared" si="1"/>
        <v>76.82504854368932</v>
      </c>
      <c r="G23" s="928" t="s">
        <v>4348</v>
      </c>
      <c r="H23" s="1038" t="s">
        <v>4853</v>
      </c>
    </row>
    <row r="24" spans="1:9" s="980" customFormat="1" ht="24" customHeight="1" x14ac:dyDescent="0.2">
      <c r="A24" s="918">
        <f t="shared" si="2"/>
        <v>9</v>
      </c>
      <c r="B24" s="1036" t="s">
        <v>4854</v>
      </c>
      <c r="C24" s="1037">
        <v>11000</v>
      </c>
      <c r="D24" s="1037">
        <v>6206.84</v>
      </c>
      <c r="E24" s="1037">
        <v>5493.8150000000005</v>
      </c>
      <c r="F24" s="921">
        <f t="shared" si="1"/>
        <v>88.512270334018609</v>
      </c>
      <c r="G24" s="928" t="s">
        <v>4348</v>
      </c>
      <c r="H24" s="1038" t="s">
        <v>4855</v>
      </c>
    </row>
    <row r="25" spans="1:9" s="980" customFormat="1" ht="45" customHeight="1" x14ac:dyDescent="0.2">
      <c r="A25" s="918">
        <f t="shared" si="2"/>
        <v>10</v>
      </c>
      <c r="B25" s="1036" t="s">
        <v>4856</v>
      </c>
      <c r="C25" s="1037">
        <v>200</v>
      </c>
      <c r="D25" s="1037">
        <v>0</v>
      </c>
      <c r="E25" s="1037">
        <v>0</v>
      </c>
      <c r="F25" s="921" t="s">
        <v>201</v>
      </c>
      <c r="G25" s="928" t="s">
        <v>4348</v>
      </c>
      <c r="H25" s="923" t="s">
        <v>4857</v>
      </c>
    </row>
    <row r="26" spans="1:9" s="980" customFormat="1" ht="24" customHeight="1" x14ac:dyDescent="0.2">
      <c r="A26" s="918">
        <f t="shared" si="2"/>
        <v>11</v>
      </c>
      <c r="B26" s="1036" t="s">
        <v>4858</v>
      </c>
      <c r="C26" s="1037">
        <v>14000</v>
      </c>
      <c r="D26" s="1037">
        <v>20500</v>
      </c>
      <c r="E26" s="1037">
        <v>20500</v>
      </c>
      <c r="F26" s="921">
        <f t="shared" si="1"/>
        <v>100</v>
      </c>
      <c r="G26" s="928" t="s">
        <v>4371</v>
      </c>
      <c r="H26" s="923" t="s">
        <v>2063</v>
      </c>
    </row>
    <row r="27" spans="1:9" s="980" customFormat="1" ht="12.75" customHeight="1" x14ac:dyDescent="0.2">
      <c r="A27" s="918">
        <f t="shared" si="2"/>
        <v>12</v>
      </c>
      <c r="B27" s="1036" t="s">
        <v>4859</v>
      </c>
      <c r="C27" s="1037">
        <v>0</v>
      </c>
      <c r="D27" s="1037">
        <v>878.46</v>
      </c>
      <c r="E27" s="1037">
        <v>878.46</v>
      </c>
      <c r="F27" s="921">
        <f t="shared" si="1"/>
        <v>100</v>
      </c>
      <c r="G27" s="928" t="s">
        <v>4348</v>
      </c>
      <c r="H27" s="923" t="s">
        <v>2063</v>
      </c>
    </row>
    <row r="28" spans="1:9" s="917" customFormat="1" ht="24" customHeight="1" x14ac:dyDescent="0.2">
      <c r="A28" s="918">
        <f t="shared" si="2"/>
        <v>13</v>
      </c>
      <c r="B28" s="1036" t="s">
        <v>4860</v>
      </c>
      <c r="C28" s="1037">
        <v>0</v>
      </c>
      <c r="D28" s="1037">
        <v>4500</v>
      </c>
      <c r="E28" s="1037">
        <v>4500</v>
      </c>
      <c r="F28" s="921">
        <f t="shared" si="1"/>
        <v>100</v>
      </c>
      <c r="G28" s="928" t="s">
        <v>4371</v>
      </c>
      <c r="H28" s="923" t="s">
        <v>2063</v>
      </c>
    </row>
    <row r="29" spans="1:9" s="980" customFormat="1" ht="24" customHeight="1" x14ac:dyDescent="0.2">
      <c r="A29" s="918">
        <f t="shared" si="2"/>
        <v>14</v>
      </c>
      <c r="B29" s="1036" t="s">
        <v>906</v>
      </c>
      <c r="C29" s="1037">
        <v>1000</v>
      </c>
      <c r="D29" s="1037">
        <v>835</v>
      </c>
      <c r="E29" s="1037">
        <v>680.32799999999997</v>
      </c>
      <c r="F29" s="921">
        <f t="shared" si="1"/>
        <v>81.476407185628744</v>
      </c>
      <c r="G29" s="928" t="s">
        <v>4348</v>
      </c>
      <c r="H29" s="1038" t="s">
        <v>4861</v>
      </c>
    </row>
    <row r="30" spans="1:9" s="917" customFormat="1" ht="12.75" customHeight="1" x14ac:dyDescent="0.2">
      <c r="A30" s="918">
        <f t="shared" si="2"/>
        <v>15</v>
      </c>
      <c r="B30" s="931" t="s">
        <v>4862</v>
      </c>
      <c r="C30" s="1037">
        <v>1000</v>
      </c>
      <c r="D30" s="1037">
        <v>1000</v>
      </c>
      <c r="E30" s="1037">
        <v>953.97450000000003</v>
      </c>
      <c r="F30" s="921">
        <f t="shared" si="1"/>
        <v>95.397450000000006</v>
      </c>
      <c r="G30" s="928" t="s">
        <v>4348</v>
      </c>
      <c r="H30" s="923" t="s">
        <v>2063</v>
      </c>
    </row>
    <row r="31" spans="1:9" s="980" customFormat="1" ht="120" customHeight="1" x14ac:dyDescent="0.2">
      <c r="A31" s="918">
        <f t="shared" si="2"/>
        <v>16</v>
      </c>
      <c r="B31" s="931" t="s">
        <v>4863</v>
      </c>
      <c r="C31" s="1037">
        <v>9000</v>
      </c>
      <c r="D31" s="1037">
        <v>9750</v>
      </c>
      <c r="E31" s="1037">
        <v>9000</v>
      </c>
      <c r="F31" s="921">
        <f t="shared" si="1"/>
        <v>92.307692307692307</v>
      </c>
      <c r="G31" s="928" t="s">
        <v>4348</v>
      </c>
      <c r="H31" s="1022" t="s">
        <v>4864</v>
      </c>
    </row>
    <row r="32" spans="1:9" s="980" customFormat="1" ht="12.75" customHeight="1" x14ac:dyDescent="0.2">
      <c r="A32" s="918">
        <f t="shared" si="2"/>
        <v>17</v>
      </c>
      <c r="B32" s="931" t="s">
        <v>4865</v>
      </c>
      <c r="C32" s="1037">
        <v>15200</v>
      </c>
      <c r="D32" s="1037">
        <v>6000</v>
      </c>
      <c r="E32" s="1037">
        <v>6000</v>
      </c>
      <c r="F32" s="921">
        <f t="shared" si="1"/>
        <v>100</v>
      </c>
      <c r="G32" s="928" t="s">
        <v>4371</v>
      </c>
      <c r="H32" s="923" t="s">
        <v>2063</v>
      </c>
    </row>
    <row r="33" spans="1:9" s="917" customFormat="1" ht="24" customHeight="1" x14ac:dyDescent="0.2">
      <c r="A33" s="918">
        <f t="shared" si="2"/>
        <v>18</v>
      </c>
      <c r="B33" s="1036" t="s">
        <v>4866</v>
      </c>
      <c r="C33" s="1037">
        <v>5541</v>
      </c>
      <c r="D33" s="1037">
        <v>4360.3</v>
      </c>
      <c r="E33" s="1037">
        <v>4309.2657500000005</v>
      </c>
      <c r="F33" s="921">
        <f>E33/D33*100</f>
        <v>98.82957021305873</v>
      </c>
      <c r="G33" s="928" t="s">
        <v>4348</v>
      </c>
      <c r="H33" s="923" t="s">
        <v>70</v>
      </c>
    </row>
    <row r="34" spans="1:9" s="917" customFormat="1" ht="12.75" customHeight="1" x14ac:dyDescent="0.2">
      <c r="A34" s="918">
        <f t="shared" si="2"/>
        <v>19</v>
      </c>
      <c r="B34" s="981" t="s">
        <v>4867</v>
      </c>
      <c r="C34" s="934">
        <v>0</v>
      </c>
      <c r="D34" s="934">
        <v>194</v>
      </c>
      <c r="E34" s="934">
        <v>194</v>
      </c>
      <c r="F34" s="921">
        <f t="shared" si="1"/>
        <v>100</v>
      </c>
      <c r="G34" s="928" t="s">
        <v>4371</v>
      </c>
      <c r="H34" s="923" t="s">
        <v>2063</v>
      </c>
    </row>
    <row r="35" spans="1:9" s="917" customFormat="1" ht="24" customHeight="1" x14ac:dyDescent="0.2">
      <c r="A35" s="918">
        <f t="shared" si="2"/>
        <v>20</v>
      </c>
      <c r="B35" s="981" t="s">
        <v>4868</v>
      </c>
      <c r="C35" s="934">
        <v>0</v>
      </c>
      <c r="D35" s="934">
        <v>200</v>
      </c>
      <c r="E35" s="934">
        <v>200</v>
      </c>
      <c r="F35" s="921">
        <f t="shared" si="1"/>
        <v>100</v>
      </c>
      <c r="G35" s="928" t="s">
        <v>4869</v>
      </c>
      <c r="H35" s="923" t="s">
        <v>2063</v>
      </c>
    </row>
    <row r="36" spans="1:9" s="917" customFormat="1" ht="12.75" customHeight="1" x14ac:dyDescent="0.2">
      <c r="A36" s="918">
        <f t="shared" si="2"/>
        <v>21</v>
      </c>
      <c r="B36" s="981" t="s">
        <v>4870</v>
      </c>
      <c r="C36" s="934">
        <v>0</v>
      </c>
      <c r="D36" s="934">
        <v>65</v>
      </c>
      <c r="E36" s="934">
        <v>65</v>
      </c>
      <c r="F36" s="921">
        <f t="shared" si="1"/>
        <v>100</v>
      </c>
      <c r="G36" s="928" t="s">
        <v>4371</v>
      </c>
      <c r="H36" s="923" t="s">
        <v>2063</v>
      </c>
    </row>
    <row r="37" spans="1:9" s="917" customFormat="1" ht="12.75" customHeight="1" x14ac:dyDescent="0.2">
      <c r="A37" s="918">
        <f t="shared" si="2"/>
        <v>22</v>
      </c>
      <c r="B37" s="981" t="s">
        <v>4871</v>
      </c>
      <c r="C37" s="934">
        <v>0</v>
      </c>
      <c r="D37" s="934">
        <v>50</v>
      </c>
      <c r="E37" s="934">
        <v>50</v>
      </c>
      <c r="F37" s="921">
        <f t="shared" si="1"/>
        <v>100</v>
      </c>
      <c r="G37" s="928" t="s">
        <v>4371</v>
      </c>
      <c r="H37" s="923" t="s">
        <v>2063</v>
      </c>
    </row>
    <row r="38" spans="1:9" s="917" customFormat="1" ht="34.5" customHeight="1" x14ac:dyDescent="0.2">
      <c r="A38" s="918">
        <f t="shared" si="2"/>
        <v>23</v>
      </c>
      <c r="B38" s="981" t="s">
        <v>4872</v>
      </c>
      <c r="C38" s="934">
        <v>0</v>
      </c>
      <c r="D38" s="934">
        <v>60</v>
      </c>
      <c r="E38" s="934">
        <v>60</v>
      </c>
      <c r="F38" s="921">
        <f t="shared" si="1"/>
        <v>100</v>
      </c>
      <c r="G38" s="928" t="s">
        <v>4371</v>
      </c>
      <c r="H38" s="923" t="s">
        <v>2063</v>
      </c>
    </row>
    <row r="39" spans="1:9" s="917" customFormat="1" ht="24" customHeight="1" x14ac:dyDescent="0.2">
      <c r="A39" s="918">
        <f t="shared" si="2"/>
        <v>24</v>
      </c>
      <c r="B39" s="981" t="s">
        <v>4873</v>
      </c>
      <c r="C39" s="934">
        <v>0</v>
      </c>
      <c r="D39" s="934">
        <v>15</v>
      </c>
      <c r="E39" s="934">
        <v>15</v>
      </c>
      <c r="F39" s="921">
        <f t="shared" si="1"/>
        <v>100</v>
      </c>
      <c r="G39" s="928" t="s">
        <v>4371</v>
      </c>
      <c r="H39" s="923" t="s">
        <v>2063</v>
      </c>
    </row>
    <row r="40" spans="1:9" s="917" customFormat="1" ht="34.5" customHeight="1" x14ac:dyDescent="0.2">
      <c r="A40" s="918">
        <f t="shared" si="2"/>
        <v>25</v>
      </c>
      <c r="B40" s="1051" t="s">
        <v>4874</v>
      </c>
      <c r="C40" s="1052">
        <v>0</v>
      </c>
      <c r="D40" s="1052">
        <v>50</v>
      </c>
      <c r="E40" s="1052">
        <v>50</v>
      </c>
      <c r="F40" s="921">
        <f t="shared" si="1"/>
        <v>100</v>
      </c>
      <c r="G40" s="928" t="s">
        <v>4371</v>
      </c>
      <c r="H40" s="923" t="s">
        <v>2063</v>
      </c>
    </row>
    <row r="41" spans="1:9" s="903" customFormat="1" ht="13.5" customHeight="1" thickBot="1" x14ac:dyDescent="0.25">
      <c r="A41" s="1164" t="s">
        <v>402</v>
      </c>
      <c r="B41" s="1165"/>
      <c r="C41" s="935">
        <f>SUM(C16:C40)</f>
        <v>77341</v>
      </c>
      <c r="D41" s="935">
        <f>SUM(D16:D40)</f>
        <v>73974.780000000013</v>
      </c>
      <c r="E41" s="935">
        <f>SUM(E16:E40)</f>
        <v>71290.13225000001</v>
      </c>
      <c r="F41" s="936">
        <f t="shared" si="1"/>
        <v>96.370860785256809</v>
      </c>
      <c r="G41" s="937"/>
      <c r="H41" s="938"/>
    </row>
    <row r="42" spans="1:9" s="889" customFormat="1" ht="18" customHeight="1" thickBot="1" x14ac:dyDescent="0.2">
      <c r="A42" s="910" t="s">
        <v>4341</v>
      </c>
      <c r="B42" s="939"/>
      <c r="C42" s="940"/>
      <c r="D42" s="940"/>
      <c r="E42" s="941"/>
      <c r="F42" s="914"/>
      <c r="G42" s="915"/>
      <c r="H42" s="942"/>
    </row>
    <row r="43" spans="1:9" s="917" customFormat="1" ht="24" customHeight="1" x14ac:dyDescent="0.2">
      <c r="A43" s="943">
        <f>A40+1</f>
        <v>26</v>
      </c>
      <c r="B43" s="1043" t="s">
        <v>2634</v>
      </c>
      <c r="C43" s="1044">
        <v>537066</v>
      </c>
      <c r="D43" s="1044">
        <v>601351</v>
      </c>
      <c r="E43" s="1044">
        <v>601351</v>
      </c>
      <c r="F43" s="921">
        <f t="shared" ref="F43:F59" si="3">E43/D43*100</f>
        <v>100</v>
      </c>
      <c r="G43" s="946" t="s">
        <v>4348</v>
      </c>
      <c r="H43" s="923" t="s">
        <v>2063</v>
      </c>
    </row>
    <row r="44" spans="1:9" s="917" customFormat="1" ht="24" customHeight="1" x14ac:dyDescent="0.2">
      <c r="A44" s="918">
        <f t="shared" ref="A44:A58" si="4">A43+1</f>
        <v>27</v>
      </c>
      <c r="B44" s="1036" t="s">
        <v>4875</v>
      </c>
      <c r="C44" s="1037">
        <v>3916</v>
      </c>
      <c r="D44" s="1037">
        <v>3916</v>
      </c>
      <c r="E44" s="1037">
        <v>3916</v>
      </c>
      <c r="F44" s="921">
        <f t="shared" si="3"/>
        <v>100</v>
      </c>
      <c r="G44" s="946" t="s">
        <v>4348</v>
      </c>
      <c r="H44" s="923" t="s">
        <v>2063</v>
      </c>
      <c r="I44" s="959"/>
    </row>
    <row r="45" spans="1:9" s="917" customFormat="1" ht="34.5" customHeight="1" x14ac:dyDescent="0.2">
      <c r="A45" s="918">
        <f t="shared" si="4"/>
        <v>28</v>
      </c>
      <c r="B45" s="1036" t="s">
        <v>4876</v>
      </c>
      <c r="C45" s="1037">
        <v>12756</v>
      </c>
      <c r="D45" s="1037">
        <v>12756</v>
      </c>
      <c r="E45" s="1037">
        <v>12756</v>
      </c>
      <c r="F45" s="921">
        <f t="shared" si="3"/>
        <v>100</v>
      </c>
      <c r="G45" s="946" t="s">
        <v>4348</v>
      </c>
      <c r="H45" s="923" t="s">
        <v>2063</v>
      </c>
    </row>
    <row r="46" spans="1:9" s="917" customFormat="1" ht="24" customHeight="1" x14ac:dyDescent="0.2">
      <c r="A46" s="918">
        <f t="shared" si="4"/>
        <v>29</v>
      </c>
      <c r="B46" s="1036" t="s">
        <v>4877</v>
      </c>
      <c r="C46" s="1037">
        <v>6000</v>
      </c>
      <c r="D46" s="1037">
        <v>7504</v>
      </c>
      <c r="E46" s="1037">
        <v>7499</v>
      </c>
      <c r="F46" s="921">
        <f t="shared" si="3"/>
        <v>99.933368869936032</v>
      </c>
      <c r="G46" s="946" t="s">
        <v>4348</v>
      </c>
      <c r="H46" s="1038" t="s">
        <v>70</v>
      </c>
    </row>
    <row r="47" spans="1:9" s="917" customFormat="1" ht="21" x14ac:dyDescent="0.2">
      <c r="A47" s="918">
        <f t="shared" si="4"/>
        <v>30</v>
      </c>
      <c r="B47" s="1036" t="s">
        <v>2660</v>
      </c>
      <c r="C47" s="1037">
        <v>16500</v>
      </c>
      <c r="D47" s="1037">
        <v>16500</v>
      </c>
      <c r="E47" s="1037">
        <v>16500</v>
      </c>
      <c r="F47" s="921">
        <f t="shared" si="3"/>
        <v>100</v>
      </c>
      <c r="G47" s="946" t="s">
        <v>4348</v>
      </c>
      <c r="H47" s="923" t="s">
        <v>2063</v>
      </c>
    </row>
    <row r="48" spans="1:9" s="917" customFormat="1" ht="24" customHeight="1" x14ac:dyDescent="0.2">
      <c r="A48" s="918">
        <f t="shared" si="4"/>
        <v>31</v>
      </c>
      <c r="B48" s="1042" t="s">
        <v>2644</v>
      </c>
      <c r="C48" s="1037">
        <v>7500</v>
      </c>
      <c r="D48" s="1037">
        <v>7500</v>
      </c>
      <c r="E48" s="1037">
        <v>7500</v>
      </c>
      <c r="F48" s="921">
        <f t="shared" si="3"/>
        <v>100</v>
      </c>
      <c r="G48" s="946" t="s">
        <v>4348</v>
      </c>
      <c r="H48" s="923" t="s">
        <v>2063</v>
      </c>
    </row>
    <row r="49" spans="1:9" s="917" customFormat="1" ht="12.75" customHeight="1" x14ac:dyDescent="0.2">
      <c r="A49" s="918">
        <f t="shared" si="4"/>
        <v>32</v>
      </c>
      <c r="B49" s="1042" t="s">
        <v>2655</v>
      </c>
      <c r="C49" s="1037">
        <v>250</v>
      </c>
      <c r="D49" s="1037">
        <v>250</v>
      </c>
      <c r="E49" s="1037">
        <v>250</v>
      </c>
      <c r="F49" s="921">
        <f t="shared" si="3"/>
        <v>100</v>
      </c>
      <c r="G49" s="946" t="s">
        <v>4348</v>
      </c>
      <c r="H49" s="923" t="s">
        <v>2063</v>
      </c>
      <c r="I49" s="959"/>
    </row>
    <row r="50" spans="1:9" s="917" customFormat="1" ht="34.5" customHeight="1" x14ac:dyDescent="0.2">
      <c r="A50" s="918">
        <f t="shared" si="4"/>
        <v>33</v>
      </c>
      <c r="B50" s="1042" t="s">
        <v>4878</v>
      </c>
      <c r="C50" s="1037">
        <v>183</v>
      </c>
      <c r="D50" s="1037">
        <v>183</v>
      </c>
      <c r="E50" s="1037">
        <v>183</v>
      </c>
      <c r="F50" s="921">
        <f t="shared" si="3"/>
        <v>100</v>
      </c>
      <c r="G50" s="946" t="s">
        <v>4350</v>
      </c>
      <c r="H50" s="923" t="s">
        <v>2063</v>
      </c>
    </row>
    <row r="51" spans="1:9" s="917" customFormat="1" ht="34.5" customHeight="1" x14ac:dyDescent="0.2">
      <c r="A51" s="918">
        <f t="shared" si="4"/>
        <v>34</v>
      </c>
      <c r="B51" s="1036" t="s">
        <v>4879</v>
      </c>
      <c r="C51" s="1037">
        <v>490</v>
      </c>
      <c r="D51" s="1037">
        <v>490</v>
      </c>
      <c r="E51" s="1037">
        <v>490</v>
      </c>
      <c r="F51" s="921">
        <f t="shared" si="3"/>
        <v>100</v>
      </c>
      <c r="G51" s="946" t="s">
        <v>4350</v>
      </c>
      <c r="H51" s="923" t="s">
        <v>2063</v>
      </c>
      <c r="I51" s="959"/>
    </row>
    <row r="52" spans="1:9" s="917" customFormat="1" ht="34.5" customHeight="1" x14ac:dyDescent="0.2">
      <c r="A52" s="918">
        <f t="shared" si="4"/>
        <v>35</v>
      </c>
      <c r="B52" s="1036" t="s">
        <v>4880</v>
      </c>
      <c r="C52" s="1037">
        <v>6000</v>
      </c>
      <c r="D52" s="1037">
        <v>6000</v>
      </c>
      <c r="E52" s="1037">
        <v>6000</v>
      </c>
      <c r="F52" s="921">
        <f t="shared" si="3"/>
        <v>100</v>
      </c>
      <c r="G52" s="946" t="s">
        <v>4350</v>
      </c>
      <c r="H52" s="923" t="s">
        <v>2063</v>
      </c>
    </row>
    <row r="53" spans="1:9" s="917" customFormat="1" ht="34.5" customHeight="1" x14ac:dyDescent="0.2">
      <c r="A53" s="918">
        <f t="shared" si="4"/>
        <v>36</v>
      </c>
      <c r="B53" s="1036" t="s">
        <v>4881</v>
      </c>
      <c r="C53" s="1037">
        <v>528</v>
      </c>
      <c r="D53" s="1037">
        <v>528</v>
      </c>
      <c r="E53" s="1037">
        <v>528</v>
      </c>
      <c r="F53" s="921">
        <f t="shared" si="3"/>
        <v>100</v>
      </c>
      <c r="G53" s="946" t="s">
        <v>4350</v>
      </c>
      <c r="H53" s="923" t="s">
        <v>2063</v>
      </c>
    </row>
    <row r="54" spans="1:9" s="917" customFormat="1" ht="24" customHeight="1" x14ac:dyDescent="0.2">
      <c r="A54" s="918">
        <f t="shared" si="4"/>
        <v>37</v>
      </c>
      <c r="B54" s="1036" t="s">
        <v>2199</v>
      </c>
      <c r="C54" s="1037">
        <v>0</v>
      </c>
      <c r="D54" s="1037">
        <v>4922.7299999999996</v>
      </c>
      <c r="E54" s="1037">
        <v>4922.7250000000004</v>
      </c>
      <c r="F54" s="921">
        <f t="shared" si="3"/>
        <v>99.999898430342526</v>
      </c>
      <c r="G54" s="946" t="s">
        <v>4348</v>
      </c>
      <c r="H54" s="923" t="s">
        <v>2063</v>
      </c>
    </row>
    <row r="55" spans="1:9" s="917" customFormat="1" ht="24" customHeight="1" x14ac:dyDescent="0.2">
      <c r="A55" s="918">
        <f t="shared" si="4"/>
        <v>38</v>
      </c>
      <c r="B55" s="1036" t="s">
        <v>2639</v>
      </c>
      <c r="C55" s="1037">
        <v>0</v>
      </c>
      <c r="D55" s="1037">
        <v>7388.03</v>
      </c>
      <c r="E55" s="1037">
        <v>7331.2189099999996</v>
      </c>
      <c r="F55" s="921">
        <f t="shared" si="3"/>
        <v>99.231038720741523</v>
      </c>
      <c r="G55" s="946" t="s">
        <v>4348</v>
      </c>
      <c r="H55" s="1038" t="s">
        <v>70</v>
      </c>
    </row>
    <row r="56" spans="1:9" s="917" customFormat="1" ht="24" customHeight="1" x14ac:dyDescent="0.2">
      <c r="A56" s="918">
        <f t="shared" si="4"/>
        <v>39</v>
      </c>
      <c r="B56" s="1053" t="s">
        <v>4882</v>
      </c>
      <c r="C56" s="1037">
        <v>0</v>
      </c>
      <c r="D56" s="1037">
        <v>11249</v>
      </c>
      <c r="E56" s="1037">
        <v>11249</v>
      </c>
      <c r="F56" s="921">
        <f t="shared" si="3"/>
        <v>100</v>
      </c>
      <c r="G56" s="946" t="s">
        <v>4348</v>
      </c>
      <c r="H56" s="923" t="s">
        <v>2063</v>
      </c>
    </row>
    <row r="57" spans="1:9" s="917" customFormat="1" ht="24" customHeight="1" x14ac:dyDescent="0.2">
      <c r="A57" s="918">
        <f t="shared" si="4"/>
        <v>40</v>
      </c>
      <c r="B57" s="1053" t="s">
        <v>4883</v>
      </c>
      <c r="C57" s="1037">
        <v>0</v>
      </c>
      <c r="D57" s="1037">
        <v>6158.86</v>
      </c>
      <c r="E57" s="1037">
        <v>6158.86</v>
      </c>
      <c r="F57" s="921">
        <f t="shared" si="3"/>
        <v>100</v>
      </c>
      <c r="G57" s="946" t="s">
        <v>4348</v>
      </c>
      <c r="H57" s="923" t="s">
        <v>2063</v>
      </c>
    </row>
    <row r="58" spans="1:9" s="917" customFormat="1" ht="12.75" customHeight="1" x14ac:dyDescent="0.2">
      <c r="A58" s="918">
        <f t="shared" si="4"/>
        <v>41</v>
      </c>
      <c r="B58" s="1053" t="s">
        <v>4884</v>
      </c>
      <c r="C58" s="1037">
        <v>0</v>
      </c>
      <c r="D58" s="1037">
        <v>1984.1200000000001</v>
      </c>
      <c r="E58" s="1037">
        <v>1984.097</v>
      </c>
      <c r="F58" s="921">
        <f t="shared" si="3"/>
        <v>99.998840795919591</v>
      </c>
      <c r="G58" s="946" t="s">
        <v>4348</v>
      </c>
      <c r="H58" s="923" t="s">
        <v>2063</v>
      </c>
    </row>
    <row r="59" spans="1:9" s="884" customFormat="1" ht="13.5" customHeight="1" thickBot="1" x14ac:dyDescent="0.25">
      <c r="A59" s="1164" t="s">
        <v>402</v>
      </c>
      <c r="B59" s="1165"/>
      <c r="C59" s="935">
        <f>SUM(C43:C58)</f>
        <v>591189</v>
      </c>
      <c r="D59" s="935">
        <f>SUM(D43:D58)</f>
        <v>688680.74</v>
      </c>
      <c r="E59" s="935">
        <f>SUM(E43:E58)</f>
        <v>688618.90090999997</v>
      </c>
      <c r="F59" s="936">
        <f t="shared" si="3"/>
        <v>99.991020644776569</v>
      </c>
      <c r="G59" s="948"/>
      <c r="H59" s="938"/>
    </row>
    <row r="60" spans="1:9" s="889" customFormat="1" ht="18" customHeight="1" thickBot="1" x14ac:dyDescent="0.2">
      <c r="A60" s="910" t="s">
        <v>4456</v>
      </c>
      <c r="B60" s="939"/>
      <c r="C60" s="941"/>
      <c r="D60" s="941"/>
      <c r="E60" s="941"/>
      <c r="F60" s="914"/>
      <c r="G60" s="1002"/>
      <c r="H60" s="942"/>
    </row>
    <row r="61" spans="1:9" s="917" customFormat="1" ht="141" customHeight="1" x14ac:dyDescent="0.2">
      <c r="A61" s="943">
        <f>A58+1</f>
        <v>42</v>
      </c>
      <c r="B61" s="1003" t="s">
        <v>4885</v>
      </c>
      <c r="C61" s="1046">
        <v>133546</v>
      </c>
      <c r="D61" s="1046">
        <v>309244.45</v>
      </c>
      <c r="E61" s="1046">
        <v>270270.64657000004</v>
      </c>
      <c r="F61" s="921">
        <f t="shared" ref="F61:F62" si="5">E61/D61*100</f>
        <v>87.397088798198325</v>
      </c>
      <c r="G61" s="946" t="s">
        <v>4350</v>
      </c>
      <c r="H61" s="1054" t="s">
        <v>4886</v>
      </c>
    </row>
    <row r="62" spans="1:9" s="884" customFormat="1" ht="13.5" customHeight="1" thickBot="1" x14ac:dyDescent="0.25">
      <c r="A62" s="1166" t="s">
        <v>402</v>
      </c>
      <c r="B62" s="1167"/>
      <c r="C62" s="1006">
        <f>SUM(C61:C61)</f>
        <v>133546</v>
      </c>
      <c r="D62" s="1006">
        <f>SUM(D61:D61)</f>
        <v>309244.45</v>
      </c>
      <c r="E62" s="1006">
        <f>SUM(E61:E61)</f>
        <v>270270.64657000004</v>
      </c>
      <c r="F62" s="1007">
        <f t="shared" si="5"/>
        <v>87.397088798198325</v>
      </c>
      <c r="G62" s="948"/>
      <c r="H62" s="1008"/>
    </row>
    <row r="63" spans="1:9" ht="18" customHeight="1" thickBot="1" x14ac:dyDescent="0.2">
      <c r="A63" s="949" t="s">
        <v>4382</v>
      </c>
      <c r="B63" s="950"/>
      <c r="C63" s="951"/>
      <c r="D63" s="951"/>
      <c r="E63" s="952"/>
      <c r="F63" s="953"/>
      <c r="G63" s="954"/>
      <c r="H63" s="955"/>
    </row>
    <row r="64" spans="1:9" s="884" customFormat="1" ht="153" customHeight="1" x14ac:dyDescent="0.2">
      <c r="A64" s="1015">
        <f>A61+1</f>
        <v>43</v>
      </c>
      <c r="B64" s="1055" t="s">
        <v>2197</v>
      </c>
      <c r="C64" s="1056">
        <v>16489</v>
      </c>
      <c r="D64" s="1056">
        <v>34043.68</v>
      </c>
      <c r="E64" s="1056">
        <v>1747.7393999999999</v>
      </c>
      <c r="F64" s="1031">
        <f t="shared" ref="F64:F102" si="6">E64/D64*100</f>
        <v>5.1338145582381225</v>
      </c>
      <c r="G64" s="1032" t="s">
        <v>4350</v>
      </c>
      <c r="H64" s="956" t="s">
        <v>4887</v>
      </c>
    </row>
    <row r="65" spans="1:9" s="884" customFormat="1" ht="24" customHeight="1" x14ac:dyDescent="0.2">
      <c r="A65" s="918">
        <f t="shared" ref="A65:A101" si="7">A64+1</f>
        <v>44</v>
      </c>
      <c r="B65" s="1036" t="s">
        <v>2199</v>
      </c>
      <c r="C65" s="1037">
        <v>6000</v>
      </c>
      <c r="D65" s="1037">
        <v>6000</v>
      </c>
      <c r="E65" s="1037">
        <v>6000</v>
      </c>
      <c r="F65" s="921">
        <f t="shared" si="6"/>
        <v>100</v>
      </c>
      <c r="G65" s="957" t="s">
        <v>4348</v>
      </c>
      <c r="H65" s="926" t="s">
        <v>70</v>
      </c>
    </row>
    <row r="66" spans="1:9" s="884" customFormat="1" ht="73.5" x14ac:dyDescent="0.2">
      <c r="A66" s="918">
        <f t="shared" si="7"/>
        <v>45</v>
      </c>
      <c r="B66" s="1036" t="s">
        <v>2682</v>
      </c>
      <c r="C66" s="1037">
        <v>0</v>
      </c>
      <c r="D66" s="1037">
        <v>400</v>
      </c>
      <c r="E66" s="1037">
        <v>0</v>
      </c>
      <c r="F66" s="921">
        <f t="shared" si="6"/>
        <v>0</v>
      </c>
      <c r="G66" s="958" t="s">
        <v>4348</v>
      </c>
      <c r="H66" s="1038" t="s">
        <v>4888</v>
      </c>
    </row>
    <row r="67" spans="1:9" s="884" customFormat="1" ht="45.75" customHeight="1" x14ac:dyDescent="0.2">
      <c r="A67" s="918">
        <f t="shared" si="7"/>
        <v>46</v>
      </c>
      <c r="B67" s="1036" t="s">
        <v>2200</v>
      </c>
      <c r="C67" s="1037">
        <v>4977</v>
      </c>
      <c r="D67" s="1037">
        <v>50.47</v>
      </c>
      <c r="E67" s="1037">
        <v>42.954999999999998</v>
      </c>
      <c r="F67" s="921">
        <f t="shared" si="6"/>
        <v>85.109966316623726</v>
      </c>
      <c r="G67" s="958" t="s">
        <v>4350</v>
      </c>
      <c r="H67" s="1038" t="s">
        <v>4889</v>
      </c>
    </row>
    <row r="68" spans="1:9" s="884" customFormat="1" ht="24" customHeight="1" x14ac:dyDescent="0.2">
      <c r="A68" s="918">
        <f t="shared" si="7"/>
        <v>47</v>
      </c>
      <c r="B68" s="1036" t="s">
        <v>2201</v>
      </c>
      <c r="C68" s="1037">
        <v>0</v>
      </c>
      <c r="D68" s="1037">
        <v>799.35</v>
      </c>
      <c r="E68" s="1037">
        <v>799.34382999999991</v>
      </c>
      <c r="F68" s="921">
        <f t="shared" si="6"/>
        <v>99.9992281228498</v>
      </c>
      <c r="G68" s="928" t="s">
        <v>4371</v>
      </c>
      <c r="H68" s="926" t="s">
        <v>2063</v>
      </c>
    </row>
    <row r="69" spans="1:9" s="884" customFormat="1" ht="55.5" customHeight="1" x14ac:dyDescent="0.2">
      <c r="A69" s="918">
        <f t="shared" si="7"/>
        <v>48</v>
      </c>
      <c r="B69" s="1036" t="s">
        <v>4890</v>
      </c>
      <c r="C69" s="1037">
        <v>33787</v>
      </c>
      <c r="D69" s="1037">
        <v>5775.7</v>
      </c>
      <c r="E69" s="1037">
        <v>599.31299999999999</v>
      </c>
      <c r="F69" s="921">
        <f t="shared" si="6"/>
        <v>10.376456533407206</v>
      </c>
      <c r="G69" s="958" t="s">
        <v>4350</v>
      </c>
      <c r="H69" s="923" t="s">
        <v>4891</v>
      </c>
    </row>
    <row r="70" spans="1:9" s="884" customFormat="1" ht="55.5" customHeight="1" x14ac:dyDescent="0.2">
      <c r="A70" s="918">
        <f t="shared" si="7"/>
        <v>49</v>
      </c>
      <c r="B70" s="1036" t="s">
        <v>2202</v>
      </c>
      <c r="C70" s="1037">
        <v>36500</v>
      </c>
      <c r="D70" s="1037">
        <v>5182</v>
      </c>
      <c r="E70" s="1037">
        <v>1142.7730999999999</v>
      </c>
      <c r="F70" s="921">
        <f t="shared" si="6"/>
        <v>22.052742184484753</v>
      </c>
      <c r="G70" s="958" t="s">
        <v>4350</v>
      </c>
      <c r="H70" s="925" t="s">
        <v>4892</v>
      </c>
    </row>
    <row r="71" spans="1:9" s="884" customFormat="1" ht="34.5" customHeight="1" x14ac:dyDescent="0.2">
      <c r="A71" s="918">
        <f t="shared" si="7"/>
        <v>50</v>
      </c>
      <c r="B71" s="1036" t="s">
        <v>4893</v>
      </c>
      <c r="C71" s="1037">
        <v>2000</v>
      </c>
      <c r="D71" s="1037">
        <v>0</v>
      </c>
      <c r="E71" s="1037">
        <v>0</v>
      </c>
      <c r="F71" s="921" t="s">
        <v>201</v>
      </c>
      <c r="G71" s="928" t="s">
        <v>4371</v>
      </c>
      <c r="H71" s="984" t="s">
        <v>4894</v>
      </c>
    </row>
    <row r="72" spans="1:9" s="884" customFormat="1" ht="34.5" customHeight="1" x14ac:dyDescent="0.2">
      <c r="A72" s="918">
        <f t="shared" si="7"/>
        <v>51</v>
      </c>
      <c r="B72" s="1036" t="s">
        <v>2203</v>
      </c>
      <c r="C72" s="1037">
        <v>0</v>
      </c>
      <c r="D72" s="1037">
        <v>3069.06</v>
      </c>
      <c r="E72" s="1037">
        <v>3069.0536099999999</v>
      </c>
      <c r="F72" s="921">
        <f t="shared" si="6"/>
        <v>99.999791792926828</v>
      </c>
      <c r="G72" s="928" t="s">
        <v>4371</v>
      </c>
      <c r="H72" s="984" t="s">
        <v>2148</v>
      </c>
    </row>
    <row r="73" spans="1:9" s="884" customFormat="1" ht="78" customHeight="1" x14ac:dyDescent="0.2">
      <c r="A73" s="918">
        <f t="shared" si="7"/>
        <v>52</v>
      </c>
      <c r="B73" s="1036" t="s">
        <v>4895</v>
      </c>
      <c r="C73" s="1037">
        <v>30000</v>
      </c>
      <c r="D73" s="1037">
        <v>0</v>
      </c>
      <c r="E73" s="1037">
        <v>0</v>
      </c>
      <c r="F73" s="921" t="s">
        <v>201</v>
      </c>
      <c r="G73" s="958" t="s">
        <v>4350</v>
      </c>
      <c r="H73" s="923" t="s">
        <v>4896</v>
      </c>
    </row>
    <row r="74" spans="1:9" s="884" customFormat="1" ht="24" customHeight="1" x14ac:dyDescent="0.2">
      <c r="A74" s="918">
        <f t="shared" si="7"/>
        <v>53</v>
      </c>
      <c r="B74" s="1036" t="s">
        <v>2204</v>
      </c>
      <c r="C74" s="1037">
        <v>0</v>
      </c>
      <c r="D74" s="1037">
        <v>3327.5</v>
      </c>
      <c r="E74" s="1037">
        <v>3327.5</v>
      </c>
      <c r="F74" s="929">
        <f t="shared" si="6"/>
        <v>100</v>
      </c>
      <c r="G74" s="958" t="s">
        <v>4350</v>
      </c>
      <c r="H74" s="984" t="s">
        <v>2148</v>
      </c>
    </row>
    <row r="75" spans="1:9" s="884" customFormat="1" ht="264.75" customHeight="1" x14ac:dyDescent="0.2">
      <c r="A75" s="918">
        <f t="shared" si="7"/>
        <v>54</v>
      </c>
      <c r="B75" s="1036" t="s">
        <v>2205</v>
      </c>
      <c r="C75" s="1037">
        <v>21200</v>
      </c>
      <c r="D75" s="1037">
        <v>21639.870000000003</v>
      </c>
      <c r="E75" s="1037">
        <v>7126.6735799999997</v>
      </c>
      <c r="F75" s="921">
        <f t="shared" si="6"/>
        <v>32.933070207907903</v>
      </c>
      <c r="G75" s="958" t="s">
        <v>4350</v>
      </c>
      <c r="H75" s="923" t="s">
        <v>4897</v>
      </c>
    </row>
    <row r="76" spans="1:9" s="884" customFormat="1" ht="21" x14ac:dyDescent="0.2">
      <c r="A76" s="918">
        <f t="shared" si="7"/>
        <v>55</v>
      </c>
      <c r="B76" s="1036" t="s">
        <v>4898</v>
      </c>
      <c r="C76" s="1037">
        <v>0</v>
      </c>
      <c r="D76" s="1037">
        <v>450</v>
      </c>
      <c r="E76" s="1037">
        <v>441.72381000000001</v>
      </c>
      <c r="F76" s="921">
        <f t="shared" si="6"/>
        <v>98.160846666666671</v>
      </c>
      <c r="G76" s="928" t="s">
        <v>4371</v>
      </c>
      <c r="H76" s="923" t="s">
        <v>2063</v>
      </c>
    </row>
    <row r="77" spans="1:9" s="884" customFormat="1" ht="24" customHeight="1" x14ac:dyDescent="0.2">
      <c r="A77" s="918">
        <f t="shared" si="7"/>
        <v>56</v>
      </c>
      <c r="B77" s="1036" t="s">
        <v>4899</v>
      </c>
      <c r="C77" s="1037">
        <v>0</v>
      </c>
      <c r="D77" s="1037">
        <v>1831.09</v>
      </c>
      <c r="E77" s="1037">
        <v>1795.30249</v>
      </c>
      <c r="F77" s="921">
        <f t="shared" si="6"/>
        <v>98.045562479179068</v>
      </c>
      <c r="G77" s="958" t="s">
        <v>4350</v>
      </c>
      <c r="H77" s="923" t="s">
        <v>2063</v>
      </c>
      <c r="I77" s="959"/>
    </row>
    <row r="78" spans="1:9" s="884" customFormat="1" ht="55.5" customHeight="1" x14ac:dyDescent="0.2">
      <c r="A78" s="918">
        <f t="shared" si="7"/>
        <v>57</v>
      </c>
      <c r="B78" s="1036" t="s">
        <v>2452</v>
      </c>
      <c r="C78" s="1037">
        <v>0</v>
      </c>
      <c r="D78" s="1037">
        <v>4926.1899999999996</v>
      </c>
      <c r="E78" s="1037">
        <v>937.93352000000004</v>
      </c>
      <c r="F78" s="921">
        <f t="shared" si="6"/>
        <v>19.039734967591588</v>
      </c>
      <c r="G78" s="960" t="s">
        <v>4350</v>
      </c>
      <c r="H78" s="925" t="s">
        <v>4900</v>
      </c>
    </row>
    <row r="79" spans="1:9" s="884" customFormat="1" ht="24" customHeight="1" x14ac:dyDescent="0.2">
      <c r="A79" s="918">
        <f t="shared" si="7"/>
        <v>58</v>
      </c>
      <c r="B79" s="1036" t="s">
        <v>2208</v>
      </c>
      <c r="C79" s="1037">
        <v>0</v>
      </c>
      <c r="D79" s="1037">
        <v>1806.7</v>
      </c>
      <c r="E79" s="1037">
        <v>1806.6994999999999</v>
      </c>
      <c r="F79" s="921">
        <f t="shared" si="6"/>
        <v>99.999972325233841</v>
      </c>
      <c r="G79" s="960" t="s">
        <v>4869</v>
      </c>
      <c r="H79" s="984" t="s">
        <v>2063</v>
      </c>
    </row>
    <row r="80" spans="1:9" s="884" customFormat="1" ht="55.5" customHeight="1" x14ac:dyDescent="0.2">
      <c r="A80" s="918">
        <f t="shared" si="7"/>
        <v>59</v>
      </c>
      <c r="B80" s="1036" t="s">
        <v>4901</v>
      </c>
      <c r="C80" s="1037">
        <v>200</v>
      </c>
      <c r="D80" s="1037">
        <v>200</v>
      </c>
      <c r="E80" s="1037">
        <v>0</v>
      </c>
      <c r="F80" s="921">
        <f t="shared" si="6"/>
        <v>0</v>
      </c>
      <c r="G80" s="960" t="s">
        <v>4350</v>
      </c>
      <c r="H80" s="925" t="s">
        <v>4902</v>
      </c>
    </row>
    <row r="81" spans="1:9" s="884" customFormat="1" ht="45" customHeight="1" x14ac:dyDescent="0.2">
      <c r="A81" s="918">
        <f t="shared" si="7"/>
        <v>60</v>
      </c>
      <c r="B81" s="1036" t="s">
        <v>4903</v>
      </c>
      <c r="C81" s="1037">
        <v>5125</v>
      </c>
      <c r="D81" s="1037">
        <v>0</v>
      </c>
      <c r="E81" s="1037">
        <v>0</v>
      </c>
      <c r="F81" s="921" t="s">
        <v>201</v>
      </c>
      <c r="G81" s="960" t="s">
        <v>4350</v>
      </c>
      <c r="H81" s="984" t="s">
        <v>4904</v>
      </c>
    </row>
    <row r="82" spans="1:9" s="884" customFormat="1" ht="24" customHeight="1" x14ac:dyDescent="0.2">
      <c r="A82" s="918">
        <f t="shared" si="7"/>
        <v>61</v>
      </c>
      <c r="B82" s="1036" t="s">
        <v>2209</v>
      </c>
      <c r="C82" s="1037">
        <v>5100</v>
      </c>
      <c r="D82" s="1037">
        <v>5100</v>
      </c>
      <c r="E82" s="1037">
        <v>3824.1670899999999</v>
      </c>
      <c r="F82" s="921">
        <f t="shared" si="6"/>
        <v>74.98366843137255</v>
      </c>
      <c r="G82" s="928" t="s">
        <v>4371</v>
      </c>
      <c r="H82" s="984" t="s">
        <v>4905</v>
      </c>
    </row>
    <row r="83" spans="1:9" s="884" customFormat="1" ht="24" customHeight="1" x14ac:dyDescent="0.2">
      <c r="A83" s="918">
        <f t="shared" si="7"/>
        <v>62</v>
      </c>
      <c r="B83" s="1036" t="s">
        <v>4906</v>
      </c>
      <c r="C83" s="1037">
        <v>5000</v>
      </c>
      <c r="D83" s="1037">
        <v>5000</v>
      </c>
      <c r="E83" s="1037">
        <v>5000</v>
      </c>
      <c r="F83" s="921">
        <f t="shared" si="6"/>
        <v>100</v>
      </c>
      <c r="G83" s="958" t="s">
        <v>4350</v>
      </c>
      <c r="H83" s="984" t="s">
        <v>2063</v>
      </c>
    </row>
    <row r="84" spans="1:9" s="884" customFormat="1" ht="45" customHeight="1" x14ac:dyDescent="0.2">
      <c r="A84" s="918">
        <f t="shared" si="7"/>
        <v>63</v>
      </c>
      <c r="B84" s="1036" t="s">
        <v>4907</v>
      </c>
      <c r="C84" s="1037">
        <v>59800</v>
      </c>
      <c r="D84" s="1037">
        <v>0</v>
      </c>
      <c r="E84" s="1037">
        <v>0</v>
      </c>
      <c r="F84" s="921" t="s">
        <v>201</v>
      </c>
      <c r="G84" s="958" t="s">
        <v>4350</v>
      </c>
      <c r="H84" s="984" t="s">
        <v>4904</v>
      </c>
    </row>
    <row r="85" spans="1:9" s="884" customFormat="1" ht="24" customHeight="1" x14ac:dyDescent="0.2">
      <c r="A85" s="918">
        <f t="shared" si="7"/>
        <v>64</v>
      </c>
      <c r="B85" s="1036" t="s">
        <v>4908</v>
      </c>
      <c r="C85" s="1037">
        <v>0</v>
      </c>
      <c r="D85" s="1037">
        <v>560.23</v>
      </c>
      <c r="E85" s="1037">
        <v>560.23</v>
      </c>
      <c r="F85" s="921">
        <f t="shared" si="6"/>
        <v>100</v>
      </c>
      <c r="G85" s="928" t="s">
        <v>4371</v>
      </c>
      <c r="H85" s="984" t="s">
        <v>2063</v>
      </c>
    </row>
    <row r="86" spans="1:9" s="884" customFormat="1" ht="24" customHeight="1" x14ac:dyDescent="0.2">
      <c r="A86" s="918">
        <f t="shared" si="7"/>
        <v>65</v>
      </c>
      <c r="B86" s="1036" t="s">
        <v>2210</v>
      </c>
      <c r="C86" s="1037">
        <v>0</v>
      </c>
      <c r="D86" s="1037">
        <v>856.06</v>
      </c>
      <c r="E86" s="1037">
        <v>856.05050000000006</v>
      </c>
      <c r="F86" s="921">
        <f t="shared" si="6"/>
        <v>99.998890264701089</v>
      </c>
      <c r="G86" s="928" t="s">
        <v>4371</v>
      </c>
      <c r="H86" s="984" t="s">
        <v>2063</v>
      </c>
    </row>
    <row r="87" spans="1:9" s="884" customFormat="1" ht="24" customHeight="1" x14ac:dyDescent="0.2">
      <c r="A87" s="918">
        <f t="shared" si="7"/>
        <v>66</v>
      </c>
      <c r="B87" s="1036" t="s">
        <v>2211</v>
      </c>
      <c r="C87" s="1037">
        <v>0</v>
      </c>
      <c r="D87" s="1037">
        <v>377</v>
      </c>
      <c r="E87" s="1037">
        <v>377</v>
      </c>
      <c r="F87" s="921">
        <f t="shared" si="6"/>
        <v>100</v>
      </c>
      <c r="G87" s="928" t="s">
        <v>4371</v>
      </c>
      <c r="H87" s="984" t="s">
        <v>2063</v>
      </c>
    </row>
    <row r="88" spans="1:9" s="884" customFormat="1" ht="24" customHeight="1" x14ac:dyDescent="0.2">
      <c r="A88" s="918">
        <f t="shared" si="7"/>
        <v>67</v>
      </c>
      <c r="B88" s="1036" t="s">
        <v>4909</v>
      </c>
      <c r="C88" s="1037">
        <v>0</v>
      </c>
      <c r="D88" s="1037">
        <v>25419</v>
      </c>
      <c r="E88" s="1037">
        <v>25418.999370000001</v>
      </c>
      <c r="F88" s="921">
        <f t="shared" si="6"/>
        <v>99.999997521539001</v>
      </c>
      <c r="G88" s="958" t="s">
        <v>4350</v>
      </c>
      <c r="H88" s="984" t="s">
        <v>2063</v>
      </c>
    </row>
    <row r="89" spans="1:9" s="884" customFormat="1" ht="24" customHeight="1" x14ac:dyDescent="0.2">
      <c r="A89" s="918">
        <f t="shared" si="7"/>
        <v>68</v>
      </c>
      <c r="B89" s="1036" t="s">
        <v>2212</v>
      </c>
      <c r="C89" s="1037">
        <v>0</v>
      </c>
      <c r="D89" s="1037">
        <v>250</v>
      </c>
      <c r="E89" s="1037">
        <v>250</v>
      </c>
      <c r="F89" s="921">
        <f t="shared" si="6"/>
        <v>100</v>
      </c>
      <c r="G89" s="928" t="s">
        <v>4371</v>
      </c>
      <c r="H89" s="984" t="s">
        <v>2063</v>
      </c>
    </row>
    <row r="90" spans="1:9" s="884" customFormat="1" ht="34.5" customHeight="1" x14ac:dyDescent="0.2">
      <c r="A90" s="918">
        <f t="shared" si="7"/>
        <v>69</v>
      </c>
      <c r="B90" s="1036" t="s">
        <v>2213</v>
      </c>
      <c r="C90" s="1037">
        <v>0</v>
      </c>
      <c r="D90" s="1037">
        <v>1000</v>
      </c>
      <c r="E90" s="1037">
        <v>1000</v>
      </c>
      <c r="F90" s="921">
        <f t="shared" si="6"/>
        <v>100</v>
      </c>
      <c r="G90" s="928" t="s">
        <v>4371</v>
      </c>
      <c r="H90" s="984" t="s">
        <v>2063</v>
      </c>
    </row>
    <row r="91" spans="1:9" s="884" customFormat="1" ht="55.5" customHeight="1" x14ac:dyDescent="0.2">
      <c r="A91" s="918">
        <f t="shared" si="7"/>
        <v>70</v>
      </c>
      <c r="B91" s="1036" t="s">
        <v>4910</v>
      </c>
      <c r="C91" s="1037">
        <v>0</v>
      </c>
      <c r="D91" s="1037">
        <v>200</v>
      </c>
      <c r="E91" s="1037">
        <v>0</v>
      </c>
      <c r="F91" s="921">
        <f t="shared" si="6"/>
        <v>0</v>
      </c>
      <c r="G91" s="958" t="s">
        <v>4350</v>
      </c>
      <c r="H91" s="984" t="s">
        <v>4911</v>
      </c>
    </row>
    <row r="92" spans="1:9" s="884" customFormat="1" ht="24" customHeight="1" x14ac:dyDescent="0.2">
      <c r="A92" s="918">
        <f t="shared" si="7"/>
        <v>71</v>
      </c>
      <c r="B92" s="1036" t="s">
        <v>2214</v>
      </c>
      <c r="C92" s="1037">
        <v>0</v>
      </c>
      <c r="D92" s="1037">
        <v>4502</v>
      </c>
      <c r="E92" s="1037">
        <v>4411.4453600000006</v>
      </c>
      <c r="F92" s="921">
        <f t="shared" si="6"/>
        <v>97.988568636161716</v>
      </c>
      <c r="G92" s="928" t="s">
        <v>4371</v>
      </c>
      <c r="H92" s="984" t="s">
        <v>2063</v>
      </c>
    </row>
    <row r="93" spans="1:9" s="884" customFormat="1" ht="24" customHeight="1" x14ac:dyDescent="0.2">
      <c r="A93" s="918">
        <f t="shared" si="7"/>
        <v>72</v>
      </c>
      <c r="B93" s="1036" t="s">
        <v>4912</v>
      </c>
      <c r="C93" s="1037">
        <v>0</v>
      </c>
      <c r="D93" s="1037">
        <v>2007.02</v>
      </c>
      <c r="E93" s="1037">
        <v>2007.02</v>
      </c>
      <c r="F93" s="921">
        <f t="shared" si="6"/>
        <v>100</v>
      </c>
      <c r="G93" s="928" t="s">
        <v>4371</v>
      </c>
      <c r="H93" s="984" t="s">
        <v>2063</v>
      </c>
    </row>
    <row r="94" spans="1:9" s="884" customFormat="1" ht="24" customHeight="1" x14ac:dyDescent="0.2">
      <c r="A94" s="918">
        <f t="shared" si="7"/>
        <v>73</v>
      </c>
      <c r="B94" s="1036" t="s">
        <v>2216</v>
      </c>
      <c r="C94" s="1037">
        <v>0</v>
      </c>
      <c r="D94" s="1037">
        <v>10200</v>
      </c>
      <c r="E94" s="1037">
        <v>10200</v>
      </c>
      <c r="F94" s="921">
        <f t="shared" si="6"/>
        <v>100</v>
      </c>
      <c r="G94" s="928" t="s">
        <v>4371</v>
      </c>
      <c r="H94" s="984" t="s">
        <v>2063</v>
      </c>
      <c r="I94" s="959"/>
    </row>
    <row r="95" spans="1:9" s="884" customFormat="1" ht="24" customHeight="1" x14ac:dyDescent="0.2">
      <c r="A95" s="918">
        <f t="shared" si="7"/>
        <v>74</v>
      </c>
      <c r="B95" s="1036" t="s">
        <v>2217</v>
      </c>
      <c r="C95" s="1037">
        <v>0</v>
      </c>
      <c r="D95" s="1037">
        <v>9500</v>
      </c>
      <c r="E95" s="1037">
        <v>9359.878560000001</v>
      </c>
      <c r="F95" s="921">
        <f t="shared" si="6"/>
        <v>98.525037473684222</v>
      </c>
      <c r="G95" s="928" t="s">
        <v>4371</v>
      </c>
      <c r="H95" s="984" t="s">
        <v>2063</v>
      </c>
    </row>
    <row r="96" spans="1:9" s="884" customFormat="1" ht="24" customHeight="1" x14ac:dyDescent="0.2">
      <c r="A96" s="918">
        <f t="shared" si="7"/>
        <v>75</v>
      </c>
      <c r="B96" s="1036" t="s">
        <v>2218</v>
      </c>
      <c r="C96" s="1037">
        <v>0</v>
      </c>
      <c r="D96" s="1037">
        <v>2500</v>
      </c>
      <c r="E96" s="1037">
        <v>2500</v>
      </c>
      <c r="F96" s="921">
        <f t="shared" si="6"/>
        <v>100</v>
      </c>
      <c r="G96" s="928" t="s">
        <v>4371</v>
      </c>
      <c r="H96" s="984" t="s">
        <v>2063</v>
      </c>
    </row>
    <row r="97" spans="1:8" s="884" customFormat="1" ht="24" customHeight="1" x14ac:dyDescent="0.2">
      <c r="A97" s="918">
        <f t="shared" si="7"/>
        <v>76</v>
      </c>
      <c r="B97" s="1036" t="s">
        <v>2219</v>
      </c>
      <c r="C97" s="1037">
        <v>0</v>
      </c>
      <c r="D97" s="1037">
        <v>7000</v>
      </c>
      <c r="E97" s="1037">
        <v>7000</v>
      </c>
      <c r="F97" s="921">
        <f t="shared" si="6"/>
        <v>100</v>
      </c>
      <c r="G97" s="928" t="s">
        <v>4371</v>
      </c>
      <c r="H97" s="984" t="s">
        <v>2063</v>
      </c>
    </row>
    <row r="98" spans="1:8" s="884" customFormat="1" ht="34.5" customHeight="1" x14ac:dyDescent="0.2">
      <c r="A98" s="918">
        <f t="shared" si="7"/>
        <v>77</v>
      </c>
      <c r="B98" s="1036" t="s">
        <v>2220</v>
      </c>
      <c r="C98" s="1037">
        <v>0</v>
      </c>
      <c r="D98" s="1037">
        <v>715.96</v>
      </c>
      <c r="E98" s="1037">
        <v>715.95399999999995</v>
      </c>
      <c r="F98" s="921">
        <f t="shared" si="6"/>
        <v>99.999161964355537</v>
      </c>
      <c r="G98" s="928" t="s">
        <v>4371</v>
      </c>
      <c r="H98" s="984" t="s">
        <v>2063</v>
      </c>
    </row>
    <row r="99" spans="1:8" s="884" customFormat="1" ht="12.75" customHeight="1" x14ac:dyDescent="0.2">
      <c r="A99" s="918">
        <f t="shared" si="7"/>
        <v>78</v>
      </c>
      <c r="B99" s="1036" t="s">
        <v>2221</v>
      </c>
      <c r="C99" s="1037">
        <v>0</v>
      </c>
      <c r="D99" s="1037">
        <v>4900</v>
      </c>
      <c r="E99" s="1037">
        <v>4900</v>
      </c>
      <c r="F99" s="921">
        <f t="shared" si="6"/>
        <v>100</v>
      </c>
      <c r="G99" s="928" t="s">
        <v>4371</v>
      </c>
      <c r="H99" s="984" t="s">
        <v>2063</v>
      </c>
    </row>
    <row r="100" spans="1:8" s="884" customFormat="1" ht="111" customHeight="1" x14ac:dyDescent="0.2">
      <c r="A100" s="918">
        <f t="shared" si="7"/>
        <v>79</v>
      </c>
      <c r="B100" s="1036" t="s">
        <v>4913</v>
      </c>
      <c r="C100" s="1037">
        <v>0</v>
      </c>
      <c r="D100" s="1037">
        <v>3200</v>
      </c>
      <c r="E100" s="1037">
        <v>0</v>
      </c>
      <c r="F100" s="921">
        <f t="shared" si="6"/>
        <v>0</v>
      </c>
      <c r="G100" s="958" t="s">
        <v>4350</v>
      </c>
      <c r="H100" s="1038" t="s">
        <v>4914</v>
      </c>
    </row>
    <row r="101" spans="1:8" s="884" customFormat="1" ht="84" x14ac:dyDescent="0.2">
      <c r="A101" s="918">
        <f t="shared" si="7"/>
        <v>80</v>
      </c>
      <c r="B101" s="1036" t="s">
        <v>2456</v>
      </c>
      <c r="C101" s="1037">
        <v>0</v>
      </c>
      <c r="D101" s="1037">
        <v>1000</v>
      </c>
      <c r="E101" s="1037">
        <v>714.31434999999999</v>
      </c>
      <c r="F101" s="921">
        <f t="shared" si="6"/>
        <v>71.431434999999993</v>
      </c>
      <c r="G101" s="928" t="s">
        <v>4371</v>
      </c>
      <c r="H101" s="1038" t="s">
        <v>4915</v>
      </c>
    </row>
    <row r="102" spans="1:8" s="884" customFormat="1" ht="13.5" customHeight="1" thickBot="1" x14ac:dyDescent="0.25">
      <c r="A102" s="1164" t="s">
        <v>402</v>
      </c>
      <c r="B102" s="1165"/>
      <c r="C102" s="935">
        <f>SUM(C64:C101)</f>
        <v>226178</v>
      </c>
      <c r="D102" s="961">
        <f>SUM(D64:D101)</f>
        <v>173788.87999999998</v>
      </c>
      <c r="E102" s="961">
        <f>SUM(E64:E101)</f>
        <v>107932.07007</v>
      </c>
      <c r="F102" s="962">
        <f t="shared" si="6"/>
        <v>62.105279733663068</v>
      </c>
      <c r="G102" s="937"/>
      <c r="H102" s="963"/>
    </row>
    <row r="103" spans="1:8" ht="18" customHeight="1" thickBot="1" x14ac:dyDescent="0.2">
      <c r="A103" s="910" t="s">
        <v>4343</v>
      </c>
      <c r="B103" s="911"/>
      <c r="C103" s="912"/>
      <c r="D103" s="912"/>
      <c r="E103" s="913"/>
      <c r="F103" s="914"/>
      <c r="G103" s="915"/>
      <c r="H103" s="964"/>
    </row>
    <row r="104" spans="1:8" s="884" customFormat="1" ht="99" customHeight="1" x14ac:dyDescent="0.2">
      <c r="A104" s="943">
        <f>A101+1</f>
        <v>81</v>
      </c>
      <c r="B104" s="1036" t="s">
        <v>4916</v>
      </c>
      <c r="C104" s="1037">
        <v>0</v>
      </c>
      <c r="D104" s="1037">
        <v>8169.6</v>
      </c>
      <c r="E104" s="1037">
        <v>0</v>
      </c>
      <c r="F104" s="921">
        <f t="shared" ref="F104:F122" si="8">E104/D104*100</f>
        <v>0</v>
      </c>
      <c r="G104" s="928" t="s">
        <v>4350</v>
      </c>
      <c r="H104" s="1038" t="s">
        <v>4917</v>
      </c>
    </row>
    <row r="105" spans="1:8" s="884" customFormat="1" ht="136.5" x14ac:dyDescent="0.2">
      <c r="A105" s="918">
        <f t="shared" ref="A105:A121" si="9">A104+1</f>
        <v>82</v>
      </c>
      <c r="B105" s="1036" t="s">
        <v>2335</v>
      </c>
      <c r="C105" s="1037">
        <v>157</v>
      </c>
      <c r="D105" s="1037">
        <v>351.10999999999996</v>
      </c>
      <c r="E105" s="1037">
        <v>193.6</v>
      </c>
      <c r="F105" s="921">
        <f t="shared" si="8"/>
        <v>55.13941499814873</v>
      </c>
      <c r="G105" s="958" t="s">
        <v>4350</v>
      </c>
      <c r="H105" s="1038" t="s">
        <v>4918</v>
      </c>
    </row>
    <row r="106" spans="1:8" s="884" customFormat="1" ht="105" x14ac:dyDescent="0.2">
      <c r="A106" s="918">
        <f t="shared" si="9"/>
        <v>83</v>
      </c>
      <c r="B106" s="1036" t="s">
        <v>2344</v>
      </c>
      <c r="C106" s="1037">
        <v>21035</v>
      </c>
      <c r="D106" s="1037">
        <v>21192.78</v>
      </c>
      <c r="E106" s="1037">
        <v>15000.464449999999</v>
      </c>
      <c r="F106" s="921">
        <f t="shared" si="8"/>
        <v>70.781013392296813</v>
      </c>
      <c r="G106" s="958" t="s">
        <v>4350</v>
      </c>
      <c r="H106" s="1038" t="s">
        <v>4919</v>
      </c>
    </row>
    <row r="107" spans="1:8" s="884" customFormat="1" ht="126" x14ac:dyDescent="0.2">
      <c r="A107" s="918">
        <f t="shared" si="9"/>
        <v>84</v>
      </c>
      <c r="B107" s="1036" t="s">
        <v>4920</v>
      </c>
      <c r="C107" s="1037">
        <v>30799</v>
      </c>
      <c r="D107" s="1037">
        <v>833.45</v>
      </c>
      <c r="E107" s="1037">
        <v>0</v>
      </c>
      <c r="F107" s="921">
        <f t="shared" si="8"/>
        <v>0</v>
      </c>
      <c r="G107" s="958" t="s">
        <v>4350</v>
      </c>
      <c r="H107" s="1038" t="s">
        <v>4921</v>
      </c>
    </row>
    <row r="108" spans="1:8" s="884" customFormat="1" ht="111" customHeight="1" x14ac:dyDescent="0.2">
      <c r="A108" s="918">
        <f t="shared" si="9"/>
        <v>85</v>
      </c>
      <c r="B108" s="1036" t="s">
        <v>2686</v>
      </c>
      <c r="C108" s="1037">
        <v>0</v>
      </c>
      <c r="D108" s="1037">
        <v>86.88</v>
      </c>
      <c r="E108" s="1037">
        <v>0</v>
      </c>
      <c r="F108" s="921">
        <f t="shared" si="8"/>
        <v>0</v>
      </c>
      <c r="G108" s="958" t="s">
        <v>4350</v>
      </c>
      <c r="H108" s="1038" t="s">
        <v>4922</v>
      </c>
    </row>
    <row r="109" spans="1:8" s="884" customFormat="1" ht="111" customHeight="1" x14ac:dyDescent="0.2">
      <c r="A109" s="918">
        <f t="shared" si="9"/>
        <v>86</v>
      </c>
      <c r="B109" s="1036" t="s">
        <v>2343</v>
      </c>
      <c r="C109" s="1037">
        <v>0</v>
      </c>
      <c r="D109" s="1037">
        <v>2164.4</v>
      </c>
      <c r="E109" s="1037">
        <v>160</v>
      </c>
      <c r="F109" s="921">
        <f t="shared" si="8"/>
        <v>7.3923489188689695</v>
      </c>
      <c r="G109" s="958" t="s">
        <v>4350</v>
      </c>
      <c r="H109" s="1038" t="s">
        <v>4923</v>
      </c>
    </row>
    <row r="110" spans="1:8" s="884" customFormat="1" ht="24" customHeight="1" x14ac:dyDescent="0.2">
      <c r="A110" s="918">
        <f t="shared" si="9"/>
        <v>87</v>
      </c>
      <c r="B110" s="1036" t="s">
        <v>2342</v>
      </c>
      <c r="C110" s="1037">
        <v>19341</v>
      </c>
      <c r="D110" s="1037">
        <v>19034.95</v>
      </c>
      <c r="E110" s="1037">
        <v>19034.903249999996</v>
      </c>
      <c r="F110" s="921">
        <f t="shared" si="8"/>
        <v>99.999754399144706</v>
      </c>
      <c r="G110" s="928" t="s">
        <v>4371</v>
      </c>
      <c r="H110" s="1038" t="s">
        <v>2063</v>
      </c>
    </row>
    <row r="111" spans="1:8" s="884" customFormat="1" ht="73.5" x14ac:dyDescent="0.2">
      <c r="A111" s="918">
        <f t="shared" si="9"/>
        <v>88</v>
      </c>
      <c r="B111" s="1036" t="s">
        <v>2685</v>
      </c>
      <c r="C111" s="1037">
        <v>0</v>
      </c>
      <c r="D111" s="1037">
        <v>12.1</v>
      </c>
      <c r="E111" s="1037">
        <v>0</v>
      </c>
      <c r="F111" s="921">
        <f t="shared" si="8"/>
        <v>0</v>
      </c>
      <c r="G111" s="958" t="s">
        <v>4350</v>
      </c>
      <c r="H111" s="1038" t="s">
        <v>4924</v>
      </c>
    </row>
    <row r="112" spans="1:8" s="884" customFormat="1" ht="12.75" customHeight="1" x14ac:dyDescent="0.2">
      <c r="A112" s="918">
        <f t="shared" si="9"/>
        <v>89</v>
      </c>
      <c r="B112" s="1036" t="s">
        <v>2341</v>
      </c>
      <c r="C112" s="1037">
        <v>5100</v>
      </c>
      <c r="D112" s="1037">
        <v>1187.01</v>
      </c>
      <c r="E112" s="1037">
        <v>1185.3256799999997</v>
      </c>
      <c r="F112" s="921">
        <f t="shared" si="8"/>
        <v>99.858103975535144</v>
      </c>
      <c r="G112" s="958" t="s">
        <v>4371</v>
      </c>
      <c r="H112" s="984" t="s">
        <v>2063</v>
      </c>
    </row>
    <row r="113" spans="1:8" s="884" customFormat="1" ht="55.5" customHeight="1" x14ac:dyDescent="0.2">
      <c r="A113" s="918">
        <f t="shared" si="9"/>
        <v>90</v>
      </c>
      <c r="B113" s="1036" t="s">
        <v>2345</v>
      </c>
      <c r="C113" s="1037">
        <v>2597</v>
      </c>
      <c r="D113" s="1037">
        <v>2407.5299999999997</v>
      </c>
      <c r="E113" s="1037">
        <v>2197.2509999999997</v>
      </c>
      <c r="F113" s="921">
        <f t="shared" si="8"/>
        <v>91.265778619581056</v>
      </c>
      <c r="G113" s="928" t="s">
        <v>4371</v>
      </c>
      <c r="H113" s="1050" t="s">
        <v>4925</v>
      </c>
    </row>
    <row r="114" spans="1:8" s="884" customFormat="1" ht="24" customHeight="1" x14ac:dyDescent="0.2">
      <c r="A114" s="918">
        <f t="shared" si="9"/>
        <v>91</v>
      </c>
      <c r="B114" s="1036" t="s">
        <v>4926</v>
      </c>
      <c r="C114" s="1037">
        <v>0</v>
      </c>
      <c r="D114" s="1037">
        <v>75500.13</v>
      </c>
      <c r="E114" s="1037">
        <v>75500.129379999998</v>
      </c>
      <c r="F114" s="921">
        <f t="shared" si="8"/>
        <v>99.999999178809347</v>
      </c>
      <c r="G114" s="928" t="s">
        <v>4371</v>
      </c>
      <c r="H114" s="984" t="s">
        <v>2148</v>
      </c>
    </row>
    <row r="115" spans="1:8" s="884" customFormat="1" ht="24" customHeight="1" x14ac:dyDescent="0.2">
      <c r="A115" s="918">
        <f t="shared" si="9"/>
        <v>92</v>
      </c>
      <c r="B115" s="1036" t="s">
        <v>2652</v>
      </c>
      <c r="C115" s="1037">
        <v>0</v>
      </c>
      <c r="D115" s="1037">
        <v>50884.750000000007</v>
      </c>
      <c r="E115" s="1037">
        <v>50884.711619999995</v>
      </c>
      <c r="F115" s="921">
        <f t="shared" si="8"/>
        <v>99.999924574651516</v>
      </c>
      <c r="G115" s="928" t="s">
        <v>4371</v>
      </c>
      <c r="H115" s="984" t="s">
        <v>2148</v>
      </c>
    </row>
    <row r="116" spans="1:8" s="884" customFormat="1" ht="55.5" customHeight="1" x14ac:dyDescent="0.2">
      <c r="A116" s="918">
        <f t="shared" si="9"/>
        <v>93</v>
      </c>
      <c r="B116" s="1036" t="s">
        <v>4927</v>
      </c>
      <c r="C116" s="1037">
        <v>7661</v>
      </c>
      <c r="D116" s="1037">
        <v>7661</v>
      </c>
      <c r="E116" s="1037">
        <v>4992.1738799999994</v>
      </c>
      <c r="F116" s="921">
        <f t="shared" si="8"/>
        <v>65.163475786450846</v>
      </c>
      <c r="G116" s="958" t="s">
        <v>4350</v>
      </c>
      <c r="H116" s="984" t="s">
        <v>4928</v>
      </c>
    </row>
    <row r="117" spans="1:8" s="884" customFormat="1" ht="89.25" customHeight="1" x14ac:dyDescent="0.2">
      <c r="A117" s="918">
        <f t="shared" si="9"/>
        <v>94</v>
      </c>
      <c r="B117" s="1036" t="s">
        <v>4929</v>
      </c>
      <c r="C117" s="1037">
        <v>9900</v>
      </c>
      <c r="D117" s="1037">
        <v>0</v>
      </c>
      <c r="E117" s="1037">
        <v>0</v>
      </c>
      <c r="F117" s="921" t="s">
        <v>201</v>
      </c>
      <c r="G117" s="958" t="s">
        <v>4350</v>
      </c>
      <c r="H117" s="923" t="s">
        <v>4930</v>
      </c>
    </row>
    <row r="118" spans="1:8" s="884" customFormat="1" ht="24" customHeight="1" x14ac:dyDescent="0.2">
      <c r="A118" s="918">
        <f t="shared" si="9"/>
        <v>95</v>
      </c>
      <c r="B118" s="1036" t="s">
        <v>4931</v>
      </c>
      <c r="C118" s="1037">
        <v>0</v>
      </c>
      <c r="D118" s="1037">
        <v>73063.3</v>
      </c>
      <c r="E118" s="1037">
        <v>72669.596030000015</v>
      </c>
      <c r="F118" s="921">
        <f t="shared" si="8"/>
        <v>99.461146745356444</v>
      </c>
      <c r="G118" s="958" t="s">
        <v>4350</v>
      </c>
      <c r="H118" s="984" t="s">
        <v>2148</v>
      </c>
    </row>
    <row r="119" spans="1:8" s="884" customFormat="1" ht="24" customHeight="1" x14ac:dyDescent="0.2">
      <c r="A119" s="918">
        <f t="shared" si="9"/>
        <v>96</v>
      </c>
      <c r="B119" s="1036" t="s">
        <v>4932</v>
      </c>
      <c r="C119" s="1037">
        <v>0</v>
      </c>
      <c r="D119" s="1037">
        <v>29135.340000000004</v>
      </c>
      <c r="E119" s="1037">
        <v>27808.115879999998</v>
      </c>
      <c r="F119" s="921">
        <f t="shared" si="8"/>
        <v>95.444624569337421</v>
      </c>
      <c r="G119" s="958" t="s">
        <v>4350</v>
      </c>
      <c r="H119" s="984" t="s">
        <v>2148</v>
      </c>
    </row>
    <row r="120" spans="1:8" s="884" customFormat="1" ht="42" x14ac:dyDescent="0.2">
      <c r="A120" s="918">
        <f t="shared" si="9"/>
        <v>97</v>
      </c>
      <c r="B120" s="1036" t="s">
        <v>4933</v>
      </c>
      <c r="C120" s="1037">
        <v>0</v>
      </c>
      <c r="D120" s="1037">
        <v>1073.8800000000001</v>
      </c>
      <c r="E120" s="1037">
        <v>1073.8800000000001</v>
      </c>
      <c r="F120" s="921">
        <f t="shared" si="8"/>
        <v>100</v>
      </c>
      <c r="G120" s="958" t="s">
        <v>4350</v>
      </c>
      <c r="H120" s="984" t="s">
        <v>2148</v>
      </c>
    </row>
    <row r="121" spans="1:8" s="884" customFormat="1" ht="34.5" customHeight="1" x14ac:dyDescent="0.2">
      <c r="A121" s="918">
        <f t="shared" si="9"/>
        <v>98</v>
      </c>
      <c r="B121" s="1036" t="s">
        <v>4934</v>
      </c>
      <c r="C121" s="1037">
        <v>0</v>
      </c>
      <c r="D121" s="1037">
        <v>1073.8800000000001</v>
      </c>
      <c r="E121" s="1037">
        <v>1073.8800000000001</v>
      </c>
      <c r="F121" s="921">
        <f t="shared" si="8"/>
        <v>100</v>
      </c>
      <c r="G121" s="958" t="s">
        <v>4350</v>
      </c>
      <c r="H121" s="984" t="s">
        <v>2148</v>
      </c>
    </row>
    <row r="122" spans="1:8" s="884" customFormat="1" ht="13.5" customHeight="1" thickBot="1" x14ac:dyDescent="0.25">
      <c r="A122" s="1164" t="s">
        <v>402</v>
      </c>
      <c r="B122" s="1165"/>
      <c r="C122" s="935">
        <f>SUM(C104:C121)</f>
        <v>96590</v>
      </c>
      <c r="D122" s="935">
        <f>SUM(D104:D121)</f>
        <v>293832.09000000003</v>
      </c>
      <c r="E122" s="935">
        <f>SUM(E104:E121)</f>
        <v>271774.03116999997</v>
      </c>
      <c r="F122" s="962">
        <f t="shared" si="8"/>
        <v>92.492971468841262</v>
      </c>
      <c r="G122" s="937"/>
      <c r="H122" s="965"/>
    </row>
    <row r="123" spans="1:8" s="972" customFormat="1" x14ac:dyDescent="0.2">
      <c r="A123" s="985"/>
      <c r="B123" s="986"/>
      <c r="C123" s="985"/>
      <c r="D123" s="985"/>
      <c r="E123" s="985"/>
      <c r="F123" s="987"/>
      <c r="G123" s="988"/>
      <c r="H123" s="989"/>
    </row>
  </sheetData>
  <mergeCells count="12">
    <mergeCell ref="A122:B122"/>
    <mergeCell ref="A1:H1"/>
    <mergeCell ref="A4:B4"/>
    <mergeCell ref="A5:B5"/>
    <mergeCell ref="A6:B6"/>
    <mergeCell ref="A8:B8"/>
    <mergeCell ref="A9:B9"/>
    <mergeCell ref="A10:B10"/>
    <mergeCell ref="A41:B41"/>
    <mergeCell ref="A59:B59"/>
    <mergeCell ref="A62:B62"/>
    <mergeCell ref="A102:B102"/>
  </mergeCells>
  <printOptions horizontalCentered="1"/>
  <pageMargins left="0.31496062992125984" right="0.31496062992125984" top="0.51181102362204722" bottom="0.43307086614173229" header="0.31496062992125984" footer="0.23622047244094491"/>
  <pageSetup paperSize="9" scale="96" firstPageNumber="297" fitToHeight="0" orientation="landscape" useFirstPageNumber="1" r:id="rId1"/>
  <headerFooter alignWithMargins="0">
    <oddHeader>&amp;L&amp;"Tahoma,Kurzíva"&amp;9Závěrečný účet za rok 2018&amp;R&amp;"Tahoma,Kurzíva"&amp;9Tabulka č. 17</oddHeader>
    <oddFooter>&amp;C&amp;"Tahoma,Obyčejné"&amp;10&amp;P</oddFooter>
  </headerFooter>
  <rowBreaks count="3" manualBreakCount="3">
    <brk id="41" max="7" man="1"/>
    <brk id="59" max="7" man="1"/>
    <brk id="67"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16384" width="9.140625" style="883"/>
  </cols>
  <sheetData>
    <row r="1" spans="1:8" s="882" customFormat="1" ht="18" customHeight="1" x14ac:dyDescent="0.2">
      <c r="A1" s="1159" t="s">
        <v>4935</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C50</f>
        <v>99567</v>
      </c>
      <c r="D5" s="895">
        <f>D50</f>
        <v>160075.94</v>
      </c>
      <c r="E5" s="895">
        <f>E50</f>
        <v>75903.498579999985</v>
      </c>
      <c r="F5" s="896">
        <f>E5/D5*100</f>
        <v>47.417181232857345</v>
      </c>
      <c r="G5" s="897"/>
      <c r="H5" s="898"/>
    </row>
    <row r="6" spans="1:8" ht="12.75" customHeight="1" x14ac:dyDescent="0.2">
      <c r="A6" s="1157" t="s">
        <v>4341</v>
      </c>
      <c r="B6" s="1158"/>
      <c r="C6" s="899">
        <f>C53</f>
        <v>0</v>
      </c>
      <c r="D6" s="899">
        <f>D53</f>
        <v>2151.3000000000002</v>
      </c>
      <c r="E6" s="899">
        <f>E53</f>
        <v>2151.3000000000002</v>
      </c>
      <c r="F6" s="896">
        <f>E6/D6*100</f>
        <v>100</v>
      </c>
      <c r="G6" s="897"/>
      <c r="H6" s="898"/>
    </row>
    <row r="7" spans="1:8" ht="12.75" customHeight="1" x14ac:dyDescent="0.2">
      <c r="A7" s="1157" t="s">
        <v>4343</v>
      </c>
      <c r="B7" s="1158"/>
      <c r="C7" s="899">
        <f>C70</f>
        <v>141727</v>
      </c>
      <c r="D7" s="899">
        <f>D70</f>
        <v>912909.2699999999</v>
      </c>
      <c r="E7" s="899">
        <f>E70</f>
        <v>612750.6531900001</v>
      </c>
      <c r="F7" s="896">
        <f>E7/D7*100</f>
        <v>67.120651890192789</v>
      </c>
      <c r="G7" s="897"/>
      <c r="H7" s="898"/>
    </row>
    <row r="8" spans="1:8" s="889" customFormat="1" ht="13.5" customHeight="1" thickBot="1" x14ac:dyDescent="0.25">
      <c r="A8" s="1162" t="s">
        <v>402</v>
      </c>
      <c r="B8" s="1163"/>
      <c r="C8" s="900">
        <f>SUM(C5:C7)</f>
        <v>241294</v>
      </c>
      <c r="D8" s="901">
        <f>SUM(D5:D7)</f>
        <v>1075136.5099999998</v>
      </c>
      <c r="E8" s="900">
        <f>SUM(E5:E7)</f>
        <v>690805.45177000004</v>
      </c>
      <c r="F8" s="902">
        <f>E8/D8*100</f>
        <v>64.252813046968356</v>
      </c>
      <c r="G8" s="897"/>
      <c r="H8" s="898"/>
    </row>
    <row r="9" spans="1:8" s="970" customFormat="1" ht="10.5" customHeight="1" x14ac:dyDescent="0.2">
      <c r="B9" s="971"/>
      <c r="C9" s="972"/>
      <c r="D9" s="972"/>
      <c r="E9" s="972"/>
      <c r="F9" s="973"/>
      <c r="G9" s="974"/>
      <c r="H9" s="975"/>
    </row>
    <row r="10" spans="1:8" s="970" customFormat="1" ht="10.5" customHeight="1" x14ac:dyDescent="0.2">
      <c r="B10" s="971"/>
      <c r="C10" s="972"/>
      <c r="D10" s="972"/>
      <c r="E10" s="972"/>
      <c r="F10" s="973"/>
      <c r="G10" s="974"/>
      <c r="H10" s="975"/>
    </row>
    <row r="11" spans="1:8" s="970" customFormat="1" ht="10.5" customHeight="1" thickBot="1" x14ac:dyDescent="0.2">
      <c r="B11" s="971"/>
      <c r="C11" s="972"/>
      <c r="D11" s="972"/>
      <c r="E11" s="972"/>
      <c r="F11" s="973"/>
      <c r="G11" s="974"/>
      <c r="H11" s="890" t="s">
        <v>4335</v>
      </c>
    </row>
    <row r="12" spans="1:8" ht="28.5" customHeight="1" thickBot="1" x14ac:dyDescent="0.25">
      <c r="A12" s="906" t="s">
        <v>4344</v>
      </c>
      <c r="B12" s="907" t="s">
        <v>2032</v>
      </c>
      <c r="C12" s="908" t="s">
        <v>4336</v>
      </c>
      <c r="D12" s="908" t="s">
        <v>4337</v>
      </c>
      <c r="E12" s="908" t="s">
        <v>4338</v>
      </c>
      <c r="F12" s="908" t="s">
        <v>4339</v>
      </c>
      <c r="G12" s="908" t="s">
        <v>4345</v>
      </c>
      <c r="H12" s="909" t="s">
        <v>4346</v>
      </c>
    </row>
    <row r="13" spans="1:8" ht="15" customHeight="1" thickBot="1" x14ac:dyDescent="0.2">
      <c r="A13" s="910" t="s">
        <v>4347</v>
      </c>
      <c r="B13" s="911"/>
      <c r="C13" s="912"/>
      <c r="D13" s="912"/>
      <c r="E13" s="913"/>
      <c r="F13" s="914"/>
      <c r="G13" s="915"/>
      <c r="H13" s="916"/>
    </row>
    <row r="14" spans="1:8" s="917" customFormat="1" ht="99" customHeight="1" x14ac:dyDescent="0.2">
      <c r="A14" s="918">
        <v>1</v>
      </c>
      <c r="B14" s="1036" t="s">
        <v>2707</v>
      </c>
      <c r="C14" s="1037">
        <v>15000</v>
      </c>
      <c r="D14" s="1037">
        <v>28032.920000000002</v>
      </c>
      <c r="E14" s="1037">
        <v>9308.983189999999</v>
      </c>
      <c r="F14" s="978">
        <f t="shared" ref="F14:F20" si="0">E14/D14*100</f>
        <v>33.207326207901275</v>
      </c>
      <c r="G14" s="979" t="s">
        <v>4348</v>
      </c>
      <c r="H14" s="923" t="s">
        <v>4936</v>
      </c>
    </row>
    <row r="15" spans="1:8" s="917" customFormat="1" ht="78" customHeight="1" x14ac:dyDescent="0.2">
      <c r="A15" s="918">
        <f>A14+1</f>
        <v>2</v>
      </c>
      <c r="B15" s="1036" t="s">
        <v>2722</v>
      </c>
      <c r="C15" s="1037">
        <v>2000</v>
      </c>
      <c r="D15" s="1037">
        <v>2535.6999999999998</v>
      </c>
      <c r="E15" s="1037">
        <v>1327.85</v>
      </c>
      <c r="F15" s="929">
        <f t="shared" si="0"/>
        <v>52.366210513862057</v>
      </c>
      <c r="G15" s="922" t="s">
        <v>4348</v>
      </c>
      <c r="H15" s="923" t="s">
        <v>4937</v>
      </c>
    </row>
    <row r="16" spans="1:8" s="917" customFormat="1" ht="24" customHeight="1" x14ac:dyDescent="0.2">
      <c r="A16" s="918">
        <f t="shared" ref="A16:A49" si="1">A15+1</f>
        <v>3</v>
      </c>
      <c r="B16" s="1036" t="s">
        <v>2705</v>
      </c>
      <c r="C16" s="1037">
        <v>0</v>
      </c>
      <c r="D16" s="1037">
        <v>1979.6000000000001</v>
      </c>
      <c r="E16" s="1037">
        <v>1842.317</v>
      </c>
      <c r="F16" s="921">
        <f t="shared" si="0"/>
        <v>93.065114164477663</v>
      </c>
      <c r="G16" s="922" t="s">
        <v>4348</v>
      </c>
      <c r="H16" s="923" t="s">
        <v>4938</v>
      </c>
    </row>
    <row r="17" spans="1:9" s="917" customFormat="1" ht="55.5" customHeight="1" x14ac:dyDescent="0.2">
      <c r="A17" s="918">
        <f t="shared" si="1"/>
        <v>4</v>
      </c>
      <c r="B17" s="1036" t="s">
        <v>2687</v>
      </c>
      <c r="C17" s="1037">
        <v>0</v>
      </c>
      <c r="D17" s="1037">
        <v>3602.8</v>
      </c>
      <c r="E17" s="1037">
        <v>724.15578000000005</v>
      </c>
      <c r="F17" s="921">
        <f t="shared" si="0"/>
        <v>20.099805151548797</v>
      </c>
      <c r="G17" s="1010" t="s">
        <v>4348</v>
      </c>
      <c r="H17" s="923" t="s">
        <v>4939</v>
      </c>
    </row>
    <row r="18" spans="1:9" s="917" customFormat="1" ht="24" customHeight="1" x14ac:dyDescent="0.2">
      <c r="A18" s="918">
        <f t="shared" si="1"/>
        <v>5</v>
      </c>
      <c r="B18" s="1036" t="s">
        <v>2693</v>
      </c>
      <c r="C18" s="1037">
        <v>3500</v>
      </c>
      <c r="D18" s="1037">
        <v>2644.4</v>
      </c>
      <c r="E18" s="1037">
        <v>2628.3406199999999</v>
      </c>
      <c r="F18" s="921">
        <f t="shared" si="0"/>
        <v>99.392702314324609</v>
      </c>
      <c r="G18" s="1010" t="s">
        <v>4348</v>
      </c>
      <c r="H18" s="923" t="s">
        <v>70</v>
      </c>
    </row>
    <row r="19" spans="1:9" s="917" customFormat="1" ht="115.5" x14ac:dyDescent="0.2">
      <c r="A19" s="918">
        <f t="shared" si="1"/>
        <v>6</v>
      </c>
      <c r="B19" s="1036" t="s">
        <v>929</v>
      </c>
      <c r="C19" s="1037">
        <v>0</v>
      </c>
      <c r="D19" s="1037">
        <v>17260.59</v>
      </c>
      <c r="E19" s="1037">
        <v>10891.578</v>
      </c>
      <c r="F19" s="921">
        <f t="shared" si="0"/>
        <v>63.100844177400653</v>
      </c>
      <c r="G19" s="922" t="s">
        <v>4350</v>
      </c>
      <c r="H19" s="923" t="s">
        <v>4940</v>
      </c>
    </row>
    <row r="20" spans="1:9" s="917" customFormat="1" ht="24" customHeight="1" x14ac:dyDescent="0.2">
      <c r="A20" s="918">
        <f t="shared" si="1"/>
        <v>7</v>
      </c>
      <c r="B20" s="1036" t="s">
        <v>934</v>
      </c>
      <c r="C20" s="1037">
        <v>8000</v>
      </c>
      <c r="D20" s="1037">
        <v>4146.76</v>
      </c>
      <c r="E20" s="1037">
        <v>3642.857</v>
      </c>
      <c r="F20" s="921">
        <f t="shared" si="0"/>
        <v>87.848271903847817</v>
      </c>
      <c r="G20" s="924" t="s">
        <v>4348</v>
      </c>
      <c r="H20" s="923" t="s">
        <v>4941</v>
      </c>
    </row>
    <row r="21" spans="1:9" s="980" customFormat="1" ht="45" customHeight="1" x14ac:dyDescent="0.2">
      <c r="A21" s="918">
        <f t="shared" si="1"/>
        <v>8</v>
      </c>
      <c r="B21" s="1036" t="s">
        <v>4942</v>
      </c>
      <c r="C21" s="1037">
        <v>100</v>
      </c>
      <c r="D21" s="1037">
        <v>0</v>
      </c>
      <c r="E21" s="1037">
        <v>0</v>
      </c>
      <c r="F21" s="921" t="s">
        <v>201</v>
      </c>
      <c r="G21" s="928" t="s">
        <v>4348</v>
      </c>
      <c r="H21" s="926" t="s">
        <v>4943</v>
      </c>
      <c r="I21" s="927"/>
    </row>
    <row r="22" spans="1:9" s="980" customFormat="1" ht="12.75" customHeight="1" x14ac:dyDescent="0.2">
      <c r="A22" s="918">
        <f t="shared" si="1"/>
        <v>9</v>
      </c>
      <c r="B22" s="1036" t="s">
        <v>4944</v>
      </c>
      <c r="C22" s="1037">
        <v>50</v>
      </c>
      <c r="D22" s="1037">
        <v>94</v>
      </c>
      <c r="E22" s="1037">
        <v>93.17</v>
      </c>
      <c r="F22" s="921">
        <f>E22/D22*100</f>
        <v>99.11702127659575</v>
      </c>
      <c r="G22" s="928" t="s">
        <v>4348</v>
      </c>
      <c r="H22" s="926" t="s">
        <v>70</v>
      </c>
    </row>
    <row r="23" spans="1:9" s="980" customFormat="1" ht="89.25" customHeight="1" x14ac:dyDescent="0.2">
      <c r="A23" s="918">
        <f t="shared" si="1"/>
        <v>10</v>
      </c>
      <c r="B23" s="1036" t="s">
        <v>4945</v>
      </c>
      <c r="C23" s="1037">
        <v>0</v>
      </c>
      <c r="D23" s="1037">
        <v>11943.1</v>
      </c>
      <c r="E23" s="1037">
        <v>3959.6534999999999</v>
      </c>
      <c r="F23" s="921">
        <f>E23/D23*100</f>
        <v>33.154319230350573</v>
      </c>
      <c r="G23" s="928" t="s">
        <v>4348</v>
      </c>
      <c r="H23" s="923" t="s">
        <v>4946</v>
      </c>
    </row>
    <row r="24" spans="1:9" s="980" customFormat="1" ht="55.5" customHeight="1" x14ac:dyDescent="0.2">
      <c r="A24" s="918">
        <f t="shared" si="1"/>
        <v>11</v>
      </c>
      <c r="B24" s="1036" t="s">
        <v>4947</v>
      </c>
      <c r="C24" s="1037">
        <v>650</v>
      </c>
      <c r="D24" s="1037">
        <v>799.4</v>
      </c>
      <c r="E24" s="1037">
        <v>354.03199999999998</v>
      </c>
      <c r="F24" s="921">
        <f>E24/D24*100</f>
        <v>44.28721541155867</v>
      </c>
      <c r="G24" s="928" t="s">
        <v>4348</v>
      </c>
      <c r="H24" s="923" t="s">
        <v>4948</v>
      </c>
    </row>
    <row r="25" spans="1:9" s="980" customFormat="1" ht="45" customHeight="1" x14ac:dyDescent="0.2">
      <c r="A25" s="918">
        <f t="shared" si="1"/>
        <v>12</v>
      </c>
      <c r="B25" s="1036" t="s">
        <v>4949</v>
      </c>
      <c r="C25" s="1037">
        <v>1000</v>
      </c>
      <c r="D25" s="1037">
        <v>0</v>
      </c>
      <c r="E25" s="1037">
        <v>0</v>
      </c>
      <c r="F25" s="921" t="s">
        <v>201</v>
      </c>
      <c r="G25" s="924" t="s">
        <v>4371</v>
      </c>
      <c r="H25" s="926" t="s">
        <v>4950</v>
      </c>
    </row>
    <row r="26" spans="1:9" s="980" customFormat="1" ht="45" customHeight="1" x14ac:dyDescent="0.2">
      <c r="A26" s="918">
        <f t="shared" si="1"/>
        <v>13</v>
      </c>
      <c r="B26" s="1036" t="s">
        <v>4951</v>
      </c>
      <c r="C26" s="1037">
        <v>105</v>
      </c>
      <c r="D26" s="1037">
        <v>113</v>
      </c>
      <c r="E26" s="1037">
        <v>0</v>
      </c>
      <c r="F26" s="921">
        <f t="shared" ref="F26:F39" si="2">E26/D26*100</f>
        <v>0</v>
      </c>
      <c r="G26" s="924" t="s">
        <v>4348</v>
      </c>
      <c r="H26" s="926" t="s">
        <v>4952</v>
      </c>
    </row>
    <row r="27" spans="1:9" s="917" customFormat="1" ht="12.75" customHeight="1" x14ac:dyDescent="0.2">
      <c r="A27" s="918">
        <f t="shared" si="1"/>
        <v>14</v>
      </c>
      <c r="B27" s="1036" t="s">
        <v>923</v>
      </c>
      <c r="C27" s="1037">
        <v>2500</v>
      </c>
      <c r="D27" s="1037">
        <v>2355.1</v>
      </c>
      <c r="E27" s="1037">
        <v>2355.1</v>
      </c>
      <c r="F27" s="921">
        <f t="shared" si="2"/>
        <v>100</v>
      </c>
      <c r="G27" s="928" t="s">
        <v>4348</v>
      </c>
      <c r="H27" s="923" t="s">
        <v>70</v>
      </c>
    </row>
    <row r="28" spans="1:9" s="980" customFormat="1" ht="67.5" customHeight="1" x14ac:dyDescent="0.2">
      <c r="A28" s="918">
        <f t="shared" si="1"/>
        <v>15</v>
      </c>
      <c r="B28" s="1036" t="s">
        <v>4953</v>
      </c>
      <c r="C28" s="1037">
        <v>400</v>
      </c>
      <c r="D28" s="1037">
        <v>1010</v>
      </c>
      <c r="E28" s="1037">
        <v>336.33</v>
      </c>
      <c r="F28" s="921">
        <f t="shared" si="2"/>
        <v>33.299999999999997</v>
      </c>
      <c r="G28" s="928" t="s">
        <v>4348</v>
      </c>
      <c r="H28" s="1038" t="s">
        <v>4954</v>
      </c>
    </row>
    <row r="29" spans="1:9" s="917" customFormat="1" ht="12.75" customHeight="1" x14ac:dyDescent="0.2">
      <c r="A29" s="918">
        <f t="shared" si="1"/>
        <v>16</v>
      </c>
      <c r="B29" s="931" t="s">
        <v>300</v>
      </c>
      <c r="C29" s="1037">
        <v>200</v>
      </c>
      <c r="D29" s="1037">
        <v>200</v>
      </c>
      <c r="E29" s="1037">
        <v>195.82579999999999</v>
      </c>
      <c r="F29" s="921">
        <f t="shared" si="2"/>
        <v>97.912899999999993</v>
      </c>
      <c r="G29" s="928" t="s">
        <v>4348</v>
      </c>
      <c r="H29" s="923" t="s">
        <v>70</v>
      </c>
    </row>
    <row r="30" spans="1:9" s="980" customFormat="1" ht="12.75" customHeight="1" x14ac:dyDescent="0.2">
      <c r="A30" s="918">
        <f t="shared" si="1"/>
        <v>17</v>
      </c>
      <c r="B30" s="931" t="s">
        <v>932</v>
      </c>
      <c r="C30" s="1037">
        <v>1000</v>
      </c>
      <c r="D30" s="1037">
        <v>1100</v>
      </c>
      <c r="E30" s="1037">
        <v>1100</v>
      </c>
      <c r="F30" s="921">
        <f t="shared" si="2"/>
        <v>100</v>
      </c>
      <c r="G30" s="928" t="s">
        <v>4348</v>
      </c>
      <c r="H30" s="925" t="s">
        <v>70</v>
      </c>
    </row>
    <row r="31" spans="1:9" s="980" customFormat="1" ht="24" customHeight="1" x14ac:dyDescent="0.2">
      <c r="A31" s="918">
        <f t="shared" si="1"/>
        <v>18</v>
      </c>
      <c r="B31" s="931" t="s">
        <v>4955</v>
      </c>
      <c r="C31" s="1037">
        <v>3500</v>
      </c>
      <c r="D31" s="1037">
        <v>3530.29</v>
      </c>
      <c r="E31" s="1037">
        <v>3326.9542799999999</v>
      </c>
      <c r="F31" s="921">
        <f t="shared" si="2"/>
        <v>94.240254483342724</v>
      </c>
      <c r="G31" s="928" t="s">
        <v>4348</v>
      </c>
      <c r="H31" s="926" t="s">
        <v>4956</v>
      </c>
    </row>
    <row r="32" spans="1:9" s="917" customFormat="1" ht="89.25" customHeight="1" x14ac:dyDescent="0.2">
      <c r="A32" s="918">
        <f t="shared" si="1"/>
        <v>19</v>
      </c>
      <c r="B32" s="1041" t="s">
        <v>4957</v>
      </c>
      <c r="C32" s="1037">
        <v>0</v>
      </c>
      <c r="D32" s="1037">
        <v>7500.23</v>
      </c>
      <c r="E32" s="1037">
        <v>0</v>
      </c>
      <c r="F32" s="921">
        <f t="shared" si="2"/>
        <v>0</v>
      </c>
      <c r="G32" s="928" t="s">
        <v>4348</v>
      </c>
      <c r="H32" s="926" t="s">
        <v>4958</v>
      </c>
    </row>
    <row r="33" spans="1:9" s="917" customFormat="1" ht="67.5" customHeight="1" x14ac:dyDescent="0.2">
      <c r="A33" s="918">
        <f t="shared" si="1"/>
        <v>20</v>
      </c>
      <c r="B33" s="981" t="s">
        <v>931</v>
      </c>
      <c r="C33" s="934">
        <v>0</v>
      </c>
      <c r="D33" s="934">
        <v>10000</v>
      </c>
      <c r="E33" s="934">
        <v>150.595</v>
      </c>
      <c r="F33" s="921">
        <f t="shared" si="2"/>
        <v>1.5059499999999999</v>
      </c>
      <c r="G33" s="928" t="s">
        <v>4348</v>
      </c>
      <c r="H33" s="926" t="s">
        <v>4959</v>
      </c>
    </row>
    <row r="34" spans="1:9" s="917" customFormat="1" ht="73.5" x14ac:dyDescent="0.2">
      <c r="A34" s="918">
        <f t="shared" si="1"/>
        <v>21</v>
      </c>
      <c r="B34" s="981" t="s">
        <v>4960</v>
      </c>
      <c r="C34" s="934">
        <v>1113</v>
      </c>
      <c r="D34" s="934">
        <v>1113</v>
      </c>
      <c r="E34" s="934">
        <v>966.30600000000004</v>
      </c>
      <c r="F34" s="921">
        <f t="shared" si="2"/>
        <v>86.819946091644212</v>
      </c>
      <c r="G34" s="928" t="s">
        <v>4348</v>
      </c>
      <c r="H34" s="926" t="s">
        <v>4961</v>
      </c>
    </row>
    <row r="35" spans="1:9" s="917" customFormat="1" ht="120" customHeight="1" x14ac:dyDescent="0.2">
      <c r="A35" s="918">
        <f t="shared" si="1"/>
        <v>22</v>
      </c>
      <c r="B35" s="981" t="s">
        <v>4962</v>
      </c>
      <c r="C35" s="934">
        <v>2936</v>
      </c>
      <c r="D35" s="934">
        <v>2294.6999999999998</v>
      </c>
      <c r="E35" s="934">
        <v>1299.5762999999999</v>
      </c>
      <c r="F35" s="921">
        <f t="shared" si="2"/>
        <v>56.633821414564004</v>
      </c>
      <c r="G35" s="928" t="s">
        <v>4348</v>
      </c>
      <c r="H35" s="1038" t="s">
        <v>4963</v>
      </c>
    </row>
    <row r="36" spans="1:9" s="917" customFormat="1" ht="45" customHeight="1" x14ac:dyDescent="0.2">
      <c r="A36" s="918">
        <f t="shared" si="1"/>
        <v>23</v>
      </c>
      <c r="B36" s="1036" t="s">
        <v>946</v>
      </c>
      <c r="C36" s="1037">
        <v>1000</v>
      </c>
      <c r="D36" s="1037">
        <v>1633</v>
      </c>
      <c r="E36" s="1037">
        <v>1506.616</v>
      </c>
      <c r="F36" s="921">
        <f t="shared" si="2"/>
        <v>92.260624617268832</v>
      </c>
      <c r="G36" s="924" t="s">
        <v>4348</v>
      </c>
      <c r="H36" s="1038" t="s">
        <v>4964</v>
      </c>
    </row>
    <row r="37" spans="1:9" s="980" customFormat="1" ht="45" customHeight="1" x14ac:dyDescent="0.2">
      <c r="A37" s="918">
        <f t="shared" si="1"/>
        <v>24</v>
      </c>
      <c r="B37" s="1036" t="s">
        <v>4965</v>
      </c>
      <c r="C37" s="1037">
        <v>1200</v>
      </c>
      <c r="D37" s="1037">
        <v>1160</v>
      </c>
      <c r="E37" s="1037">
        <v>402.38349000000005</v>
      </c>
      <c r="F37" s="921">
        <f t="shared" si="2"/>
        <v>34.688231896551727</v>
      </c>
      <c r="G37" s="928" t="s">
        <v>4348</v>
      </c>
      <c r="H37" s="1038" t="s">
        <v>4966</v>
      </c>
      <c r="I37" s="927"/>
    </row>
    <row r="38" spans="1:9" s="980" customFormat="1" ht="55.5" customHeight="1" x14ac:dyDescent="0.2">
      <c r="A38" s="918">
        <f t="shared" si="1"/>
        <v>25</v>
      </c>
      <c r="B38" s="1036" t="s">
        <v>2696</v>
      </c>
      <c r="C38" s="1037">
        <v>1300</v>
      </c>
      <c r="D38" s="1037">
        <v>2200</v>
      </c>
      <c r="E38" s="1037">
        <v>1997.2500700000001</v>
      </c>
      <c r="F38" s="921">
        <f t="shared" si="2"/>
        <v>90.784094090909093</v>
      </c>
      <c r="G38" s="928" t="s">
        <v>4348</v>
      </c>
      <c r="H38" s="1038" t="s">
        <v>5058</v>
      </c>
    </row>
    <row r="39" spans="1:9" s="980" customFormat="1" ht="12.75" customHeight="1" x14ac:dyDescent="0.2">
      <c r="A39" s="918">
        <f t="shared" si="1"/>
        <v>26</v>
      </c>
      <c r="B39" s="1036" t="s">
        <v>936</v>
      </c>
      <c r="C39" s="1037">
        <v>2000</v>
      </c>
      <c r="D39" s="1037">
        <v>2077</v>
      </c>
      <c r="E39" s="1037">
        <v>1702.2480000000003</v>
      </c>
      <c r="F39" s="921">
        <f t="shared" si="2"/>
        <v>81.95705344246511</v>
      </c>
      <c r="G39" s="928" t="s">
        <v>4348</v>
      </c>
      <c r="H39" s="923" t="s">
        <v>4967</v>
      </c>
    </row>
    <row r="40" spans="1:9" s="980" customFormat="1" ht="24" customHeight="1" x14ac:dyDescent="0.2">
      <c r="A40" s="918">
        <f t="shared" si="1"/>
        <v>27</v>
      </c>
      <c r="B40" s="1036" t="s">
        <v>4968</v>
      </c>
      <c r="C40" s="1037">
        <v>3000</v>
      </c>
      <c r="D40" s="1037">
        <v>0</v>
      </c>
      <c r="E40" s="1037">
        <v>0</v>
      </c>
      <c r="F40" s="921" t="s">
        <v>201</v>
      </c>
      <c r="G40" s="928" t="s">
        <v>4371</v>
      </c>
      <c r="H40" s="923" t="s">
        <v>4969</v>
      </c>
    </row>
    <row r="41" spans="1:9" s="980" customFormat="1" ht="12.75" customHeight="1" x14ac:dyDescent="0.2">
      <c r="A41" s="918">
        <f t="shared" si="1"/>
        <v>28</v>
      </c>
      <c r="B41" s="1036" t="s">
        <v>939</v>
      </c>
      <c r="C41" s="1037">
        <v>1500</v>
      </c>
      <c r="D41" s="1037">
        <v>1500</v>
      </c>
      <c r="E41" s="1037">
        <v>1500</v>
      </c>
      <c r="F41" s="921">
        <f t="shared" ref="F41:F50" si="3">E41/D41*100</f>
        <v>100</v>
      </c>
      <c r="G41" s="924" t="s">
        <v>4348</v>
      </c>
      <c r="H41" s="926" t="s">
        <v>70</v>
      </c>
    </row>
    <row r="42" spans="1:9" s="980" customFormat="1" ht="34.5" customHeight="1" x14ac:dyDescent="0.2">
      <c r="A42" s="918">
        <f t="shared" si="1"/>
        <v>29</v>
      </c>
      <c r="B42" s="1036" t="s">
        <v>4970</v>
      </c>
      <c r="C42" s="1037">
        <v>1600</v>
      </c>
      <c r="D42" s="1037">
        <v>1178.8699999999999</v>
      </c>
      <c r="E42" s="1037">
        <v>726</v>
      </c>
      <c r="F42" s="921">
        <f t="shared" si="3"/>
        <v>61.584398619016525</v>
      </c>
      <c r="G42" s="924" t="s">
        <v>4350</v>
      </c>
      <c r="H42" s="1038" t="s">
        <v>4971</v>
      </c>
    </row>
    <row r="43" spans="1:9" s="917" customFormat="1" ht="12.75" customHeight="1" x14ac:dyDescent="0.2">
      <c r="A43" s="918">
        <f t="shared" si="1"/>
        <v>30</v>
      </c>
      <c r="B43" s="1036" t="s">
        <v>937</v>
      </c>
      <c r="C43" s="1037">
        <v>0</v>
      </c>
      <c r="D43" s="1037">
        <v>1250</v>
      </c>
      <c r="E43" s="1037">
        <v>1250</v>
      </c>
      <c r="F43" s="921">
        <f t="shared" si="3"/>
        <v>100</v>
      </c>
      <c r="G43" s="928" t="s">
        <v>4371</v>
      </c>
      <c r="H43" s="923" t="s">
        <v>70</v>
      </c>
    </row>
    <row r="44" spans="1:9" s="980" customFormat="1" ht="67.5" customHeight="1" x14ac:dyDescent="0.2">
      <c r="A44" s="918">
        <f t="shared" si="1"/>
        <v>31</v>
      </c>
      <c r="B44" s="1036" t="s">
        <v>935</v>
      </c>
      <c r="C44" s="1037">
        <v>5000</v>
      </c>
      <c r="D44" s="1037">
        <v>3000</v>
      </c>
      <c r="E44" s="1037">
        <v>0</v>
      </c>
      <c r="F44" s="921">
        <f t="shared" si="3"/>
        <v>0</v>
      </c>
      <c r="G44" s="928" t="s">
        <v>4348</v>
      </c>
      <c r="H44" s="926" t="s">
        <v>4972</v>
      </c>
    </row>
    <row r="45" spans="1:9" s="917" customFormat="1" ht="12.75" customHeight="1" x14ac:dyDescent="0.2">
      <c r="A45" s="918">
        <f t="shared" si="1"/>
        <v>32</v>
      </c>
      <c r="B45" s="931" t="s">
        <v>927</v>
      </c>
      <c r="C45" s="1037">
        <v>300</v>
      </c>
      <c r="D45" s="1037">
        <v>450</v>
      </c>
      <c r="E45" s="1037">
        <v>450</v>
      </c>
      <c r="F45" s="921">
        <f t="shared" si="3"/>
        <v>100</v>
      </c>
      <c r="G45" s="928" t="s">
        <v>4348</v>
      </c>
      <c r="H45" s="923" t="s">
        <v>70</v>
      </c>
    </row>
    <row r="46" spans="1:9" s="980" customFormat="1" ht="34.5" customHeight="1" x14ac:dyDescent="0.2">
      <c r="A46" s="918">
        <f t="shared" si="1"/>
        <v>33</v>
      </c>
      <c r="B46" s="931" t="s">
        <v>940</v>
      </c>
      <c r="C46" s="1037">
        <v>1000</v>
      </c>
      <c r="D46" s="1037">
        <v>975</v>
      </c>
      <c r="E46" s="1037">
        <v>767.58749999999998</v>
      </c>
      <c r="F46" s="921">
        <f t="shared" si="3"/>
        <v>78.726923076923072</v>
      </c>
      <c r="G46" s="928" t="s">
        <v>4348</v>
      </c>
      <c r="H46" s="926" t="s">
        <v>4973</v>
      </c>
    </row>
    <row r="47" spans="1:9" s="980" customFormat="1" ht="89.25" customHeight="1" x14ac:dyDescent="0.2">
      <c r="A47" s="918">
        <f t="shared" si="1"/>
        <v>34</v>
      </c>
      <c r="B47" s="931" t="s">
        <v>4974</v>
      </c>
      <c r="C47" s="1037">
        <v>39613</v>
      </c>
      <c r="D47" s="1037">
        <v>41833.32</v>
      </c>
      <c r="E47" s="1037">
        <v>20534.630049999996</v>
      </c>
      <c r="F47" s="921">
        <f t="shared" si="3"/>
        <v>49.086780704950016</v>
      </c>
      <c r="G47" s="928" t="s">
        <v>4350</v>
      </c>
      <c r="H47" s="923" t="s">
        <v>4975</v>
      </c>
    </row>
    <row r="48" spans="1:9" s="917" customFormat="1" ht="24" customHeight="1" x14ac:dyDescent="0.2">
      <c r="A48" s="918">
        <f t="shared" si="1"/>
        <v>35</v>
      </c>
      <c r="B48" s="1041" t="s">
        <v>405</v>
      </c>
      <c r="C48" s="1037">
        <v>0</v>
      </c>
      <c r="D48" s="1037">
        <v>52</v>
      </c>
      <c r="E48" s="1037">
        <v>52</v>
      </c>
      <c r="F48" s="921">
        <f t="shared" si="3"/>
        <v>100</v>
      </c>
      <c r="G48" s="928" t="s">
        <v>4348</v>
      </c>
      <c r="H48" s="923" t="s">
        <v>70</v>
      </c>
    </row>
    <row r="49" spans="1:8" s="917" customFormat="1" ht="24" customHeight="1" x14ac:dyDescent="0.2">
      <c r="A49" s="918">
        <f t="shared" si="1"/>
        <v>36</v>
      </c>
      <c r="B49" s="981" t="s">
        <v>4976</v>
      </c>
      <c r="C49" s="934">
        <v>0</v>
      </c>
      <c r="D49" s="934">
        <v>511.16</v>
      </c>
      <c r="E49" s="934">
        <v>511.15899999999999</v>
      </c>
      <c r="F49" s="921">
        <f t="shared" si="3"/>
        <v>99.999804366538854</v>
      </c>
      <c r="G49" s="928" t="s">
        <v>4348</v>
      </c>
      <c r="H49" s="923" t="s">
        <v>70</v>
      </c>
    </row>
    <row r="50" spans="1:8" s="903" customFormat="1" ht="13.5" customHeight="1" thickBot="1" x14ac:dyDescent="0.25">
      <c r="A50" s="1164" t="s">
        <v>402</v>
      </c>
      <c r="B50" s="1165"/>
      <c r="C50" s="935">
        <f>SUM(C14:C49)</f>
        <v>99567</v>
      </c>
      <c r="D50" s="935">
        <f>SUM(D14:D49)</f>
        <v>160075.94</v>
      </c>
      <c r="E50" s="935">
        <f>SUM(E14:E49)</f>
        <v>75903.498579999985</v>
      </c>
      <c r="F50" s="936">
        <f t="shared" si="3"/>
        <v>47.417181232857345</v>
      </c>
      <c r="G50" s="937"/>
      <c r="H50" s="938"/>
    </row>
    <row r="51" spans="1:8" s="889" customFormat="1" ht="18" customHeight="1" thickBot="1" x14ac:dyDescent="0.2">
      <c r="A51" s="910" t="s">
        <v>4341</v>
      </c>
      <c r="B51" s="939"/>
      <c r="C51" s="940"/>
      <c r="D51" s="940"/>
      <c r="E51" s="941"/>
      <c r="F51" s="914"/>
      <c r="G51" s="915"/>
      <c r="H51" s="942"/>
    </row>
    <row r="52" spans="1:8" s="917" customFormat="1" ht="24" customHeight="1" x14ac:dyDescent="0.2">
      <c r="A52" s="943">
        <f>A49+1</f>
        <v>37</v>
      </c>
      <c r="B52" s="1043" t="s">
        <v>2517</v>
      </c>
      <c r="C52" s="1044">
        <v>0</v>
      </c>
      <c r="D52" s="1044">
        <v>2151.3000000000002</v>
      </c>
      <c r="E52" s="1044">
        <v>2151.3000000000002</v>
      </c>
      <c r="F52" s="921">
        <f>E52/D52*100</f>
        <v>100</v>
      </c>
      <c r="G52" s="946" t="s">
        <v>4348</v>
      </c>
      <c r="H52" s="925" t="s">
        <v>70</v>
      </c>
    </row>
    <row r="53" spans="1:8" s="884" customFormat="1" ht="13.5" customHeight="1" thickBot="1" x14ac:dyDescent="0.25">
      <c r="A53" s="1164" t="s">
        <v>402</v>
      </c>
      <c r="B53" s="1165"/>
      <c r="C53" s="935">
        <f>SUM(C52:C52)</f>
        <v>0</v>
      </c>
      <c r="D53" s="935">
        <f>SUM(D52:D52)</f>
        <v>2151.3000000000002</v>
      </c>
      <c r="E53" s="935">
        <f>SUM(E52:E52)</f>
        <v>2151.3000000000002</v>
      </c>
      <c r="F53" s="936">
        <f>E53/D53*100</f>
        <v>100</v>
      </c>
      <c r="G53" s="948"/>
      <c r="H53" s="938"/>
    </row>
    <row r="54" spans="1:8" ht="18" customHeight="1" thickBot="1" x14ac:dyDescent="0.2">
      <c r="A54" s="910" t="s">
        <v>4343</v>
      </c>
      <c r="B54" s="911"/>
      <c r="C54" s="912"/>
      <c r="D54" s="912"/>
      <c r="E54" s="913"/>
      <c r="F54" s="914"/>
      <c r="G54" s="915"/>
      <c r="H54" s="964"/>
    </row>
    <row r="55" spans="1:8" s="884" customFormat="1" ht="45" customHeight="1" x14ac:dyDescent="0.2">
      <c r="A55" s="943">
        <f>A52+1</f>
        <v>38</v>
      </c>
      <c r="B55" s="1042" t="s">
        <v>2354</v>
      </c>
      <c r="C55" s="1040">
        <v>0</v>
      </c>
      <c r="D55" s="1040">
        <v>500</v>
      </c>
      <c r="E55" s="1040">
        <v>11</v>
      </c>
      <c r="F55" s="1005">
        <f>E55/D55*100</f>
        <v>2.1999999999999997</v>
      </c>
      <c r="G55" s="946" t="s">
        <v>4350</v>
      </c>
      <c r="H55" s="984" t="s">
        <v>4977</v>
      </c>
    </row>
    <row r="56" spans="1:8" s="884" customFormat="1" ht="78" customHeight="1" x14ac:dyDescent="0.2">
      <c r="A56" s="918">
        <f t="shared" ref="A56:A69" si="4">A55+1</f>
        <v>39</v>
      </c>
      <c r="B56" s="1036" t="s">
        <v>2350</v>
      </c>
      <c r="C56" s="1037">
        <v>964</v>
      </c>
      <c r="D56" s="1037">
        <v>600</v>
      </c>
      <c r="E56" s="1037">
        <v>147.65</v>
      </c>
      <c r="F56" s="921">
        <f>E56/D56*100</f>
        <v>24.608333333333334</v>
      </c>
      <c r="G56" s="958" t="s">
        <v>4350</v>
      </c>
      <c r="H56" s="984" t="s">
        <v>4978</v>
      </c>
    </row>
    <row r="57" spans="1:8" s="884" customFormat="1" ht="67.5" customHeight="1" x14ac:dyDescent="0.2">
      <c r="A57" s="918">
        <f t="shared" si="4"/>
        <v>40</v>
      </c>
      <c r="B57" s="1036" t="s">
        <v>4979</v>
      </c>
      <c r="C57" s="1037">
        <v>630</v>
      </c>
      <c r="D57" s="1037">
        <v>100</v>
      </c>
      <c r="E57" s="1037">
        <v>0</v>
      </c>
      <c r="F57" s="921">
        <f>E57/D57*100</f>
        <v>0</v>
      </c>
      <c r="G57" s="958" t="s">
        <v>4350</v>
      </c>
      <c r="H57" s="984" t="s">
        <v>4980</v>
      </c>
    </row>
    <row r="58" spans="1:8" s="884" customFormat="1" ht="34.5" customHeight="1" x14ac:dyDescent="0.2">
      <c r="A58" s="918">
        <f t="shared" si="4"/>
        <v>41</v>
      </c>
      <c r="B58" s="1036" t="s">
        <v>4981</v>
      </c>
      <c r="C58" s="1037">
        <v>400</v>
      </c>
      <c r="D58" s="1037">
        <v>0</v>
      </c>
      <c r="E58" s="1037">
        <v>0</v>
      </c>
      <c r="F58" s="921" t="s">
        <v>201</v>
      </c>
      <c r="G58" s="958" t="s">
        <v>4371</v>
      </c>
      <c r="H58" s="984" t="s">
        <v>5061</v>
      </c>
    </row>
    <row r="59" spans="1:8" s="884" customFormat="1" ht="132" customHeight="1" x14ac:dyDescent="0.2">
      <c r="A59" s="918">
        <f t="shared" si="4"/>
        <v>42</v>
      </c>
      <c r="B59" s="1036" t="s">
        <v>4982</v>
      </c>
      <c r="C59" s="1037">
        <v>0</v>
      </c>
      <c r="D59" s="1037">
        <v>1636.04</v>
      </c>
      <c r="E59" s="1037">
        <v>0</v>
      </c>
      <c r="F59" s="921">
        <f>E59/D59*100</f>
        <v>0</v>
      </c>
      <c r="G59" s="958" t="s">
        <v>4371</v>
      </c>
      <c r="H59" s="923" t="s">
        <v>4983</v>
      </c>
    </row>
    <row r="60" spans="1:8" s="884" customFormat="1" ht="55.5" customHeight="1" x14ac:dyDescent="0.2">
      <c r="A60" s="918">
        <f t="shared" si="4"/>
        <v>43</v>
      </c>
      <c r="B60" s="1036" t="s">
        <v>2349</v>
      </c>
      <c r="C60" s="1037">
        <v>500</v>
      </c>
      <c r="D60" s="1037">
        <v>499.99999999999989</v>
      </c>
      <c r="E60" s="1037">
        <v>224.70077999999998</v>
      </c>
      <c r="F60" s="921">
        <f>E60/D60*100</f>
        <v>44.940156000000009</v>
      </c>
      <c r="G60" s="958" t="s">
        <v>4350</v>
      </c>
      <c r="H60" s="984" t="s">
        <v>4984</v>
      </c>
    </row>
    <row r="61" spans="1:8" s="884" customFormat="1" ht="45" customHeight="1" x14ac:dyDescent="0.2">
      <c r="A61" s="918">
        <f t="shared" si="4"/>
        <v>44</v>
      </c>
      <c r="B61" s="1036" t="s">
        <v>2353</v>
      </c>
      <c r="C61" s="1037">
        <v>2000</v>
      </c>
      <c r="D61" s="1037">
        <v>1260.1400000000001</v>
      </c>
      <c r="E61" s="1037">
        <v>217.8</v>
      </c>
      <c r="F61" s="921">
        <f>E61/D61*100</f>
        <v>17.28379386417382</v>
      </c>
      <c r="G61" s="958" t="s">
        <v>4350</v>
      </c>
      <c r="H61" s="984" t="s">
        <v>4985</v>
      </c>
    </row>
    <row r="62" spans="1:8" s="884" customFormat="1" ht="67.5" customHeight="1" x14ac:dyDescent="0.2">
      <c r="A62" s="918">
        <f t="shared" si="4"/>
        <v>45</v>
      </c>
      <c r="B62" s="1036" t="s">
        <v>4986</v>
      </c>
      <c r="C62" s="1037">
        <v>6020</v>
      </c>
      <c r="D62" s="1037">
        <v>100</v>
      </c>
      <c r="E62" s="1037">
        <v>0</v>
      </c>
      <c r="F62" s="921">
        <f>E62/D62*100</f>
        <v>0</v>
      </c>
      <c r="G62" s="958" t="s">
        <v>4350</v>
      </c>
      <c r="H62" s="984" t="s">
        <v>4980</v>
      </c>
    </row>
    <row r="63" spans="1:8" s="884" customFormat="1" ht="12.75" customHeight="1" x14ac:dyDescent="0.2">
      <c r="A63" s="918">
        <f t="shared" si="4"/>
        <v>46</v>
      </c>
      <c r="B63" s="1036" t="s">
        <v>2348</v>
      </c>
      <c r="C63" s="1037">
        <v>1218</v>
      </c>
      <c r="D63" s="1037">
        <v>930</v>
      </c>
      <c r="E63" s="1037">
        <v>917.58209999999997</v>
      </c>
      <c r="F63" s="921">
        <f>E63/D63*100</f>
        <v>98.664741935483875</v>
      </c>
      <c r="G63" s="958" t="s">
        <v>4350</v>
      </c>
      <c r="H63" s="984" t="s">
        <v>70</v>
      </c>
    </row>
    <row r="64" spans="1:8" s="884" customFormat="1" ht="34.5" customHeight="1" x14ac:dyDescent="0.2">
      <c r="A64" s="918">
        <f t="shared" si="4"/>
        <v>47</v>
      </c>
      <c r="B64" s="1036" t="s">
        <v>4987</v>
      </c>
      <c r="C64" s="1037">
        <v>948</v>
      </c>
      <c r="D64" s="1037">
        <v>0</v>
      </c>
      <c r="E64" s="1037">
        <v>0</v>
      </c>
      <c r="F64" s="921" t="s">
        <v>201</v>
      </c>
      <c r="G64" s="958" t="s">
        <v>4371</v>
      </c>
      <c r="H64" s="923" t="s">
        <v>5061</v>
      </c>
    </row>
    <row r="65" spans="1:8" s="884" customFormat="1" ht="55.5" customHeight="1" x14ac:dyDescent="0.2">
      <c r="A65" s="918">
        <f t="shared" si="4"/>
        <v>48</v>
      </c>
      <c r="B65" s="1036" t="s">
        <v>4988</v>
      </c>
      <c r="C65" s="1037">
        <v>0</v>
      </c>
      <c r="D65" s="1037">
        <v>50.87</v>
      </c>
      <c r="E65" s="1037">
        <v>0</v>
      </c>
      <c r="F65" s="921">
        <f t="shared" ref="F65:F70" si="5">E65/D65*100</f>
        <v>0</v>
      </c>
      <c r="G65" s="958" t="s">
        <v>4350</v>
      </c>
      <c r="H65" s="984" t="s">
        <v>4989</v>
      </c>
    </row>
    <row r="66" spans="1:8" s="884" customFormat="1" ht="126" x14ac:dyDescent="0.2">
      <c r="A66" s="918">
        <f t="shared" si="4"/>
        <v>49</v>
      </c>
      <c r="B66" s="1036" t="s">
        <v>2351</v>
      </c>
      <c r="C66" s="1037">
        <v>14112</v>
      </c>
      <c r="D66" s="1037">
        <v>36125.93</v>
      </c>
      <c r="E66" s="1037">
        <v>32432.59</v>
      </c>
      <c r="F66" s="921">
        <f t="shared" si="5"/>
        <v>89.776484646900428</v>
      </c>
      <c r="G66" s="958" t="s">
        <v>4371</v>
      </c>
      <c r="H66" s="923" t="s">
        <v>4990</v>
      </c>
    </row>
    <row r="67" spans="1:8" s="884" customFormat="1" ht="105" x14ac:dyDescent="0.2">
      <c r="A67" s="918">
        <f t="shared" si="4"/>
        <v>50</v>
      </c>
      <c r="B67" s="1036" t="s">
        <v>2352</v>
      </c>
      <c r="C67" s="1037">
        <v>114935</v>
      </c>
      <c r="D67" s="1037">
        <v>864264.28999999992</v>
      </c>
      <c r="E67" s="1037">
        <v>578551.80780000007</v>
      </c>
      <c r="F67" s="921">
        <f t="shared" si="5"/>
        <v>66.941537964041089</v>
      </c>
      <c r="G67" s="958" t="s">
        <v>4350</v>
      </c>
      <c r="H67" s="923" t="s">
        <v>4991</v>
      </c>
    </row>
    <row r="68" spans="1:8" s="884" customFormat="1" ht="45" customHeight="1" x14ac:dyDescent="0.2">
      <c r="A68" s="918">
        <f t="shared" si="4"/>
        <v>51</v>
      </c>
      <c r="B68" s="1036" t="s">
        <v>2347</v>
      </c>
      <c r="C68" s="1037">
        <v>0</v>
      </c>
      <c r="D68" s="1037">
        <v>6742</v>
      </c>
      <c r="E68" s="1037">
        <v>247.52251000000004</v>
      </c>
      <c r="F68" s="921">
        <f t="shared" si="5"/>
        <v>3.6713513794126378</v>
      </c>
      <c r="G68" s="958" t="s">
        <v>4350</v>
      </c>
      <c r="H68" s="984" t="s">
        <v>4992</v>
      </c>
    </row>
    <row r="69" spans="1:8" s="884" customFormat="1" ht="55.5" customHeight="1" x14ac:dyDescent="0.2">
      <c r="A69" s="918">
        <f t="shared" si="4"/>
        <v>52</v>
      </c>
      <c r="B69" s="1036" t="s">
        <v>4993</v>
      </c>
      <c r="C69" s="1037">
        <v>0</v>
      </c>
      <c r="D69" s="1037">
        <v>100</v>
      </c>
      <c r="E69" s="1037">
        <v>0</v>
      </c>
      <c r="F69" s="921">
        <f t="shared" si="5"/>
        <v>0</v>
      </c>
      <c r="G69" s="958" t="s">
        <v>4350</v>
      </c>
      <c r="H69" s="1038" t="s">
        <v>4994</v>
      </c>
    </row>
    <row r="70" spans="1:8" s="884" customFormat="1" ht="13.5" customHeight="1" thickBot="1" x14ac:dyDescent="0.25">
      <c r="A70" s="1164" t="s">
        <v>402</v>
      </c>
      <c r="B70" s="1165"/>
      <c r="C70" s="935">
        <f>SUM(C55:C69)</f>
        <v>141727</v>
      </c>
      <c r="D70" s="935">
        <f>SUM(D55:D69)</f>
        <v>912909.2699999999</v>
      </c>
      <c r="E70" s="935">
        <f>SUM(E55:E69)</f>
        <v>612750.6531900001</v>
      </c>
      <c r="F70" s="962">
        <f t="shared" si="5"/>
        <v>67.120651890192789</v>
      </c>
      <c r="G70" s="937"/>
      <c r="H70" s="965"/>
    </row>
    <row r="71" spans="1:8" s="972" customFormat="1" x14ac:dyDescent="0.2">
      <c r="A71" s="985"/>
      <c r="B71" s="986"/>
      <c r="C71" s="985"/>
      <c r="D71" s="985"/>
      <c r="E71" s="985"/>
      <c r="F71" s="987"/>
      <c r="G71" s="988"/>
      <c r="H71" s="989"/>
    </row>
  </sheetData>
  <mergeCells count="9">
    <mergeCell ref="A50:B50"/>
    <mergeCell ref="A53:B53"/>
    <mergeCell ref="A70:B70"/>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07" fitToHeight="0" orientation="landscape" useFirstPageNumber="1" r:id="rId1"/>
  <headerFooter alignWithMargins="0">
    <oddHeader>&amp;L&amp;"Tahoma,Kurzíva"&amp;9Závěrečný účet za rok 2018&amp;R&amp;"Tahoma,Kurzíva"&amp;9Tabulka č. 18</oddHeader>
    <oddFooter>&amp;C&amp;"Tahoma,Obyčejné"&amp;10&amp;P</oddFooter>
  </headerFooter>
  <rowBreaks count="2" manualBreakCount="2">
    <brk id="28" max="7" man="1"/>
    <brk id="53"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zoomScaleSheetLayoutView="100" workbookViewId="0">
      <selection activeCell="I2" sqref="I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9" width="38.7109375" style="883" customWidth="1"/>
    <col min="10" max="16384" width="9.140625" style="883"/>
  </cols>
  <sheetData>
    <row r="1" spans="1:8" s="882" customFormat="1" ht="18" customHeight="1" x14ac:dyDescent="0.2">
      <c r="A1" s="1159" t="s">
        <v>4995</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C36</f>
        <v>230412</v>
      </c>
      <c r="D5" s="895">
        <f>D36</f>
        <v>737586.02999999991</v>
      </c>
      <c r="E5" s="895">
        <f>E36</f>
        <v>135623.88144000003</v>
      </c>
      <c r="F5" s="896">
        <f>E5/D5*100</f>
        <v>18.387533917907859</v>
      </c>
      <c r="G5" s="897"/>
      <c r="H5" s="898"/>
    </row>
    <row r="6" spans="1:8" ht="12.75" customHeight="1" x14ac:dyDescent="0.2">
      <c r="A6" s="1157" t="s">
        <v>4342</v>
      </c>
      <c r="B6" s="1158"/>
      <c r="C6" s="899">
        <f>C39</f>
        <v>19507</v>
      </c>
      <c r="D6" s="899">
        <f>D39</f>
        <v>25606.32</v>
      </c>
      <c r="E6" s="899">
        <f>E39</f>
        <v>19240.368000000002</v>
      </c>
      <c r="F6" s="896">
        <f>E6/D6*100</f>
        <v>75.139137525423422</v>
      </c>
      <c r="G6" s="897"/>
      <c r="H6" s="898"/>
    </row>
    <row r="7" spans="1:8" ht="12.75" customHeight="1" x14ac:dyDescent="0.2">
      <c r="A7" s="1157" t="s">
        <v>4343</v>
      </c>
      <c r="B7" s="1158"/>
      <c r="C7" s="899">
        <f>C44</f>
        <v>52600</v>
      </c>
      <c r="D7" s="899">
        <f>D44</f>
        <v>401.96</v>
      </c>
      <c r="E7" s="899">
        <f>E44</f>
        <v>54.027000000000001</v>
      </c>
      <c r="F7" s="896">
        <f>E7/D7*100</f>
        <v>13.440889640760275</v>
      </c>
      <c r="G7" s="897"/>
      <c r="H7" s="898"/>
    </row>
    <row r="8" spans="1:8" s="889" customFormat="1" ht="13.5" customHeight="1" thickBot="1" x14ac:dyDescent="0.25">
      <c r="A8" s="1162" t="s">
        <v>402</v>
      </c>
      <c r="B8" s="1163"/>
      <c r="C8" s="900">
        <f>SUM(C5:C7)</f>
        <v>302519</v>
      </c>
      <c r="D8" s="901">
        <f>SUM(D5:D7)</f>
        <v>763594.30999999982</v>
      </c>
      <c r="E8" s="900">
        <f>SUM(E5:E7)</f>
        <v>154918.27644000005</v>
      </c>
      <c r="F8" s="902">
        <f>E8/D8*100</f>
        <v>20.288034419743134</v>
      </c>
      <c r="G8" s="897"/>
      <c r="H8" s="898"/>
    </row>
    <row r="9" spans="1:8" s="970" customFormat="1" ht="10.5" customHeight="1" x14ac:dyDescent="0.2">
      <c r="B9" s="971"/>
      <c r="C9" s="972"/>
      <c r="D9" s="972"/>
      <c r="E9" s="972"/>
      <c r="F9" s="973"/>
      <c r="G9" s="974"/>
      <c r="H9" s="975"/>
    </row>
    <row r="10" spans="1:8" s="970" customFormat="1" ht="10.5" customHeight="1" x14ac:dyDescent="0.2">
      <c r="B10" s="971"/>
      <c r="C10" s="972"/>
      <c r="D10" s="972"/>
      <c r="E10" s="972"/>
      <c r="F10" s="973"/>
      <c r="G10" s="974"/>
      <c r="H10" s="975"/>
    </row>
    <row r="11" spans="1:8" s="970" customFormat="1" ht="10.5" customHeight="1" thickBot="1" x14ac:dyDescent="0.2">
      <c r="B11" s="971"/>
      <c r="C11" s="972"/>
      <c r="D11" s="972"/>
      <c r="E11" s="972"/>
      <c r="F11" s="973"/>
      <c r="G11" s="974"/>
      <c r="H11" s="890" t="s">
        <v>4335</v>
      </c>
    </row>
    <row r="12" spans="1:8" ht="28.5" customHeight="1" thickBot="1" x14ac:dyDescent="0.25">
      <c r="A12" s="906" t="s">
        <v>4344</v>
      </c>
      <c r="B12" s="907" t="s">
        <v>2032</v>
      </c>
      <c r="C12" s="908" t="s">
        <v>4336</v>
      </c>
      <c r="D12" s="908" t="s">
        <v>4337</v>
      </c>
      <c r="E12" s="908" t="s">
        <v>4338</v>
      </c>
      <c r="F12" s="908" t="s">
        <v>4339</v>
      </c>
      <c r="G12" s="908" t="s">
        <v>4345</v>
      </c>
      <c r="H12" s="909" t="s">
        <v>4346</v>
      </c>
    </row>
    <row r="13" spans="1:8" ht="15" customHeight="1" thickBot="1" x14ac:dyDescent="0.2">
      <c r="A13" s="910" t="s">
        <v>4347</v>
      </c>
      <c r="B13" s="911"/>
      <c r="C13" s="912"/>
      <c r="D13" s="912"/>
      <c r="E13" s="913"/>
      <c r="F13" s="914"/>
      <c r="G13" s="915"/>
      <c r="H13" s="916"/>
    </row>
    <row r="14" spans="1:8" s="917" customFormat="1" ht="34.5" customHeight="1" x14ac:dyDescent="0.2">
      <c r="A14" s="918">
        <v>1</v>
      </c>
      <c r="B14" s="1036" t="s">
        <v>4996</v>
      </c>
      <c r="C14" s="1037">
        <v>700</v>
      </c>
      <c r="D14" s="1037">
        <v>654</v>
      </c>
      <c r="E14" s="1037">
        <v>618.06799999999998</v>
      </c>
      <c r="F14" s="921">
        <f t="shared" ref="F14:F32" si="0">E14/D14*100</f>
        <v>94.505810397553518</v>
      </c>
      <c r="G14" s="1010" t="s">
        <v>4348</v>
      </c>
      <c r="H14" s="923" t="s">
        <v>4997</v>
      </c>
    </row>
    <row r="15" spans="1:8" s="917" customFormat="1" ht="34.5" customHeight="1" x14ac:dyDescent="0.2">
      <c r="A15" s="918">
        <f>A14+1</f>
        <v>2</v>
      </c>
      <c r="B15" s="1036" t="s">
        <v>4998</v>
      </c>
      <c r="C15" s="1037">
        <v>500</v>
      </c>
      <c r="D15" s="1037">
        <v>500</v>
      </c>
      <c r="E15" s="1037">
        <v>218.78181000000001</v>
      </c>
      <c r="F15" s="921">
        <f t="shared" si="0"/>
        <v>43.756362000000003</v>
      </c>
      <c r="G15" s="922" t="s">
        <v>4348</v>
      </c>
      <c r="H15" s="923" t="s">
        <v>5053</v>
      </c>
    </row>
    <row r="16" spans="1:8" s="917" customFormat="1" ht="111" customHeight="1" x14ac:dyDescent="0.2">
      <c r="A16" s="918">
        <f t="shared" ref="A16:A35" si="1">A15+1</f>
        <v>3</v>
      </c>
      <c r="B16" s="1036" t="s">
        <v>4999</v>
      </c>
      <c r="C16" s="1037">
        <v>32000</v>
      </c>
      <c r="D16" s="1037">
        <v>31750</v>
      </c>
      <c r="E16" s="1037">
        <v>27827.048429999999</v>
      </c>
      <c r="F16" s="921">
        <f t="shared" si="0"/>
        <v>87.644247023622043</v>
      </c>
      <c r="G16" s="924" t="s">
        <v>4348</v>
      </c>
      <c r="H16" s="925" t="s">
        <v>5054</v>
      </c>
    </row>
    <row r="17" spans="1:9" s="980" customFormat="1" ht="12.75" customHeight="1" x14ac:dyDescent="0.2">
      <c r="A17" s="918">
        <f t="shared" si="1"/>
        <v>4</v>
      </c>
      <c r="B17" s="1036" t="s">
        <v>5000</v>
      </c>
      <c r="C17" s="1037">
        <v>37100</v>
      </c>
      <c r="D17" s="1037">
        <v>35921.72</v>
      </c>
      <c r="E17" s="1037">
        <v>35753.488770000004</v>
      </c>
      <c r="F17" s="921">
        <f t="shared" si="0"/>
        <v>99.531672676029999</v>
      </c>
      <c r="G17" s="928" t="s">
        <v>4348</v>
      </c>
      <c r="H17" s="926" t="s">
        <v>70</v>
      </c>
      <c r="I17" s="884"/>
    </row>
    <row r="18" spans="1:9" s="980" customFormat="1" ht="24" customHeight="1" x14ac:dyDescent="0.2">
      <c r="A18" s="918">
        <f t="shared" si="1"/>
        <v>5</v>
      </c>
      <c r="B18" s="1036" t="s">
        <v>963</v>
      </c>
      <c r="C18" s="1037">
        <v>670</v>
      </c>
      <c r="D18" s="1037">
        <v>670</v>
      </c>
      <c r="E18" s="1037">
        <v>670</v>
      </c>
      <c r="F18" s="921">
        <f t="shared" si="0"/>
        <v>100</v>
      </c>
      <c r="G18" s="928" t="s">
        <v>4348</v>
      </c>
      <c r="H18" s="923" t="s">
        <v>70</v>
      </c>
    </row>
    <row r="19" spans="1:9" s="980" customFormat="1" ht="34.5" customHeight="1" x14ac:dyDescent="0.2">
      <c r="A19" s="918">
        <f t="shared" si="1"/>
        <v>6</v>
      </c>
      <c r="B19" s="1036" t="s">
        <v>5001</v>
      </c>
      <c r="C19" s="1037">
        <v>0</v>
      </c>
      <c r="D19" s="1037">
        <v>500</v>
      </c>
      <c r="E19" s="1037">
        <v>0</v>
      </c>
      <c r="F19" s="921">
        <f t="shared" si="0"/>
        <v>0</v>
      </c>
      <c r="G19" s="928" t="s">
        <v>4348</v>
      </c>
      <c r="H19" s="923" t="s">
        <v>5002</v>
      </c>
    </row>
    <row r="20" spans="1:9" s="980" customFormat="1" ht="12.75" customHeight="1" x14ac:dyDescent="0.2">
      <c r="A20" s="918">
        <f t="shared" si="1"/>
        <v>7</v>
      </c>
      <c r="B20" s="1036" t="s">
        <v>965</v>
      </c>
      <c r="C20" s="1037">
        <v>150</v>
      </c>
      <c r="D20" s="1037">
        <v>150</v>
      </c>
      <c r="E20" s="1037">
        <v>150</v>
      </c>
      <c r="F20" s="929">
        <f t="shared" si="0"/>
        <v>100</v>
      </c>
      <c r="G20" s="928" t="s">
        <v>4348</v>
      </c>
      <c r="H20" s="923" t="s">
        <v>70</v>
      </c>
    </row>
    <row r="21" spans="1:9" s="917" customFormat="1" ht="12.75" customHeight="1" x14ac:dyDescent="0.2">
      <c r="A21" s="918">
        <f t="shared" si="1"/>
        <v>8</v>
      </c>
      <c r="B21" s="1036" t="s">
        <v>5003</v>
      </c>
      <c r="C21" s="1037">
        <v>400</v>
      </c>
      <c r="D21" s="1037">
        <v>220</v>
      </c>
      <c r="E21" s="1037">
        <v>219.38732999999999</v>
      </c>
      <c r="F21" s="929">
        <f t="shared" si="0"/>
        <v>99.721513636363639</v>
      </c>
      <c r="G21" s="1058" t="s">
        <v>4348</v>
      </c>
      <c r="H21" s="923" t="s">
        <v>70</v>
      </c>
    </row>
    <row r="22" spans="1:9" s="917" customFormat="1" ht="67.5" customHeight="1" x14ac:dyDescent="0.2">
      <c r="A22" s="918">
        <f t="shared" si="1"/>
        <v>9</v>
      </c>
      <c r="B22" s="1036" t="s">
        <v>5004</v>
      </c>
      <c r="C22" s="1037">
        <v>3650</v>
      </c>
      <c r="D22" s="1037">
        <v>2472.6099999999997</v>
      </c>
      <c r="E22" s="1037">
        <v>1445.9362799999999</v>
      </c>
      <c r="F22" s="929">
        <f t="shared" si="0"/>
        <v>58.478137676382445</v>
      </c>
      <c r="G22" s="922" t="s">
        <v>4348</v>
      </c>
      <c r="H22" s="926" t="s">
        <v>5005</v>
      </c>
    </row>
    <row r="23" spans="1:9" s="917" customFormat="1" ht="12.75" customHeight="1" x14ac:dyDescent="0.2">
      <c r="A23" s="918">
        <f t="shared" si="1"/>
        <v>10</v>
      </c>
      <c r="B23" s="1036" t="s">
        <v>5006</v>
      </c>
      <c r="C23" s="1037">
        <v>37000</v>
      </c>
      <c r="D23" s="1037">
        <v>36571.19</v>
      </c>
      <c r="E23" s="1037">
        <v>36571.194000000003</v>
      </c>
      <c r="F23" s="929">
        <f t="shared" si="0"/>
        <v>100.00001093757136</v>
      </c>
      <c r="G23" s="1058" t="s">
        <v>4348</v>
      </c>
      <c r="H23" s="923" t="s">
        <v>70</v>
      </c>
    </row>
    <row r="24" spans="1:9" s="917" customFormat="1" ht="24" customHeight="1" x14ac:dyDescent="0.2">
      <c r="A24" s="918">
        <f t="shared" si="1"/>
        <v>11</v>
      </c>
      <c r="B24" s="1036" t="s">
        <v>198</v>
      </c>
      <c r="C24" s="1037">
        <v>163</v>
      </c>
      <c r="D24" s="1037">
        <v>188.72</v>
      </c>
      <c r="E24" s="1037">
        <v>169.63310000000001</v>
      </c>
      <c r="F24" s="929">
        <f t="shared" si="0"/>
        <v>89.886127596439181</v>
      </c>
      <c r="G24" s="922" t="s">
        <v>4348</v>
      </c>
      <c r="H24" s="926" t="s">
        <v>5007</v>
      </c>
    </row>
    <row r="25" spans="1:9" s="917" customFormat="1" ht="12.75" customHeight="1" x14ac:dyDescent="0.2">
      <c r="A25" s="918">
        <f t="shared" si="1"/>
        <v>12</v>
      </c>
      <c r="B25" s="1036" t="s">
        <v>5008</v>
      </c>
      <c r="C25" s="1037">
        <v>2000</v>
      </c>
      <c r="D25" s="1037">
        <v>173.96</v>
      </c>
      <c r="E25" s="1037">
        <v>169.95500000000001</v>
      </c>
      <c r="F25" s="929">
        <f t="shared" si="0"/>
        <v>97.697746608415727</v>
      </c>
      <c r="G25" s="922" t="s">
        <v>4348</v>
      </c>
      <c r="H25" s="926" t="s">
        <v>70</v>
      </c>
    </row>
    <row r="26" spans="1:9" s="917" customFormat="1" ht="12.75" customHeight="1" x14ac:dyDescent="0.2">
      <c r="A26" s="918">
        <f t="shared" si="1"/>
        <v>13</v>
      </c>
      <c r="B26" s="1036" t="s">
        <v>5009</v>
      </c>
      <c r="C26" s="1037">
        <v>0</v>
      </c>
      <c r="D26" s="1037">
        <v>76</v>
      </c>
      <c r="E26" s="1037">
        <v>76</v>
      </c>
      <c r="F26" s="921">
        <f t="shared" si="0"/>
        <v>100</v>
      </c>
      <c r="G26" s="922" t="s">
        <v>4348</v>
      </c>
      <c r="H26" s="923" t="s">
        <v>70</v>
      </c>
    </row>
    <row r="27" spans="1:9" s="917" customFormat="1" ht="24" customHeight="1" x14ac:dyDescent="0.2">
      <c r="A27" s="918">
        <f t="shared" si="1"/>
        <v>14</v>
      </c>
      <c r="B27" s="1036" t="s">
        <v>5010</v>
      </c>
      <c r="C27" s="1037">
        <v>1189</v>
      </c>
      <c r="D27" s="1037">
        <v>1214</v>
      </c>
      <c r="E27" s="1037">
        <v>1178.6695</v>
      </c>
      <c r="F27" s="929">
        <f t="shared" si="0"/>
        <v>97.089744645799016</v>
      </c>
      <c r="G27" s="922" t="s">
        <v>4348</v>
      </c>
      <c r="H27" s="926" t="s">
        <v>70</v>
      </c>
    </row>
    <row r="28" spans="1:9" s="917" customFormat="1" ht="94.5" x14ac:dyDescent="0.2">
      <c r="A28" s="918">
        <f t="shared" si="1"/>
        <v>15</v>
      </c>
      <c r="B28" s="1036" t="s">
        <v>5011</v>
      </c>
      <c r="C28" s="1037">
        <v>7520</v>
      </c>
      <c r="D28" s="1037">
        <v>5670</v>
      </c>
      <c r="E28" s="1037">
        <v>2725.6719999999996</v>
      </c>
      <c r="F28" s="929">
        <f t="shared" si="0"/>
        <v>48.071816578483237</v>
      </c>
      <c r="G28" s="922" t="s">
        <v>4348</v>
      </c>
      <c r="H28" s="926" t="s">
        <v>5012</v>
      </c>
    </row>
    <row r="29" spans="1:9" s="917" customFormat="1" ht="45" customHeight="1" x14ac:dyDescent="0.2">
      <c r="A29" s="918">
        <f t="shared" si="1"/>
        <v>16</v>
      </c>
      <c r="B29" s="1036" t="s">
        <v>5013</v>
      </c>
      <c r="C29" s="1037">
        <v>0</v>
      </c>
      <c r="D29" s="1037">
        <v>223072</v>
      </c>
      <c r="E29" s="1037">
        <v>0</v>
      </c>
      <c r="F29" s="921">
        <f t="shared" si="0"/>
        <v>0</v>
      </c>
      <c r="G29" s="1010" t="s">
        <v>4348</v>
      </c>
      <c r="H29" s="923" t="s">
        <v>5014</v>
      </c>
    </row>
    <row r="30" spans="1:9" s="980" customFormat="1" ht="67.5" customHeight="1" x14ac:dyDescent="0.2">
      <c r="A30" s="918">
        <f t="shared" si="1"/>
        <v>17</v>
      </c>
      <c r="B30" s="1036" t="s">
        <v>5015</v>
      </c>
      <c r="C30" s="1037">
        <v>0</v>
      </c>
      <c r="D30" s="1037">
        <v>2236.9299999999998</v>
      </c>
      <c r="E30" s="1037">
        <v>0</v>
      </c>
      <c r="F30" s="921">
        <f t="shared" si="0"/>
        <v>0</v>
      </c>
      <c r="G30" s="928" t="s">
        <v>4348</v>
      </c>
      <c r="H30" s="926" t="s">
        <v>5016</v>
      </c>
    </row>
    <row r="31" spans="1:9" s="917" customFormat="1" ht="67.5" customHeight="1" x14ac:dyDescent="0.2">
      <c r="A31" s="918">
        <f t="shared" si="1"/>
        <v>18</v>
      </c>
      <c r="B31" s="1036" t="s">
        <v>5017</v>
      </c>
      <c r="C31" s="1037">
        <v>87370</v>
      </c>
      <c r="D31" s="1037">
        <v>172567.81</v>
      </c>
      <c r="E31" s="1037">
        <v>0</v>
      </c>
      <c r="F31" s="921">
        <f t="shared" si="0"/>
        <v>0</v>
      </c>
      <c r="G31" s="928" t="s">
        <v>4348</v>
      </c>
      <c r="H31" s="923" t="s">
        <v>5018</v>
      </c>
    </row>
    <row r="32" spans="1:9" s="980" customFormat="1" ht="67.5" customHeight="1" x14ac:dyDescent="0.2">
      <c r="A32" s="918">
        <f t="shared" si="1"/>
        <v>19</v>
      </c>
      <c r="B32" s="1036" t="s">
        <v>5019</v>
      </c>
      <c r="C32" s="1037">
        <v>0</v>
      </c>
      <c r="D32" s="1037">
        <v>190462</v>
      </c>
      <c r="E32" s="1037">
        <v>0</v>
      </c>
      <c r="F32" s="921">
        <f t="shared" si="0"/>
        <v>0</v>
      </c>
      <c r="G32" s="928" t="s">
        <v>4348</v>
      </c>
      <c r="H32" s="923" t="s">
        <v>5020</v>
      </c>
    </row>
    <row r="33" spans="1:8" s="917" customFormat="1" ht="34.5" customHeight="1" x14ac:dyDescent="0.2">
      <c r="A33" s="918">
        <f t="shared" si="1"/>
        <v>20</v>
      </c>
      <c r="B33" s="931" t="s">
        <v>5021</v>
      </c>
      <c r="C33" s="1037">
        <v>20000</v>
      </c>
      <c r="D33" s="1037">
        <v>0</v>
      </c>
      <c r="E33" s="1037">
        <v>0</v>
      </c>
      <c r="F33" s="921" t="s">
        <v>201</v>
      </c>
      <c r="G33" s="928" t="s">
        <v>4348</v>
      </c>
      <c r="H33" s="923" t="s">
        <v>5022</v>
      </c>
    </row>
    <row r="34" spans="1:8" s="980" customFormat="1" ht="78" customHeight="1" x14ac:dyDescent="0.2">
      <c r="A34" s="918">
        <f t="shared" si="1"/>
        <v>21</v>
      </c>
      <c r="B34" s="1042" t="s">
        <v>5023</v>
      </c>
      <c r="C34" s="1040">
        <v>0</v>
      </c>
      <c r="D34" s="1040">
        <v>5561.14</v>
      </c>
      <c r="E34" s="1040">
        <v>876.12228000000005</v>
      </c>
      <c r="F34" s="1005">
        <f t="shared" ref="F34:F36" si="2">E34/D34*100</f>
        <v>15.754364752550737</v>
      </c>
      <c r="G34" s="924" t="s">
        <v>4371</v>
      </c>
      <c r="H34" s="925" t="s">
        <v>5024</v>
      </c>
    </row>
    <row r="35" spans="1:8" s="917" customFormat="1" x14ac:dyDescent="0.2">
      <c r="A35" s="918">
        <f t="shared" si="1"/>
        <v>22</v>
      </c>
      <c r="B35" s="1042" t="s">
        <v>5025</v>
      </c>
      <c r="C35" s="1040">
        <v>0</v>
      </c>
      <c r="D35" s="1040">
        <v>26953.95</v>
      </c>
      <c r="E35" s="1040">
        <v>26953.924940000001</v>
      </c>
      <c r="F35" s="1005">
        <f t="shared" si="2"/>
        <v>99.999907026613911</v>
      </c>
      <c r="G35" s="924" t="s">
        <v>4371</v>
      </c>
      <c r="H35" s="925" t="s">
        <v>70</v>
      </c>
    </row>
    <row r="36" spans="1:8" s="903" customFormat="1" ht="13.5" customHeight="1" thickBot="1" x14ac:dyDescent="0.25">
      <c r="A36" s="1164" t="s">
        <v>402</v>
      </c>
      <c r="B36" s="1165"/>
      <c r="C36" s="935">
        <f>SUM(C14:C35)</f>
        <v>230412</v>
      </c>
      <c r="D36" s="935">
        <f>SUM(D14:D35)</f>
        <v>737586.02999999991</v>
      </c>
      <c r="E36" s="935">
        <f>SUM(E14:E35)</f>
        <v>135623.88144000003</v>
      </c>
      <c r="F36" s="936">
        <f t="shared" si="2"/>
        <v>18.387533917907859</v>
      </c>
      <c r="G36" s="937"/>
      <c r="H36" s="938"/>
    </row>
    <row r="37" spans="1:8" ht="18" customHeight="1" thickBot="1" x14ac:dyDescent="0.2">
      <c r="A37" s="949" t="s">
        <v>4382</v>
      </c>
      <c r="B37" s="950"/>
      <c r="C37" s="951"/>
      <c r="D37" s="951"/>
      <c r="E37" s="952"/>
      <c r="F37" s="953"/>
      <c r="G37" s="954"/>
      <c r="H37" s="955"/>
    </row>
    <row r="38" spans="1:8" s="884" customFormat="1" ht="136.5" x14ac:dyDescent="0.2">
      <c r="A38" s="943">
        <f>A35+1</f>
        <v>23</v>
      </c>
      <c r="B38" s="1036" t="s">
        <v>2056</v>
      </c>
      <c r="C38" s="1037">
        <v>19507</v>
      </c>
      <c r="D38" s="1037">
        <v>25606.32</v>
      </c>
      <c r="E38" s="1037">
        <v>19240.368000000002</v>
      </c>
      <c r="F38" s="921">
        <f>E38/D38*100</f>
        <v>75.139137525423422</v>
      </c>
      <c r="G38" s="946" t="s">
        <v>4350</v>
      </c>
      <c r="H38" s="956" t="s">
        <v>5026</v>
      </c>
    </row>
    <row r="39" spans="1:8" s="884" customFormat="1" ht="11.25" thickBot="1" x14ac:dyDescent="0.25">
      <c r="A39" s="1164" t="s">
        <v>402</v>
      </c>
      <c r="B39" s="1165"/>
      <c r="C39" s="935">
        <f>SUM(C38:C38)</f>
        <v>19507</v>
      </c>
      <c r="D39" s="961">
        <f>SUM(D38:D38)</f>
        <v>25606.32</v>
      </c>
      <c r="E39" s="961">
        <f>SUM(E38:E38)</f>
        <v>19240.368000000002</v>
      </c>
      <c r="F39" s="962">
        <f>E39/D39*100</f>
        <v>75.139137525423422</v>
      </c>
      <c r="G39" s="937"/>
      <c r="H39" s="963"/>
    </row>
    <row r="40" spans="1:8" ht="18" customHeight="1" thickBot="1" x14ac:dyDescent="0.2">
      <c r="A40" s="910" t="s">
        <v>4343</v>
      </c>
      <c r="B40" s="911"/>
      <c r="C40" s="912"/>
      <c r="D40" s="912"/>
      <c r="E40" s="913"/>
      <c r="F40" s="914"/>
      <c r="G40" s="915"/>
      <c r="H40" s="964"/>
    </row>
    <row r="41" spans="1:8" s="884" customFormat="1" ht="67.5" customHeight="1" x14ac:dyDescent="0.2">
      <c r="A41" s="943">
        <f>A38+1</f>
        <v>24</v>
      </c>
      <c r="B41" s="1036" t="s">
        <v>2236</v>
      </c>
      <c r="C41" s="1037">
        <v>51000</v>
      </c>
      <c r="D41" s="1037">
        <v>361.25</v>
      </c>
      <c r="E41" s="1037">
        <v>54.027000000000001</v>
      </c>
      <c r="F41" s="921">
        <f>E41/D41*100</f>
        <v>14.955570934256054</v>
      </c>
      <c r="G41" s="992" t="s">
        <v>4350</v>
      </c>
      <c r="H41" s="984" t="s">
        <v>5027</v>
      </c>
    </row>
    <row r="42" spans="1:8" s="884" customFormat="1" ht="52.5" x14ac:dyDescent="0.2">
      <c r="A42" s="918">
        <f t="shared" ref="A42:A43" si="3">A41+1</f>
        <v>25</v>
      </c>
      <c r="B42" s="1036" t="s">
        <v>5028</v>
      </c>
      <c r="C42" s="1037">
        <v>600</v>
      </c>
      <c r="D42" s="1037">
        <v>40.71</v>
      </c>
      <c r="E42" s="1037">
        <v>0</v>
      </c>
      <c r="F42" s="921">
        <f>E42/D42*100</f>
        <v>0</v>
      </c>
      <c r="G42" s="958" t="s">
        <v>4350</v>
      </c>
      <c r="H42" s="984" t="s">
        <v>5029</v>
      </c>
    </row>
    <row r="43" spans="1:8" s="884" customFormat="1" ht="24" customHeight="1" x14ac:dyDescent="0.2">
      <c r="A43" s="918">
        <f t="shared" si="3"/>
        <v>26</v>
      </c>
      <c r="B43" s="1036" t="s">
        <v>5030</v>
      </c>
      <c r="C43" s="1037">
        <v>1000</v>
      </c>
      <c r="D43" s="1037">
        <v>0</v>
      </c>
      <c r="E43" s="1037">
        <v>0</v>
      </c>
      <c r="F43" s="921" t="s">
        <v>201</v>
      </c>
      <c r="G43" s="958" t="s">
        <v>4371</v>
      </c>
      <c r="H43" s="984" t="s">
        <v>4690</v>
      </c>
    </row>
    <row r="44" spans="1:8" s="884" customFormat="1" ht="13.5" customHeight="1" thickBot="1" x14ac:dyDescent="0.25">
      <c r="A44" s="1164" t="s">
        <v>402</v>
      </c>
      <c r="B44" s="1165"/>
      <c r="C44" s="935">
        <f>SUM(C41:C43)</f>
        <v>52600</v>
      </c>
      <c r="D44" s="935">
        <f>SUM(D41:D43)</f>
        <v>401.96</v>
      </c>
      <c r="E44" s="935">
        <f>SUM(E41:E43)</f>
        <v>54.027000000000001</v>
      </c>
      <c r="F44" s="962">
        <f>E44/D44*100</f>
        <v>13.440889640760275</v>
      </c>
      <c r="G44" s="937"/>
      <c r="H44" s="965"/>
    </row>
    <row r="45" spans="1:8" s="972" customFormat="1" x14ac:dyDescent="0.2">
      <c r="A45" s="985"/>
      <c r="B45" s="986"/>
      <c r="C45" s="985"/>
      <c r="D45" s="985"/>
      <c r="E45" s="985"/>
      <c r="F45" s="987"/>
      <c r="G45" s="988"/>
      <c r="H45" s="989"/>
    </row>
  </sheetData>
  <mergeCells count="9">
    <mergeCell ref="A36:B36"/>
    <mergeCell ref="A39:B39"/>
    <mergeCell ref="A44:B44"/>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13" fitToHeight="0" orientation="landscape" useFirstPageNumber="1" r:id="rId1"/>
  <headerFooter alignWithMargins="0">
    <oddHeader>&amp;L&amp;"Tahoma,Kurzíva"&amp;9Závěrečný účet za rok 2018&amp;R&amp;"Tahoma,Kurzíva"&amp;9Tabulka č. 19</oddHeader>
    <oddFooter>&amp;C&amp;"Tahoma,Obyčejné"&amp;10&amp;P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zoomScaleSheetLayoutView="100" workbookViewId="0">
      <selection activeCell="J2" sqref="J2"/>
    </sheetView>
  </sheetViews>
  <sheetFormatPr defaultRowHeight="10.5" x14ac:dyDescent="0.2"/>
  <cols>
    <col min="1" max="1" width="6.42578125" style="883" customWidth="1"/>
    <col min="2" max="2" width="42.7109375" style="884" customWidth="1"/>
    <col min="3" max="4" width="13.140625" style="885" customWidth="1"/>
    <col min="5" max="5" width="13.7109375" style="883" customWidth="1"/>
    <col min="6" max="6" width="8" style="886" customWidth="1"/>
    <col min="7" max="7" width="8.7109375" style="887" customWidth="1"/>
    <col min="8" max="8" width="42.7109375" style="888" customWidth="1"/>
    <col min="9" max="9" width="9.140625" style="883"/>
    <col min="10" max="10" width="9.140625" style="883" customWidth="1"/>
    <col min="11" max="16384" width="9.140625" style="883"/>
  </cols>
  <sheetData>
    <row r="1" spans="1:8" s="882" customFormat="1" ht="18" customHeight="1" x14ac:dyDescent="0.2">
      <c r="A1" s="1159" t="s">
        <v>5031</v>
      </c>
      <c r="B1" s="1159"/>
      <c r="C1" s="1159"/>
      <c r="D1" s="1159"/>
      <c r="E1" s="1159"/>
      <c r="F1" s="1159"/>
      <c r="G1" s="1159"/>
      <c r="H1" s="1159"/>
    </row>
    <row r="2" spans="1:8" ht="12" customHeight="1" x14ac:dyDescent="0.2"/>
    <row r="3" spans="1:8" ht="12" customHeight="1" thickBot="1" x14ac:dyDescent="0.2">
      <c r="A3" s="889"/>
      <c r="F3" s="890" t="s">
        <v>4335</v>
      </c>
    </row>
    <row r="4" spans="1:8" ht="23.25" customHeight="1" x14ac:dyDescent="0.2">
      <c r="A4" s="1160"/>
      <c r="B4" s="1161"/>
      <c r="C4" s="891" t="s">
        <v>4336</v>
      </c>
      <c r="D4" s="891" t="s">
        <v>4337</v>
      </c>
      <c r="E4" s="891" t="s">
        <v>4338</v>
      </c>
      <c r="F4" s="892" t="s">
        <v>4339</v>
      </c>
      <c r="G4" s="893"/>
      <c r="H4" s="894"/>
    </row>
    <row r="5" spans="1:8" ht="12.75" customHeight="1" x14ac:dyDescent="0.2">
      <c r="A5" s="1157" t="s">
        <v>4340</v>
      </c>
      <c r="B5" s="1158"/>
      <c r="C5" s="895">
        <f>C21</f>
        <v>611017</v>
      </c>
      <c r="D5" s="895">
        <f>D21</f>
        <v>593154.07999999996</v>
      </c>
      <c r="E5" s="895">
        <f>E21</f>
        <v>536522.8984399999</v>
      </c>
      <c r="F5" s="896">
        <f>E5/D5*100</f>
        <v>90.452534430851415</v>
      </c>
      <c r="G5" s="897"/>
      <c r="H5" s="898"/>
    </row>
    <row r="6" spans="1:8" ht="12.75" customHeight="1" x14ac:dyDescent="0.2">
      <c r="A6" s="1157" t="s">
        <v>4342</v>
      </c>
      <c r="B6" s="1158"/>
      <c r="C6" s="899">
        <f>C28</f>
        <v>24500</v>
      </c>
      <c r="D6" s="899">
        <f>D28</f>
        <v>20657.699999999997</v>
      </c>
      <c r="E6" s="899">
        <f>E28</f>
        <v>12464.482500000002</v>
      </c>
      <c r="F6" s="896">
        <f>E6/D6*100</f>
        <v>60.338191086132554</v>
      </c>
      <c r="G6" s="897"/>
      <c r="H6" s="898"/>
    </row>
    <row r="7" spans="1:8" ht="12.75" customHeight="1" x14ac:dyDescent="0.2">
      <c r="A7" s="1157" t="s">
        <v>4343</v>
      </c>
      <c r="B7" s="1158"/>
      <c r="C7" s="899">
        <f>C36</f>
        <v>67857</v>
      </c>
      <c r="D7" s="899">
        <f>D36</f>
        <v>46508.39</v>
      </c>
      <c r="E7" s="899">
        <f>E36</f>
        <v>40179.005590000001</v>
      </c>
      <c r="F7" s="896">
        <f>E7/D7*100</f>
        <v>86.390876119341058</v>
      </c>
      <c r="G7" s="897"/>
      <c r="H7" s="898"/>
    </row>
    <row r="8" spans="1:8" s="889" customFormat="1" ht="13.5" customHeight="1" thickBot="1" x14ac:dyDescent="0.25">
      <c r="A8" s="1162" t="s">
        <v>402</v>
      </c>
      <c r="B8" s="1163"/>
      <c r="C8" s="900">
        <f>SUM(C5:C7)</f>
        <v>703374</v>
      </c>
      <c r="D8" s="901">
        <f>SUM(D5:D7)</f>
        <v>660320.16999999993</v>
      </c>
      <c r="E8" s="900">
        <f>SUM(E5:E7)</f>
        <v>589166.3865299999</v>
      </c>
      <c r="F8" s="902">
        <f>E8/D8*100</f>
        <v>89.224351049279619</v>
      </c>
      <c r="G8" s="897"/>
      <c r="H8" s="898"/>
    </row>
    <row r="9" spans="1:8" s="970" customFormat="1" ht="10.5" customHeight="1" x14ac:dyDescent="0.2">
      <c r="B9" s="971"/>
      <c r="C9" s="972"/>
      <c r="D9" s="972"/>
      <c r="E9" s="972"/>
      <c r="F9" s="973"/>
      <c r="G9" s="974"/>
      <c r="H9" s="975"/>
    </row>
    <row r="10" spans="1:8" s="970" customFormat="1" ht="10.5" customHeight="1" x14ac:dyDescent="0.2">
      <c r="B10" s="971"/>
      <c r="C10" s="972"/>
      <c r="D10" s="972"/>
      <c r="E10" s="972"/>
      <c r="F10" s="973"/>
      <c r="G10" s="974"/>
      <c r="H10" s="975"/>
    </row>
    <row r="11" spans="1:8" s="970" customFormat="1" ht="10.5" customHeight="1" thickBot="1" x14ac:dyDescent="0.2">
      <c r="B11" s="971"/>
      <c r="C11" s="972"/>
      <c r="D11" s="972"/>
      <c r="E11" s="972"/>
      <c r="F11" s="973"/>
      <c r="G11" s="974"/>
      <c r="H11" s="890" t="s">
        <v>4335</v>
      </c>
    </row>
    <row r="12" spans="1:8" ht="28.5" customHeight="1" thickBot="1" x14ac:dyDescent="0.25">
      <c r="A12" s="906" t="s">
        <v>4344</v>
      </c>
      <c r="B12" s="907" t="s">
        <v>2032</v>
      </c>
      <c r="C12" s="908" t="s">
        <v>4336</v>
      </c>
      <c r="D12" s="908" t="s">
        <v>4337</v>
      </c>
      <c r="E12" s="908" t="s">
        <v>4338</v>
      </c>
      <c r="F12" s="908" t="s">
        <v>4339</v>
      </c>
      <c r="G12" s="908" t="s">
        <v>4345</v>
      </c>
      <c r="H12" s="909" t="s">
        <v>4346</v>
      </c>
    </row>
    <row r="13" spans="1:8" ht="15" customHeight="1" thickBot="1" x14ac:dyDescent="0.2">
      <c r="A13" s="910" t="s">
        <v>4347</v>
      </c>
      <c r="B13" s="911"/>
      <c r="C13" s="912"/>
      <c r="D13" s="912"/>
      <c r="E13" s="913"/>
      <c r="F13" s="914"/>
      <c r="G13" s="915"/>
      <c r="H13" s="916"/>
    </row>
    <row r="14" spans="1:8" s="917" customFormat="1" ht="67.5" customHeight="1" x14ac:dyDescent="0.2">
      <c r="A14" s="918">
        <v>1</v>
      </c>
      <c r="B14" s="1036" t="s">
        <v>5032</v>
      </c>
      <c r="C14" s="1037">
        <v>439279</v>
      </c>
      <c r="D14" s="1037">
        <f>439118.88+5.12</f>
        <v>439124</v>
      </c>
      <c r="E14" s="1037">
        <f>413453.86647+5.12</f>
        <v>413458.98647</v>
      </c>
      <c r="F14" s="1031">
        <f t="shared" ref="F14:F21" si="0">E14/D14*100</f>
        <v>94.155406324864956</v>
      </c>
      <c r="G14" s="1057" t="s">
        <v>4348</v>
      </c>
      <c r="H14" s="956" t="s">
        <v>5033</v>
      </c>
    </row>
    <row r="15" spans="1:8" s="917" customFormat="1" ht="105" x14ac:dyDescent="0.2">
      <c r="A15" s="918">
        <f>A14+1</f>
        <v>2</v>
      </c>
      <c r="B15" s="1036" t="s">
        <v>5034</v>
      </c>
      <c r="C15" s="1037">
        <v>96254</v>
      </c>
      <c r="D15" s="1037">
        <v>91612.23000000001</v>
      </c>
      <c r="E15" s="1037">
        <v>74253.623639999932</v>
      </c>
      <c r="F15" s="929">
        <f t="shared" si="0"/>
        <v>81.052086211633451</v>
      </c>
      <c r="G15" s="922" t="s">
        <v>4348</v>
      </c>
      <c r="H15" s="925" t="s">
        <v>5035</v>
      </c>
    </row>
    <row r="16" spans="1:8" s="917" customFormat="1" ht="105" x14ac:dyDescent="0.2">
      <c r="A16" s="918">
        <f t="shared" ref="A16:A20" si="1">A15+1</f>
        <v>3</v>
      </c>
      <c r="B16" s="1036" t="s">
        <v>5036</v>
      </c>
      <c r="C16" s="1037">
        <v>37726</v>
      </c>
      <c r="D16" s="1037">
        <v>30657</v>
      </c>
      <c r="E16" s="1037">
        <v>28866.353999999999</v>
      </c>
      <c r="F16" s="929">
        <f t="shared" si="0"/>
        <v>94.159095801937568</v>
      </c>
      <c r="G16" s="922" t="s">
        <v>4348</v>
      </c>
      <c r="H16" s="923" t="s">
        <v>5037</v>
      </c>
    </row>
    <row r="17" spans="1:8" s="917" customFormat="1" ht="24" customHeight="1" x14ac:dyDescent="0.2">
      <c r="A17" s="918">
        <f t="shared" si="1"/>
        <v>4</v>
      </c>
      <c r="B17" s="1036" t="s">
        <v>5038</v>
      </c>
      <c r="C17" s="1037">
        <v>26039</v>
      </c>
      <c r="D17" s="1037">
        <v>16033.57</v>
      </c>
      <c r="E17" s="1037">
        <v>8627.4672299999984</v>
      </c>
      <c r="F17" s="929">
        <f t="shared" si="0"/>
        <v>53.808772656370337</v>
      </c>
      <c r="G17" s="922" t="s">
        <v>4348</v>
      </c>
      <c r="H17" s="926" t="s">
        <v>5055</v>
      </c>
    </row>
    <row r="18" spans="1:8" s="917" customFormat="1" ht="34.5" customHeight="1" x14ac:dyDescent="0.2">
      <c r="A18" s="918">
        <f t="shared" si="1"/>
        <v>5</v>
      </c>
      <c r="B18" s="1036" t="s">
        <v>5039</v>
      </c>
      <c r="C18" s="1037">
        <v>11719</v>
      </c>
      <c r="D18" s="1037">
        <v>15327.28</v>
      </c>
      <c r="E18" s="1037">
        <v>11144.99653</v>
      </c>
      <c r="F18" s="921">
        <f t="shared" si="0"/>
        <v>72.713465990051731</v>
      </c>
      <c r="G18" s="1010" t="s">
        <v>4348</v>
      </c>
      <c r="H18" s="923" t="s">
        <v>5040</v>
      </c>
    </row>
    <row r="19" spans="1:8" s="917" customFormat="1" ht="31.5" x14ac:dyDescent="0.2">
      <c r="A19" s="918">
        <f t="shared" si="1"/>
        <v>6</v>
      </c>
      <c r="B19" s="1042" t="s">
        <v>5041</v>
      </c>
      <c r="C19" s="1037">
        <v>0</v>
      </c>
      <c r="D19" s="1037">
        <v>200</v>
      </c>
      <c r="E19" s="1037">
        <v>114.51035</v>
      </c>
      <c r="F19" s="921">
        <f t="shared" si="0"/>
        <v>57.255175000000001</v>
      </c>
      <c r="G19" s="924" t="s">
        <v>4348</v>
      </c>
      <c r="H19" s="923" t="s">
        <v>5042</v>
      </c>
    </row>
    <row r="20" spans="1:8" s="917" customFormat="1" ht="34.5" customHeight="1" x14ac:dyDescent="0.2">
      <c r="A20" s="918">
        <f t="shared" si="1"/>
        <v>7</v>
      </c>
      <c r="B20" s="1042" t="s">
        <v>5043</v>
      </c>
      <c r="C20" s="1037">
        <v>0</v>
      </c>
      <c r="D20" s="1037">
        <v>200</v>
      </c>
      <c r="E20" s="1037">
        <v>56.96022</v>
      </c>
      <c r="F20" s="921">
        <f t="shared" si="0"/>
        <v>28.480109999999996</v>
      </c>
      <c r="G20" s="924" t="s">
        <v>4348</v>
      </c>
      <c r="H20" s="923" t="s">
        <v>5044</v>
      </c>
    </row>
    <row r="21" spans="1:8" s="903" customFormat="1" ht="13.5" customHeight="1" thickBot="1" x14ac:dyDescent="0.25">
      <c r="A21" s="1164" t="s">
        <v>402</v>
      </c>
      <c r="B21" s="1165"/>
      <c r="C21" s="935">
        <f>SUM(C14:C20)</f>
        <v>611017</v>
      </c>
      <c r="D21" s="935">
        <f>SUM(D14:D20)</f>
        <v>593154.07999999996</v>
      </c>
      <c r="E21" s="935">
        <f>SUM(E14:E20)</f>
        <v>536522.8984399999</v>
      </c>
      <c r="F21" s="936">
        <f t="shared" si="0"/>
        <v>90.452534430851415</v>
      </c>
      <c r="G21" s="937"/>
      <c r="H21" s="938"/>
    </row>
    <row r="22" spans="1:8" ht="18" customHeight="1" thickBot="1" x14ac:dyDescent="0.2">
      <c r="A22" s="949" t="s">
        <v>4382</v>
      </c>
      <c r="B22" s="950"/>
      <c r="C22" s="951"/>
      <c r="D22" s="951"/>
      <c r="E22" s="952"/>
      <c r="F22" s="953"/>
      <c r="G22" s="954"/>
      <c r="H22" s="955"/>
    </row>
    <row r="23" spans="1:8" s="884" customFormat="1" ht="12.75" customHeight="1" x14ac:dyDescent="0.2">
      <c r="A23" s="943">
        <f>A20+1</f>
        <v>8</v>
      </c>
      <c r="B23" s="1036" t="s">
        <v>2045</v>
      </c>
      <c r="C23" s="1037">
        <v>0</v>
      </c>
      <c r="D23" s="1037">
        <v>5246.6799999999994</v>
      </c>
      <c r="E23" s="1037">
        <v>5194.5254000000014</v>
      </c>
      <c r="F23" s="921">
        <f t="shared" ref="F23:F28" si="2">E23/D23*100</f>
        <v>99.005950429605051</v>
      </c>
      <c r="G23" s="946" t="s">
        <v>4350</v>
      </c>
      <c r="H23" s="956" t="s">
        <v>70</v>
      </c>
    </row>
    <row r="24" spans="1:8" s="884" customFormat="1" ht="62.25" customHeight="1" x14ac:dyDescent="0.2">
      <c r="A24" s="918">
        <f t="shared" ref="A24:A27" si="3">A23+1</f>
        <v>9</v>
      </c>
      <c r="B24" s="1036" t="s">
        <v>2046</v>
      </c>
      <c r="C24" s="1037">
        <v>9480</v>
      </c>
      <c r="D24" s="1037">
        <v>9494.64</v>
      </c>
      <c r="E24" s="1037">
        <v>3193.2841900000003</v>
      </c>
      <c r="F24" s="921">
        <f t="shared" si="2"/>
        <v>33.632493596387022</v>
      </c>
      <c r="G24" s="957" t="s">
        <v>4348</v>
      </c>
      <c r="H24" s="926" t="s">
        <v>5045</v>
      </c>
    </row>
    <row r="25" spans="1:8" s="884" customFormat="1" ht="60.75" customHeight="1" x14ac:dyDescent="0.2">
      <c r="A25" s="918">
        <f t="shared" si="3"/>
        <v>10</v>
      </c>
      <c r="B25" s="1036" t="s">
        <v>2048</v>
      </c>
      <c r="C25" s="1037">
        <v>12070</v>
      </c>
      <c r="D25" s="1037">
        <v>3966.1</v>
      </c>
      <c r="E25" s="1037">
        <v>2127.04549</v>
      </c>
      <c r="F25" s="921">
        <f t="shared" si="2"/>
        <v>53.630657068656873</v>
      </c>
      <c r="G25" s="958" t="s">
        <v>4348</v>
      </c>
      <c r="H25" s="926" t="s">
        <v>5046</v>
      </c>
    </row>
    <row r="26" spans="1:8" s="884" customFormat="1" ht="60" customHeight="1" x14ac:dyDescent="0.2">
      <c r="A26" s="918">
        <f t="shared" si="3"/>
        <v>11</v>
      </c>
      <c r="B26" s="1036" t="s">
        <v>5047</v>
      </c>
      <c r="C26" s="1037">
        <v>2950</v>
      </c>
      <c r="D26" s="1037">
        <v>1681.8000000000002</v>
      </c>
      <c r="E26" s="1037">
        <v>1681.14804</v>
      </c>
      <c r="F26" s="921">
        <f t="shared" si="2"/>
        <v>99.961234391723139</v>
      </c>
      <c r="G26" s="958" t="s">
        <v>4348</v>
      </c>
      <c r="H26" s="926" t="s">
        <v>70</v>
      </c>
    </row>
    <row r="27" spans="1:8" s="884" customFormat="1" ht="24.75" customHeight="1" x14ac:dyDescent="0.2">
      <c r="A27" s="918">
        <f t="shared" si="3"/>
        <v>12</v>
      </c>
      <c r="B27" s="1036" t="s">
        <v>2050</v>
      </c>
      <c r="C27" s="1037">
        <v>0</v>
      </c>
      <c r="D27" s="1037">
        <v>268.48</v>
      </c>
      <c r="E27" s="1037">
        <v>268.47937999999999</v>
      </c>
      <c r="F27" s="921">
        <f t="shared" si="2"/>
        <v>99.999769070321804</v>
      </c>
      <c r="G27" s="958" t="s">
        <v>4371</v>
      </c>
      <c r="H27" s="923" t="s">
        <v>70</v>
      </c>
    </row>
    <row r="28" spans="1:8" s="884" customFormat="1" ht="11.25" thickBot="1" x14ac:dyDescent="0.25">
      <c r="A28" s="1164" t="s">
        <v>402</v>
      </c>
      <c r="B28" s="1165"/>
      <c r="C28" s="935">
        <f>SUM(C23:C27)</f>
        <v>24500</v>
      </c>
      <c r="D28" s="961">
        <f>SUM(D23:D27)</f>
        <v>20657.699999999997</v>
      </c>
      <c r="E28" s="961">
        <f>SUM(E23:E27)</f>
        <v>12464.482500000002</v>
      </c>
      <c r="F28" s="962">
        <f t="shared" si="2"/>
        <v>60.338191086132554</v>
      </c>
      <c r="G28" s="937"/>
      <c r="H28" s="963"/>
    </row>
    <row r="29" spans="1:8" ht="18" customHeight="1" thickBot="1" x14ac:dyDescent="0.2">
      <c r="A29" s="910" t="s">
        <v>4343</v>
      </c>
      <c r="B29" s="911"/>
      <c r="C29" s="912"/>
      <c r="D29" s="912"/>
      <c r="E29" s="913"/>
      <c r="F29" s="914"/>
      <c r="G29" s="915"/>
      <c r="H29" s="964"/>
    </row>
    <row r="30" spans="1:8" s="884" customFormat="1" ht="61.5" customHeight="1" x14ac:dyDescent="0.2">
      <c r="A30" s="943">
        <f>A27+1</f>
        <v>13</v>
      </c>
      <c r="B30" s="1036" t="s">
        <v>2233</v>
      </c>
      <c r="C30" s="1037">
        <v>48900</v>
      </c>
      <c r="D30" s="1037">
        <v>27783.340000000004</v>
      </c>
      <c r="E30" s="1037">
        <v>27054.214550000001</v>
      </c>
      <c r="F30" s="921">
        <f t="shared" ref="F30:F36" si="4">E30/D30*100</f>
        <v>97.375673875063256</v>
      </c>
      <c r="G30" s="992" t="s">
        <v>4350</v>
      </c>
      <c r="H30" s="984" t="s">
        <v>5048</v>
      </c>
    </row>
    <row r="31" spans="1:8" s="884" customFormat="1" ht="57.75" customHeight="1" x14ac:dyDescent="0.2">
      <c r="A31" s="918">
        <f t="shared" ref="A31:A35" si="5">A30+1</f>
        <v>14</v>
      </c>
      <c r="B31" s="1036" t="s">
        <v>2232</v>
      </c>
      <c r="C31" s="1037">
        <v>12900</v>
      </c>
      <c r="D31" s="1037">
        <v>7000.0199999999995</v>
      </c>
      <c r="E31" s="1037">
        <v>4129.0039999999999</v>
      </c>
      <c r="F31" s="921">
        <f t="shared" si="4"/>
        <v>58.985602898277435</v>
      </c>
      <c r="G31" s="958" t="s">
        <v>4350</v>
      </c>
      <c r="H31" s="984" t="s">
        <v>5049</v>
      </c>
    </row>
    <row r="32" spans="1:8" s="884" customFormat="1" ht="69" customHeight="1" x14ac:dyDescent="0.2">
      <c r="A32" s="918">
        <f t="shared" si="5"/>
        <v>15</v>
      </c>
      <c r="B32" s="1036" t="s">
        <v>2234</v>
      </c>
      <c r="C32" s="1037">
        <v>5200</v>
      </c>
      <c r="D32" s="1037">
        <v>6727.6500000000024</v>
      </c>
      <c r="E32" s="1037">
        <v>6363.369529999999</v>
      </c>
      <c r="F32" s="921">
        <f t="shared" si="4"/>
        <v>94.585323701441013</v>
      </c>
      <c r="G32" s="958" t="s">
        <v>4350</v>
      </c>
      <c r="H32" s="984" t="s">
        <v>5050</v>
      </c>
    </row>
    <row r="33" spans="1:8" s="884" customFormat="1" ht="39" customHeight="1" x14ac:dyDescent="0.2">
      <c r="A33" s="918">
        <f t="shared" si="5"/>
        <v>16</v>
      </c>
      <c r="B33" s="1036" t="s">
        <v>2231</v>
      </c>
      <c r="C33" s="1037">
        <v>121</v>
      </c>
      <c r="D33" s="1037">
        <v>852.86000000000013</v>
      </c>
      <c r="E33" s="1037">
        <v>626.12558000000001</v>
      </c>
      <c r="F33" s="921">
        <f t="shared" si="4"/>
        <v>73.414813685716283</v>
      </c>
      <c r="G33" s="958" t="s">
        <v>4371</v>
      </c>
      <c r="H33" s="984" t="s">
        <v>4672</v>
      </c>
    </row>
    <row r="34" spans="1:8" s="884" customFormat="1" ht="69" customHeight="1" x14ac:dyDescent="0.2">
      <c r="A34" s="918">
        <f t="shared" si="5"/>
        <v>17</v>
      </c>
      <c r="B34" s="1036" t="s">
        <v>2229</v>
      </c>
      <c r="C34" s="1037">
        <v>100</v>
      </c>
      <c r="D34" s="1037">
        <v>1975.8499999999997</v>
      </c>
      <c r="E34" s="1037">
        <v>1400.4607499999997</v>
      </c>
      <c r="F34" s="921">
        <f t="shared" si="4"/>
        <v>70.878900220158414</v>
      </c>
      <c r="G34" s="958" t="s">
        <v>4350</v>
      </c>
      <c r="H34" s="984" t="s">
        <v>5051</v>
      </c>
    </row>
    <row r="35" spans="1:8" s="884" customFormat="1" ht="67.5" customHeight="1" x14ac:dyDescent="0.2">
      <c r="A35" s="918">
        <f t="shared" si="5"/>
        <v>18</v>
      </c>
      <c r="B35" s="1036" t="s">
        <v>2230</v>
      </c>
      <c r="C35" s="1037">
        <v>636</v>
      </c>
      <c r="D35" s="1037">
        <v>2168.6699999999996</v>
      </c>
      <c r="E35" s="1037">
        <v>605.83118000000002</v>
      </c>
      <c r="F35" s="921">
        <f t="shared" si="4"/>
        <v>27.935609382709224</v>
      </c>
      <c r="G35" s="958" t="s">
        <v>4350</v>
      </c>
      <c r="H35" s="984" t="s">
        <v>5052</v>
      </c>
    </row>
    <row r="36" spans="1:8" s="884" customFormat="1" ht="13.5" customHeight="1" thickBot="1" x14ac:dyDescent="0.25">
      <c r="A36" s="1164" t="s">
        <v>402</v>
      </c>
      <c r="B36" s="1165"/>
      <c r="C36" s="935">
        <f>SUM(C30:C35)</f>
        <v>67857</v>
      </c>
      <c r="D36" s="935">
        <f>SUM(D30:D35)</f>
        <v>46508.39</v>
      </c>
      <c r="E36" s="935">
        <f>SUM(E30:E35)</f>
        <v>40179.005590000001</v>
      </c>
      <c r="F36" s="962">
        <f t="shared" si="4"/>
        <v>86.390876119341058</v>
      </c>
      <c r="G36" s="937"/>
      <c r="H36" s="965"/>
    </row>
    <row r="37" spans="1:8" s="972" customFormat="1" x14ac:dyDescent="0.2">
      <c r="A37" s="985"/>
      <c r="B37" s="986"/>
      <c r="C37" s="985"/>
      <c r="D37" s="985"/>
      <c r="E37" s="985"/>
      <c r="F37" s="987"/>
      <c r="G37" s="988"/>
      <c r="H37" s="989"/>
    </row>
  </sheetData>
  <mergeCells count="9">
    <mergeCell ref="A21:B21"/>
    <mergeCell ref="A28:B28"/>
    <mergeCell ref="A36:B36"/>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16" fitToHeight="0" orientation="landscape" useFirstPageNumber="1" r:id="rId1"/>
  <headerFooter alignWithMargins="0">
    <oddHeader>&amp;L&amp;"Tahoma,Kurzíva"&amp;9Závěrečný účet za rok 2018&amp;R&amp;"Tahoma,Kurzíva"&amp;9Tabulka č. 20</oddHeader>
    <oddFooter>&amp;C&amp;"Tahoma,Obyčejné"&amp;10&amp;P</oddFooter>
  </headerFooter>
  <rowBreaks count="1" manualBreakCount="1">
    <brk id="18"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zoomScaleNormal="100" zoomScaleSheetLayoutView="100" workbookViewId="0">
      <selection activeCell="E2" sqref="E2"/>
    </sheetView>
  </sheetViews>
  <sheetFormatPr defaultRowHeight="15" x14ac:dyDescent="0.2"/>
  <cols>
    <col min="1" max="1" width="12.7109375" style="365" bestFit="1" customWidth="1"/>
    <col min="2" max="2" width="66.7109375" style="366" customWidth="1"/>
    <col min="3" max="3" width="16.7109375" style="377" customWidth="1"/>
    <col min="4" max="4" width="10.42578125" style="364" bestFit="1" customWidth="1"/>
    <col min="5" max="16384" width="9.140625" style="364"/>
  </cols>
  <sheetData>
    <row r="1" spans="1:4" ht="31.5" customHeight="1" x14ac:dyDescent="0.2">
      <c r="A1" s="1168" t="s">
        <v>967</v>
      </c>
      <c r="B1" s="1168"/>
      <c r="C1" s="1168"/>
    </row>
    <row r="2" spans="1:4" ht="15.75" thickBot="1" x14ac:dyDescent="0.25">
      <c r="C2" s="367" t="s">
        <v>2</v>
      </c>
    </row>
    <row r="3" spans="1:4" ht="45.75" customHeight="1" thickBot="1" x14ac:dyDescent="0.25">
      <c r="A3" s="368" t="s">
        <v>968</v>
      </c>
      <c r="B3" s="369" t="s">
        <v>969</v>
      </c>
      <c r="C3" s="370" t="s">
        <v>970</v>
      </c>
    </row>
    <row r="4" spans="1:4" ht="15.75" customHeight="1" x14ac:dyDescent="0.2">
      <c r="A4" s="371">
        <v>95711</v>
      </c>
      <c r="B4" s="372" t="s">
        <v>971</v>
      </c>
      <c r="C4" s="373">
        <v>1735.72984</v>
      </c>
      <c r="D4" s="374"/>
    </row>
    <row r="5" spans="1:4" ht="15.75" customHeight="1" x14ac:dyDescent="0.2">
      <c r="A5" s="371">
        <v>3103820</v>
      </c>
      <c r="B5" s="372" t="s">
        <v>972</v>
      </c>
      <c r="C5" s="373">
        <v>88.589799999999997</v>
      </c>
      <c r="D5" s="374"/>
    </row>
    <row r="6" spans="1:4" ht="18" customHeight="1" thickBot="1" x14ac:dyDescent="0.25">
      <c r="A6" s="371">
        <v>6839517</v>
      </c>
      <c r="B6" s="372" t="s">
        <v>973</v>
      </c>
      <c r="C6" s="373">
        <v>427.70233000000002</v>
      </c>
    </row>
    <row r="7" spans="1:4" ht="15.75" thickBot="1" x14ac:dyDescent="0.25">
      <c r="A7" s="1169" t="s">
        <v>974</v>
      </c>
      <c r="B7" s="1170"/>
      <c r="C7" s="375">
        <f>SUM(C4:C6)</f>
        <v>2252.0219699999998</v>
      </c>
    </row>
    <row r="13" spans="1:4" x14ac:dyDescent="0.2">
      <c r="C13" s="376"/>
    </row>
  </sheetData>
  <mergeCells count="2">
    <mergeCell ref="A1:C1"/>
    <mergeCell ref="A7:B7"/>
  </mergeCells>
  <printOptions horizontalCentered="1"/>
  <pageMargins left="0.39370078740157483" right="0.39370078740157483" top="0.59055118110236227" bottom="0.39370078740157483" header="0.31496062992125984" footer="0.11811023622047245"/>
  <pageSetup paperSize="9" firstPageNumber="319" fitToHeight="0" orientation="portrait" useFirstPageNumber="1" r:id="rId1"/>
  <headerFooter>
    <oddHeader>&amp;L&amp;"Tahoma,Kurzíva"&amp;9Závěrečný účet za rok 2018&amp;R&amp;"Tahoma,Kurzíva"&amp;9Tabulka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zoomScaleSheetLayoutView="100" workbookViewId="0">
      <selection activeCell="E2" sqref="E2"/>
    </sheetView>
  </sheetViews>
  <sheetFormatPr defaultRowHeight="15" x14ac:dyDescent="0.2"/>
  <cols>
    <col min="1" max="1" width="12.7109375" style="378" bestFit="1" customWidth="1"/>
    <col min="2" max="2" width="66.7109375" style="379" customWidth="1"/>
    <col min="3" max="3" width="16.7109375" style="385" customWidth="1"/>
    <col min="4" max="4" width="9.140625" style="379" customWidth="1"/>
    <col min="5" max="16384" width="9.140625" style="379"/>
  </cols>
  <sheetData>
    <row r="1" spans="1:3" s="364" customFormat="1" ht="31.5" customHeight="1" x14ac:dyDescent="0.2">
      <c r="A1" s="1168" t="s">
        <v>975</v>
      </c>
      <c r="B1" s="1168"/>
      <c r="C1" s="1168"/>
    </row>
    <row r="2" spans="1:3" ht="15.75" customHeight="1" thickBot="1" x14ac:dyDescent="0.25">
      <c r="C2" s="367" t="s">
        <v>2</v>
      </c>
    </row>
    <row r="3" spans="1:3" ht="45.75" customHeight="1" thickBot="1" x14ac:dyDescent="0.25">
      <c r="A3" s="368" t="s">
        <v>968</v>
      </c>
      <c r="B3" s="380" t="s">
        <v>969</v>
      </c>
      <c r="C3" s="370" t="s">
        <v>970</v>
      </c>
    </row>
    <row r="4" spans="1:3" x14ac:dyDescent="0.2">
      <c r="A4" s="371" t="s">
        <v>976</v>
      </c>
      <c r="B4" s="372" t="s">
        <v>977</v>
      </c>
      <c r="C4" s="381">
        <v>0</v>
      </c>
    </row>
    <row r="5" spans="1:3" x14ac:dyDescent="0.2">
      <c r="A5" s="382" t="s">
        <v>978</v>
      </c>
      <c r="B5" s="383" t="s">
        <v>979</v>
      </c>
      <c r="C5" s="373">
        <v>0</v>
      </c>
    </row>
    <row r="6" spans="1:3" x14ac:dyDescent="0.2">
      <c r="A6" s="382" t="s">
        <v>980</v>
      </c>
      <c r="B6" s="383" t="s">
        <v>981</v>
      </c>
      <c r="C6" s="373">
        <v>343.79275000000001</v>
      </c>
    </row>
    <row r="7" spans="1:3" x14ac:dyDescent="0.2">
      <c r="A7" s="382" t="s">
        <v>982</v>
      </c>
      <c r="B7" s="383" t="s">
        <v>983</v>
      </c>
      <c r="C7" s="373">
        <v>108.70966</v>
      </c>
    </row>
    <row r="8" spans="1:3" x14ac:dyDescent="0.2">
      <c r="A8" s="382" t="s">
        <v>984</v>
      </c>
      <c r="B8" s="383" t="s">
        <v>985</v>
      </c>
      <c r="C8" s="373">
        <v>125.49464</v>
      </c>
    </row>
    <row r="9" spans="1:3" x14ac:dyDescent="0.2">
      <c r="A9" s="382" t="s">
        <v>986</v>
      </c>
      <c r="B9" s="383" t="s">
        <v>987</v>
      </c>
      <c r="C9" s="373">
        <v>84.094390000000004</v>
      </c>
    </row>
    <row r="10" spans="1:3" ht="15.75" thickBot="1" x14ac:dyDescent="0.25">
      <c r="A10" s="382" t="s">
        <v>988</v>
      </c>
      <c r="B10" s="383" t="s">
        <v>989</v>
      </c>
      <c r="C10" s="373">
        <v>174.95881</v>
      </c>
    </row>
    <row r="11" spans="1:3" s="364" customFormat="1" ht="18" customHeight="1" thickBot="1" x14ac:dyDescent="0.25">
      <c r="A11" s="1171" t="s">
        <v>990</v>
      </c>
      <c r="B11" s="1172"/>
      <c r="C11" s="384">
        <f>SUM(C4:C10)</f>
        <v>837.05024999999989</v>
      </c>
    </row>
    <row r="13" spans="1:3" x14ac:dyDescent="0.2">
      <c r="A13" s="379"/>
      <c r="C13" s="379"/>
    </row>
    <row r="14" spans="1:3" x14ac:dyDescent="0.2">
      <c r="A14" s="379"/>
      <c r="C14" s="379"/>
    </row>
    <row r="15" spans="1:3" x14ac:dyDescent="0.2">
      <c r="A15" s="379"/>
      <c r="C15" s="379"/>
    </row>
    <row r="16" spans="1:3" x14ac:dyDescent="0.2">
      <c r="A16" s="379"/>
      <c r="C16" s="379"/>
    </row>
    <row r="17" spans="1:3" x14ac:dyDescent="0.2">
      <c r="A17" s="379"/>
      <c r="C17" s="379"/>
    </row>
    <row r="18" spans="1:3" x14ac:dyDescent="0.2">
      <c r="A18" s="379"/>
      <c r="C18" s="379"/>
    </row>
    <row r="19" spans="1:3" x14ac:dyDescent="0.2">
      <c r="A19" s="379"/>
      <c r="C19" s="379"/>
    </row>
    <row r="20" spans="1:3" x14ac:dyDescent="0.2">
      <c r="A20" s="379"/>
      <c r="C20" s="379"/>
    </row>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20" fitToHeight="0" orientation="portrait" useFirstPageNumber="1" r:id="rId1"/>
  <headerFooter>
    <oddHeader>&amp;L&amp;"Tahoma,Kurzíva"&amp;9Závěrečný účet za rok 2018&amp;R&amp;"Tahoma,Kurzíva"&amp;9Tabulka č. 22</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R31"/>
  <sheetViews>
    <sheetView showGridLines="0" zoomScaleNormal="100" zoomScaleSheetLayoutView="100" workbookViewId="0">
      <selection sqref="A1:G1"/>
    </sheetView>
  </sheetViews>
  <sheetFormatPr defaultRowHeight="12.75" x14ac:dyDescent="0.2"/>
  <cols>
    <col min="1" max="14" width="9.140625" style="18"/>
    <col min="15" max="15" width="60" style="19" customWidth="1"/>
    <col min="16" max="16" width="16.7109375" style="19" customWidth="1"/>
    <col min="17" max="17" width="12.140625" style="18" customWidth="1"/>
    <col min="18" max="16384" width="9.140625" style="18"/>
  </cols>
  <sheetData>
    <row r="1" spans="15:16" x14ac:dyDescent="0.2">
      <c r="O1" s="17"/>
      <c r="P1" s="17"/>
    </row>
    <row r="2" spans="15:16" x14ac:dyDescent="0.2">
      <c r="O2" s="17"/>
      <c r="P2" s="17"/>
    </row>
    <row r="10" spans="15:16" x14ac:dyDescent="0.2">
      <c r="O10" s="17"/>
      <c r="P10" s="17"/>
    </row>
    <row r="21" spans="14:18" x14ac:dyDescent="0.2">
      <c r="R21" s="16"/>
    </row>
    <row r="22" spans="14:18" x14ac:dyDescent="0.2">
      <c r="R22" s="16"/>
    </row>
    <row r="23" spans="14:18" x14ac:dyDescent="0.2">
      <c r="N23" s="20"/>
      <c r="R23" s="16"/>
    </row>
    <row r="24" spans="14:18" x14ac:dyDescent="0.2">
      <c r="N24" s="20" t="s">
        <v>17</v>
      </c>
      <c r="R24" s="16"/>
    </row>
    <row r="25" spans="14:18" x14ac:dyDescent="0.2">
      <c r="N25" s="20" t="s">
        <v>18</v>
      </c>
      <c r="R25" s="16"/>
    </row>
    <row r="26" spans="14:18" x14ac:dyDescent="0.2">
      <c r="N26" s="20" t="s">
        <v>19</v>
      </c>
      <c r="R26" s="16"/>
    </row>
    <row r="27" spans="14:18" x14ac:dyDescent="0.2">
      <c r="N27" s="20" t="s">
        <v>20</v>
      </c>
      <c r="R27" s="16"/>
    </row>
    <row r="28" spans="14:18" x14ac:dyDescent="0.2">
      <c r="N28" s="20" t="s">
        <v>21</v>
      </c>
      <c r="R28" s="16"/>
    </row>
    <row r="29" spans="14:18" x14ac:dyDescent="0.2">
      <c r="N29" s="20"/>
      <c r="R29" s="16"/>
    </row>
    <row r="30" spans="14:18" x14ac:dyDescent="0.2">
      <c r="O30" s="21"/>
      <c r="P30" s="21"/>
      <c r="Q30" s="22"/>
      <c r="R30" s="16"/>
    </row>
    <row r="31" spans="14:18" x14ac:dyDescent="0.2">
      <c r="O31" s="23"/>
      <c r="P31" s="23"/>
      <c r="Q31" s="16"/>
      <c r="R31" s="16"/>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6" orientation="landscape" useFirstPageNumber="1" r:id="rId2"/>
  <headerFooter scaleWithDoc="0" alignWithMargins="0">
    <oddHeader>&amp;L&amp;"Tahoma,Kurzíva"&amp;9Závěrečný účet za rok 2018&amp;R&amp;"Tahoma,Kurzíva"&amp;9Graf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Normal="100" zoomScaleSheetLayoutView="100" workbookViewId="0">
      <selection activeCell="E2" sqref="E2"/>
    </sheetView>
  </sheetViews>
  <sheetFormatPr defaultRowHeight="15" x14ac:dyDescent="0.2"/>
  <cols>
    <col min="1" max="1" width="12.7109375" style="386" bestFit="1" customWidth="1"/>
    <col min="2" max="2" width="66.7109375" style="366" customWidth="1"/>
    <col min="3" max="3" width="16.7109375" style="377" customWidth="1"/>
    <col min="4" max="16384" width="9.140625" style="364"/>
  </cols>
  <sheetData>
    <row r="1" spans="1:3" ht="31.5" customHeight="1" x14ac:dyDescent="0.2">
      <c r="A1" s="1168" t="s">
        <v>991</v>
      </c>
      <c r="B1" s="1168"/>
      <c r="C1" s="1168"/>
    </row>
    <row r="2" spans="1:3" ht="15.75" customHeight="1" thickBot="1" x14ac:dyDescent="0.25">
      <c r="C2" s="387" t="s">
        <v>2</v>
      </c>
    </row>
    <row r="3" spans="1:3" s="388" customFormat="1" ht="45.75" customHeight="1" thickBot="1" x14ac:dyDescent="0.25">
      <c r="A3" s="368" t="s">
        <v>968</v>
      </c>
      <c r="B3" s="369" t="s">
        <v>969</v>
      </c>
      <c r="C3" s="370" t="s">
        <v>970</v>
      </c>
    </row>
    <row r="4" spans="1:3" s="388" customFormat="1" ht="15" customHeight="1" x14ac:dyDescent="0.2">
      <c r="A4" s="389" t="s">
        <v>992</v>
      </c>
      <c r="B4" s="390" t="s">
        <v>993</v>
      </c>
      <c r="C4" s="381">
        <v>0</v>
      </c>
    </row>
    <row r="5" spans="1:3" s="388" customFormat="1" ht="15" customHeight="1" x14ac:dyDescent="0.2">
      <c r="A5" s="391" t="s">
        <v>994</v>
      </c>
      <c r="B5" s="392" t="s">
        <v>995</v>
      </c>
      <c r="C5" s="393">
        <v>0</v>
      </c>
    </row>
    <row r="6" spans="1:3" s="388" customFormat="1" ht="15" customHeight="1" x14ac:dyDescent="0.2">
      <c r="A6" s="391" t="s">
        <v>996</v>
      </c>
      <c r="B6" s="392" t="s">
        <v>997</v>
      </c>
      <c r="C6" s="393">
        <v>93.709559999999996</v>
      </c>
    </row>
    <row r="7" spans="1:3" s="388" customFormat="1" ht="15" customHeight="1" x14ac:dyDescent="0.2">
      <c r="A7" s="391" t="s">
        <v>998</v>
      </c>
      <c r="B7" s="392" t="s">
        <v>999</v>
      </c>
      <c r="C7" s="393">
        <v>0</v>
      </c>
    </row>
    <row r="8" spans="1:3" s="388" customFormat="1" ht="15" customHeight="1" x14ac:dyDescent="0.2">
      <c r="A8" s="391" t="s">
        <v>1000</v>
      </c>
      <c r="B8" s="392" t="s">
        <v>1001</v>
      </c>
      <c r="C8" s="393">
        <v>0</v>
      </c>
    </row>
    <row r="9" spans="1:3" s="388" customFormat="1" ht="12.75" x14ac:dyDescent="0.2">
      <c r="A9" s="391" t="s">
        <v>1002</v>
      </c>
      <c r="B9" s="394" t="s">
        <v>1003</v>
      </c>
      <c r="C9" s="393">
        <v>161.63471999999999</v>
      </c>
    </row>
    <row r="10" spans="1:3" s="388" customFormat="1" ht="15" customHeight="1" x14ac:dyDescent="0.2">
      <c r="A10" s="391" t="s">
        <v>1004</v>
      </c>
      <c r="B10" s="392" t="s">
        <v>1005</v>
      </c>
      <c r="C10" s="393">
        <v>0</v>
      </c>
    </row>
    <row r="11" spans="1:3" s="388" customFormat="1" ht="15" customHeight="1" x14ac:dyDescent="0.2">
      <c r="A11" s="391" t="s">
        <v>1006</v>
      </c>
      <c r="B11" s="392" t="s">
        <v>1007</v>
      </c>
      <c r="C11" s="393">
        <v>0</v>
      </c>
    </row>
    <row r="12" spans="1:3" s="388" customFormat="1" ht="15" customHeight="1" x14ac:dyDescent="0.2">
      <c r="A12" s="391" t="s">
        <v>1008</v>
      </c>
      <c r="B12" s="392" t="s">
        <v>1009</v>
      </c>
      <c r="C12" s="393">
        <v>1.2749999999999999</v>
      </c>
    </row>
    <row r="13" spans="1:3" s="388" customFormat="1" ht="15" customHeight="1" x14ac:dyDescent="0.2">
      <c r="A13" s="391" t="s">
        <v>1010</v>
      </c>
      <c r="B13" s="392" t="s">
        <v>1011</v>
      </c>
      <c r="C13" s="393">
        <v>0</v>
      </c>
    </row>
    <row r="14" spans="1:3" s="388" customFormat="1" ht="15" customHeight="1" x14ac:dyDescent="0.2">
      <c r="A14" s="391" t="s">
        <v>1012</v>
      </c>
      <c r="B14" s="392" t="s">
        <v>1013</v>
      </c>
      <c r="C14" s="393">
        <v>0.58618000000000003</v>
      </c>
    </row>
    <row r="15" spans="1:3" s="388" customFormat="1" ht="15" customHeight="1" x14ac:dyDescent="0.2">
      <c r="A15" s="391" t="s">
        <v>1014</v>
      </c>
      <c r="B15" s="392" t="s">
        <v>1015</v>
      </c>
      <c r="C15" s="393">
        <v>2.7007699999999999</v>
      </c>
    </row>
    <row r="16" spans="1:3" s="388" customFormat="1" ht="15" customHeight="1" x14ac:dyDescent="0.2">
      <c r="A16" s="391" t="s">
        <v>1016</v>
      </c>
      <c r="B16" s="392" t="s">
        <v>1017</v>
      </c>
      <c r="C16" s="393">
        <v>0.74173999999998996</v>
      </c>
    </row>
    <row r="17" spans="1:4" s="388" customFormat="1" ht="15" customHeight="1" x14ac:dyDescent="0.2">
      <c r="A17" s="395" t="s">
        <v>1018</v>
      </c>
      <c r="B17" s="396" t="s">
        <v>1019</v>
      </c>
      <c r="C17" s="393">
        <v>0</v>
      </c>
    </row>
    <row r="18" spans="1:4" s="388" customFormat="1" ht="15" customHeight="1" x14ac:dyDescent="0.2">
      <c r="A18" s="395" t="s">
        <v>1020</v>
      </c>
      <c r="B18" s="396" t="s">
        <v>1021</v>
      </c>
      <c r="C18" s="393">
        <v>0</v>
      </c>
    </row>
    <row r="19" spans="1:4" s="388" customFormat="1" ht="15" customHeight="1" x14ac:dyDescent="0.2">
      <c r="A19" s="395" t="s">
        <v>1022</v>
      </c>
      <c r="B19" s="396" t="s">
        <v>1023</v>
      </c>
      <c r="C19" s="393">
        <v>0</v>
      </c>
    </row>
    <row r="20" spans="1:4" s="388" customFormat="1" ht="15" customHeight="1" x14ac:dyDescent="0.2">
      <c r="A20" s="395" t="s">
        <v>1024</v>
      </c>
      <c r="B20" s="396" t="s">
        <v>1025</v>
      </c>
      <c r="C20" s="393">
        <v>0</v>
      </c>
    </row>
    <row r="21" spans="1:4" s="388" customFormat="1" ht="15" customHeight="1" x14ac:dyDescent="0.2">
      <c r="A21" s="395" t="s">
        <v>1026</v>
      </c>
      <c r="B21" s="396" t="s">
        <v>1027</v>
      </c>
      <c r="C21" s="393">
        <v>0</v>
      </c>
    </row>
    <row r="22" spans="1:4" s="388" customFormat="1" ht="15" customHeight="1" x14ac:dyDescent="0.2">
      <c r="A22" s="395" t="s">
        <v>1028</v>
      </c>
      <c r="B22" s="396" t="s">
        <v>1029</v>
      </c>
      <c r="C22" s="393">
        <v>43.914900000000003</v>
      </c>
    </row>
    <row r="23" spans="1:4" s="388" customFormat="1" ht="15" customHeight="1" x14ac:dyDescent="0.2">
      <c r="A23" s="391" t="s">
        <v>1030</v>
      </c>
      <c r="B23" s="392" t="s">
        <v>1031</v>
      </c>
      <c r="C23" s="393">
        <v>0</v>
      </c>
    </row>
    <row r="24" spans="1:4" ht="26.25" customHeight="1" thickBot="1" x14ac:dyDescent="0.25">
      <c r="A24" s="391" t="s">
        <v>1033</v>
      </c>
      <c r="B24" s="394" t="s">
        <v>2027</v>
      </c>
      <c r="C24" s="373">
        <v>0</v>
      </c>
      <c r="D24" s="388"/>
    </row>
    <row r="25" spans="1:4" s="388" customFormat="1" ht="18" customHeight="1" thickBot="1" x14ac:dyDescent="0.25">
      <c r="A25" s="1171" t="s">
        <v>1032</v>
      </c>
      <c r="B25" s="1172"/>
      <c r="C25" s="384">
        <f>SUM(C4:C24)</f>
        <v>304.56286999999992</v>
      </c>
    </row>
    <row r="26" spans="1:4" ht="15" customHeight="1" x14ac:dyDescent="0.2">
      <c r="A26" s="1173"/>
      <c r="B26" s="1174"/>
      <c r="C26" s="1175"/>
    </row>
    <row r="35" spans="1:3" x14ac:dyDescent="0.2">
      <c r="A35" s="1176"/>
      <c r="B35" s="1176"/>
      <c r="C35" s="1176"/>
    </row>
  </sheetData>
  <mergeCells count="4">
    <mergeCell ref="A1:C1"/>
    <mergeCell ref="A25:B25"/>
    <mergeCell ref="A26:C26"/>
    <mergeCell ref="A35:C35"/>
  </mergeCells>
  <printOptions horizontalCentered="1"/>
  <pageMargins left="0.39370078740157483" right="0.39370078740157483" top="0.59055118110236227" bottom="0.39370078740157483" header="0.31496062992125984" footer="0.11811023622047245"/>
  <pageSetup paperSize="9" firstPageNumber="321" fitToHeight="0" orientation="portrait" useFirstPageNumber="1" r:id="rId1"/>
  <headerFooter>
    <oddHeader>&amp;L&amp;"Tahoma,Kurzíva"&amp;9Závěrečný účet za rok 2018&amp;R&amp;"Tahoma,Kurzíva"&amp;9Tabulka č. 23</oddHeader>
    <oddFooter>&amp;C&amp;"Tahoma,Obyčejné"&amp;P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zoomScaleNormal="100" zoomScaleSheetLayoutView="100" workbookViewId="0">
      <selection activeCell="E2" sqref="E2"/>
    </sheetView>
  </sheetViews>
  <sheetFormatPr defaultRowHeight="14.25" x14ac:dyDescent="0.2"/>
  <cols>
    <col min="1" max="1" width="12.7109375" style="398" bestFit="1" customWidth="1"/>
    <col min="2" max="2" width="66.7109375" style="399" customWidth="1"/>
    <col min="3" max="3" width="16.7109375" style="427" customWidth="1"/>
    <col min="4" max="4" width="5.5703125" style="397" customWidth="1"/>
    <col min="5" max="16384" width="9.140625" style="397"/>
  </cols>
  <sheetData>
    <row r="1" spans="1:3" ht="31.5" customHeight="1" x14ac:dyDescent="0.2">
      <c r="A1" s="1168" t="s">
        <v>1034</v>
      </c>
      <c r="B1" s="1168"/>
      <c r="C1" s="1168"/>
    </row>
    <row r="2" spans="1:3" ht="15" thickBot="1" x14ac:dyDescent="0.25">
      <c r="C2" s="387" t="s">
        <v>2</v>
      </c>
    </row>
    <row r="3" spans="1:3" ht="45.75" customHeight="1" thickBot="1" x14ac:dyDescent="0.25">
      <c r="A3" s="368" t="s">
        <v>968</v>
      </c>
      <c r="B3" s="369" t="s">
        <v>969</v>
      </c>
      <c r="C3" s="370" t="s">
        <v>970</v>
      </c>
    </row>
    <row r="4" spans="1:3" s="403" customFormat="1" ht="15" x14ac:dyDescent="0.2">
      <c r="A4" s="400" t="s">
        <v>1035</v>
      </c>
      <c r="B4" s="401" t="s">
        <v>1036</v>
      </c>
      <c r="C4" s="402">
        <v>0</v>
      </c>
    </row>
    <row r="5" spans="1:3" s="407" customFormat="1" ht="25.5" customHeight="1" x14ac:dyDescent="0.2">
      <c r="A5" s="404" t="s">
        <v>1037</v>
      </c>
      <c r="B5" s="405" t="s">
        <v>1038</v>
      </c>
      <c r="C5" s="406">
        <v>261.69141000000002</v>
      </c>
    </row>
    <row r="6" spans="1:3" s="407" customFormat="1" ht="15" x14ac:dyDescent="0.2">
      <c r="A6" s="404" t="s">
        <v>1039</v>
      </c>
      <c r="B6" s="405" t="s">
        <v>1040</v>
      </c>
      <c r="C6" s="406">
        <v>0</v>
      </c>
    </row>
    <row r="7" spans="1:3" s="403" customFormat="1" ht="15" x14ac:dyDescent="0.2">
      <c r="A7" s="404" t="s">
        <v>1041</v>
      </c>
      <c r="B7" s="408" t="s">
        <v>1042</v>
      </c>
      <c r="C7" s="406">
        <v>3.7290399999999799</v>
      </c>
    </row>
    <row r="8" spans="1:3" s="407" customFormat="1" ht="15" x14ac:dyDescent="0.2">
      <c r="A8" s="404" t="s">
        <v>1043</v>
      </c>
      <c r="B8" s="405" t="s">
        <v>1044</v>
      </c>
      <c r="C8" s="406">
        <v>364.25916999999998</v>
      </c>
    </row>
    <row r="9" spans="1:3" s="407" customFormat="1" ht="15" x14ac:dyDescent="0.2">
      <c r="A9" s="404" t="s">
        <v>1045</v>
      </c>
      <c r="B9" s="405" t="s">
        <v>1046</v>
      </c>
      <c r="C9" s="406">
        <v>115.30269</v>
      </c>
    </row>
    <row r="10" spans="1:3" s="407" customFormat="1" ht="15" x14ac:dyDescent="0.2">
      <c r="A10" s="404" t="s">
        <v>1047</v>
      </c>
      <c r="B10" s="405" t="s">
        <v>1048</v>
      </c>
      <c r="C10" s="406">
        <v>179.24051</v>
      </c>
    </row>
    <row r="11" spans="1:3" s="407" customFormat="1" ht="15" x14ac:dyDescent="0.2">
      <c r="A11" s="404" t="s">
        <v>1049</v>
      </c>
      <c r="B11" s="408" t="s">
        <v>1050</v>
      </c>
      <c r="C11" s="406">
        <v>283.18527999999998</v>
      </c>
    </row>
    <row r="12" spans="1:3" s="407" customFormat="1" ht="15" x14ac:dyDescent="0.2">
      <c r="A12" s="404">
        <v>62331205</v>
      </c>
      <c r="B12" s="405" t="s">
        <v>1051</v>
      </c>
      <c r="C12" s="406">
        <v>64.978120000000004</v>
      </c>
    </row>
    <row r="13" spans="1:3" s="407" customFormat="1" ht="15" x14ac:dyDescent="0.2">
      <c r="A13" s="404">
        <v>62331639</v>
      </c>
      <c r="B13" s="405" t="s">
        <v>1052</v>
      </c>
      <c r="C13" s="406">
        <v>98.041939999999997</v>
      </c>
    </row>
    <row r="14" spans="1:3" s="407" customFormat="1" ht="25.5" customHeight="1" x14ac:dyDescent="0.2">
      <c r="A14" s="404">
        <v>62331493</v>
      </c>
      <c r="B14" s="405" t="s">
        <v>1053</v>
      </c>
      <c r="C14" s="406">
        <v>110.16034000000001</v>
      </c>
    </row>
    <row r="15" spans="1:3" s="407" customFormat="1" ht="15" x14ac:dyDescent="0.2">
      <c r="A15" s="404">
        <v>62331558</v>
      </c>
      <c r="B15" s="405" t="s">
        <v>1054</v>
      </c>
      <c r="C15" s="406">
        <v>110.79300000000001</v>
      </c>
    </row>
    <row r="16" spans="1:3" s="407" customFormat="1" ht="15" x14ac:dyDescent="0.2">
      <c r="A16" s="404">
        <v>62331582</v>
      </c>
      <c r="B16" s="405" t="s">
        <v>1055</v>
      </c>
      <c r="C16" s="406">
        <v>214.76936000000001</v>
      </c>
    </row>
    <row r="17" spans="1:3" s="407" customFormat="1" ht="15" x14ac:dyDescent="0.2">
      <c r="A17" s="404" t="s">
        <v>1056</v>
      </c>
      <c r="B17" s="409" t="s">
        <v>1057</v>
      </c>
      <c r="C17" s="406">
        <v>52.071370000000002</v>
      </c>
    </row>
    <row r="18" spans="1:3" s="407" customFormat="1" ht="15" x14ac:dyDescent="0.2">
      <c r="A18" s="404">
        <v>62331540</v>
      </c>
      <c r="B18" s="405" t="s">
        <v>1058</v>
      </c>
      <c r="C18" s="406">
        <v>111.7449</v>
      </c>
    </row>
    <row r="19" spans="1:3" s="407" customFormat="1" ht="15" x14ac:dyDescent="0.2">
      <c r="A19" s="404" t="s">
        <v>1059</v>
      </c>
      <c r="B19" s="405" t="s">
        <v>1060</v>
      </c>
      <c r="C19" s="406">
        <v>93.217160000000007</v>
      </c>
    </row>
    <row r="20" spans="1:3" s="407" customFormat="1" ht="25.5" customHeight="1" x14ac:dyDescent="0.2">
      <c r="A20" s="404" t="s">
        <v>1061</v>
      </c>
      <c r="B20" s="408" t="s">
        <v>1062</v>
      </c>
      <c r="C20" s="406">
        <v>42.236719999999998</v>
      </c>
    </row>
    <row r="21" spans="1:3" s="407" customFormat="1" ht="15" x14ac:dyDescent="0.2">
      <c r="A21" s="410" t="s">
        <v>1063</v>
      </c>
      <c r="B21" s="411" t="s">
        <v>1064</v>
      </c>
      <c r="C21" s="406">
        <v>160.29218</v>
      </c>
    </row>
    <row r="22" spans="1:3" s="407" customFormat="1" ht="15" x14ac:dyDescent="0.2">
      <c r="A22" s="404" t="s">
        <v>1065</v>
      </c>
      <c r="B22" s="408" t="s">
        <v>1066</v>
      </c>
      <c r="C22" s="406">
        <v>148.30633</v>
      </c>
    </row>
    <row r="23" spans="1:3" s="407" customFormat="1" ht="15" x14ac:dyDescent="0.2">
      <c r="A23" s="404" t="s">
        <v>1067</v>
      </c>
      <c r="B23" s="405" t="s">
        <v>1068</v>
      </c>
      <c r="C23" s="406">
        <v>139.78977</v>
      </c>
    </row>
    <row r="24" spans="1:3" s="407" customFormat="1" ht="15" x14ac:dyDescent="0.2">
      <c r="A24" s="404">
        <v>47813113</v>
      </c>
      <c r="B24" s="405" t="s">
        <v>1069</v>
      </c>
      <c r="C24" s="406">
        <v>0</v>
      </c>
    </row>
    <row r="25" spans="1:3" s="407" customFormat="1" ht="15" x14ac:dyDescent="0.2">
      <c r="A25" s="404" t="s">
        <v>1070</v>
      </c>
      <c r="B25" s="405" t="s">
        <v>1071</v>
      </c>
      <c r="C25" s="406">
        <v>65.830820000000003</v>
      </c>
    </row>
    <row r="26" spans="1:3" s="407" customFormat="1" ht="15" x14ac:dyDescent="0.2">
      <c r="A26" s="404" t="s">
        <v>1072</v>
      </c>
      <c r="B26" s="405" t="s">
        <v>1073</v>
      </c>
      <c r="C26" s="406">
        <v>59.257680000000001</v>
      </c>
    </row>
    <row r="27" spans="1:3" s="407" customFormat="1" ht="25.5" customHeight="1" x14ac:dyDescent="0.2">
      <c r="A27" s="404" t="s">
        <v>1074</v>
      </c>
      <c r="B27" s="405" t="s">
        <v>1075</v>
      </c>
      <c r="C27" s="406">
        <v>137.49245999999999</v>
      </c>
    </row>
    <row r="28" spans="1:3" s="407" customFormat="1" ht="25.5" customHeight="1" x14ac:dyDescent="0.2">
      <c r="A28" s="404" t="s">
        <v>1076</v>
      </c>
      <c r="B28" s="405" t="s">
        <v>1077</v>
      </c>
      <c r="C28" s="406">
        <v>70.799660000000003</v>
      </c>
    </row>
    <row r="29" spans="1:3" s="407" customFormat="1" ht="15" x14ac:dyDescent="0.2">
      <c r="A29" s="404" t="s">
        <v>1078</v>
      </c>
      <c r="B29" s="405" t="s">
        <v>1079</v>
      </c>
      <c r="C29" s="406">
        <v>5.0607099999999896</v>
      </c>
    </row>
    <row r="30" spans="1:3" s="407" customFormat="1" ht="15" x14ac:dyDescent="0.2">
      <c r="A30" s="404" t="s">
        <v>1080</v>
      </c>
      <c r="B30" s="405" t="s">
        <v>1081</v>
      </c>
      <c r="C30" s="406">
        <v>153.52438000000001</v>
      </c>
    </row>
    <row r="31" spans="1:3" s="407" customFormat="1" ht="15" x14ac:dyDescent="0.2">
      <c r="A31" s="404" t="s">
        <v>1082</v>
      </c>
      <c r="B31" s="405" t="s">
        <v>1083</v>
      </c>
      <c r="C31" s="406">
        <v>86.289119999999997</v>
      </c>
    </row>
    <row r="32" spans="1:3" s="407" customFormat="1" ht="15" x14ac:dyDescent="0.2">
      <c r="A32" s="404" t="s">
        <v>1084</v>
      </c>
      <c r="B32" s="405" t="s">
        <v>1085</v>
      </c>
      <c r="C32" s="406">
        <v>67.586340000000007</v>
      </c>
    </row>
    <row r="33" spans="1:3" s="407" customFormat="1" ht="25.5" customHeight="1" x14ac:dyDescent="0.2">
      <c r="A33" s="404" t="s">
        <v>1086</v>
      </c>
      <c r="B33" s="405" t="s">
        <v>1087</v>
      </c>
      <c r="C33" s="406">
        <v>66.842420000000004</v>
      </c>
    </row>
    <row r="34" spans="1:3" s="407" customFormat="1" ht="25.5" customHeight="1" x14ac:dyDescent="0.2">
      <c r="A34" s="404" t="s">
        <v>1088</v>
      </c>
      <c r="B34" s="405" t="s">
        <v>1089</v>
      </c>
      <c r="C34" s="406">
        <v>127.60068</v>
      </c>
    </row>
    <row r="35" spans="1:3" s="407" customFormat="1" ht="15" x14ac:dyDescent="0.2">
      <c r="A35" s="404" t="s">
        <v>1090</v>
      </c>
      <c r="B35" s="405" t="s">
        <v>1091</v>
      </c>
      <c r="C35" s="406">
        <v>157.60433</v>
      </c>
    </row>
    <row r="36" spans="1:3" s="407" customFormat="1" ht="15" x14ac:dyDescent="0.2">
      <c r="A36" s="404" t="s">
        <v>1092</v>
      </c>
      <c r="B36" s="405" t="s">
        <v>1093</v>
      </c>
      <c r="C36" s="406">
        <v>49.069789999999998</v>
      </c>
    </row>
    <row r="37" spans="1:3" s="407" customFormat="1" ht="25.5" customHeight="1" x14ac:dyDescent="0.2">
      <c r="A37" s="404" t="s">
        <v>1094</v>
      </c>
      <c r="B37" s="408" t="s">
        <v>1095</v>
      </c>
      <c r="C37" s="406">
        <v>246.79615000000001</v>
      </c>
    </row>
    <row r="38" spans="1:3" s="407" customFormat="1" ht="15" x14ac:dyDescent="0.2">
      <c r="A38" s="404" t="s">
        <v>1096</v>
      </c>
      <c r="B38" s="405" t="s">
        <v>1097</v>
      </c>
      <c r="C38" s="406">
        <v>268.57342999999997</v>
      </c>
    </row>
    <row r="39" spans="1:3" s="407" customFormat="1" ht="15" x14ac:dyDescent="0.2">
      <c r="A39" s="404" t="s">
        <v>1098</v>
      </c>
      <c r="B39" s="405" t="s">
        <v>1099</v>
      </c>
      <c r="C39" s="406">
        <v>96.392619999999994</v>
      </c>
    </row>
    <row r="40" spans="1:3" s="407" customFormat="1" ht="15" x14ac:dyDescent="0.2">
      <c r="A40" s="404" t="s">
        <v>1100</v>
      </c>
      <c r="B40" s="408" t="s">
        <v>1101</v>
      </c>
      <c r="C40" s="406">
        <v>166.74254999999999</v>
      </c>
    </row>
    <row r="41" spans="1:3" s="407" customFormat="1" ht="15" x14ac:dyDescent="0.2">
      <c r="A41" s="404" t="s">
        <v>1102</v>
      </c>
      <c r="B41" s="405" t="s">
        <v>1103</v>
      </c>
      <c r="C41" s="406">
        <v>82.747979999999998</v>
      </c>
    </row>
    <row r="42" spans="1:3" s="407" customFormat="1" ht="25.5" customHeight="1" x14ac:dyDescent="0.2">
      <c r="A42" s="404" t="s">
        <v>1104</v>
      </c>
      <c r="B42" s="405" t="s">
        <v>1105</v>
      </c>
      <c r="C42" s="406">
        <v>290.31290999999999</v>
      </c>
    </row>
    <row r="43" spans="1:3" s="407" customFormat="1" ht="15" x14ac:dyDescent="0.2">
      <c r="A43" s="404" t="s">
        <v>1106</v>
      </c>
      <c r="B43" s="405" t="s">
        <v>1107</v>
      </c>
      <c r="C43" s="406">
        <v>206.12798000000001</v>
      </c>
    </row>
    <row r="44" spans="1:3" s="407" customFormat="1" ht="15" x14ac:dyDescent="0.2">
      <c r="A44" s="404">
        <v>62331566</v>
      </c>
      <c r="B44" s="405" t="s">
        <v>1108</v>
      </c>
      <c r="C44" s="406">
        <v>131.11960999999999</v>
      </c>
    </row>
    <row r="45" spans="1:3" s="407" customFormat="1" ht="15" x14ac:dyDescent="0.2">
      <c r="A45" s="404">
        <v>62331515</v>
      </c>
      <c r="B45" s="405" t="s">
        <v>1109</v>
      </c>
      <c r="C45" s="406">
        <v>228.4229</v>
      </c>
    </row>
    <row r="46" spans="1:3" s="407" customFormat="1" ht="15" x14ac:dyDescent="0.2">
      <c r="A46" s="404" t="s">
        <v>1110</v>
      </c>
      <c r="B46" s="405" t="s">
        <v>1111</v>
      </c>
      <c r="C46" s="406">
        <v>23.8948</v>
      </c>
    </row>
    <row r="47" spans="1:3" s="407" customFormat="1" ht="15" x14ac:dyDescent="0.2">
      <c r="A47" s="404" t="s">
        <v>1112</v>
      </c>
      <c r="B47" s="405" t="s">
        <v>1113</v>
      </c>
      <c r="C47" s="406">
        <v>0</v>
      </c>
    </row>
    <row r="48" spans="1:3" s="407" customFormat="1" ht="25.5" customHeight="1" x14ac:dyDescent="0.2">
      <c r="A48" s="404" t="s">
        <v>1114</v>
      </c>
      <c r="B48" s="405" t="s">
        <v>1115</v>
      </c>
      <c r="C48" s="406">
        <v>114.41498</v>
      </c>
    </row>
    <row r="49" spans="1:3" s="407" customFormat="1" ht="15" x14ac:dyDescent="0.2">
      <c r="A49" s="404" t="s">
        <v>1116</v>
      </c>
      <c r="B49" s="405" t="s">
        <v>1117</v>
      </c>
      <c r="C49" s="406">
        <v>141.22725</v>
      </c>
    </row>
    <row r="50" spans="1:3" s="407" customFormat="1" ht="15" x14ac:dyDescent="0.2">
      <c r="A50" s="404" t="s">
        <v>1118</v>
      </c>
      <c r="B50" s="405" t="s">
        <v>1119</v>
      </c>
      <c r="C50" s="406">
        <v>89.742760000000004</v>
      </c>
    </row>
    <row r="51" spans="1:3" s="407" customFormat="1" ht="25.5" customHeight="1" x14ac:dyDescent="0.2">
      <c r="A51" s="404">
        <v>47813083</v>
      </c>
      <c r="B51" s="405" t="s">
        <v>1120</v>
      </c>
      <c r="C51" s="406">
        <v>145.99170000000001</v>
      </c>
    </row>
    <row r="52" spans="1:3" s="407" customFormat="1" ht="15" x14ac:dyDescent="0.2">
      <c r="A52" s="404" t="s">
        <v>1121</v>
      </c>
      <c r="B52" s="405" t="s">
        <v>1122</v>
      </c>
      <c r="C52" s="406">
        <v>165.81826000000001</v>
      </c>
    </row>
    <row r="53" spans="1:3" s="407" customFormat="1" ht="15" x14ac:dyDescent="0.2">
      <c r="A53" s="404">
        <v>47813121</v>
      </c>
      <c r="B53" s="405" t="s">
        <v>1123</v>
      </c>
      <c r="C53" s="406">
        <v>180.36920000000001</v>
      </c>
    </row>
    <row r="54" spans="1:3" s="407" customFormat="1" ht="25.5" customHeight="1" x14ac:dyDescent="0.2">
      <c r="A54" s="404" t="s">
        <v>1124</v>
      </c>
      <c r="B54" s="405" t="s">
        <v>1125</v>
      </c>
      <c r="C54" s="406">
        <v>241.97551999999999</v>
      </c>
    </row>
    <row r="55" spans="1:3" s="407" customFormat="1" ht="25.5" customHeight="1" x14ac:dyDescent="0.2">
      <c r="A55" s="404" t="s">
        <v>1126</v>
      </c>
      <c r="B55" s="405" t="s">
        <v>1127</v>
      </c>
      <c r="C55" s="406">
        <v>261.03924000000001</v>
      </c>
    </row>
    <row r="56" spans="1:3" s="407" customFormat="1" ht="15" x14ac:dyDescent="0.2">
      <c r="A56" s="404" t="s">
        <v>1128</v>
      </c>
      <c r="B56" s="405" t="s">
        <v>1129</v>
      </c>
      <c r="C56" s="406">
        <v>56.935859999999998</v>
      </c>
    </row>
    <row r="57" spans="1:3" s="407" customFormat="1" ht="15" x14ac:dyDescent="0.2">
      <c r="A57" s="404">
        <v>14450909</v>
      </c>
      <c r="B57" s="405" t="s">
        <v>1130</v>
      </c>
      <c r="C57" s="406">
        <v>96.188450000000003</v>
      </c>
    </row>
    <row r="58" spans="1:3" s="407" customFormat="1" ht="25.5" customHeight="1" x14ac:dyDescent="0.2">
      <c r="A58" s="404" t="s">
        <v>1131</v>
      </c>
      <c r="B58" s="405" t="s">
        <v>1132</v>
      </c>
      <c r="C58" s="406">
        <v>277.63087000000002</v>
      </c>
    </row>
    <row r="59" spans="1:3" s="407" customFormat="1" ht="15" x14ac:dyDescent="0.2">
      <c r="A59" s="404" t="s">
        <v>1133</v>
      </c>
      <c r="B59" s="405" t="s">
        <v>1134</v>
      </c>
      <c r="C59" s="406">
        <v>238.09411</v>
      </c>
    </row>
    <row r="60" spans="1:3" s="407" customFormat="1" ht="15" x14ac:dyDescent="0.2">
      <c r="A60" s="404" t="s">
        <v>1135</v>
      </c>
      <c r="B60" s="405" t="s">
        <v>1136</v>
      </c>
      <c r="C60" s="406">
        <v>1.9884500000000001</v>
      </c>
    </row>
    <row r="61" spans="1:3" s="407" customFormat="1" ht="25.5" customHeight="1" x14ac:dyDescent="0.2">
      <c r="A61" s="404" t="s">
        <v>1137</v>
      </c>
      <c r="B61" s="405" t="s">
        <v>1138</v>
      </c>
      <c r="C61" s="406">
        <v>0</v>
      </c>
    </row>
    <row r="62" spans="1:3" s="407" customFormat="1" ht="15" x14ac:dyDescent="0.2">
      <c r="A62" s="404" t="s">
        <v>1139</v>
      </c>
      <c r="B62" s="405" t="s">
        <v>1140</v>
      </c>
      <c r="C62" s="406">
        <v>60.456060000000001</v>
      </c>
    </row>
    <row r="63" spans="1:3" s="407" customFormat="1" ht="15" x14ac:dyDescent="0.2">
      <c r="A63" s="404" t="s">
        <v>1141</v>
      </c>
      <c r="B63" s="405" t="s">
        <v>1142</v>
      </c>
      <c r="C63" s="406">
        <v>564.09825000000001</v>
      </c>
    </row>
    <row r="64" spans="1:3" s="407" customFormat="1" ht="15" x14ac:dyDescent="0.2">
      <c r="A64" s="412" t="s">
        <v>1143</v>
      </c>
      <c r="B64" s="405" t="s">
        <v>1144</v>
      </c>
      <c r="C64" s="406">
        <v>244.38827000000001</v>
      </c>
    </row>
    <row r="65" spans="1:3" s="407" customFormat="1" ht="15" x14ac:dyDescent="0.2">
      <c r="A65" s="412">
        <v>14451093</v>
      </c>
      <c r="B65" s="413" t="s">
        <v>1145</v>
      </c>
      <c r="C65" s="406">
        <v>58.288319999999999</v>
      </c>
    </row>
    <row r="66" spans="1:3" s="407" customFormat="1" ht="15" x14ac:dyDescent="0.2">
      <c r="A66" s="404">
        <v>13644327</v>
      </c>
      <c r="B66" s="405" t="s">
        <v>1146</v>
      </c>
      <c r="C66" s="406">
        <v>261.63276000000002</v>
      </c>
    </row>
    <row r="67" spans="1:3" s="407" customFormat="1" ht="15" x14ac:dyDescent="0.2">
      <c r="A67" s="412" t="s">
        <v>1147</v>
      </c>
      <c r="B67" s="408" t="s">
        <v>1148</v>
      </c>
      <c r="C67" s="406">
        <v>299.31367999999998</v>
      </c>
    </row>
    <row r="68" spans="1:3" s="407" customFormat="1" ht="15" x14ac:dyDescent="0.2">
      <c r="A68" s="404">
        <v>66932581</v>
      </c>
      <c r="B68" s="405" t="s">
        <v>1149</v>
      </c>
      <c r="C68" s="406">
        <v>22.875439999999902</v>
      </c>
    </row>
    <row r="69" spans="1:3" s="407" customFormat="1" ht="25.5" customHeight="1" x14ac:dyDescent="0.2">
      <c r="A69" s="404">
        <v>68321261</v>
      </c>
      <c r="B69" s="405" t="s">
        <v>1150</v>
      </c>
      <c r="C69" s="406">
        <v>18.264669999999999</v>
      </c>
    </row>
    <row r="70" spans="1:3" s="407" customFormat="1" ht="15" x14ac:dyDescent="0.2">
      <c r="A70" s="404">
        <v>13644271</v>
      </c>
      <c r="B70" s="405" t="s">
        <v>1151</v>
      </c>
      <c r="C70" s="406">
        <v>286.69547</v>
      </c>
    </row>
    <row r="71" spans="1:3" s="407" customFormat="1" ht="15" x14ac:dyDescent="0.2">
      <c r="A71" s="414">
        <v>13644289</v>
      </c>
      <c r="B71" s="415" t="s">
        <v>1152</v>
      </c>
      <c r="C71" s="406">
        <v>282.94283000000001</v>
      </c>
    </row>
    <row r="72" spans="1:3" s="407" customFormat="1" ht="15" x14ac:dyDescent="0.2">
      <c r="A72" s="404" t="s">
        <v>1153</v>
      </c>
      <c r="B72" s="413" t="s">
        <v>1154</v>
      </c>
      <c r="C72" s="406">
        <v>346.07893000000001</v>
      </c>
    </row>
    <row r="73" spans="1:3" s="407" customFormat="1" ht="15" x14ac:dyDescent="0.2">
      <c r="A73" s="404">
        <v>13644254</v>
      </c>
      <c r="B73" s="405" t="s">
        <v>1155</v>
      </c>
      <c r="C73" s="406">
        <v>176.66802000000001</v>
      </c>
    </row>
    <row r="74" spans="1:3" s="407" customFormat="1" ht="15" x14ac:dyDescent="0.2">
      <c r="A74" s="404" t="s">
        <v>1156</v>
      </c>
      <c r="B74" s="413" t="s">
        <v>1157</v>
      </c>
      <c r="C74" s="406">
        <v>9.0645699999999998</v>
      </c>
    </row>
    <row r="75" spans="1:3" s="407" customFormat="1" ht="15" x14ac:dyDescent="0.2">
      <c r="A75" s="404" t="s">
        <v>1158</v>
      </c>
      <c r="B75" s="405" t="s">
        <v>1159</v>
      </c>
      <c r="C75" s="406">
        <v>29.963170000000002</v>
      </c>
    </row>
    <row r="76" spans="1:3" s="407" customFormat="1" ht="15" x14ac:dyDescent="0.2">
      <c r="A76" s="412" t="s">
        <v>1160</v>
      </c>
      <c r="B76" s="405" t="s">
        <v>1161</v>
      </c>
      <c r="C76" s="406">
        <v>217.7287</v>
      </c>
    </row>
    <row r="77" spans="1:3" s="407" customFormat="1" ht="15" x14ac:dyDescent="0.2">
      <c r="A77" s="412" t="s">
        <v>1162</v>
      </c>
      <c r="B77" s="416" t="s">
        <v>1163</v>
      </c>
      <c r="C77" s="406">
        <v>258.49400000000003</v>
      </c>
    </row>
    <row r="78" spans="1:3" s="407" customFormat="1" ht="15" x14ac:dyDescent="0.2">
      <c r="A78" s="404" t="s">
        <v>1164</v>
      </c>
      <c r="B78" s="405" t="s">
        <v>1165</v>
      </c>
      <c r="C78" s="406">
        <v>14.726229999999999</v>
      </c>
    </row>
    <row r="79" spans="1:3" s="407" customFormat="1" ht="15" x14ac:dyDescent="0.2">
      <c r="A79" s="412">
        <v>18054455</v>
      </c>
      <c r="B79" s="413" t="s">
        <v>1166</v>
      </c>
      <c r="C79" s="406">
        <v>197.84144000000001</v>
      </c>
    </row>
    <row r="80" spans="1:3" s="407" customFormat="1" ht="15" x14ac:dyDescent="0.2">
      <c r="A80" s="404" t="s">
        <v>1167</v>
      </c>
      <c r="B80" s="405" t="s">
        <v>1168</v>
      </c>
      <c r="C80" s="406">
        <v>172.86094</v>
      </c>
    </row>
    <row r="81" spans="1:3" s="407" customFormat="1" ht="15" x14ac:dyDescent="0.2">
      <c r="A81" s="404" t="s">
        <v>1169</v>
      </c>
      <c r="B81" s="405" t="s">
        <v>1170</v>
      </c>
      <c r="C81" s="406">
        <v>5</v>
      </c>
    </row>
    <row r="82" spans="1:3" s="407" customFormat="1" ht="15" x14ac:dyDescent="0.2">
      <c r="A82" s="404" t="s">
        <v>1171</v>
      </c>
      <c r="B82" s="408" t="s">
        <v>1172</v>
      </c>
      <c r="C82" s="406">
        <v>179.59798000000001</v>
      </c>
    </row>
    <row r="83" spans="1:3" s="407" customFormat="1" ht="15" x14ac:dyDescent="0.2">
      <c r="A83" s="410" t="s">
        <v>1173</v>
      </c>
      <c r="B83" s="417" t="s">
        <v>1174</v>
      </c>
      <c r="C83" s="418">
        <v>51.9364899999999</v>
      </c>
    </row>
    <row r="84" spans="1:3" s="407" customFormat="1" ht="25.5" customHeight="1" x14ac:dyDescent="0.2">
      <c r="A84" s="404" t="s">
        <v>1175</v>
      </c>
      <c r="B84" s="405" t="s">
        <v>1176</v>
      </c>
      <c r="C84" s="406">
        <v>63.842329999999997</v>
      </c>
    </row>
    <row r="85" spans="1:3" s="407" customFormat="1" ht="15" x14ac:dyDescent="0.2">
      <c r="A85" s="404" t="s">
        <v>1177</v>
      </c>
      <c r="B85" s="405" t="s">
        <v>1178</v>
      </c>
      <c r="C85" s="406">
        <v>289.40172999999999</v>
      </c>
    </row>
    <row r="86" spans="1:3" s="407" customFormat="1" ht="15" x14ac:dyDescent="0.2">
      <c r="A86" s="404" t="s">
        <v>1179</v>
      </c>
      <c r="B86" s="405" t="s">
        <v>1180</v>
      </c>
      <c r="C86" s="406">
        <v>41.353569999999998</v>
      </c>
    </row>
    <row r="87" spans="1:3" s="407" customFormat="1" ht="15" x14ac:dyDescent="0.2">
      <c r="A87" s="404">
        <v>13643479</v>
      </c>
      <c r="B87" s="405" t="s">
        <v>1181</v>
      </c>
      <c r="C87" s="406">
        <v>242.49171999999999</v>
      </c>
    </row>
    <row r="88" spans="1:3" s="407" customFormat="1" ht="15" x14ac:dyDescent="0.2">
      <c r="A88" s="410" t="s">
        <v>1182</v>
      </c>
      <c r="B88" s="417" t="s">
        <v>1183</v>
      </c>
      <c r="C88" s="406">
        <v>138.20528999999999</v>
      </c>
    </row>
    <row r="89" spans="1:3" s="407" customFormat="1" ht="25.5" customHeight="1" x14ac:dyDescent="0.2">
      <c r="A89" s="412" t="s">
        <v>1184</v>
      </c>
      <c r="B89" s="405" t="s">
        <v>1185</v>
      </c>
      <c r="C89" s="406">
        <v>1.5732900000000101</v>
      </c>
    </row>
    <row r="90" spans="1:3" s="407" customFormat="1" ht="22.5" x14ac:dyDescent="0.2">
      <c r="A90" s="412" t="s">
        <v>1186</v>
      </c>
      <c r="B90" s="413" t="s">
        <v>1187</v>
      </c>
      <c r="C90" s="406">
        <v>77</v>
      </c>
    </row>
    <row r="91" spans="1:3" s="407" customFormat="1" ht="25.5" customHeight="1" x14ac:dyDescent="0.2">
      <c r="A91" s="412">
        <v>64628124</v>
      </c>
      <c r="B91" s="405" t="s">
        <v>1188</v>
      </c>
      <c r="C91" s="406">
        <v>96.438900000000004</v>
      </c>
    </row>
    <row r="92" spans="1:3" s="407" customFormat="1" ht="22.5" x14ac:dyDescent="0.2">
      <c r="A92" s="404" t="s">
        <v>1189</v>
      </c>
      <c r="B92" s="405" t="s">
        <v>1190</v>
      </c>
      <c r="C92" s="406">
        <v>140.76759000000001</v>
      </c>
    </row>
    <row r="93" spans="1:3" s="407" customFormat="1" ht="15" x14ac:dyDescent="0.2">
      <c r="A93" s="412" t="s">
        <v>1191</v>
      </c>
      <c r="B93" s="405" t="s">
        <v>1192</v>
      </c>
      <c r="C93" s="406">
        <v>0</v>
      </c>
    </row>
    <row r="94" spans="1:3" s="407" customFormat="1" ht="25.5" customHeight="1" x14ac:dyDescent="0.2">
      <c r="A94" s="412" t="s">
        <v>1193</v>
      </c>
      <c r="B94" s="405" t="s">
        <v>1194</v>
      </c>
      <c r="C94" s="406">
        <v>107.43718</v>
      </c>
    </row>
    <row r="95" spans="1:3" s="407" customFormat="1" ht="15" x14ac:dyDescent="0.2">
      <c r="A95" s="412">
        <v>13644319</v>
      </c>
      <c r="B95" s="408" t="s">
        <v>1195</v>
      </c>
      <c r="C95" s="406">
        <v>5.5118299999999598</v>
      </c>
    </row>
    <row r="96" spans="1:3" s="407" customFormat="1" ht="15" x14ac:dyDescent="0.2">
      <c r="A96" s="404" t="s">
        <v>1196</v>
      </c>
      <c r="B96" s="405" t="s">
        <v>1197</v>
      </c>
      <c r="C96" s="406">
        <v>45.93</v>
      </c>
    </row>
    <row r="97" spans="1:3" s="407" customFormat="1" ht="15" x14ac:dyDescent="0.2">
      <c r="A97" s="404" t="s">
        <v>1198</v>
      </c>
      <c r="B97" s="405" t="s">
        <v>1199</v>
      </c>
      <c r="C97" s="406">
        <v>81.587599999999995</v>
      </c>
    </row>
    <row r="98" spans="1:3" s="407" customFormat="1" ht="25.5" customHeight="1" x14ac:dyDescent="0.2">
      <c r="A98" s="404">
        <v>66741335</v>
      </c>
      <c r="B98" s="413" t="s">
        <v>1200</v>
      </c>
      <c r="C98" s="406">
        <v>33.481999999999999</v>
      </c>
    </row>
    <row r="99" spans="1:3" s="407" customFormat="1" ht="15" x14ac:dyDescent="0.2">
      <c r="A99" s="404" t="s">
        <v>1201</v>
      </c>
      <c r="B99" s="413" t="s">
        <v>1202</v>
      </c>
      <c r="C99" s="406">
        <v>127.07340000000001</v>
      </c>
    </row>
    <row r="100" spans="1:3" s="407" customFormat="1" ht="25.5" customHeight="1" x14ac:dyDescent="0.2">
      <c r="A100" s="404">
        <v>64628159</v>
      </c>
      <c r="B100" s="413" t="s">
        <v>1203</v>
      </c>
      <c r="C100" s="406">
        <v>17.075980000000001</v>
      </c>
    </row>
    <row r="101" spans="1:3" s="407" customFormat="1" ht="15" x14ac:dyDescent="0.2">
      <c r="A101" s="404" t="s">
        <v>1204</v>
      </c>
      <c r="B101" s="413" t="s">
        <v>1205</v>
      </c>
      <c r="C101" s="406">
        <v>0</v>
      </c>
    </row>
    <row r="102" spans="1:3" s="407" customFormat="1" ht="15" x14ac:dyDescent="0.2">
      <c r="A102" s="404" t="s">
        <v>1206</v>
      </c>
      <c r="B102" s="413" t="s">
        <v>1207</v>
      </c>
      <c r="C102" s="406">
        <v>0</v>
      </c>
    </row>
    <row r="103" spans="1:3" s="407" customFormat="1" ht="15" x14ac:dyDescent="0.2">
      <c r="A103" s="404" t="s">
        <v>1208</v>
      </c>
      <c r="B103" s="405" t="s">
        <v>1209</v>
      </c>
      <c r="C103" s="406">
        <v>7.1585000000000001</v>
      </c>
    </row>
    <row r="104" spans="1:3" s="407" customFormat="1" ht="15" x14ac:dyDescent="0.2">
      <c r="A104" s="404">
        <v>64628183</v>
      </c>
      <c r="B104" s="405" t="s">
        <v>1210</v>
      </c>
      <c r="C104" s="406">
        <v>151.38980000000001</v>
      </c>
    </row>
    <row r="105" spans="1:3" s="407" customFormat="1" ht="15" x14ac:dyDescent="0.2">
      <c r="A105" s="419">
        <v>63024616</v>
      </c>
      <c r="B105" s="413" t="s">
        <v>1211</v>
      </c>
      <c r="C105" s="406">
        <v>75.916259999999994</v>
      </c>
    </row>
    <row r="106" spans="1:3" s="407" customFormat="1" ht="15" x14ac:dyDescent="0.2">
      <c r="A106" s="419">
        <v>70640700</v>
      </c>
      <c r="B106" s="405" t="s">
        <v>1212</v>
      </c>
      <c r="C106" s="406">
        <v>0</v>
      </c>
    </row>
    <row r="107" spans="1:3" s="407" customFormat="1" ht="15" x14ac:dyDescent="0.2">
      <c r="A107" s="419">
        <v>70640696</v>
      </c>
      <c r="B107" s="405" t="s">
        <v>1213</v>
      </c>
      <c r="C107" s="406">
        <v>0</v>
      </c>
    </row>
    <row r="108" spans="1:3" s="407" customFormat="1" ht="25.5" customHeight="1" x14ac:dyDescent="0.2">
      <c r="A108" s="419">
        <v>64125912</v>
      </c>
      <c r="B108" s="405" t="s">
        <v>1214</v>
      </c>
      <c r="C108" s="406">
        <v>154.96804</v>
      </c>
    </row>
    <row r="109" spans="1:3" s="407" customFormat="1" ht="15" x14ac:dyDescent="0.2">
      <c r="A109" s="419">
        <v>70640718</v>
      </c>
      <c r="B109" s="405" t="s">
        <v>1215</v>
      </c>
      <c r="C109" s="406">
        <v>0</v>
      </c>
    </row>
    <row r="110" spans="1:3" s="407" customFormat="1" ht="15" x14ac:dyDescent="0.2">
      <c r="A110" s="419" t="s">
        <v>1216</v>
      </c>
      <c r="B110" s="405" t="s">
        <v>1217</v>
      </c>
      <c r="C110" s="406">
        <v>2.5799999999999998E-3</v>
      </c>
    </row>
    <row r="111" spans="1:3" s="407" customFormat="1" ht="22.5" x14ac:dyDescent="0.2">
      <c r="A111" s="419">
        <v>62330390</v>
      </c>
      <c r="B111" s="405" t="s">
        <v>1218</v>
      </c>
      <c r="C111" s="406">
        <v>0</v>
      </c>
    </row>
    <row r="112" spans="1:3" s="407" customFormat="1" ht="15" x14ac:dyDescent="0.2">
      <c r="A112" s="419">
        <v>47813482</v>
      </c>
      <c r="B112" s="405" t="s">
        <v>1219</v>
      </c>
      <c r="C112" s="406">
        <v>76.160139999999998</v>
      </c>
    </row>
    <row r="113" spans="1:3" s="407" customFormat="1" ht="25.5" customHeight="1" x14ac:dyDescent="0.2">
      <c r="A113" s="404" t="s">
        <v>1220</v>
      </c>
      <c r="B113" s="405" t="s">
        <v>1221</v>
      </c>
      <c r="C113" s="406">
        <v>9.3459099999999999</v>
      </c>
    </row>
    <row r="114" spans="1:3" s="407" customFormat="1" ht="15" x14ac:dyDescent="0.2">
      <c r="A114" s="404">
        <v>47813199</v>
      </c>
      <c r="B114" s="405" t="s">
        <v>1222</v>
      </c>
      <c r="C114" s="406">
        <v>0</v>
      </c>
    </row>
    <row r="115" spans="1:3" s="407" customFormat="1" ht="22.5" x14ac:dyDescent="0.2">
      <c r="A115" s="404" t="s">
        <v>1223</v>
      </c>
      <c r="B115" s="405" t="s">
        <v>1224</v>
      </c>
      <c r="C115" s="406">
        <v>15.203760000000001</v>
      </c>
    </row>
    <row r="116" spans="1:3" s="407" customFormat="1" ht="15" x14ac:dyDescent="0.2">
      <c r="A116" s="419">
        <v>47813563</v>
      </c>
      <c r="B116" s="405" t="s">
        <v>1225</v>
      </c>
      <c r="C116" s="406">
        <v>98.190939999999998</v>
      </c>
    </row>
    <row r="117" spans="1:3" s="407" customFormat="1" ht="22.5" x14ac:dyDescent="0.2">
      <c r="A117" s="404">
        <v>47813571</v>
      </c>
      <c r="B117" s="405" t="s">
        <v>1226</v>
      </c>
      <c r="C117" s="406">
        <v>264.02278000000001</v>
      </c>
    </row>
    <row r="118" spans="1:3" s="407" customFormat="1" ht="15" x14ac:dyDescent="0.2">
      <c r="A118" s="419" t="s">
        <v>1227</v>
      </c>
      <c r="B118" s="405" t="s">
        <v>1228</v>
      </c>
      <c r="C118" s="406">
        <v>200.3382</v>
      </c>
    </row>
    <row r="119" spans="1:3" s="407" customFormat="1" ht="22.5" x14ac:dyDescent="0.2">
      <c r="A119" s="404" t="s">
        <v>1229</v>
      </c>
      <c r="B119" s="413" t="s">
        <v>1230</v>
      </c>
      <c r="C119" s="406">
        <v>54.292999999999999</v>
      </c>
    </row>
    <row r="120" spans="1:3" s="407" customFormat="1" ht="25.5" customHeight="1" x14ac:dyDescent="0.2">
      <c r="A120" s="419">
        <v>70632090</v>
      </c>
      <c r="B120" s="405" t="s">
        <v>1231</v>
      </c>
      <c r="C120" s="406">
        <v>0</v>
      </c>
    </row>
    <row r="121" spans="1:3" s="407" customFormat="1" ht="25.5" customHeight="1" x14ac:dyDescent="0.2">
      <c r="A121" s="419">
        <v>69610126</v>
      </c>
      <c r="B121" s="405" t="s">
        <v>1232</v>
      </c>
      <c r="C121" s="406">
        <v>0</v>
      </c>
    </row>
    <row r="122" spans="1:3" s="407" customFormat="1" ht="25.5" customHeight="1" x14ac:dyDescent="0.2">
      <c r="A122" s="420" t="s">
        <v>1233</v>
      </c>
      <c r="B122" s="421" t="s">
        <v>1234</v>
      </c>
      <c r="C122" s="418">
        <v>81.509180000000001</v>
      </c>
    </row>
    <row r="123" spans="1:3" s="407" customFormat="1" ht="15" x14ac:dyDescent="0.2">
      <c r="A123" s="419" t="s">
        <v>1235</v>
      </c>
      <c r="B123" s="405" t="s">
        <v>1236</v>
      </c>
      <c r="C123" s="406">
        <v>0</v>
      </c>
    </row>
    <row r="124" spans="1:3" s="407" customFormat="1" ht="15" x14ac:dyDescent="0.2">
      <c r="A124" s="404" t="s">
        <v>1237</v>
      </c>
      <c r="B124" s="409" t="s">
        <v>1238</v>
      </c>
      <c r="C124" s="406">
        <v>9.4278899999999997</v>
      </c>
    </row>
    <row r="125" spans="1:3" s="407" customFormat="1" ht="15" x14ac:dyDescent="0.2">
      <c r="A125" s="412" t="s">
        <v>1239</v>
      </c>
      <c r="B125" s="405" t="s">
        <v>1240</v>
      </c>
      <c r="C125" s="406">
        <v>52.303780000000003</v>
      </c>
    </row>
    <row r="126" spans="1:3" s="407" customFormat="1" ht="25.5" customHeight="1" x14ac:dyDescent="0.2">
      <c r="A126" s="404" t="s">
        <v>1241</v>
      </c>
      <c r="B126" s="405" t="s">
        <v>1242</v>
      </c>
      <c r="C126" s="406">
        <v>197.84178</v>
      </c>
    </row>
    <row r="127" spans="1:3" s="407" customFormat="1" ht="25.5" customHeight="1" x14ac:dyDescent="0.2">
      <c r="A127" s="404" t="s">
        <v>1243</v>
      </c>
      <c r="B127" s="413" t="s">
        <v>1244</v>
      </c>
      <c r="C127" s="406">
        <v>87.535970000000006</v>
      </c>
    </row>
    <row r="128" spans="1:3" s="407" customFormat="1" ht="15" x14ac:dyDescent="0.2">
      <c r="A128" s="404" t="s">
        <v>1245</v>
      </c>
      <c r="B128" s="405" t="s">
        <v>1246</v>
      </c>
      <c r="C128" s="406">
        <v>179.75194999999999</v>
      </c>
    </row>
    <row r="129" spans="1:3" s="407" customFormat="1" ht="25.5" customHeight="1" x14ac:dyDescent="0.2">
      <c r="A129" s="404" t="s">
        <v>1247</v>
      </c>
      <c r="B129" s="413" t="s">
        <v>1248</v>
      </c>
      <c r="C129" s="406">
        <v>138.29235</v>
      </c>
    </row>
    <row r="130" spans="1:3" s="407" customFormat="1" ht="25.5" customHeight="1" x14ac:dyDescent="0.2">
      <c r="A130" s="404" t="s">
        <v>1249</v>
      </c>
      <c r="B130" s="405" t="s">
        <v>1250</v>
      </c>
      <c r="C130" s="406">
        <v>163.41678999999999</v>
      </c>
    </row>
    <row r="131" spans="1:3" s="407" customFormat="1" ht="22.5" x14ac:dyDescent="0.2">
      <c r="A131" s="404" t="s">
        <v>1251</v>
      </c>
      <c r="B131" s="405" t="s">
        <v>1252</v>
      </c>
      <c r="C131" s="406">
        <v>95.092640000000003</v>
      </c>
    </row>
    <row r="132" spans="1:3" s="407" customFormat="1" ht="22.5" x14ac:dyDescent="0.2">
      <c r="A132" s="404" t="s">
        <v>1253</v>
      </c>
      <c r="B132" s="405" t="s">
        <v>1254</v>
      </c>
      <c r="C132" s="406">
        <v>44.059710000000003</v>
      </c>
    </row>
    <row r="133" spans="1:3" s="407" customFormat="1" ht="22.5" x14ac:dyDescent="0.2">
      <c r="A133" s="422" t="s">
        <v>1255</v>
      </c>
      <c r="B133" s="423" t="s">
        <v>1256</v>
      </c>
      <c r="C133" s="406">
        <v>293.16931</v>
      </c>
    </row>
    <row r="134" spans="1:3" s="407" customFormat="1" ht="25.5" customHeight="1" x14ac:dyDescent="0.2">
      <c r="A134" s="412" t="s">
        <v>1257</v>
      </c>
      <c r="B134" s="405" t="s">
        <v>1258</v>
      </c>
      <c r="C134" s="406">
        <v>16.165030000000002</v>
      </c>
    </row>
    <row r="135" spans="1:3" s="407" customFormat="1" ht="25.5" customHeight="1" x14ac:dyDescent="0.2">
      <c r="A135" s="404" t="s">
        <v>1259</v>
      </c>
      <c r="B135" s="405" t="s">
        <v>1260</v>
      </c>
      <c r="C135" s="406">
        <v>264.11293000000001</v>
      </c>
    </row>
    <row r="136" spans="1:3" s="407" customFormat="1" ht="15" x14ac:dyDescent="0.2">
      <c r="A136" s="404" t="s">
        <v>1261</v>
      </c>
      <c r="B136" s="405" t="s">
        <v>1262</v>
      </c>
      <c r="C136" s="406">
        <v>299.49315000000001</v>
      </c>
    </row>
    <row r="137" spans="1:3" s="407" customFormat="1" ht="25.5" customHeight="1" x14ac:dyDescent="0.2">
      <c r="A137" s="404" t="s">
        <v>1263</v>
      </c>
      <c r="B137" s="405" t="s">
        <v>1264</v>
      </c>
      <c r="C137" s="406">
        <v>130.03936999999999</v>
      </c>
    </row>
    <row r="138" spans="1:3" s="407" customFormat="1" ht="15" x14ac:dyDescent="0.2">
      <c r="A138" s="404" t="s">
        <v>1265</v>
      </c>
      <c r="B138" s="408" t="s">
        <v>1266</v>
      </c>
      <c r="C138" s="406">
        <v>304.76145000000002</v>
      </c>
    </row>
    <row r="139" spans="1:3" s="407" customFormat="1" ht="22.5" x14ac:dyDescent="0.2">
      <c r="A139" s="404">
        <v>68899092</v>
      </c>
      <c r="B139" s="405" t="s">
        <v>1267</v>
      </c>
      <c r="C139" s="406">
        <v>5.2784800000000001</v>
      </c>
    </row>
    <row r="140" spans="1:3" s="407" customFormat="1" ht="15" x14ac:dyDescent="0.2">
      <c r="A140" s="404">
        <v>62331680</v>
      </c>
      <c r="B140" s="405" t="s">
        <v>1268</v>
      </c>
      <c r="C140" s="406">
        <v>117.26647</v>
      </c>
    </row>
    <row r="141" spans="1:3" s="407" customFormat="1" ht="15" x14ac:dyDescent="0.2">
      <c r="A141" s="404">
        <v>62331698</v>
      </c>
      <c r="B141" s="405" t="s">
        <v>1269</v>
      </c>
      <c r="C141" s="406">
        <v>40.745629999999998</v>
      </c>
    </row>
    <row r="142" spans="1:3" s="407" customFormat="1" ht="15" x14ac:dyDescent="0.2">
      <c r="A142" s="404">
        <v>62330276</v>
      </c>
      <c r="B142" s="405" t="s">
        <v>1270</v>
      </c>
      <c r="C142" s="406">
        <v>80.328440000000001</v>
      </c>
    </row>
    <row r="143" spans="1:3" s="407" customFormat="1" ht="25.5" customHeight="1" x14ac:dyDescent="0.2">
      <c r="A143" s="404">
        <v>62330357</v>
      </c>
      <c r="B143" s="405" t="s">
        <v>1271</v>
      </c>
      <c r="C143" s="406">
        <v>16.673179999999999</v>
      </c>
    </row>
    <row r="144" spans="1:3" s="407" customFormat="1" ht="15" x14ac:dyDescent="0.2">
      <c r="A144" s="404">
        <v>62330420</v>
      </c>
      <c r="B144" s="405" t="s">
        <v>1272</v>
      </c>
      <c r="C144" s="406">
        <v>128.12913</v>
      </c>
    </row>
    <row r="145" spans="1:3" s="407" customFormat="1" ht="15" x14ac:dyDescent="0.2">
      <c r="A145" s="404">
        <v>62330322</v>
      </c>
      <c r="B145" s="405" t="s">
        <v>1273</v>
      </c>
      <c r="C145" s="406">
        <v>81.570679999999996</v>
      </c>
    </row>
    <row r="146" spans="1:3" s="407" customFormat="1" ht="15" x14ac:dyDescent="0.2">
      <c r="A146" s="404">
        <v>62330292</v>
      </c>
      <c r="B146" s="405" t="s">
        <v>1274</v>
      </c>
      <c r="C146" s="406">
        <v>123.48708000000001</v>
      </c>
    </row>
    <row r="147" spans="1:3" s="407" customFormat="1" ht="15" x14ac:dyDescent="0.2">
      <c r="A147" s="404">
        <v>62330373</v>
      </c>
      <c r="B147" s="405" t="s">
        <v>1275</v>
      </c>
      <c r="C147" s="406">
        <v>38.807160000000003</v>
      </c>
    </row>
    <row r="148" spans="1:3" s="407" customFormat="1" ht="15" x14ac:dyDescent="0.2">
      <c r="A148" s="404">
        <v>49590928</v>
      </c>
      <c r="B148" s="405" t="s">
        <v>1276</v>
      </c>
      <c r="C148" s="406">
        <v>79.581280000000007</v>
      </c>
    </row>
    <row r="149" spans="1:3" s="407" customFormat="1" ht="15" x14ac:dyDescent="0.2">
      <c r="A149" s="404">
        <v>62330349</v>
      </c>
      <c r="B149" s="413" t="s">
        <v>1277</v>
      </c>
      <c r="C149" s="406">
        <v>0</v>
      </c>
    </row>
    <row r="150" spans="1:3" s="407" customFormat="1" ht="15" x14ac:dyDescent="0.2">
      <c r="A150" s="404">
        <v>47813539</v>
      </c>
      <c r="B150" s="408" t="s">
        <v>1278</v>
      </c>
      <c r="C150" s="406">
        <v>196.30443</v>
      </c>
    </row>
    <row r="151" spans="1:3" s="407" customFormat="1" ht="22.5" x14ac:dyDescent="0.2">
      <c r="A151" s="404" t="s">
        <v>1279</v>
      </c>
      <c r="B151" s="405" t="s">
        <v>1280</v>
      </c>
      <c r="C151" s="406">
        <v>240.02912000000001</v>
      </c>
    </row>
    <row r="152" spans="1:3" s="407" customFormat="1" ht="22.5" x14ac:dyDescent="0.2">
      <c r="A152" s="404">
        <v>47813504</v>
      </c>
      <c r="B152" s="405" t="s">
        <v>1281</v>
      </c>
      <c r="C152" s="406">
        <v>45.094250000000002</v>
      </c>
    </row>
    <row r="153" spans="1:3" s="407" customFormat="1" ht="15" x14ac:dyDescent="0.2">
      <c r="A153" s="404">
        <v>47813512</v>
      </c>
      <c r="B153" s="405" t="s">
        <v>1282</v>
      </c>
      <c r="C153" s="406">
        <v>148.99261999999999</v>
      </c>
    </row>
    <row r="154" spans="1:3" s="407" customFormat="1" ht="15" x14ac:dyDescent="0.2">
      <c r="A154" s="404">
        <v>47813598</v>
      </c>
      <c r="B154" s="405" t="s">
        <v>1283</v>
      </c>
      <c r="C154" s="406">
        <v>25.26079</v>
      </c>
    </row>
    <row r="155" spans="1:3" s="407" customFormat="1" ht="25.5" customHeight="1" x14ac:dyDescent="0.2">
      <c r="A155" s="404">
        <v>64120384</v>
      </c>
      <c r="B155" s="424" t="s">
        <v>1284</v>
      </c>
      <c r="C155" s="406">
        <v>10.391690000000001</v>
      </c>
    </row>
    <row r="156" spans="1:3" s="407" customFormat="1" ht="15" x14ac:dyDescent="0.2">
      <c r="A156" s="404">
        <v>64120392</v>
      </c>
      <c r="B156" s="405" t="s">
        <v>1285</v>
      </c>
      <c r="C156" s="406">
        <v>4.8294199999999998</v>
      </c>
    </row>
    <row r="157" spans="1:3" s="407" customFormat="1" ht="15" x14ac:dyDescent="0.2">
      <c r="A157" s="404">
        <v>61955574</v>
      </c>
      <c r="B157" s="405" t="s">
        <v>1286</v>
      </c>
      <c r="C157" s="406">
        <v>0</v>
      </c>
    </row>
    <row r="158" spans="1:3" s="407" customFormat="1" ht="15" x14ac:dyDescent="0.2">
      <c r="A158" s="404" t="s">
        <v>1287</v>
      </c>
      <c r="B158" s="405" t="s">
        <v>1288</v>
      </c>
      <c r="C158" s="406">
        <v>120.64173</v>
      </c>
    </row>
    <row r="159" spans="1:3" s="407" customFormat="1" ht="15" x14ac:dyDescent="0.2">
      <c r="A159" s="404">
        <v>60780541</v>
      </c>
      <c r="B159" s="405" t="s">
        <v>1289</v>
      </c>
      <c r="C159" s="406">
        <v>289.93999000000002</v>
      </c>
    </row>
    <row r="160" spans="1:3" s="407" customFormat="1" ht="15" x14ac:dyDescent="0.2">
      <c r="A160" s="404" t="s">
        <v>1290</v>
      </c>
      <c r="B160" s="405" t="s">
        <v>1291</v>
      </c>
      <c r="C160" s="406">
        <v>0</v>
      </c>
    </row>
    <row r="161" spans="1:3" s="407" customFormat="1" ht="15" x14ac:dyDescent="0.2">
      <c r="A161" s="404" t="s">
        <v>1292</v>
      </c>
      <c r="B161" s="405" t="s">
        <v>1293</v>
      </c>
      <c r="C161" s="406">
        <v>0</v>
      </c>
    </row>
    <row r="162" spans="1:3" s="407" customFormat="1" ht="15" x14ac:dyDescent="0.2">
      <c r="A162" s="404" t="s">
        <v>1294</v>
      </c>
      <c r="B162" s="405" t="s">
        <v>1295</v>
      </c>
      <c r="C162" s="406">
        <v>78.828999999999994</v>
      </c>
    </row>
    <row r="163" spans="1:3" s="407" customFormat="1" ht="15" x14ac:dyDescent="0.2">
      <c r="A163" s="404" t="s">
        <v>1296</v>
      </c>
      <c r="B163" s="405" t="s">
        <v>1297</v>
      </c>
      <c r="C163" s="406">
        <v>67.471149999999994</v>
      </c>
    </row>
    <row r="164" spans="1:3" s="407" customFormat="1" ht="25.5" customHeight="1" x14ac:dyDescent="0.2">
      <c r="A164" s="404" t="s">
        <v>1298</v>
      </c>
      <c r="B164" s="405" t="s">
        <v>1299</v>
      </c>
      <c r="C164" s="406">
        <v>92.073599999999999</v>
      </c>
    </row>
    <row r="165" spans="1:3" s="407" customFormat="1" ht="15" x14ac:dyDescent="0.2">
      <c r="A165" s="404">
        <v>62331752</v>
      </c>
      <c r="B165" s="405" t="s">
        <v>1300</v>
      </c>
      <c r="C165" s="406">
        <v>0</v>
      </c>
    </row>
    <row r="166" spans="1:3" s="407" customFormat="1" ht="15" x14ac:dyDescent="0.2">
      <c r="A166" s="404">
        <v>62330381</v>
      </c>
      <c r="B166" s="405" t="s">
        <v>1301</v>
      </c>
      <c r="C166" s="406">
        <v>85.871930000000006</v>
      </c>
    </row>
    <row r="167" spans="1:3" s="407" customFormat="1" ht="25.5" customHeight="1" x14ac:dyDescent="0.2">
      <c r="A167" s="404" t="s">
        <v>1302</v>
      </c>
      <c r="B167" s="405" t="s">
        <v>1303</v>
      </c>
      <c r="C167" s="406">
        <v>1271.4788900000001</v>
      </c>
    </row>
    <row r="168" spans="1:3" s="407" customFormat="1" ht="15" x14ac:dyDescent="0.2">
      <c r="A168" s="404" t="s">
        <v>1304</v>
      </c>
      <c r="B168" s="405" t="s">
        <v>1305</v>
      </c>
      <c r="C168" s="406">
        <v>1.2030000000000001E-2</v>
      </c>
    </row>
    <row r="169" spans="1:3" s="407" customFormat="1" ht="15" x14ac:dyDescent="0.2">
      <c r="A169" s="404" t="s">
        <v>1306</v>
      </c>
      <c r="B169" s="409" t="s">
        <v>1307</v>
      </c>
      <c r="C169" s="406">
        <v>12.799720000000001</v>
      </c>
    </row>
    <row r="170" spans="1:3" s="407" customFormat="1" ht="22.5" x14ac:dyDescent="0.2">
      <c r="A170" s="404" t="s">
        <v>1308</v>
      </c>
      <c r="B170" s="405" t="s">
        <v>1309</v>
      </c>
      <c r="C170" s="406">
        <v>100.05522999999999</v>
      </c>
    </row>
    <row r="171" spans="1:3" s="407" customFormat="1" ht="15" x14ac:dyDescent="0.2">
      <c r="A171" s="404">
        <v>60045922</v>
      </c>
      <c r="B171" s="409" t="s">
        <v>1310</v>
      </c>
      <c r="C171" s="406">
        <v>35.093299999999999</v>
      </c>
    </row>
    <row r="172" spans="1:3" s="407" customFormat="1" ht="15" x14ac:dyDescent="0.2">
      <c r="A172" s="404">
        <v>60802774</v>
      </c>
      <c r="B172" s="409" t="s">
        <v>1311</v>
      </c>
      <c r="C172" s="406">
        <v>61.995310000000003</v>
      </c>
    </row>
    <row r="173" spans="1:3" s="407" customFormat="1" ht="25.5" customHeight="1" x14ac:dyDescent="0.2">
      <c r="A173" s="404" t="s">
        <v>1312</v>
      </c>
      <c r="B173" s="409" t="s">
        <v>1313</v>
      </c>
      <c r="C173" s="406">
        <v>176.28092000000001</v>
      </c>
    </row>
    <row r="174" spans="1:3" s="407" customFormat="1" ht="25.5" customHeight="1" x14ac:dyDescent="0.2">
      <c r="A174" s="404">
        <v>61989339</v>
      </c>
      <c r="B174" s="405" t="s">
        <v>1314</v>
      </c>
      <c r="C174" s="406">
        <v>85.567830000000001</v>
      </c>
    </row>
    <row r="175" spans="1:3" s="407" customFormat="1" ht="25.5" customHeight="1" x14ac:dyDescent="0.2">
      <c r="A175" s="404">
        <v>48004774</v>
      </c>
      <c r="B175" s="405" t="s">
        <v>1315</v>
      </c>
      <c r="C175" s="406">
        <v>51.682009999999998</v>
      </c>
    </row>
    <row r="176" spans="1:3" s="407" customFormat="1" ht="25.5" customHeight="1" x14ac:dyDescent="0.2">
      <c r="A176" s="404">
        <v>48004898</v>
      </c>
      <c r="B176" s="405" t="s">
        <v>1316</v>
      </c>
      <c r="C176" s="406">
        <v>157.15307999999999</v>
      </c>
    </row>
    <row r="177" spans="1:5" s="407" customFormat="1" ht="15" x14ac:dyDescent="0.2">
      <c r="A177" s="404">
        <v>47658061</v>
      </c>
      <c r="B177" s="405" t="s">
        <v>1317</v>
      </c>
      <c r="C177" s="406">
        <v>201.95939999999999</v>
      </c>
    </row>
    <row r="178" spans="1:5" s="407" customFormat="1" ht="15" x14ac:dyDescent="0.2">
      <c r="A178" s="404">
        <v>47998296</v>
      </c>
      <c r="B178" s="408" t="s">
        <v>1318</v>
      </c>
      <c r="C178" s="406">
        <v>0</v>
      </c>
    </row>
    <row r="179" spans="1:5" s="407" customFormat="1" ht="15" x14ac:dyDescent="0.2">
      <c r="A179" s="404">
        <v>47813466</v>
      </c>
      <c r="B179" s="408" t="s">
        <v>1319</v>
      </c>
      <c r="C179" s="406">
        <v>57.630569999999999</v>
      </c>
    </row>
    <row r="180" spans="1:5" s="407" customFormat="1" ht="15" x14ac:dyDescent="0.2">
      <c r="A180" s="404">
        <v>47811927</v>
      </c>
      <c r="B180" s="405" t="s">
        <v>1320</v>
      </c>
      <c r="C180" s="406">
        <v>70.802149999999997</v>
      </c>
    </row>
    <row r="181" spans="1:5" s="407" customFormat="1" ht="15" x14ac:dyDescent="0.2">
      <c r="A181" s="404">
        <v>47811919</v>
      </c>
      <c r="B181" s="405" t="s">
        <v>1321</v>
      </c>
      <c r="C181" s="406">
        <v>54.761969999999998</v>
      </c>
    </row>
    <row r="182" spans="1:5" s="407" customFormat="1" ht="15" x14ac:dyDescent="0.2">
      <c r="A182" s="404">
        <v>68334222</v>
      </c>
      <c r="B182" s="409" t="s">
        <v>1322</v>
      </c>
      <c r="C182" s="406">
        <v>84.382530000000003</v>
      </c>
    </row>
    <row r="183" spans="1:5" s="407" customFormat="1" ht="15" x14ac:dyDescent="0.2">
      <c r="A183" s="404">
        <v>60043661</v>
      </c>
      <c r="B183" s="405" t="s">
        <v>1323</v>
      </c>
      <c r="C183" s="406">
        <v>0</v>
      </c>
    </row>
    <row r="184" spans="1:5" s="407" customFormat="1" ht="15" x14ac:dyDescent="0.2">
      <c r="A184" s="404" t="s">
        <v>1324</v>
      </c>
      <c r="B184" s="409" t="s">
        <v>1325</v>
      </c>
      <c r="C184" s="406">
        <v>0</v>
      </c>
    </row>
    <row r="185" spans="1:5" s="407" customFormat="1" ht="15" x14ac:dyDescent="0.2">
      <c r="A185" s="404" t="s">
        <v>1326</v>
      </c>
      <c r="B185" s="409" t="s">
        <v>1327</v>
      </c>
      <c r="C185" s="406">
        <v>104.72875999999999</v>
      </c>
    </row>
    <row r="186" spans="1:5" s="407" customFormat="1" ht="38.25" customHeight="1" thickBot="1" x14ac:dyDescent="0.25">
      <c r="A186" s="1059" t="s">
        <v>2029</v>
      </c>
      <c r="B186" s="1060" t="s">
        <v>2028</v>
      </c>
      <c r="C186" s="1061">
        <v>0</v>
      </c>
      <c r="E186" s="536"/>
    </row>
    <row r="187" spans="1:5" ht="18" customHeight="1" thickBot="1" x14ac:dyDescent="0.25">
      <c r="A187" s="1177" t="s">
        <v>1328</v>
      </c>
      <c r="B187" s="1178"/>
      <c r="C187" s="384">
        <f>SUM(C4:C186)</f>
        <v>20729.348029999997</v>
      </c>
    </row>
    <row r="188" spans="1:5" s="426" customFormat="1" ht="12.75" customHeight="1" x14ac:dyDescent="0.2">
      <c r="A188" s="425"/>
      <c r="B188" s="425"/>
      <c r="C188" s="425"/>
    </row>
    <row r="189" spans="1:5" s="426" customFormat="1" ht="15" x14ac:dyDescent="0.2">
      <c r="A189" s="425"/>
      <c r="B189" s="425"/>
      <c r="C189" s="427"/>
    </row>
    <row r="190" spans="1:5" x14ac:dyDescent="0.2">
      <c r="A190" s="428"/>
      <c r="B190" s="429"/>
    </row>
  </sheetData>
  <mergeCells count="2">
    <mergeCell ref="A1:C1"/>
    <mergeCell ref="A187:B187"/>
  </mergeCells>
  <printOptions horizontalCentered="1"/>
  <pageMargins left="0.39370078740157483" right="0.39370078740157483" top="0.59055118110236227" bottom="0.39370078740157483" header="0.31496062992125984" footer="0.11811023622047245"/>
  <pageSetup paperSize="9" firstPageNumber="322" fitToHeight="0" orientation="portrait" useFirstPageNumber="1" r:id="rId1"/>
  <headerFooter>
    <oddHeader>&amp;L&amp;"Tahoma,Kurzíva"&amp;9Závěrečný účet za rok 2018&amp;R&amp;"Tahoma,Kurzíva"&amp;9Tabulka č. 24</oddHeader>
    <oddFooter>&amp;C&amp;"Tahoma,Obyčejné"&amp;P</oddFooter>
  </headerFooter>
  <rowBreaks count="4" manualBreakCount="4">
    <brk id="42" max="2" man="1"/>
    <brk id="84" max="2" man="1"/>
    <brk id="122" max="2" man="1"/>
    <brk id="161" max="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Normal="100" zoomScaleSheetLayoutView="100" workbookViewId="0">
      <selection activeCell="E2" sqref="E2"/>
    </sheetView>
  </sheetViews>
  <sheetFormatPr defaultRowHeight="15" x14ac:dyDescent="0.2"/>
  <cols>
    <col min="1" max="1" width="12.7109375" style="430" bestFit="1" customWidth="1"/>
    <col min="2" max="2" width="62.7109375" style="431" customWidth="1"/>
    <col min="3" max="3" width="16.7109375" style="385" customWidth="1"/>
    <col min="4" max="16384" width="9.140625" style="379"/>
  </cols>
  <sheetData>
    <row r="1" spans="1:3" s="364" customFormat="1" ht="31.5" customHeight="1" x14ac:dyDescent="0.2">
      <c r="A1" s="1168" t="s">
        <v>1329</v>
      </c>
      <c r="B1" s="1168"/>
      <c r="C1" s="1168"/>
    </row>
    <row r="2" spans="1:3" ht="15.75" thickBot="1" x14ac:dyDescent="0.25">
      <c r="C2" s="387" t="s">
        <v>2</v>
      </c>
    </row>
    <row r="3" spans="1:3" s="432" customFormat="1" ht="45.75" customHeight="1" thickBot="1" x14ac:dyDescent="0.25">
      <c r="A3" s="368" t="s">
        <v>968</v>
      </c>
      <c r="B3" s="369" t="s">
        <v>969</v>
      </c>
      <c r="C3" s="370" t="s">
        <v>970</v>
      </c>
    </row>
    <row r="4" spans="1:3" s="432" customFormat="1" ht="15" customHeight="1" x14ac:dyDescent="0.2">
      <c r="A4" s="433" t="s">
        <v>1330</v>
      </c>
      <c r="B4" s="434" t="s">
        <v>1331</v>
      </c>
      <c r="C4" s="435">
        <v>878.08112000000006</v>
      </c>
    </row>
    <row r="5" spans="1:3" s="432" customFormat="1" ht="15" customHeight="1" x14ac:dyDescent="0.2">
      <c r="A5" s="436" t="s">
        <v>1332</v>
      </c>
      <c r="B5" s="437" t="s">
        <v>1333</v>
      </c>
      <c r="C5" s="435">
        <v>0.19</v>
      </c>
    </row>
    <row r="6" spans="1:3" s="432" customFormat="1" ht="15" customHeight="1" x14ac:dyDescent="0.2">
      <c r="A6" s="436" t="s">
        <v>1334</v>
      </c>
      <c r="B6" s="437" t="s">
        <v>1335</v>
      </c>
      <c r="C6" s="435">
        <v>-14373.070820000001</v>
      </c>
    </row>
    <row r="7" spans="1:3" s="432" customFormat="1" ht="15" customHeight="1" x14ac:dyDescent="0.2">
      <c r="A7" s="436" t="s">
        <v>1336</v>
      </c>
      <c r="B7" s="437" t="s">
        <v>1337</v>
      </c>
      <c r="C7" s="435">
        <v>-30870.372449999999</v>
      </c>
    </row>
    <row r="8" spans="1:3" s="432" customFormat="1" ht="25.5" x14ac:dyDescent="0.2">
      <c r="A8" s="436" t="s">
        <v>1338</v>
      </c>
      <c r="B8" s="437" t="s">
        <v>1339</v>
      </c>
      <c r="C8" s="435">
        <v>736.45258999999999</v>
      </c>
    </row>
    <row r="9" spans="1:3" s="432" customFormat="1" ht="15" customHeight="1" x14ac:dyDescent="0.2">
      <c r="A9" s="436" t="s">
        <v>1340</v>
      </c>
      <c r="B9" s="437" t="s">
        <v>1341</v>
      </c>
      <c r="C9" s="435">
        <v>-34292.140919999998</v>
      </c>
    </row>
    <row r="10" spans="1:3" s="432" customFormat="1" ht="15" customHeight="1" x14ac:dyDescent="0.2">
      <c r="A10" s="436" t="s">
        <v>1342</v>
      </c>
      <c r="B10" s="437" t="s">
        <v>1343</v>
      </c>
      <c r="C10" s="435">
        <v>-28114.633740000001</v>
      </c>
    </row>
    <row r="11" spans="1:3" s="432" customFormat="1" ht="15" customHeight="1" x14ac:dyDescent="0.2">
      <c r="A11" s="436" t="s">
        <v>1344</v>
      </c>
      <c r="B11" s="437" t="s">
        <v>1345</v>
      </c>
      <c r="C11" s="435">
        <v>-9994.53053</v>
      </c>
    </row>
    <row r="12" spans="1:3" s="432" customFormat="1" ht="15" customHeight="1" x14ac:dyDescent="0.2">
      <c r="A12" s="436" t="s">
        <v>1346</v>
      </c>
      <c r="B12" s="437" t="s">
        <v>1347</v>
      </c>
      <c r="C12" s="435">
        <v>64.496949999999998</v>
      </c>
    </row>
    <row r="13" spans="1:3" s="432" customFormat="1" ht="26.25" thickBot="1" x14ac:dyDescent="0.25">
      <c r="A13" s="436">
        <v>48804525</v>
      </c>
      <c r="B13" s="437" t="s">
        <v>1348</v>
      </c>
      <c r="C13" s="435">
        <v>4670.9873500000003</v>
      </c>
    </row>
    <row r="14" spans="1:3" s="432" customFormat="1" ht="18" customHeight="1" thickBot="1" x14ac:dyDescent="0.25">
      <c r="A14" s="1169" t="s">
        <v>1349</v>
      </c>
      <c r="B14" s="1170"/>
      <c r="C14" s="375">
        <f>SUM(C3:C13)</f>
        <v>-111294.54045000001</v>
      </c>
    </row>
    <row r="17" spans="1:3" x14ac:dyDescent="0.2">
      <c r="A17" s="1179"/>
      <c r="B17" s="1179"/>
      <c r="C17" s="1179"/>
    </row>
  </sheetData>
  <mergeCells count="3">
    <mergeCell ref="A1:C1"/>
    <mergeCell ref="A14:B14"/>
    <mergeCell ref="A17:C17"/>
  </mergeCells>
  <printOptions horizontalCentered="1"/>
  <pageMargins left="0.39370078740157483" right="0.39370078740157483" top="0.59055118110236227" bottom="0.39370078740157483" header="0.31496062992125984" footer="0.11811023622047245"/>
  <pageSetup paperSize="9" firstPageNumber="327" fitToHeight="0" orientation="portrait" useFirstPageNumber="1" r:id="rId1"/>
  <headerFooter>
    <oddHeader>&amp;L&amp;"Tahoma,Kurzíva"&amp;9Závěrečný účet za rok 2018&amp;R&amp;"Tahoma,Kurzíva"&amp;9Tabulka č. 25</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0"/>
  <sheetViews>
    <sheetView zoomScaleNormal="100" zoomScaleSheetLayoutView="100" workbookViewId="0">
      <selection activeCell="F2" sqref="F2"/>
    </sheetView>
  </sheetViews>
  <sheetFormatPr defaultRowHeight="10.5" x14ac:dyDescent="0.15"/>
  <cols>
    <col min="1" max="1" width="38.5703125" style="768" customWidth="1"/>
    <col min="2" max="3" width="11.5703125" style="767" customWidth="1"/>
    <col min="4" max="4" width="85.28515625" style="768" customWidth="1"/>
    <col min="5" max="16384" width="9.140625" style="766"/>
  </cols>
  <sheetData>
    <row r="1" spans="1:4" s="800" customFormat="1" ht="21" customHeight="1" x14ac:dyDescent="0.15">
      <c r="A1" s="1183" t="s">
        <v>4307</v>
      </c>
      <c r="B1" s="1183"/>
      <c r="C1" s="1183"/>
      <c r="D1" s="1183"/>
    </row>
    <row r="2" spans="1:4" s="803" customFormat="1" ht="12.75" customHeight="1" x14ac:dyDescent="0.15">
      <c r="A2" s="801"/>
      <c r="B2" s="801"/>
      <c r="C2" s="801"/>
      <c r="D2" s="802" t="s">
        <v>2</v>
      </c>
    </row>
    <row r="3" spans="1:4" s="804" customFormat="1" ht="13.5" customHeight="1" x14ac:dyDescent="0.2">
      <c r="A3" s="784" t="s">
        <v>460</v>
      </c>
      <c r="B3" s="784" t="s">
        <v>4308</v>
      </c>
      <c r="C3" s="784" t="s">
        <v>4309</v>
      </c>
      <c r="D3" s="784" t="s">
        <v>4310</v>
      </c>
    </row>
    <row r="4" spans="1:4" s="800" customFormat="1" ht="24.75" customHeight="1" x14ac:dyDescent="0.15">
      <c r="A4" s="805" t="s">
        <v>4311</v>
      </c>
      <c r="B4" s="806"/>
      <c r="C4" s="806"/>
      <c r="D4" s="807"/>
    </row>
    <row r="5" spans="1:4" s="770" customFormat="1" ht="11.25" customHeight="1" x14ac:dyDescent="0.2">
      <c r="A5" s="1180" t="s">
        <v>2466</v>
      </c>
      <c r="B5" s="829">
        <v>1900</v>
      </c>
      <c r="C5" s="829">
        <v>1899.7</v>
      </c>
      <c r="D5" s="769" t="s">
        <v>2467</v>
      </c>
    </row>
    <row r="6" spans="1:4" s="770" customFormat="1" ht="11.25" customHeight="1" x14ac:dyDescent="0.2">
      <c r="A6" s="1181"/>
      <c r="B6" s="830">
        <v>3200</v>
      </c>
      <c r="C6" s="830">
        <v>3200</v>
      </c>
      <c r="D6" s="771" t="s">
        <v>2468</v>
      </c>
    </row>
    <row r="7" spans="1:4" s="770" customFormat="1" ht="11.25" customHeight="1" x14ac:dyDescent="0.2">
      <c r="A7" s="1182"/>
      <c r="B7" s="831">
        <v>5100</v>
      </c>
      <c r="C7" s="831">
        <v>5099.7</v>
      </c>
      <c r="D7" s="772" t="s">
        <v>11</v>
      </c>
    </row>
    <row r="8" spans="1:4" s="770" customFormat="1" ht="11.25" customHeight="1" x14ac:dyDescent="0.2">
      <c r="A8" s="1181" t="s">
        <v>2469</v>
      </c>
      <c r="B8" s="830">
        <v>500</v>
      </c>
      <c r="C8" s="830">
        <v>500</v>
      </c>
      <c r="D8" s="771" t="s">
        <v>2470</v>
      </c>
    </row>
    <row r="9" spans="1:4" s="770" customFormat="1" ht="11.25" customHeight="1" x14ac:dyDescent="0.2">
      <c r="A9" s="1181"/>
      <c r="B9" s="830">
        <v>10088.1</v>
      </c>
      <c r="C9" s="830">
        <v>10088.099</v>
      </c>
      <c r="D9" s="771" t="s">
        <v>2468</v>
      </c>
    </row>
    <row r="10" spans="1:4" s="770" customFormat="1" ht="11.25" customHeight="1" x14ac:dyDescent="0.2">
      <c r="A10" s="1181"/>
      <c r="B10" s="830">
        <v>184.9</v>
      </c>
      <c r="C10" s="830">
        <v>184.90100000000001</v>
      </c>
      <c r="D10" s="771" t="s">
        <v>2471</v>
      </c>
    </row>
    <row r="11" spans="1:4" s="770" customFormat="1" ht="11.25" customHeight="1" x14ac:dyDescent="0.2">
      <c r="A11" s="1181"/>
      <c r="B11" s="830">
        <v>10773</v>
      </c>
      <c r="C11" s="830">
        <v>10773</v>
      </c>
      <c r="D11" s="771" t="s">
        <v>11</v>
      </c>
    </row>
    <row r="12" spans="1:4" s="770" customFormat="1" ht="11.25" customHeight="1" x14ac:dyDescent="0.2">
      <c r="A12" s="1180" t="s">
        <v>2472</v>
      </c>
      <c r="B12" s="829">
        <v>10000</v>
      </c>
      <c r="C12" s="829">
        <v>0</v>
      </c>
      <c r="D12" s="769" t="s">
        <v>2473</v>
      </c>
    </row>
    <row r="13" spans="1:4" s="770" customFormat="1" ht="11.25" customHeight="1" x14ac:dyDescent="0.2">
      <c r="A13" s="1181"/>
      <c r="B13" s="830">
        <v>9000</v>
      </c>
      <c r="C13" s="830">
        <v>0</v>
      </c>
      <c r="D13" s="771" t="s">
        <v>2474</v>
      </c>
    </row>
    <row r="14" spans="1:4" s="770" customFormat="1" ht="11.25" customHeight="1" x14ac:dyDescent="0.2">
      <c r="A14" s="1181"/>
      <c r="B14" s="830">
        <v>4375</v>
      </c>
      <c r="C14" s="830">
        <v>4319.9942300000002</v>
      </c>
      <c r="D14" s="771" t="s">
        <v>2475</v>
      </c>
    </row>
    <row r="15" spans="1:4" s="770" customFormat="1" ht="11.25" customHeight="1" x14ac:dyDescent="0.2">
      <c r="A15" s="1181"/>
      <c r="B15" s="830">
        <v>200</v>
      </c>
      <c r="C15" s="830">
        <v>127.64400000000001</v>
      </c>
      <c r="D15" s="771" t="s">
        <v>2467</v>
      </c>
    </row>
    <row r="16" spans="1:4" s="770" customFormat="1" ht="11.25" customHeight="1" x14ac:dyDescent="0.2">
      <c r="A16" s="1181"/>
      <c r="B16" s="830">
        <v>2000</v>
      </c>
      <c r="C16" s="830">
        <v>2000</v>
      </c>
      <c r="D16" s="771" t="s">
        <v>2476</v>
      </c>
    </row>
    <row r="17" spans="1:4" s="770" customFormat="1" ht="11.25" customHeight="1" x14ac:dyDescent="0.2">
      <c r="A17" s="1181"/>
      <c r="B17" s="830">
        <v>30800</v>
      </c>
      <c r="C17" s="830">
        <v>30800</v>
      </c>
      <c r="D17" s="771" t="s">
        <v>2477</v>
      </c>
    </row>
    <row r="18" spans="1:4" s="770" customFormat="1" ht="11.25" customHeight="1" x14ac:dyDescent="0.2">
      <c r="A18" s="1181"/>
      <c r="B18" s="830">
        <v>425492</v>
      </c>
      <c r="C18" s="830">
        <v>425492</v>
      </c>
      <c r="D18" s="771" t="s">
        <v>2468</v>
      </c>
    </row>
    <row r="19" spans="1:4" s="770" customFormat="1" ht="11.25" customHeight="1" x14ac:dyDescent="0.2">
      <c r="A19" s="1181"/>
      <c r="B19" s="830">
        <v>180000</v>
      </c>
      <c r="C19" s="830">
        <v>180000</v>
      </c>
      <c r="D19" s="771" t="s">
        <v>2471</v>
      </c>
    </row>
    <row r="20" spans="1:4" s="770" customFormat="1" ht="11.25" customHeight="1" x14ac:dyDescent="0.2">
      <c r="A20" s="1181"/>
      <c r="B20" s="830">
        <v>5000</v>
      </c>
      <c r="C20" s="830">
        <v>4819.9904000000006</v>
      </c>
      <c r="D20" s="771" t="s">
        <v>2066</v>
      </c>
    </row>
    <row r="21" spans="1:4" s="770" customFormat="1" ht="11.25" customHeight="1" x14ac:dyDescent="0.2">
      <c r="A21" s="1181"/>
      <c r="B21" s="830">
        <v>104287</v>
      </c>
      <c r="C21" s="830">
        <v>104287</v>
      </c>
      <c r="D21" s="771" t="s">
        <v>2478</v>
      </c>
    </row>
    <row r="22" spans="1:4" s="770" customFormat="1" ht="11.25" customHeight="1" x14ac:dyDescent="0.2">
      <c r="A22" s="1182"/>
      <c r="B22" s="831">
        <v>771154</v>
      </c>
      <c r="C22" s="831">
        <v>751846.62862999993</v>
      </c>
      <c r="D22" s="772" t="s">
        <v>11</v>
      </c>
    </row>
    <row r="23" spans="1:4" s="811" customFormat="1" ht="24" customHeight="1" x14ac:dyDescent="0.25">
      <c r="A23" s="808" t="s">
        <v>4312</v>
      </c>
      <c r="B23" s="809">
        <v>787027</v>
      </c>
      <c r="C23" s="809">
        <v>767719.32863</v>
      </c>
      <c r="D23" s="810"/>
    </row>
    <row r="24" spans="1:4" s="800" customFormat="1" ht="24.75" customHeight="1" x14ac:dyDescent="0.15">
      <c r="A24" s="805" t="s">
        <v>4313</v>
      </c>
      <c r="B24" s="812"/>
      <c r="C24" s="812"/>
      <c r="D24" s="807"/>
    </row>
    <row r="25" spans="1:4" s="770" customFormat="1" ht="11.25" customHeight="1" x14ac:dyDescent="0.2">
      <c r="A25" s="1180" t="s">
        <v>979</v>
      </c>
      <c r="B25" s="829">
        <v>1060</v>
      </c>
      <c r="C25" s="829">
        <v>1060</v>
      </c>
      <c r="D25" s="769" t="s">
        <v>2426</v>
      </c>
    </row>
    <row r="26" spans="1:4" s="770" customFormat="1" ht="11.25" customHeight="1" x14ac:dyDescent="0.2">
      <c r="A26" s="1181"/>
      <c r="B26" s="830">
        <v>150</v>
      </c>
      <c r="C26" s="830">
        <v>150</v>
      </c>
      <c r="D26" s="771" t="s">
        <v>2479</v>
      </c>
    </row>
    <row r="27" spans="1:4" s="770" customFormat="1" ht="11.25" customHeight="1" x14ac:dyDescent="0.2">
      <c r="A27" s="1181"/>
      <c r="B27" s="830">
        <v>310</v>
      </c>
      <c r="C27" s="830">
        <v>310</v>
      </c>
      <c r="D27" s="771" t="s">
        <v>2480</v>
      </c>
    </row>
    <row r="28" spans="1:4" s="770" customFormat="1" ht="11.25" customHeight="1" x14ac:dyDescent="0.2">
      <c r="A28" s="1181"/>
      <c r="B28" s="830">
        <v>1572.5</v>
      </c>
      <c r="C28" s="830">
        <v>1572.5</v>
      </c>
      <c r="D28" s="771" t="s">
        <v>2090</v>
      </c>
    </row>
    <row r="29" spans="1:4" s="770" customFormat="1" ht="11.25" customHeight="1" x14ac:dyDescent="0.2">
      <c r="A29" s="1181"/>
      <c r="B29" s="830">
        <v>21752.25</v>
      </c>
      <c r="C29" s="830">
        <v>21752.245999999999</v>
      </c>
      <c r="D29" s="771" t="s">
        <v>2481</v>
      </c>
    </row>
    <row r="30" spans="1:4" s="770" customFormat="1" ht="11.25" customHeight="1" x14ac:dyDescent="0.2">
      <c r="A30" s="1181"/>
      <c r="B30" s="830">
        <v>1377.75</v>
      </c>
      <c r="C30" s="830">
        <v>1377.7539999999999</v>
      </c>
      <c r="D30" s="771" t="s">
        <v>2482</v>
      </c>
    </row>
    <row r="31" spans="1:4" s="770" customFormat="1" ht="11.25" customHeight="1" x14ac:dyDescent="0.2">
      <c r="A31" s="1181"/>
      <c r="B31" s="830">
        <v>2495</v>
      </c>
      <c r="C31" s="830">
        <v>2495</v>
      </c>
      <c r="D31" s="771" t="s">
        <v>2089</v>
      </c>
    </row>
    <row r="32" spans="1:4" s="770" customFormat="1" ht="11.25" customHeight="1" x14ac:dyDescent="0.2">
      <c r="A32" s="1182"/>
      <c r="B32" s="831">
        <v>28717.5</v>
      </c>
      <c r="C32" s="831">
        <v>28717.5</v>
      </c>
      <c r="D32" s="772" t="s">
        <v>11</v>
      </c>
    </row>
    <row r="33" spans="1:4" s="770" customFormat="1" ht="11.25" customHeight="1" x14ac:dyDescent="0.2">
      <c r="A33" s="1181" t="s">
        <v>977</v>
      </c>
      <c r="B33" s="830">
        <v>15</v>
      </c>
      <c r="C33" s="830">
        <v>15</v>
      </c>
      <c r="D33" s="771" t="s">
        <v>2426</v>
      </c>
    </row>
    <row r="34" spans="1:4" s="770" customFormat="1" ht="11.25" customHeight="1" x14ac:dyDescent="0.2">
      <c r="A34" s="1181"/>
      <c r="B34" s="830">
        <v>6409</v>
      </c>
      <c r="C34" s="830">
        <v>6409</v>
      </c>
      <c r="D34" s="771" t="s">
        <v>2483</v>
      </c>
    </row>
    <row r="35" spans="1:4" s="770" customFormat="1" ht="11.25" customHeight="1" x14ac:dyDescent="0.2">
      <c r="A35" s="1181"/>
      <c r="B35" s="830">
        <v>950</v>
      </c>
      <c r="C35" s="830">
        <v>0</v>
      </c>
      <c r="D35" s="771" t="s">
        <v>2484</v>
      </c>
    </row>
    <row r="36" spans="1:4" s="770" customFormat="1" ht="11.25" customHeight="1" x14ac:dyDescent="0.2">
      <c r="A36" s="1181"/>
      <c r="B36" s="830">
        <v>160</v>
      </c>
      <c r="C36" s="830">
        <v>160</v>
      </c>
      <c r="D36" s="771" t="s">
        <v>2479</v>
      </c>
    </row>
    <row r="37" spans="1:4" s="770" customFormat="1" ht="11.25" customHeight="1" x14ac:dyDescent="0.2">
      <c r="A37" s="1181"/>
      <c r="B37" s="830">
        <v>34456.480000000003</v>
      </c>
      <c r="C37" s="830">
        <v>34456.478999999999</v>
      </c>
      <c r="D37" s="771" t="s">
        <v>2481</v>
      </c>
    </row>
    <row r="38" spans="1:4" s="770" customFormat="1" ht="11.25" customHeight="1" x14ac:dyDescent="0.2">
      <c r="A38" s="1181"/>
      <c r="B38" s="830">
        <v>793.52</v>
      </c>
      <c r="C38" s="830">
        <v>793.52099999999996</v>
      </c>
      <c r="D38" s="771" t="s">
        <v>2482</v>
      </c>
    </row>
    <row r="39" spans="1:4" s="770" customFormat="1" ht="11.25" customHeight="1" x14ac:dyDescent="0.2">
      <c r="A39" s="1181"/>
      <c r="B39" s="830">
        <v>1023</v>
      </c>
      <c r="C39" s="830">
        <v>1023</v>
      </c>
      <c r="D39" s="771" t="s">
        <v>2485</v>
      </c>
    </row>
    <row r="40" spans="1:4" s="770" customFormat="1" ht="11.25" customHeight="1" x14ac:dyDescent="0.2">
      <c r="A40" s="1181"/>
      <c r="B40" s="830">
        <v>241</v>
      </c>
      <c r="C40" s="830">
        <v>241</v>
      </c>
      <c r="D40" s="771" t="s">
        <v>2486</v>
      </c>
    </row>
    <row r="41" spans="1:4" s="770" customFormat="1" ht="11.25" customHeight="1" x14ac:dyDescent="0.2">
      <c r="A41" s="1181"/>
      <c r="B41" s="830">
        <v>3168.7699999999995</v>
      </c>
      <c r="C41" s="830">
        <v>3168.7572</v>
      </c>
      <c r="D41" s="771" t="s">
        <v>2487</v>
      </c>
    </row>
    <row r="42" spans="1:4" s="770" customFormat="1" ht="11.25" customHeight="1" x14ac:dyDescent="0.2">
      <c r="A42" s="1181"/>
      <c r="B42" s="830">
        <v>47216.77</v>
      </c>
      <c r="C42" s="830">
        <v>46266.7572</v>
      </c>
      <c r="D42" s="771" t="s">
        <v>11</v>
      </c>
    </row>
    <row r="43" spans="1:4" s="770" customFormat="1" ht="11.25" customHeight="1" x14ac:dyDescent="0.2">
      <c r="A43" s="1180" t="s">
        <v>985</v>
      </c>
      <c r="B43" s="829">
        <v>5000</v>
      </c>
      <c r="C43" s="829">
        <v>4604.3890000000001</v>
      </c>
      <c r="D43" s="769" t="s">
        <v>2488</v>
      </c>
    </row>
    <row r="44" spans="1:4" s="770" customFormat="1" ht="11.25" customHeight="1" x14ac:dyDescent="0.2">
      <c r="A44" s="1181"/>
      <c r="B44" s="830">
        <v>183</v>
      </c>
      <c r="C44" s="830">
        <v>183</v>
      </c>
      <c r="D44" s="771" t="s">
        <v>2489</v>
      </c>
    </row>
    <row r="45" spans="1:4" s="770" customFormat="1" ht="11.25" customHeight="1" x14ac:dyDescent="0.2">
      <c r="A45" s="1181"/>
      <c r="B45" s="830">
        <v>280</v>
      </c>
      <c r="C45" s="830">
        <v>280</v>
      </c>
      <c r="D45" s="771" t="s">
        <v>2480</v>
      </c>
    </row>
    <row r="46" spans="1:4" s="770" customFormat="1" ht="11.25" customHeight="1" x14ac:dyDescent="0.2">
      <c r="A46" s="1181"/>
      <c r="B46" s="830">
        <v>90</v>
      </c>
      <c r="C46" s="830">
        <v>90</v>
      </c>
      <c r="D46" s="771" t="s">
        <v>2090</v>
      </c>
    </row>
    <row r="47" spans="1:4" s="770" customFormat="1" ht="11.25" customHeight="1" x14ac:dyDescent="0.2">
      <c r="A47" s="1181"/>
      <c r="B47" s="830">
        <v>23793</v>
      </c>
      <c r="C47" s="830">
        <v>23793</v>
      </c>
      <c r="D47" s="771" t="s">
        <v>2481</v>
      </c>
    </row>
    <row r="48" spans="1:4" s="770" customFormat="1" ht="11.25" customHeight="1" x14ac:dyDescent="0.2">
      <c r="A48" s="1181"/>
      <c r="B48" s="830">
        <v>550</v>
      </c>
      <c r="C48" s="830">
        <v>550</v>
      </c>
      <c r="D48" s="771" t="s">
        <v>2482</v>
      </c>
    </row>
    <row r="49" spans="1:4" s="770" customFormat="1" ht="11.25" customHeight="1" x14ac:dyDescent="0.2">
      <c r="A49" s="1181"/>
      <c r="B49" s="830">
        <v>4170</v>
      </c>
      <c r="C49" s="830">
        <v>4170</v>
      </c>
      <c r="D49" s="771" t="s">
        <v>2490</v>
      </c>
    </row>
    <row r="50" spans="1:4" s="770" customFormat="1" ht="11.25" customHeight="1" x14ac:dyDescent="0.2">
      <c r="A50" s="1182"/>
      <c r="B50" s="831">
        <v>34066</v>
      </c>
      <c r="C50" s="831">
        <v>33670.388999999996</v>
      </c>
      <c r="D50" s="772" t="s">
        <v>11</v>
      </c>
    </row>
    <row r="51" spans="1:4" s="770" customFormat="1" ht="11.25" customHeight="1" x14ac:dyDescent="0.2">
      <c r="A51" s="1181" t="s">
        <v>989</v>
      </c>
      <c r="B51" s="830">
        <v>280</v>
      </c>
      <c r="C51" s="830">
        <v>280</v>
      </c>
      <c r="D51" s="771" t="s">
        <v>2426</v>
      </c>
    </row>
    <row r="52" spans="1:4" s="770" customFormat="1" ht="11.25" customHeight="1" x14ac:dyDescent="0.2">
      <c r="A52" s="1181"/>
      <c r="B52" s="830">
        <v>167</v>
      </c>
      <c r="C52" s="830">
        <v>167</v>
      </c>
      <c r="D52" s="771" t="s">
        <v>2480</v>
      </c>
    </row>
    <row r="53" spans="1:4" s="770" customFormat="1" ht="11.25" customHeight="1" x14ac:dyDescent="0.2">
      <c r="A53" s="1181"/>
      <c r="B53" s="830">
        <v>840</v>
      </c>
      <c r="C53" s="830">
        <v>840</v>
      </c>
      <c r="D53" s="771" t="s">
        <v>2090</v>
      </c>
    </row>
    <row r="54" spans="1:4" s="770" customFormat="1" ht="11.25" customHeight="1" x14ac:dyDescent="0.2">
      <c r="A54" s="1181"/>
      <c r="B54" s="830">
        <v>29461</v>
      </c>
      <c r="C54" s="830">
        <v>29461</v>
      </c>
      <c r="D54" s="771" t="s">
        <v>2481</v>
      </c>
    </row>
    <row r="55" spans="1:4" s="770" customFormat="1" ht="11.25" customHeight="1" x14ac:dyDescent="0.2">
      <c r="A55" s="1181"/>
      <c r="B55" s="830">
        <v>1458</v>
      </c>
      <c r="C55" s="830">
        <v>1458</v>
      </c>
      <c r="D55" s="771" t="s">
        <v>2482</v>
      </c>
    </row>
    <row r="56" spans="1:4" s="770" customFormat="1" ht="11.25" customHeight="1" x14ac:dyDescent="0.2">
      <c r="A56" s="1181"/>
      <c r="B56" s="830">
        <v>281</v>
      </c>
      <c r="C56" s="830">
        <v>281</v>
      </c>
      <c r="D56" s="771" t="s">
        <v>2089</v>
      </c>
    </row>
    <row r="57" spans="1:4" s="770" customFormat="1" ht="11.25" customHeight="1" x14ac:dyDescent="0.2">
      <c r="A57" s="1181"/>
      <c r="B57" s="830">
        <v>1500</v>
      </c>
      <c r="C57" s="830">
        <v>1500</v>
      </c>
      <c r="D57" s="771" t="s">
        <v>2491</v>
      </c>
    </row>
    <row r="58" spans="1:4" s="770" customFormat="1" ht="11.25" customHeight="1" x14ac:dyDescent="0.2">
      <c r="A58" s="1181"/>
      <c r="B58" s="830">
        <v>500</v>
      </c>
      <c r="C58" s="830">
        <v>95.4</v>
      </c>
      <c r="D58" s="771" t="s">
        <v>2492</v>
      </c>
    </row>
    <row r="59" spans="1:4" s="770" customFormat="1" ht="11.25" customHeight="1" x14ac:dyDescent="0.2">
      <c r="A59" s="1181"/>
      <c r="B59" s="830">
        <v>9000</v>
      </c>
      <c r="C59" s="830">
        <v>0</v>
      </c>
      <c r="D59" s="771" t="s">
        <v>2493</v>
      </c>
    </row>
    <row r="60" spans="1:4" s="770" customFormat="1" ht="11.25" customHeight="1" x14ac:dyDescent="0.2">
      <c r="A60" s="1181"/>
      <c r="B60" s="830">
        <v>2600</v>
      </c>
      <c r="C60" s="830">
        <v>0</v>
      </c>
      <c r="D60" s="771" t="s">
        <v>2494</v>
      </c>
    </row>
    <row r="61" spans="1:4" s="770" customFormat="1" ht="11.25" customHeight="1" x14ac:dyDescent="0.2">
      <c r="A61" s="1181"/>
      <c r="B61" s="830">
        <v>500</v>
      </c>
      <c r="C61" s="830">
        <v>37</v>
      </c>
      <c r="D61" s="771" t="s">
        <v>2495</v>
      </c>
    </row>
    <row r="62" spans="1:4" s="770" customFormat="1" ht="11.25" customHeight="1" x14ac:dyDescent="0.2">
      <c r="A62" s="1181"/>
      <c r="B62" s="830">
        <v>500</v>
      </c>
      <c r="C62" s="830">
        <v>500</v>
      </c>
      <c r="D62" s="771" t="s">
        <v>2496</v>
      </c>
    </row>
    <row r="63" spans="1:4" s="770" customFormat="1" ht="11.25" customHeight="1" x14ac:dyDescent="0.2">
      <c r="A63" s="1181"/>
      <c r="B63" s="830">
        <v>47087</v>
      </c>
      <c r="C63" s="830">
        <v>34619.4</v>
      </c>
      <c r="D63" s="771" t="s">
        <v>11</v>
      </c>
    </row>
    <row r="64" spans="1:4" s="770" customFormat="1" ht="11.25" customHeight="1" x14ac:dyDescent="0.2">
      <c r="A64" s="1180" t="s">
        <v>983</v>
      </c>
      <c r="B64" s="829">
        <v>58</v>
      </c>
      <c r="C64" s="829">
        <v>52</v>
      </c>
      <c r="D64" s="769" t="s">
        <v>2426</v>
      </c>
    </row>
    <row r="65" spans="1:4" s="770" customFormat="1" ht="11.25" customHeight="1" x14ac:dyDescent="0.2">
      <c r="A65" s="1181"/>
      <c r="B65" s="830">
        <v>2200</v>
      </c>
      <c r="C65" s="830">
        <v>2200</v>
      </c>
      <c r="D65" s="771" t="s">
        <v>2497</v>
      </c>
    </row>
    <row r="66" spans="1:4" s="770" customFormat="1" ht="11.25" customHeight="1" x14ac:dyDescent="0.2">
      <c r="A66" s="1181"/>
      <c r="B66" s="830">
        <v>120</v>
      </c>
      <c r="C66" s="830">
        <v>120</v>
      </c>
      <c r="D66" s="771" t="s">
        <v>2479</v>
      </c>
    </row>
    <row r="67" spans="1:4" s="770" customFormat="1" ht="11.25" customHeight="1" x14ac:dyDescent="0.2">
      <c r="A67" s="1181"/>
      <c r="B67" s="830">
        <v>428</v>
      </c>
      <c r="C67" s="830">
        <v>428</v>
      </c>
      <c r="D67" s="771" t="s">
        <v>2090</v>
      </c>
    </row>
    <row r="68" spans="1:4" s="770" customFormat="1" ht="11.25" customHeight="1" x14ac:dyDescent="0.2">
      <c r="A68" s="1181"/>
      <c r="B68" s="830">
        <v>29092.54</v>
      </c>
      <c r="C68" s="830">
        <v>29092.541000000001</v>
      </c>
      <c r="D68" s="771" t="s">
        <v>2481</v>
      </c>
    </row>
    <row r="69" spans="1:4" s="770" customFormat="1" ht="11.25" customHeight="1" x14ac:dyDescent="0.2">
      <c r="A69" s="1181"/>
      <c r="B69" s="830">
        <v>2846.46</v>
      </c>
      <c r="C69" s="830">
        <v>2846.4589999999998</v>
      </c>
      <c r="D69" s="771" t="s">
        <v>2482</v>
      </c>
    </row>
    <row r="70" spans="1:4" s="770" customFormat="1" ht="11.25" customHeight="1" x14ac:dyDescent="0.2">
      <c r="A70" s="1181"/>
      <c r="B70" s="830">
        <v>139.15</v>
      </c>
      <c r="C70" s="830">
        <v>0</v>
      </c>
      <c r="D70" s="771" t="s">
        <v>2265</v>
      </c>
    </row>
    <row r="71" spans="1:4" s="770" customFormat="1" ht="11.25" customHeight="1" x14ac:dyDescent="0.2">
      <c r="A71" s="1181"/>
      <c r="B71" s="830">
        <v>3500</v>
      </c>
      <c r="C71" s="830">
        <v>88.33</v>
      </c>
      <c r="D71" s="771" t="s">
        <v>2498</v>
      </c>
    </row>
    <row r="72" spans="1:4" s="770" customFormat="1" ht="11.25" customHeight="1" x14ac:dyDescent="0.2">
      <c r="A72" s="1181"/>
      <c r="B72" s="830">
        <v>401.3</v>
      </c>
      <c r="C72" s="830">
        <v>261.70693999999997</v>
      </c>
      <c r="D72" s="771" t="s">
        <v>2499</v>
      </c>
    </row>
    <row r="73" spans="1:4" s="770" customFormat="1" ht="11.25" customHeight="1" x14ac:dyDescent="0.2">
      <c r="A73" s="1182"/>
      <c r="B73" s="831">
        <v>38785.450000000004</v>
      </c>
      <c r="C73" s="831">
        <v>35089.036939999998</v>
      </c>
      <c r="D73" s="772" t="s">
        <v>11</v>
      </c>
    </row>
    <row r="74" spans="1:4" s="770" customFormat="1" ht="11.25" customHeight="1" x14ac:dyDescent="0.2">
      <c r="A74" s="1181" t="s">
        <v>987</v>
      </c>
      <c r="B74" s="830">
        <v>1636.43</v>
      </c>
      <c r="C74" s="830">
        <v>1636.4280000000001</v>
      </c>
      <c r="D74" s="771" t="s">
        <v>2500</v>
      </c>
    </row>
    <row r="75" spans="1:4" s="770" customFormat="1" ht="11.25" customHeight="1" x14ac:dyDescent="0.2">
      <c r="A75" s="1181"/>
      <c r="B75" s="830">
        <v>125</v>
      </c>
      <c r="C75" s="830">
        <v>125</v>
      </c>
      <c r="D75" s="771" t="s">
        <v>2426</v>
      </c>
    </row>
    <row r="76" spans="1:4" s="770" customFormat="1" ht="11.25" customHeight="1" x14ac:dyDescent="0.2">
      <c r="A76" s="1181"/>
      <c r="B76" s="830">
        <v>280</v>
      </c>
      <c r="C76" s="830">
        <v>280</v>
      </c>
      <c r="D76" s="771" t="s">
        <v>2497</v>
      </c>
    </row>
    <row r="77" spans="1:4" s="770" customFormat="1" ht="11.25" customHeight="1" x14ac:dyDescent="0.2">
      <c r="A77" s="1181"/>
      <c r="B77" s="830">
        <v>450</v>
      </c>
      <c r="C77" s="830">
        <v>450</v>
      </c>
      <c r="D77" s="771" t="s">
        <v>2480</v>
      </c>
    </row>
    <row r="78" spans="1:4" s="770" customFormat="1" ht="11.25" customHeight="1" x14ac:dyDescent="0.2">
      <c r="A78" s="1181"/>
      <c r="B78" s="830">
        <v>580.35</v>
      </c>
      <c r="C78" s="830">
        <v>580.35</v>
      </c>
      <c r="D78" s="771" t="s">
        <v>2090</v>
      </c>
    </row>
    <row r="79" spans="1:4" s="770" customFormat="1" ht="11.25" customHeight="1" x14ac:dyDescent="0.2">
      <c r="A79" s="1181"/>
      <c r="B79" s="830">
        <v>250</v>
      </c>
      <c r="C79" s="830">
        <v>250</v>
      </c>
      <c r="D79" s="771" t="s">
        <v>2501</v>
      </c>
    </row>
    <row r="80" spans="1:4" s="770" customFormat="1" ht="11.25" customHeight="1" x14ac:dyDescent="0.2">
      <c r="A80" s="1181"/>
      <c r="B80" s="830">
        <v>17816.41</v>
      </c>
      <c r="C80" s="830">
        <v>17816.414000000001</v>
      </c>
      <c r="D80" s="771" t="s">
        <v>2481</v>
      </c>
    </row>
    <row r="81" spans="1:4" s="770" customFormat="1" ht="11.25" customHeight="1" x14ac:dyDescent="0.2">
      <c r="A81" s="1181"/>
      <c r="B81" s="830">
        <v>1414.59</v>
      </c>
      <c r="C81" s="830">
        <v>1414.586</v>
      </c>
      <c r="D81" s="771" t="s">
        <v>2482</v>
      </c>
    </row>
    <row r="82" spans="1:4" s="770" customFormat="1" ht="11.25" customHeight="1" x14ac:dyDescent="0.2">
      <c r="A82" s="1181"/>
      <c r="B82" s="830">
        <v>1375</v>
      </c>
      <c r="C82" s="830">
        <v>1375</v>
      </c>
      <c r="D82" s="771" t="s">
        <v>2089</v>
      </c>
    </row>
    <row r="83" spans="1:4" s="770" customFormat="1" ht="11.25" customHeight="1" x14ac:dyDescent="0.2">
      <c r="A83" s="1181"/>
      <c r="B83" s="830">
        <v>75.36</v>
      </c>
      <c r="C83" s="830">
        <v>75.350499999999997</v>
      </c>
      <c r="D83" s="771" t="s">
        <v>2502</v>
      </c>
    </row>
    <row r="84" spans="1:4" s="770" customFormat="1" ht="11.25" customHeight="1" x14ac:dyDescent="0.2">
      <c r="A84" s="1181"/>
      <c r="B84" s="830">
        <v>24003.14</v>
      </c>
      <c r="C84" s="830">
        <v>24003.128499999999</v>
      </c>
      <c r="D84" s="771" t="s">
        <v>11</v>
      </c>
    </row>
    <row r="85" spans="1:4" s="770" customFormat="1" ht="11.25" customHeight="1" x14ac:dyDescent="0.2">
      <c r="A85" s="1180" t="s">
        <v>981</v>
      </c>
      <c r="B85" s="829">
        <v>400</v>
      </c>
      <c r="C85" s="829">
        <v>400</v>
      </c>
      <c r="D85" s="769" t="s">
        <v>2503</v>
      </c>
    </row>
    <row r="86" spans="1:4" s="770" customFormat="1" ht="11.25" customHeight="1" x14ac:dyDescent="0.2">
      <c r="A86" s="1181"/>
      <c r="B86" s="830">
        <v>3900</v>
      </c>
      <c r="C86" s="830">
        <v>3900</v>
      </c>
      <c r="D86" s="771" t="s">
        <v>2429</v>
      </c>
    </row>
    <row r="87" spans="1:4" s="770" customFormat="1" ht="11.25" customHeight="1" x14ac:dyDescent="0.2">
      <c r="A87" s="1181"/>
      <c r="B87" s="830">
        <v>55572.480000000003</v>
      </c>
      <c r="C87" s="830">
        <v>55572.478999999999</v>
      </c>
      <c r="D87" s="771" t="s">
        <v>2481</v>
      </c>
    </row>
    <row r="88" spans="1:4" s="770" customFormat="1" ht="11.25" customHeight="1" x14ac:dyDescent="0.2">
      <c r="A88" s="1181"/>
      <c r="B88" s="830">
        <v>2086.52</v>
      </c>
      <c r="C88" s="830">
        <v>2086.5210000000002</v>
      </c>
      <c r="D88" s="771" t="s">
        <v>2482</v>
      </c>
    </row>
    <row r="89" spans="1:4" s="770" customFormat="1" ht="11.25" customHeight="1" x14ac:dyDescent="0.2">
      <c r="A89" s="1182"/>
      <c r="B89" s="831">
        <v>61959</v>
      </c>
      <c r="C89" s="831">
        <v>61959</v>
      </c>
      <c r="D89" s="772" t="s">
        <v>11</v>
      </c>
    </row>
    <row r="90" spans="1:4" s="815" customFormat="1" ht="23.25" customHeight="1" x14ac:dyDescent="0.2">
      <c r="A90" s="813" t="s">
        <v>4314</v>
      </c>
      <c r="B90" s="809">
        <v>281834.86</v>
      </c>
      <c r="C90" s="809">
        <v>264325.21163999999</v>
      </c>
      <c r="D90" s="814"/>
    </row>
    <row r="91" spans="1:4" s="800" customFormat="1" ht="24.75" customHeight="1" x14ac:dyDescent="0.15">
      <c r="A91" s="805" t="s">
        <v>4315</v>
      </c>
      <c r="B91" s="816"/>
      <c r="C91" s="816"/>
      <c r="D91" s="817"/>
    </row>
    <row r="92" spans="1:4" s="770" customFormat="1" ht="11.25" customHeight="1" x14ac:dyDescent="0.2">
      <c r="A92" s="1180" t="s">
        <v>2504</v>
      </c>
      <c r="B92" s="829">
        <v>400</v>
      </c>
      <c r="C92" s="829">
        <v>400</v>
      </c>
      <c r="D92" s="769" t="s">
        <v>2505</v>
      </c>
    </row>
    <row r="93" spans="1:4" s="770" customFormat="1" ht="11.25" customHeight="1" x14ac:dyDescent="0.2">
      <c r="A93" s="1181"/>
      <c r="B93" s="830">
        <v>31906</v>
      </c>
      <c r="C93" s="830">
        <v>31906</v>
      </c>
      <c r="D93" s="771" t="s">
        <v>2506</v>
      </c>
    </row>
    <row r="94" spans="1:4" s="770" customFormat="1" ht="11.25" customHeight="1" x14ac:dyDescent="0.2">
      <c r="A94" s="1181"/>
      <c r="B94" s="830">
        <v>8615</v>
      </c>
      <c r="C94" s="830">
        <v>8434.0988099999995</v>
      </c>
      <c r="D94" s="771" t="s">
        <v>2507</v>
      </c>
    </row>
    <row r="95" spans="1:4" s="770" customFormat="1" ht="11.25" customHeight="1" x14ac:dyDescent="0.2">
      <c r="A95" s="1181"/>
      <c r="B95" s="830">
        <v>85</v>
      </c>
      <c r="C95" s="830">
        <v>85</v>
      </c>
      <c r="D95" s="771" t="s">
        <v>2508</v>
      </c>
    </row>
    <row r="96" spans="1:4" s="770" customFormat="1" ht="11.25" customHeight="1" x14ac:dyDescent="0.2">
      <c r="A96" s="1182"/>
      <c r="B96" s="831">
        <v>41006</v>
      </c>
      <c r="C96" s="831">
        <v>40825.098810000003</v>
      </c>
      <c r="D96" s="772" t="s">
        <v>11</v>
      </c>
    </row>
    <row r="97" spans="1:4" s="770" customFormat="1" ht="11.25" customHeight="1" x14ac:dyDescent="0.2">
      <c r="A97" s="1181" t="s">
        <v>2509</v>
      </c>
      <c r="B97" s="830">
        <v>77.709999999999994</v>
      </c>
      <c r="C97" s="830">
        <v>77.708460000000002</v>
      </c>
      <c r="D97" s="771" t="s">
        <v>2510</v>
      </c>
    </row>
    <row r="98" spans="1:4" s="770" customFormat="1" ht="11.25" customHeight="1" x14ac:dyDescent="0.2">
      <c r="A98" s="1181"/>
      <c r="B98" s="830">
        <v>300</v>
      </c>
      <c r="C98" s="830">
        <v>300</v>
      </c>
      <c r="D98" s="771" t="s">
        <v>2116</v>
      </c>
    </row>
    <row r="99" spans="1:4" s="770" customFormat="1" ht="11.25" customHeight="1" x14ac:dyDescent="0.2">
      <c r="A99" s="1181"/>
      <c r="B99" s="830">
        <v>1540</v>
      </c>
      <c r="C99" s="830">
        <v>1540</v>
      </c>
      <c r="D99" s="771" t="s">
        <v>2293</v>
      </c>
    </row>
    <row r="100" spans="1:4" s="770" customFormat="1" ht="11.25" customHeight="1" x14ac:dyDescent="0.2">
      <c r="A100" s="1181"/>
      <c r="B100" s="830">
        <v>6123</v>
      </c>
      <c r="C100" s="830">
        <v>6123</v>
      </c>
      <c r="D100" s="771" t="s">
        <v>2506</v>
      </c>
    </row>
    <row r="101" spans="1:4" s="770" customFormat="1" ht="11.25" customHeight="1" x14ac:dyDescent="0.2">
      <c r="A101" s="1181"/>
      <c r="B101" s="830">
        <v>558</v>
      </c>
      <c r="C101" s="830">
        <v>520.09654999999998</v>
      </c>
      <c r="D101" s="771" t="s">
        <v>2511</v>
      </c>
    </row>
    <row r="102" spans="1:4" s="770" customFormat="1" ht="11.25" customHeight="1" x14ac:dyDescent="0.2">
      <c r="A102" s="1181"/>
      <c r="B102" s="830">
        <v>5750</v>
      </c>
      <c r="C102" s="830">
        <v>5750</v>
      </c>
      <c r="D102" s="771" t="s">
        <v>2512</v>
      </c>
    </row>
    <row r="103" spans="1:4" s="770" customFormat="1" ht="11.25" customHeight="1" x14ac:dyDescent="0.2">
      <c r="A103" s="1181"/>
      <c r="B103" s="830">
        <v>3800</v>
      </c>
      <c r="C103" s="830">
        <v>3800</v>
      </c>
      <c r="D103" s="771" t="s">
        <v>2507</v>
      </c>
    </row>
    <row r="104" spans="1:4" s="770" customFormat="1" ht="11.25" customHeight="1" x14ac:dyDescent="0.2">
      <c r="A104" s="1181"/>
      <c r="B104" s="830">
        <v>100</v>
      </c>
      <c r="C104" s="830">
        <v>100</v>
      </c>
      <c r="D104" s="771" t="s">
        <v>2508</v>
      </c>
    </row>
    <row r="105" spans="1:4" s="770" customFormat="1" ht="11.25" customHeight="1" x14ac:dyDescent="0.2">
      <c r="A105" s="1181"/>
      <c r="B105" s="830">
        <v>18248.71</v>
      </c>
      <c r="C105" s="830">
        <v>18210.80501</v>
      </c>
      <c r="D105" s="771" t="s">
        <v>11</v>
      </c>
    </row>
    <row r="106" spans="1:4" s="770" customFormat="1" ht="11.25" customHeight="1" x14ac:dyDescent="0.2">
      <c r="A106" s="1180" t="s">
        <v>2513</v>
      </c>
      <c r="B106" s="829">
        <v>480</v>
      </c>
      <c r="C106" s="829">
        <v>426.95958000000002</v>
      </c>
      <c r="D106" s="769" t="s">
        <v>2107</v>
      </c>
    </row>
    <row r="107" spans="1:4" s="770" customFormat="1" ht="11.25" customHeight="1" x14ac:dyDescent="0.2">
      <c r="A107" s="1181"/>
      <c r="B107" s="830">
        <v>25533</v>
      </c>
      <c r="C107" s="830">
        <v>25533</v>
      </c>
      <c r="D107" s="771" t="s">
        <v>2506</v>
      </c>
    </row>
    <row r="108" spans="1:4" s="770" customFormat="1" ht="11.25" customHeight="1" x14ac:dyDescent="0.2">
      <c r="A108" s="1181"/>
      <c r="B108" s="830">
        <v>2600</v>
      </c>
      <c r="C108" s="830">
        <v>2600</v>
      </c>
      <c r="D108" s="771" t="s">
        <v>2507</v>
      </c>
    </row>
    <row r="109" spans="1:4" s="770" customFormat="1" ht="11.25" customHeight="1" x14ac:dyDescent="0.2">
      <c r="A109" s="1181"/>
      <c r="B109" s="830">
        <v>1100</v>
      </c>
      <c r="C109" s="830">
        <v>1100</v>
      </c>
      <c r="D109" s="771" t="s">
        <v>2508</v>
      </c>
    </row>
    <row r="110" spans="1:4" s="770" customFormat="1" ht="11.25" customHeight="1" x14ac:dyDescent="0.2">
      <c r="A110" s="1182"/>
      <c r="B110" s="831">
        <v>29713</v>
      </c>
      <c r="C110" s="831">
        <v>29659.959579999999</v>
      </c>
      <c r="D110" s="772" t="s">
        <v>11</v>
      </c>
    </row>
    <row r="111" spans="1:4" s="770" customFormat="1" ht="11.25" customHeight="1" x14ac:dyDescent="0.2">
      <c r="A111" s="1181" t="s">
        <v>2514</v>
      </c>
      <c r="B111" s="830">
        <v>23015</v>
      </c>
      <c r="C111" s="830">
        <v>23015</v>
      </c>
      <c r="D111" s="771" t="s">
        <v>2506</v>
      </c>
    </row>
    <row r="112" spans="1:4" s="770" customFormat="1" ht="11.25" customHeight="1" x14ac:dyDescent="0.2">
      <c r="A112" s="1181"/>
      <c r="B112" s="830">
        <v>3200</v>
      </c>
      <c r="C112" s="830">
        <v>3200</v>
      </c>
      <c r="D112" s="771" t="s">
        <v>2507</v>
      </c>
    </row>
    <row r="113" spans="1:4" s="770" customFormat="1" ht="11.25" customHeight="1" x14ac:dyDescent="0.2">
      <c r="A113" s="1181"/>
      <c r="B113" s="830">
        <v>2100</v>
      </c>
      <c r="C113" s="830">
        <v>2100</v>
      </c>
      <c r="D113" s="771" t="s">
        <v>2508</v>
      </c>
    </row>
    <row r="114" spans="1:4" s="770" customFormat="1" ht="11.25" customHeight="1" x14ac:dyDescent="0.2">
      <c r="A114" s="1181"/>
      <c r="B114" s="830">
        <v>480</v>
      </c>
      <c r="C114" s="830">
        <v>480</v>
      </c>
      <c r="D114" s="771" t="s">
        <v>2302</v>
      </c>
    </row>
    <row r="115" spans="1:4" s="770" customFormat="1" ht="11.25" customHeight="1" x14ac:dyDescent="0.2">
      <c r="A115" s="1181"/>
      <c r="B115" s="830">
        <v>28795</v>
      </c>
      <c r="C115" s="830">
        <v>28795</v>
      </c>
      <c r="D115" s="771" t="s">
        <v>11</v>
      </c>
    </row>
    <row r="116" spans="1:4" s="770" customFormat="1" ht="11.25" customHeight="1" x14ac:dyDescent="0.2">
      <c r="A116" s="1180" t="s">
        <v>2515</v>
      </c>
      <c r="B116" s="829">
        <v>4800</v>
      </c>
      <c r="C116" s="829">
        <v>3248.6849999999999</v>
      </c>
      <c r="D116" s="769" t="s">
        <v>2516</v>
      </c>
    </row>
    <row r="117" spans="1:4" s="770" customFormat="1" ht="11.25" customHeight="1" x14ac:dyDescent="0.2">
      <c r="A117" s="1181"/>
      <c r="B117" s="830">
        <v>300</v>
      </c>
      <c r="C117" s="830">
        <v>300</v>
      </c>
      <c r="D117" s="771" t="s">
        <v>2116</v>
      </c>
    </row>
    <row r="118" spans="1:4" s="770" customFormat="1" ht="11.25" customHeight="1" x14ac:dyDescent="0.2">
      <c r="A118" s="1181"/>
      <c r="B118" s="830">
        <v>68.5</v>
      </c>
      <c r="C118" s="830">
        <v>68.5</v>
      </c>
      <c r="D118" s="771" t="s">
        <v>2517</v>
      </c>
    </row>
    <row r="119" spans="1:4" s="770" customFormat="1" ht="11.25" customHeight="1" x14ac:dyDescent="0.2">
      <c r="A119" s="1181"/>
      <c r="B119" s="830">
        <v>29600</v>
      </c>
      <c r="C119" s="830">
        <v>29600</v>
      </c>
      <c r="D119" s="771" t="s">
        <v>2506</v>
      </c>
    </row>
    <row r="120" spans="1:4" s="770" customFormat="1" ht="11.25" customHeight="1" x14ac:dyDescent="0.2">
      <c r="A120" s="1181"/>
      <c r="B120" s="830">
        <v>850</v>
      </c>
      <c r="C120" s="830">
        <v>850</v>
      </c>
      <c r="D120" s="771" t="s">
        <v>2507</v>
      </c>
    </row>
    <row r="121" spans="1:4" s="770" customFormat="1" ht="11.25" customHeight="1" x14ac:dyDescent="0.2">
      <c r="A121" s="1181"/>
      <c r="B121" s="830">
        <v>1850</v>
      </c>
      <c r="C121" s="830">
        <v>1850</v>
      </c>
      <c r="D121" s="771" t="s">
        <v>2508</v>
      </c>
    </row>
    <row r="122" spans="1:4" s="770" customFormat="1" ht="11.25" customHeight="1" x14ac:dyDescent="0.2">
      <c r="A122" s="1182"/>
      <c r="B122" s="831">
        <v>37468.5</v>
      </c>
      <c r="C122" s="831">
        <v>35917.184999999998</v>
      </c>
      <c r="D122" s="772" t="s">
        <v>11</v>
      </c>
    </row>
    <row r="123" spans="1:4" s="770" customFormat="1" ht="11.25" customHeight="1" x14ac:dyDescent="0.2">
      <c r="A123" s="1181" t="s">
        <v>2518</v>
      </c>
      <c r="B123" s="830">
        <v>432</v>
      </c>
      <c r="C123" s="830">
        <v>432</v>
      </c>
      <c r="D123" s="771" t="s">
        <v>2107</v>
      </c>
    </row>
    <row r="124" spans="1:4" s="770" customFormat="1" ht="11.25" customHeight="1" x14ac:dyDescent="0.2">
      <c r="A124" s="1181"/>
      <c r="B124" s="830">
        <v>11383</v>
      </c>
      <c r="C124" s="830">
        <v>11383</v>
      </c>
      <c r="D124" s="771" t="s">
        <v>2506</v>
      </c>
    </row>
    <row r="125" spans="1:4" s="770" customFormat="1" ht="11.25" customHeight="1" x14ac:dyDescent="0.2">
      <c r="A125" s="1181"/>
      <c r="B125" s="830">
        <v>400</v>
      </c>
      <c r="C125" s="830">
        <v>400</v>
      </c>
      <c r="D125" s="771" t="s">
        <v>2507</v>
      </c>
    </row>
    <row r="126" spans="1:4" s="770" customFormat="1" ht="11.25" customHeight="1" x14ac:dyDescent="0.2">
      <c r="A126" s="1181"/>
      <c r="B126" s="830">
        <v>1250</v>
      </c>
      <c r="C126" s="830">
        <v>1250</v>
      </c>
      <c r="D126" s="771" t="s">
        <v>2508</v>
      </c>
    </row>
    <row r="127" spans="1:4" s="770" customFormat="1" ht="11.25" customHeight="1" x14ac:dyDescent="0.2">
      <c r="A127" s="1181"/>
      <c r="B127" s="830">
        <v>13465</v>
      </c>
      <c r="C127" s="830">
        <v>13465</v>
      </c>
      <c r="D127" s="771" t="s">
        <v>11</v>
      </c>
    </row>
    <row r="128" spans="1:4" s="770" customFormat="1" ht="11.25" customHeight="1" x14ac:dyDescent="0.2">
      <c r="A128" s="1180" t="s">
        <v>2519</v>
      </c>
      <c r="B128" s="829">
        <v>735.29</v>
      </c>
      <c r="C128" s="829">
        <v>735.28826000000004</v>
      </c>
      <c r="D128" s="769" t="s">
        <v>2520</v>
      </c>
    </row>
    <row r="129" spans="1:4" s="770" customFormat="1" ht="11.25" customHeight="1" x14ac:dyDescent="0.2">
      <c r="A129" s="1181"/>
      <c r="B129" s="830">
        <v>600</v>
      </c>
      <c r="C129" s="830">
        <v>600</v>
      </c>
      <c r="D129" s="771" t="s">
        <v>2116</v>
      </c>
    </row>
    <row r="130" spans="1:4" s="770" customFormat="1" ht="11.25" customHeight="1" x14ac:dyDescent="0.2">
      <c r="A130" s="1181"/>
      <c r="B130" s="830">
        <v>70</v>
      </c>
      <c r="C130" s="830">
        <v>70</v>
      </c>
      <c r="D130" s="771" t="s">
        <v>2517</v>
      </c>
    </row>
    <row r="131" spans="1:4" s="770" customFormat="1" ht="11.25" customHeight="1" x14ac:dyDescent="0.2">
      <c r="A131" s="1181"/>
      <c r="B131" s="830">
        <v>1414.8</v>
      </c>
      <c r="C131" s="830">
        <v>1351.4177999999999</v>
      </c>
      <c r="D131" s="771" t="s">
        <v>2293</v>
      </c>
    </row>
    <row r="132" spans="1:4" s="770" customFormat="1" ht="11.25" customHeight="1" x14ac:dyDescent="0.2">
      <c r="A132" s="1181"/>
      <c r="B132" s="830">
        <v>19633</v>
      </c>
      <c r="C132" s="830">
        <v>19633</v>
      </c>
      <c r="D132" s="771" t="s">
        <v>2506</v>
      </c>
    </row>
    <row r="133" spans="1:4" s="770" customFormat="1" ht="11.25" customHeight="1" x14ac:dyDescent="0.2">
      <c r="A133" s="1181"/>
      <c r="B133" s="830">
        <v>5450</v>
      </c>
      <c r="C133" s="830">
        <v>5450</v>
      </c>
      <c r="D133" s="771" t="s">
        <v>2507</v>
      </c>
    </row>
    <row r="134" spans="1:4" s="770" customFormat="1" ht="11.25" customHeight="1" x14ac:dyDescent="0.2">
      <c r="A134" s="1181"/>
      <c r="B134" s="830">
        <v>1400</v>
      </c>
      <c r="C134" s="830">
        <v>1400</v>
      </c>
      <c r="D134" s="771" t="s">
        <v>2508</v>
      </c>
    </row>
    <row r="135" spans="1:4" s="770" customFormat="1" ht="11.25" customHeight="1" x14ac:dyDescent="0.2">
      <c r="A135" s="1181"/>
      <c r="B135" s="830">
        <v>723.72</v>
      </c>
      <c r="C135" s="830">
        <v>723.71593000000007</v>
      </c>
      <c r="D135" s="771" t="s">
        <v>2521</v>
      </c>
    </row>
    <row r="136" spans="1:4" s="770" customFormat="1" ht="11.25" customHeight="1" x14ac:dyDescent="0.2">
      <c r="A136" s="1182"/>
      <c r="B136" s="831">
        <v>30026.81</v>
      </c>
      <c r="C136" s="831">
        <v>29963.421989999999</v>
      </c>
      <c r="D136" s="772" t="s">
        <v>11</v>
      </c>
    </row>
    <row r="137" spans="1:4" s="770" customFormat="1" ht="11.25" customHeight="1" x14ac:dyDescent="0.2">
      <c r="A137" s="1181" t="s">
        <v>2522</v>
      </c>
      <c r="B137" s="830">
        <v>180</v>
      </c>
      <c r="C137" s="830">
        <v>180</v>
      </c>
      <c r="D137" s="771" t="s">
        <v>2286</v>
      </c>
    </row>
    <row r="138" spans="1:4" s="770" customFormat="1" ht="11.25" customHeight="1" x14ac:dyDescent="0.2">
      <c r="A138" s="1181"/>
      <c r="B138" s="830">
        <v>300</v>
      </c>
      <c r="C138" s="830">
        <v>300</v>
      </c>
      <c r="D138" s="771" t="s">
        <v>2116</v>
      </c>
    </row>
    <row r="139" spans="1:4" s="770" customFormat="1" ht="11.25" customHeight="1" x14ac:dyDescent="0.2">
      <c r="A139" s="1181"/>
      <c r="B139" s="830">
        <v>1382.5100000000002</v>
      </c>
      <c r="C139" s="830">
        <v>1382.5</v>
      </c>
      <c r="D139" s="771" t="s">
        <v>2293</v>
      </c>
    </row>
    <row r="140" spans="1:4" s="770" customFormat="1" ht="11.25" customHeight="1" x14ac:dyDescent="0.2">
      <c r="A140" s="1181"/>
      <c r="B140" s="830">
        <v>350</v>
      </c>
      <c r="C140" s="830">
        <v>350</v>
      </c>
      <c r="D140" s="771" t="s">
        <v>2523</v>
      </c>
    </row>
    <row r="141" spans="1:4" s="770" customFormat="1" ht="11.25" customHeight="1" x14ac:dyDescent="0.2">
      <c r="A141" s="1181"/>
      <c r="B141" s="830">
        <v>200</v>
      </c>
      <c r="C141" s="830">
        <v>200</v>
      </c>
      <c r="D141" s="771" t="s">
        <v>2107</v>
      </c>
    </row>
    <row r="142" spans="1:4" s="770" customFormat="1" ht="11.25" customHeight="1" x14ac:dyDescent="0.2">
      <c r="A142" s="1181"/>
      <c r="B142" s="830">
        <v>8098</v>
      </c>
      <c r="C142" s="830">
        <v>8098</v>
      </c>
      <c r="D142" s="771" t="s">
        <v>2506</v>
      </c>
    </row>
    <row r="143" spans="1:4" s="770" customFormat="1" ht="11.25" customHeight="1" x14ac:dyDescent="0.2">
      <c r="A143" s="1181"/>
      <c r="B143" s="830">
        <v>2100</v>
      </c>
      <c r="C143" s="830">
        <v>2100</v>
      </c>
      <c r="D143" s="771" t="s">
        <v>2507</v>
      </c>
    </row>
    <row r="144" spans="1:4" s="770" customFormat="1" ht="11.25" customHeight="1" x14ac:dyDescent="0.2">
      <c r="A144" s="1181"/>
      <c r="B144" s="830">
        <v>300</v>
      </c>
      <c r="C144" s="830">
        <v>300</v>
      </c>
      <c r="D144" s="771" t="s">
        <v>2508</v>
      </c>
    </row>
    <row r="145" spans="1:4" s="770" customFormat="1" ht="11.25" customHeight="1" x14ac:dyDescent="0.2">
      <c r="A145" s="1181"/>
      <c r="B145" s="830">
        <v>12910.51</v>
      </c>
      <c r="C145" s="830">
        <v>12910.5</v>
      </c>
      <c r="D145" s="771" t="s">
        <v>11</v>
      </c>
    </row>
    <row r="146" spans="1:4" s="770" customFormat="1" ht="11.25" customHeight="1" x14ac:dyDescent="0.2">
      <c r="A146" s="1180" t="s">
        <v>2524</v>
      </c>
      <c r="B146" s="829">
        <v>300</v>
      </c>
      <c r="C146" s="829">
        <v>300</v>
      </c>
      <c r="D146" s="769" t="s">
        <v>2116</v>
      </c>
    </row>
    <row r="147" spans="1:4" s="770" customFormat="1" ht="11.25" customHeight="1" x14ac:dyDescent="0.2">
      <c r="A147" s="1181"/>
      <c r="B147" s="830">
        <v>846</v>
      </c>
      <c r="C147" s="830">
        <v>846</v>
      </c>
      <c r="D147" s="771" t="s">
        <v>2107</v>
      </c>
    </row>
    <row r="148" spans="1:4" s="770" customFormat="1" ht="11.25" customHeight="1" x14ac:dyDescent="0.2">
      <c r="A148" s="1181"/>
      <c r="B148" s="830">
        <v>14573</v>
      </c>
      <c r="C148" s="830">
        <v>14573</v>
      </c>
      <c r="D148" s="771" t="s">
        <v>2506</v>
      </c>
    </row>
    <row r="149" spans="1:4" s="770" customFormat="1" ht="11.25" customHeight="1" x14ac:dyDescent="0.2">
      <c r="A149" s="1181"/>
      <c r="B149" s="830">
        <v>1750</v>
      </c>
      <c r="C149" s="830">
        <v>1550</v>
      </c>
      <c r="D149" s="771" t="s">
        <v>2507</v>
      </c>
    </row>
    <row r="150" spans="1:4" s="770" customFormat="1" ht="11.25" customHeight="1" x14ac:dyDescent="0.2">
      <c r="A150" s="1181"/>
      <c r="B150" s="830">
        <v>1500</v>
      </c>
      <c r="C150" s="830">
        <v>1500</v>
      </c>
      <c r="D150" s="771" t="s">
        <v>2508</v>
      </c>
    </row>
    <row r="151" spans="1:4" s="770" customFormat="1" ht="11.25" customHeight="1" x14ac:dyDescent="0.2">
      <c r="A151" s="1181"/>
      <c r="B151" s="830">
        <v>4500</v>
      </c>
      <c r="C151" s="830">
        <v>4500</v>
      </c>
      <c r="D151" s="771" t="s">
        <v>2525</v>
      </c>
    </row>
    <row r="152" spans="1:4" s="770" customFormat="1" ht="11.25" customHeight="1" x14ac:dyDescent="0.2">
      <c r="A152" s="1182"/>
      <c r="B152" s="831">
        <v>23469</v>
      </c>
      <c r="C152" s="831">
        <v>23269</v>
      </c>
      <c r="D152" s="772" t="s">
        <v>11</v>
      </c>
    </row>
    <row r="153" spans="1:4" s="770" customFormat="1" ht="11.25" customHeight="1" x14ac:dyDescent="0.2">
      <c r="A153" s="1181" t="s">
        <v>2526</v>
      </c>
      <c r="B153" s="830">
        <v>4371.49</v>
      </c>
      <c r="C153" s="830">
        <v>4371.4825899999996</v>
      </c>
      <c r="D153" s="771" t="s">
        <v>2527</v>
      </c>
    </row>
    <row r="154" spans="1:4" s="770" customFormat="1" ht="11.25" customHeight="1" x14ac:dyDescent="0.2">
      <c r="A154" s="1181"/>
      <c r="B154" s="830">
        <v>1622.56</v>
      </c>
      <c r="C154" s="830">
        <v>1622.5567700000001</v>
      </c>
      <c r="D154" s="771" t="s">
        <v>2528</v>
      </c>
    </row>
    <row r="155" spans="1:4" s="770" customFormat="1" ht="11.25" customHeight="1" x14ac:dyDescent="0.2">
      <c r="A155" s="1181"/>
      <c r="B155" s="830">
        <v>160</v>
      </c>
      <c r="C155" s="830">
        <v>160</v>
      </c>
      <c r="D155" s="771" t="s">
        <v>2529</v>
      </c>
    </row>
    <row r="156" spans="1:4" s="770" customFormat="1" ht="11.25" customHeight="1" x14ac:dyDescent="0.2">
      <c r="A156" s="1181"/>
      <c r="B156" s="830">
        <v>13935</v>
      </c>
      <c r="C156" s="830">
        <v>13935</v>
      </c>
      <c r="D156" s="771" t="s">
        <v>2506</v>
      </c>
    </row>
    <row r="157" spans="1:4" s="770" customFormat="1" ht="11.25" customHeight="1" x14ac:dyDescent="0.2">
      <c r="A157" s="1181"/>
      <c r="B157" s="830">
        <v>3000</v>
      </c>
      <c r="C157" s="830">
        <v>3000</v>
      </c>
      <c r="D157" s="771" t="s">
        <v>2507</v>
      </c>
    </row>
    <row r="158" spans="1:4" s="770" customFormat="1" ht="11.25" customHeight="1" x14ac:dyDescent="0.2">
      <c r="A158" s="1181"/>
      <c r="B158" s="830">
        <v>400</v>
      </c>
      <c r="C158" s="830">
        <v>400</v>
      </c>
      <c r="D158" s="771" t="s">
        <v>2508</v>
      </c>
    </row>
    <row r="159" spans="1:4" s="770" customFormat="1" ht="11.25" customHeight="1" x14ac:dyDescent="0.2">
      <c r="A159" s="1181"/>
      <c r="B159" s="830">
        <v>170</v>
      </c>
      <c r="C159" s="830">
        <v>170</v>
      </c>
      <c r="D159" s="771" t="s">
        <v>2530</v>
      </c>
    </row>
    <row r="160" spans="1:4" s="770" customFormat="1" ht="11.25" customHeight="1" x14ac:dyDescent="0.2">
      <c r="A160" s="1181"/>
      <c r="B160" s="830">
        <v>23659.05</v>
      </c>
      <c r="C160" s="830">
        <v>23659.039359999999</v>
      </c>
      <c r="D160" s="771" t="s">
        <v>11</v>
      </c>
    </row>
    <row r="161" spans="1:4" s="770" customFormat="1" ht="11.25" customHeight="1" x14ac:dyDescent="0.2">
      <c r="A161" s="1180" t="s">
        <v>1013</v>
      </c>
      <c r="B161" s="829">
        <v>180</v>
      </c>
      <c r="C161" s="829">
        <v>180</v>
      </c>
      <c r="D161" s="769" t="s">
        <v>2286</v>
      </c>
    </row>
    <row r="162" spans="1:4" s="770" customFormat="1" ht="11.25" customHeight="1" x14ac:dyDescent="0.2">
      <c r="A162" s="1181"/>
      <c r="B162" s="830">
        <v>924</v>
      </c>
      <c r="C162" s="830">
        <v>905.96</v>
      </c>
      <c r="D162" s="771" t="s">
        <v>2531</v>
      </c>
    </row>
    <row r="163" spans="1:4" s="770" customFormat="1" ht="11.25" customHeight="1" x14ac:dyDescent="0.2">
      <c r="A163" s="1181"/>
      <c r="B163" s="830">
        <v>300</v>
      </c>
      <c r="C163" s="830">
        <v>300</v>
      </c>
      <c r="D163" s="771" t="s">
        <v>2116</v>
      </c>
    </row>
    <row r="164" spans="1:4" s="770" customFormat="1" ht="11.25" customHeight="1" x14ac:dyDescent="0.2">
      <c r="A164" s="1181"/>
      <c r="B164" s="830">
        <v>15017</v>
      </c>
      <c r="C164" s="830">
        <v>15017</v>
      </c>
      <c r="D164" s="771" t="s">
        <v>2506</v>
      </c>
    </row>
    <row r="165" spans="1:4" s="770" customFormat="1" ht="11.25" customHeight="1" x14ac:dyDescent="0.2">
      <c r="A165" s="1181"/>
      <c r="B165" s="830">
        <v>1600</v>
      </c>
      <c r="C165" s="830">
        <v>1600</v>
      </c>
      <c r="D165" s="771" t="s">
        <v>2507</v>
      </c>
    </row>
    <row r="166" spans="1:4" s="770" customFormat="1" ht="11.25" customHeight="1" x14ac:dyDescent="0.2">
      <c r="A166" s="1181"/>
      <c r="B166" s="830">
        <v>800</v>
      </c>
      <c r="C166" s="830">
        <v>800</v>
      </c>
      <c r="D166" s="771" t="s">
        <v>2508</v>
      </c>
    </row>
    <row r="167" spans="1:4" s="770" customFormat="1" ht="11.25" customHeight="1" x14ac:dyDescent="0.2">
      <c r="A167" s="1181"/>
      <c r="B167" s="830">
        <v>500</v>
      </c>
      <c r="C167" s="830">
        <v>500</v>
      </c>
      <c r="D167" s="771" t="s">
        <v>2532</v>
      </c>
    </row>
    <row r="168" spans="1:4" s="770" customFormat="1" ht="11.25" customHeight="1" x14ac:dyDescent="0.2">
      <c r="A168" s="1182"/>
      <c r="B168" s="831">
        <v>19321</v>
      </c>
      <c r="C168" s="831">
        <v>19302.96</v>
      </c>
      <c r="D168" s="772" t="s">
        <v>11</v>
      </c>
    </row>
    <row r="169" spans="1:4" s="770" customFormat="1" ht="11.25" customHeight="1" x14ac:dyDescent="0.2">
      <c r="A169" s="1181" t="s">
        <v>1011</v>
      </c>
      <c r="B169" s="830">
        <v>300</v>
      </c>
      <c r="C169" s="830">
        <v>300</v>
      </c>
      <c r="D169" s="771" t="s">
        <v>2116</v>
      </c>
    </row>
    <row r="170" spans="1:4" s="770" customFormat="1" ht="11.25" customHeight="1" x14ac:dyDescent="0.2">
      <c r="A170" s="1181"/>
      <c r="B170" s="830">
        <v>65</v>
      </c>
      <c r="C170" s="830">
        <v>65</v>
      </c>
      <c r="D170" s="771" t="s">
        <v>2517</v>
      </c>
    </row>
    <row r="171" spans="1:4" s="770" customFormat="1" ht="11.25" customHeight="1" x14ac:dyDescent="0.2">
      <c r="A171" s="1181"/>
      <c r="B171" s="830">
        <v>440</v>
      </c>
      <c r="C171" s="830">
        <v>440</v>
      </c>
      <c r="D171" s="771" t="s">
        <v>2107</v>
      </c>
    </row>
    <row r="172" spans="1:4" s="770" customFormat="1" ht="11.25" customHeight="1" x14ac:dyDescent="0.2">
      <c r="A172" s="1181"/>
      <c r="B172" s="830">
        <v>7549</v>
      </c>
      <c r="C172" s="830">
        <v>7349</v>
      </c>
      <c r="D172" s="771" t="s">
        <v>2506</v>
      </c>
    </row>
    <row r="173" spans="1:4" s="770" customFormat="1" ht="11.25" customHeight="1" x14ac:dyDescent="0.2">
      <c r="A173" s="1181"/>
      <c r="B173" s="830">
        <v>800</v>
      </c>
      <c r="C173" s="830">
        <v>0</v>
      </c>
      <c r="D173" s="771" t="s">
        <v>2507</v>
      </c>
    </row>
    <row r="174" spans="1:4" s="770" customFormat="1" ht="11.25" customHeight="1" x14ac:dyDescent="0.2">
      <c r="A174" s="1181"/>
      <c r="B174" s="830">
        <v>400</v>
      </c>
      <c r="C174" s="830">
        <v>400</v>
      </c>
      <c r="D174" s="771" t="s">
        <v>2508</v>
      </c>
    </row>
    <row r="175" spans="1:4" s="770" customFormat="1" ht="11.25" customHeight="1" x14ac:dyDescent="0.2">
      <c r="A175" s="1181"/>
      <c r="B175" s="830">
        <v>9554</v>
      </c>
      <c r="C175" s="830">
        <v>8554</v>
      </c>
      <c r="D175" s="771" t="s">
        <v>11</v>
      </c>
    </row>
    <row r="176" spans="1:4" s="770" customFormat="1" ht="11.25" customHeight="1" x14ac:dyDescent="0.2">
      <c r="A176" s="1180" t="s">
        <v>1029</v>
      </c>
      <c r="B176" s="829">
        <v>14902</v>
      </c>
      <c r="C176" s="829">
        <v>14902</v>
      </c>
      <c r="D176" s="769" t="s">
        <v>2506</v>
      </c>
    </row>
    <row r="177" spans="1:4" s="770" customFormat="1" ht="11.25" customHeight="1" x14ac:dyDescent="0.2">
      <c r="A177" s="1181"/>
      <c r="B177" s="830">
        <v>1700</v>
      </c>
      <c r="C177" s="830">
        <v>1700</v>
      </c>
      <c r="D177" s="771" t="s">
        <v>2507</v>
      </c>
    </row>
    <row r="178" spans="1:4" s="770" customFormat="1" ht="11.25" customHeight="1" x14ac:dyDescent="0.2">
      <c r="A178" s="1181"/>
      <c r="B178" s="830">
        <v>1200</v>
      </c>
      <c r="C178" s="830">
        <v>1200</v>
      </c>
      <c r="D178" s="771" t="s">
        <v>2508</v>
      </c>
    </row>
    <row r="179" spans="1:4" s="770" customFormat="1" ht="11.25" customHeight="1" x14ac:dyDescent="0.2">
      <c r="A179" s="1182"/>
      <c r="B179" s="831">
        <v>17802</v>
      </c>
      <c r="C179" s="831">
        <v>17802</v>
      </c>
      <c r="D179" s="772" t="s">
        <v>11</v>
      </c>
    </row>
    <row r="180" spans="1:4" s="770" customFormat="1" ht="11.25" customHeight="1" x14ac:dyDescent="0.2">
      <c r="A180" s="1181" t="s">
        <v>2533</v>
      </c>
      <c r="B180" s="830">
        <v>500</v>
      </c>
      <c r="C180" s="830">
        <v>0</v>
      </c>
      <c r="D180" s="771" t="s">
        <v>2534</v>
      </c>
    </row>
    <row r="181" spans="1:4" s="770" customFormat="1" ht="11.25" customHeight="1" x14ac:dyDescent="0.2">
      <c r="A181" s="1181"/>
      <c r="B181" s="830">
        <v>300</v>
      </c>
      <c r="C181" s="830">
        <v>300</v>
      </c>
      <c r="D181" s="771" t="s">
        <v>2116</v>
      </c>
    </row>
    <row r="182" spans="1:4" s="770" customFormat="1" ht="11.25" customHeight="1" x14ac:dyDescent="0.2">
      <c r="A182" s="1181"/>
      <c r="B182" s="830">
        <v>29041</v>
      </c>
      <c r="C182" s="830">
        <v>29041</v>
      </c>
      <c r="D182" s="771" t="s">
        <v>2506</v>
      </c>
    </row>
    <row r="183" spans="1:4" s="770" customFormat="1" ht="11.25" customHeight="1" x14ac:dyDescent="0.2">
      <c r="A183" s="1181"/>
      <c r="B183" s="830">
        <v>300</v>
      </c>
      <c r="C183" s="830">
        <v>300</v>
      </c>
      <c r="D183" s="771" t="s">
        <v>2507</v>
      </c>
    </row>
    <row r="184" spans="1:4" s="770" customFormat="1" ht="11.25" customHeight="1" x14ac:dyDescent="0.2">
      <c r="A184" s="1181"/>
      <c r="B184" s="830">
        <v>2600</v>
      </c>
      <c r="C184" s="830">
        <v>2600</v>
      </c>
      <c r="D184" s="771" t="s">
        <v>2508</v>
      </c>
    </row>
    <row r="185" spans="1:4" s="770" customFormat="1" ht="11.25" customHeight="1" x14ac:dyDescent="0.2">
      <c r="A185" s="1181"/>
      <c r="B185" s="830">
        <v>32741</v>
      </c>
      <c r="C185" s="830">
        <v>32241</v>
      </c>
      <c r="D185" s="771" t="s">
        <v>11</v>
      </c>
    </row>
    <row r="186" spans="1:4" s="770" customFormat="1" ht="11.25" customHeight="1" x14ac:dyDescent="0.2">
      <c r="A186" s="1180" t="s">
        <v>2535</v>
      </c>
      <c r="B186" s="829">
        <v>240</v>
      </c>
      <c r="C186" s="829">
        <v>240</v>
      </c>
      <c r="D186" s="769" t="s">
        <v>2286</v>
      </c>
    </row>
    <row r="187" spans="1:4" s="770" customFormat="1" ht="11.25" customHeight="1" x14ac:dyDescent="0.2">
      <c r="A187" s="1181"/>
      <c r="B187" s="830">
        <v>20</v>
      </c>
      <c r="C187" s="830">
        <v>20</v>
      </c>
      <c r="D187" s="771" t="s">
        <v>2505</v>
      </c>
    </row>
    <row r="188" spans="1:4" s="770" customFormat="1" ht="11.25" customHeight="1" x14ac:dyDescent="0.2">
      <c r="A188" s="1181"/>
      <c r="B188" s="830">
        <v>46.3</v>
      </c>
      <c r="C188" s="830">
        <v>46.3</v>
      </c>
      <c r="D188" s="771" t="s">
        <v>2517</v>
      </c>
    </row>
    <row r="189" spans="1:4" s="770" customFormat="1" ht="11.25" customHeight="1" x14ac:dyDescent="0.2">
      <c r="A189" s="1181"/>
      <c r="B189" s="830">
        <v>2302.67</v>
      </c>
      <c r="C189" s="830">
        <v>2302.65</v>
      </c>
      <c r="D189" s="771" t="s">
        <v>2293</v>
      </c>
    </row>
    <row r="190" spans="1:4" s="770" customFormat="1" ht="11.25" customHeight="1" x14ac:dyDescent="0.2">
      <c r="A190" s="1181"/>
      <c r="B190" s="830">
        <v>32770</v>
      </c>
      <c r="C190" s="830">
        <v>32770</v>
      </c>
      <c r="D190" s="771" t="s">
        <v>2506</v>
      </c>
    </row>
    <row r="191" spans="1:4" s="770" customFormat="1" ht="11.25" customHeight="1" x14ac:dyDescent="0.2">
      <c r="A191" s="1181"/>
      <c r="B191" s="830">
        <v>1700</v>
      </c>
      <c r="C191" s="830">
        <v>1700</v>
      </c>
      <c r="D191" s="771" t="s">
        <v>2507</v>
      </c>
    </row>
    <row r="192" spans="1:4" s="770" customFormat="1" ht="11.25" customHeight="1" x14ac:dyDescent="0.2">
      <c r="A192" s="1181"/>
      <c r="B192" s="830">
        <v>1900</v>
      </c>
      <c r="C192" s="830">
        <v>1900</v>
      </c>
      <c r="D192" s="771" t="s">
        <v>2508</v>
      </c>
    </row>
    <row r="193" spans="1:4" s="770" customFormat="1" ht="11.25" customHeight="1" x14ac:dyDescent="0.2">
      <c r="A193" s="1181"/>
      <c r="B193" s="830">
        <v>226.5</v>
      </c>
      <c r="C193" s="830">
        <v>226.50013999999999</v>
      </c>
      <c r="D193" s="771" t="s">
        <v>2536</v>
      </c>
    </row>
    <row r="194" spans="1:4" s="770" customFormat="1" ht="11.25" customHeight="1" x14ac:dyDescent="0.2">
      <c r="A194" s="1182"/>
      <c r="B194" s="831">
        <v>39205.47</v>
      </c>
      <c r="C194" s="831">
        <v>39205.450139999994</v>
      </c>
      <c r="D194" s="772" t="s">
        <v>11</v>
      </c>
    </row>
    <row r="195" spans="1:4" s="770" customFormat="1" ht="21.75" customHeight="1" x14ac:dyDescent="0.2">
      <c r="A195" s="1181" t="s">
        <v>2537</v>
      </c>
      <c r="B195" s="830">
        <v>806.39</v>
      </c>
      <c r="C195" s="830">
        <v>653.52458000000001</v>
      </c>
      <c r="D195" s="771" t="s">
        <v>2538</v>
      </c>
    </row>
    <row r="196" spans="1:4" s="770" customFormat="1" ht="11.25" customHeight="1" x14ac:dyDescent="0.2">
      <c r="A196" s="1181"/>
      <c r="B196" s="830">
        <v>534.6</v>
      </c>
      <c r="C196" s="830">
        <v>534.596</v>
      </c>
      <c r="D196" s="771" t="s">
        <v>2109</v>
      </c>
    </row>
    <row r="197" spans="1:4" s="770" customFormat="1" ht="11.25" customHeight="1" x14ac:dyDescent="0.2">
      <c r="A197" s="1181"/>
      <c r="B197" s="830">
        <v>70</v>
      </c>
      <c r="C197" s="830">
        <v>70</v>
      </c>
      <c r="D197" s="771" t="s">
        <v>2517</v>
      </c>
    </row>
    <row r="198" spans="1:4" s="770" customFormat="1" ht="11.25" customHeight="1" x14ac:dyDescent="0.2">
      <c r="A198" s="1181"/>
      <c r="B198" s="830">
        <v>3060</v>
      </c>
      <c r="C198" s="830">
        <v>3060</v>
      </c>
      <c r="D198" s="771" t="s">
        <v>2293</v>
      </c>
    </row>
    <row r="199" spans="1:4" s="770" customFormat="1" ht="11.25" customHeight="1" x14ac:dyDescent="0.2">
      <c r="A199" s="1181"/>
      <c r="B199" s="830">
        <v>44894</v>
      </c>
      <c r="C199" s="830">
        <v>44894</v>
      </c>
      <c r="D199" s="771" t="s">
        <v>2506</v>
      </c>
    </row>
    <row r="200" spans="1:4" s="770" customFormat="1" ht="11.25" customHeight="1" x14ac:dyDescent="0.2">
      <c r="A200" s="1181"/>
      <c r="B200" s="830">
        <v>5600</v>
      </c>
      <c r="C200" s="830">
        <v>1533.3980299999998</v>
      </c>
      <c r="D200" s="771" t="s">
        <v>2507</v>
      </c>
    </row>
    <row r="201" spans="1:4" s="770" customFormat="1" ht="11.25" customHeight="1" x14ac:dyDescent="0.2">
      <c r="A201" s="1181"/>
      <c r="B201" s="830">
        <v>5200</v>
      </c>
      <c r="C201" s="830">
        <v>5200</v>
      </c>
      <c r="D201" s="771" t="s">
        <v>2508</v>
      </c>
    </row>
    <row r="202" spans="1:4" s="770" customFormat="1" ht="11.25" customHeight="1" x14ac:dyDescent="0.2">
      <c r="A202" s="1181"/>
      <c r="B202" s="830">
        <v>60164.99</v>
      </c>
      <c r="C202" s="830">
        <v>55945.518609999999</v>
      </c>
      <c r="D202" s="771" t="s">
        <v>11</v>
      </c>
    </row>
    <row r="203" spans="1:4" s="770" customFormat="1" ht="11.25" customHeight="1" x14ac:dyDescent="0.2">
      <c r="A203" s="1180" t="s">
        <v>2539</v>
      </c>
      <c r="B203" s="829">
        <v>300</v>
      </c>
      <c r="C203" s="829">
        <v>300</v>
      </c>
      <c r="D203" s="769" t="s">
        <v>2116</v>
      </c>
    </row>
    <row r="204" spans="1:4" s="770" customFormat="1" ht="11.25" customHeight="1" x14ac:dyDescent="0.2">
      <c r="A204" s="1181"/>
      <c r="B204" s="830">
        <v>31048</v>
      </c>
      <c r="C204" s="830">
        <v>31048</v>
      </c>
      <c r="D204" s="771" t="s">
        <v>2506</v>
      </c>
    </row>
    <row r="205" spans="1:4" s="770" customFormat="1" ht="11.25" customHeight="1" x14ac:dyDescent="0.2">
      <c r="A205" s="1181"/>
      <c r="B205" s="830">
        <v>4300</v>
      </c>
      <c r="C205" s="830">
        <v>4300</v>
      </c>
      <c r="D205" s="771" t="s">
        <v>2507</v>
      </c>
    </row>
    <row r="206" spans="1:4" s="770" customFormat="1" ht="11.25" customHeight="1" x14ac:dyDescent="0.2">
      <c r="A206" s="1181"/>
      <c r="B206" s="830">
        <v>2100</v>
      </c>
      <c r="C206" s="830">
        <v>2100</v>
      </c>
      <c r="D206" s="771" t="s">
        <v>2508</v>
      </c>
    </row>
    <row r="207" spans="1:4" s="770" customFormat="1" ht="11.25" customHeight="1" x14ac:dyDescent="0.2">
      <c r="A207" s="1182"/>
      <c r="B207" s="831">
        <v>37748</v>
      </c>
      <c r="C207" s="831">
        <v>37748</v>
      </c>
      <c r="D207" s="772" t="s">
        <v>11</v>
      </c>
    </row>
    <row r="208" spans="1:4" s="770" customFormat="1" ht="11.25" customHeight="1" x14ac:dyDescent="0.2">
      <c r="A208" s="1181" t="s">
        <v>2540</v>
      </c>
      <c r="B208" s="830">
        <v>18.100000000000001</v>
      </c>
      <c r="C208" s="830">
        <v>0</v>
      </c>
      <c r="D208" s="771" t="s">
        <v>2281</v>
      </c>
    </row>
    <row r="209" spans="1:4" s="770" customFormat="1" ht="11.25" customHeight="1" x14ac:dyDescent="0.2">
      <c r="A209" s="1181"/>
      <c r="B209" s="830">
        <v>1100</v>
      </c>
      <c r="C209" s="830">
        <v>1100</v>
      </c>
      <c r="D209" s="771" t="s">
        <v>2116</v>
      </c>
    </row>
    <row r="210" spans="1:4" s="770" customFormat="1" ht="11.25" customHeight="1" x14ac:dyDescent="0.2">
      <c r="A210" s="1181"/>
      <c r="B210" s="830">
        <v>4434.9999999999991</v>
      </c>
      <c r="C210" s="830">
        <v>4434.9999999999991</v>
      </c>
      <c r="D210" s="771" t="s">
        <v>2293</v>
      </c>
    </row>
    <row r="211" spans="1:4" s="770" customFormat="1" ht="11.25" customHeight="1" x14ac:dyDescent="0.2">
      <c r="A211" s="1181"/>
      <c r="B211" s="830">
        <v>32785</v>
      </c>
      <c r="C211" s="830">
        <v>32785</v>
      </c>
      <c r="D211" s="771" t="s">
        <v>2506</v>
      </c>
    </row>
    <row r="212" spans="1:4" s="770" customFormat="1" ht="11.25" customHeight="1" x14ac:dyDescent="0.2">
      <c r="A212" s="1181"/>
      <c r="B212" s="830">
        <v>5000</v>
      </c>
      <c r="C212" s="830">
        <v>1992.6083699999999</v>
      </c>
      <c r="D212" s="771" t="s">
        <v>2507</v>
      </c>
    </row>
    <row r="213" spans="1:4" s="770" customFormat="1" ht="11.25" customHeight="1" x14ac:dyDescent="0.2">
      <c r="A213" s="1181"/>
      <c r="B213" s="830">
        <v>200</v>
      </c>
      <c r="C213" s="830">
        <v>200</v>
      </c>
      <c r="D213" s="771" t="s">
        <v>2508</v>
      </c>
    </row>
    <row r="214" spans="1:4" s="770" customFormat="1" ht="11.25" customHeight="1" x14ac:dyDescent="0.2">
      <c r="A214" s="1181"/>
      <c r="B214" s="830">
        <v>43538.1</v>
      </c>
      <c r="C214" s="830">
        <v>40512.608370000002</v>
      </c>
      <c r="D214" s="771" t="s">
        <v>11</v>
      </c>
    </row>
    <row r="215" spans="1:4" s="770" customFormat="1" ht="11.25" customHeight="1" x14ac:dyDescent="0.2">
      <c r="A215" s="1180" t="s">
        <v>2541</v>
      </c>
      <c r="B215" s="829">
        <v>362.71</v>
      </c>
      <c r="C215" s="829">
        <v>362.71094999999997</v>
      </c>
      <c r="D215" s="769" t="s">
        <v>2542</v>
      </c>
    </row>
    <row r="216" spans="1:4" s="770" customFormat="1" ht="11.25" customHeight="1" x14ac:dyDescent="0.2">
      <c r="A216" s="1181"/>
      <c r="B216" s="830">
        <v>700</v>
      </c>
      <c r="C216" s="830">
        <v>700</v>
      </c>
      <c r="D216" s="771" t="s">
        <v>2116</v>
      </c>
    </row>
    <row r="217" spans="1:4" s="770" customFormat="1" ht="11.25" customHeight="1" x14ac:dyDescent="0.2">
      <c r="A217" s="1181"/>
      <c r="B217" s="830">
        <v>166.88</v>
      </c>
      <c r="C217" s="830">
        <v>145.82799</v>
      </c>
      <c r="D217" s="771" t="s">
        <v>2543</v>
      </c>
    </row>
    <row r="218" spans="1:4" s="770" customFormat="1" ht="11.25" customHeight="1" x14ac:dyDescent="0.2">
      <c r="A218" s="1181"/>
      <c r="B218" s="830">
        <v>1755</v>
      </c>
      <c r="C218" s="830">
        <v>1556.94418</v>
      </c>
      <c r="D218" s="771" t="s">
        <v>2293</v>
      </c>
    </row>
    <row r="219" spans="1:4" s="770" customFormat="1" ht="11.25" customHeight="1" x14ac:dyDescent="0.2">
      <c r="A219" s="1181"/>
      <c r="B219" s="830">
        <v>35506</v>
      </c>
      <c r="C219" s="830">
        <v>35506</v>
      </c>
      <c r="D219" s="771" t="s">
        <v>2506</v>
      </c>
    </row>
    <row r="220" spans="1:4" s="770" customFormat="1" ht="11.25" customHeight="1" x14ac:dyDescent="0.2">
      <c r="A220" s="1181"/>
      <c r="B220" s="830">
        <v>8734</v>
      </c>
      <c r="C220" s="830">
        <v>8734</v>
      </c>
      <c r="D220" s="771" t="s">
        <v>2507</v>
      </c>
    </row>
    <row r="221" spans="1:4" s="770" customFormat="1" ht="11.25" customHeight="1" x14ac:dyDescent="0.2">
      <c r="A221" s="1181"/>
      <c r="B221" s="830">
        <v>550</v>
      </c>
      <c r="C221" s="830">
        <v>550</v>
      </c>
      <c r="D221" s="771" t="s">
        <v>2508</v>
      </c>
    </row>
    <row r="222" spans="1:4" s="770" customFormat="1" ht="11.25" customHeight="1" x14ac:dyDescent="0.2">
      <c r="A222" s="1182"/>
      <c r="B222" s="831">
        <v>47774.59</v>
      </c>
      <c r="C222" s="831">
        <v>47555.483119999997</v>
      </c>
      <c r="D222" s="772" t="s">
        <v>11</v>
      </c>
    </row>
    <row r="223" spans="1:4" s="770" customFormat="1" ht="11.25" customHeight="1" x14ac:dyDescent="0.2">
      <c r="A223" s="1181" t="s">
        <v>1021</v>
      </c>
      <c r="B223" s="830">
        <v>850</v>
      </c>
      <c r="C223" s="830">
        <v>850</v>
      </c>
      <c r="D223" s="771" t="s">
        <v>2544</v>
      </c>
    </row>
    <row r="224" spans="1:4" s="770" customFormat="1" ht="11.25" customHeight="1" x14ac:dyDescent="0.2">
      <c r="A224" s="1181"/>
      <c r="B224" s="830">
        <v>66.8</v>
      </c>
      <c r="C224" s="830">
        <v>66.8</v>
      </c>
      <c r="D224" s="771" t="s">
        <v>2517</v>
      </c>
    </row>
    <row r="225" spans="1:4" s="770" customFormat="1" ht="11.25" customHeight="1" x14ac:dyDescent="0.2">
      <c r="A225" s="1181"/>
      <c r="B225" s="830">
        <v>2448.0000000000005</v>
      </c>
      <c r="C225" s="830">
        <v>2448.0000000000005</v>
      </c>
      <c r="D225" s="771" t="s">
        <v>2293</v>
      </c>
    </row>
    <row r="226" spans="1:4" s="770" customFormat="1" ht="11.25" customHeight="1" x14ac:dyDescent="0.2">
      <c r="A226" s="1181"/>
      <c r="B226" s="830">
        <v>34856</v>
      </c>
      <c r="C226" s="830">
        <v>34856</v>
      </c>
      <c r="D226" s="771" t="s">
        <v>2506</v>
      </c>
    </row>
    <row r="227" spans="1:4" s="770" customFormat="1" ht="11.25" customHeight="1" x14ac:dyDescent="0.2">
      <c r="A227" s="1181"/>
      <c r="B227" s="830">
        <v>4602</v>
      </c>
      <c r="C227" s="830">
        <v>4602</v>
      </c>
      <c r="D227" s="771" t="s">
        <v>2507</v>
      </c>
    </row>
    <row r="228" spans="1:4" s="770" customFormat="1" ht="11.25" customHeight="1" x14ac:dyDescent="0.2">
      <c r="A228" s="1181"/>
      <c r="B228" s="830">
        <v>1600</v>
      </c>
      <c r="C228" s="830">
        <v>1600</v>
      </c>
      <c r="D228" s="771" t="s">
        <v>2508</v>
      </c>
    </row>
    <row r="229" spans="1:4" s="770" customFormat="1" ht="11.25" customHeight="1" x14ac:dyDescent="0.2">
      <c r="A229" s="1181"/>
      <c r="B229" s="830">
        <v>609.79</v>
      </c>
      <c r="C229" s="830">
        <v>609.78125</v>
      </c>
      <c r="D229" s="771" t="s">
        <v>2545</v>
      </c>
    </row>
    <row r="230" spans="1:4" s="770" customFormat="1" ht="11.25" customHeight="1" x14ac:dyDescent="0.2">
      <c r="A230" s="1181"/>
      <c r="B230" s="830">
        <v>45032.590000000004</v>
      </c>
      <c r="C230" s="830">
        <v>45032.581250000003</v>
      </c>
      <c r="D230" s="771" t="s">
        <v>11</v>
      </c>
    </row>
    <row r="231" spans="1:4" s="815" customFormat="1" ht="23.25" customHeight="1" x14ac:dyDescent="0.2">
      <c r="A231" s="808" t="s">
        <v>4316</v>
      </c>
      <c r="B231" s="809">
        <v>611643.32000000007</v>
      </c>
      <c r="C231" s="809">
        <v>600574.61124</v>
      </c>
      <c r="D231" s="810"/>
    </row>
    <row r="232" spans="1:4" s="800" customFormat="1" ht="24.75" customHeight="1" x14ac:dyDescent="0.15">
      <c r="A232" s="805" t="s">
        <v>4317</v>
      </c>
      <c r="B232" s="816"/>
      <c r="C232" s="816"/>
      <c r="D232" s="817"/>
    </row>
    <row r="233" spans="1:4" s="770" customFormat="1" ht="11.25" customHeight="1" x14ac:dyDescent="0.2">
      <c r="A233" s="1180" t="s">
        <v>1154</v>
      </c>
      <c r="B233" s="829">
        <v>37.14</v>
      </c>
      <c r="C233" s="829">
        <v>37.142000000000003</v>
      </c>
      <c r="D233" s="769" t="s">
        <v>2373</v>
      </c>
    </row>
    <row r="234" spans="1:4" s="770" customFormat="1" ht="11.25" customHeight="1" x14ac:dyDescent="0.2">
      <c r="A234" s="1181"/>
      <c r="B234" s="830">
        <v>150</v>
      </c>
      <c r="C234" s="830">
        <v>150</v>
      </c>
      <c r="D234" s="771" t="s">
        <v>2193</v>
      </c>
    </row>
    <row r="235" spans="1:4" s="770" customFormat="1" ht="11.25" customHeight="1" x14ac:dyDescent="0.2">
      <c r="A235" s="1181"/>
      <c r="B235" s="830">
        <v>1296.5</v>
      </c>
      <c r="C235" s="830">
        <v>1296.49901</v>
      </c>
      <c r="D235" s="771" t="s">
        <v>2546</v>
      </c>
    </row>
    <row r="236" spans="1:4" s="770" customFormat="1" ht="11.25" customHeight="1" x14ac:dyDescent="0.2">
      <c r="A236" s="1181"/>
      <c r="B236" s="830">
        <v>13.5</v>
      </c>
      <c r="C236" s="830">
        <v>13.5</v>
      </c>
      <c r="D236" s="771" t="s">
        <v>2547</v>
      </c>
    </row>
    <row r="237" spans="1:4" s="770" customFormat="1" ht="11.25" customHeight="1" x14ac:dyDescent="0.2">
      <c r="A237" s="1181"/>
      <c r="B237" s="830">
        <v>200</v>
      </c>
      <c r="C237" s="830">
        <v>200</v>
      </c>
      <c r="D237" s="771" t="s">
        <v>2517</v>
      </c>
    </row>
    <row r="238" spans="1:4" s="770" customFormat="1" ht="11.25" customHeight="1" x14ac:dyDescent="0.2">
      <c r="A238" s="1181"/>
      <c r="B238" s="830">
        <v>580.66999999999996</v>
      </c>
      <c r="C238" s="830">
        <v>580.66499999999996</v>
      </c>
      <c r="D238" s="771" t="s">
        <v>2375</v>
      </c>
    </row>
    <row r="239" spans="1:4" s="770" customFormat="1" ht="11.25" customHeight="1" x14ac:dyDescent="0.2">
      <c r="A239" s="1181"/>
      <c r="B239" s="830">
        <v>183.5</v>
      </c>
      <c r="C239" s="830">
        <v>183.5</v>
      </c>
      <c r="D239" s="771" t="s">
        <v>2194</v>
      </c>
    </row>
    <row r="240" spans="1:4" s="770" customFormat="1" ht="11.25" customHeight="1" x14ac:dyDescent="0.2">
      <c r="A240" s="1181"/>
      <c r="B240" s="830">
        <v>47780.97</v>
      </c>
      <c r="C240" s="830">
        <v>47780.970999999998</v>
      </c>
      <c r="D240" s="771" t="s">
        <v>2388</v>
      </c>
    </row>
    <row r="241" spans="1:4" s="770" customFormat="1" ht="11.25" customHeight="1" x14ac:dyDescent="0.2">
      <c r="A241" s="1181"/>
      <c r="B241" s="830">
        <v>9893</v>
      </c>
      <c r="C241" s="830">
        <v>9893</v>
      </c>
      <c r="D241" s="771" t="s">
        <v>2548</v>
      </c>
    </row>
    <row r="242" spans="1:4" s="770" customFormat="1" ht="11.25" customHeight="1" x14ac:dyDescent="0.2">
      <c r="A242" s="1181"/>
      <c r="B242" s="830">
        <v>1220</v>
      </c>
      <c r="C242" s="830">
        <v>1220</v>
      </c>
      <c r="D242" s="771" t="s">
        <v>2549</v>
      </c>
    </row>
    <row r="243" spans="1:4" s="770" customFormat="1" ht="11.25" customHeight="1" x14ac:dyDescent="0.2">
      <c r="A243" s="1181"/>
      <c r="B243" s="830">
        <v>3700</v>
      </c>
      <c r="C243" s="830">
        <v>3700</v>
      </c>
      <c r="D243" s="771" t="s">
        <v>2550</v>
      </c>
    </row>
    <row r="244" spans="1:4" s="770" customFormat="1" ht="11.25" customHeight="1" x14ac:dyDescent="0.2">
      <c r="A244" s="1181"/>
      <c r="B244" s="830">
        <v>682.27</v>
      </c>
      <c r="C244" s="830">
        <v>682.27240000000006</v>
      </c>
      <c r="D244" s="771" t="s">
        <v>2551</v>
      </c>
    </row>
    <row r="245" spans="1:4" s="770" customFormat="1" ht="21.75" customHeight="1" x14ac:dyDescent="0.2">
      <c r="A245" s="1181"/>
      <c r="B245" s="830">
        <v>952</v>
      </c>
      <c r="C245" s="830">
        <v>952</v>
      </c>
      <c r="D245" s="771" t="s">
        <v>2552</v>
      </c>
    </row>
    <row r="246" spans="1:4" s="770" customFormat="1" ht="11.25" customHeight="1" x14ac:dyDescent="0.2">
      <c r="A246" s="1182"/>
      <c r="B246" s="831">
        <v>66689.55</v>
      </c>
      <c r="C246" s="831">
        <v>66689.549409999992</v>
      </c>
      <c r="D246" s="772" t="s">
        <v>11</v>
      </c>
    </row>
    <row r="247" spans="1:4" s="770" customFormat="1" ht="11.25" customHeight="1" x14ac:dyDescent="0.2">
      <c r="A247" s="1181" t="s">
        <v>1319</v>
      </c>
      <c r="B247" s="830">
        <v>10475.68</v>
      </c>
      <c r="C247" s="830">
        <v>10475.679</v>
      </c>
      <c r="D247" s="771" t="s">
        <v>2388</v>
      </c>
    </row>
    <row r="248" spans="1:4" s="770" customFormat="1" ht="11.25" customHeight="1" x14ac:dyDescent="0.2">
      <c r="A248" s="1181"/>
      <c r="B248" s="830">
        <v>2651</v>
      </c>
      <c r="C248" s="830">
        <v>2651</v>
      </c>
      <c r="D248" s="771" t="s">
        <v>2548</v>
      </c>
    </row>
    <row r="249" spans="1:4" s="770" customFormat="1" ht="11.25" customHeight="1" x14ac:dyDescent="0.2">
      <c r="A249" s="1181"/>
      <c r="B249" s="830">
        <v>454</v>
      </c>
      <c r="C249" s="830">
        <v>454</v>
      </c>
      <c r="D249" s="771" t="s">
        <v>2549</v>
      </c>
    </row>
    <row r="250" spans="1:4" s="770" customFormat="1" ht="11.25" customHeight="1" x14ac:dyDescent="0.2">
      <c r="A250" s="1181"/>
      <c r="B250" s="830">
        <v>13580.68</v>
      </c>
      <c r="C250" s="830">
        <v>13580.679</v>
      </c>
      <c r="D250" s="771" t="s">
        <v>11</v>
      </c>
    </row>
    <row r="251" spans="1:4" s="770" customFormat="1" ht="11.25" customHeight="1" x14ac:dyDescent="0.2">
      <c r="A251" s="1180" t="s">
        <v>1323</v>
      </c>
      <c r="B251" s="829">
        <v>15713.55</v>
      </c>
      <c r="C251" s="829">
        <v>15713.553</v>
      </c>
      <c r="D251" s="769" t="s">
        <v>2388</v>
      </c>
    </row>
    <row r="252" spans="1:4" s="770" customFormat="1" ht="11.25" customHeight="1" x14ac:dyDescent="0.2">
      <c r="A252" s="1181"/>
      <c r="B252" s="830">
        <v>4606</v>
      </c>
      <c r="C252" s="830">
        <v>4606</v>
      </c>
      <c r="D252" s="771" t="s">
        <v>2548</v>
      </c>
    </row>
    <row r="253" spans="1:4" s="770" customFormat="1" ht="11.25" customHeight="1" x14ac:dyDescent="0.2">
      <c r="A253" s="1181"/>
      <c r="B253" s="830">
        <v>518</v>
      </c>
      <c r="C253" s="830">
        <v>518</v>
      </c>
      <c r="D253" s="771" t="s">
        <v>2549</v>
      </c>
    </row>
    <row r="254" spans="1:4" s="770" customFormat="1" ht="11.25" customHeight="1" x14ac:dyDescent="0.2">
      <c r="A254" s="1181"/>
      <c r="B254" s="830">
        <v>1700</v>
      </c>
      <c r="C254" s="830">
        <v>1678.1442500000001</v>
      </c>
      <c r="D254" s="771" t="s">
        <v>2553</v>
      </c>
    </row>
    <row r="255" spans="1:4" s="770" customFormat="1" ht="11.25" customHeight="1" x14ac:dyDescent="0.2">
      <c r="A255" s="1181"/>
      <c r="B255" s="830">
        <v>250</v>
      </c>
      <c r="C255" s="830">
        <v>250</v>
      </c>
      <c r="D255" s="771" t="s">
        <v>2132</v>
      </c>
    </row>
    <row r="256" spans="1:4" s="770" customFormat="1" ht="11.25" customHeight="1" x14ac:dyDescent="0.2">
      <c r="A256" s="1182"/>
      <c r="B256" s="831">
        <v>22787.55</v>
      </c>
      <c r="C256" s="831">
        <v>22765.697250000001</v>
      </c>
      <c r="D256" s="772" t="s">
        <v>11</v>
      </c>
    </row>
    <row r="257" spans="1:4" s="770" customFormat="1" ht="11.25" customHeight="1" x14ac:dyDescent="0.2">
      <c r="A257" s="1181" t="s">
        <v>1322</v>
      </c>
      <c r="B257" s="830">
        <v>18332.45</v>
      </c>
      <c r="C257" s="830">
        <v>18332.445</v>
      </c>
      <c r="D257" s="771" t="s">
        <v>2388</v>
      </c>
    </row>
    <row r="258" spans="1:4" s="770" customFormat="1" ht="11.25" customHeight="1" x14ac:dyDescent="0.2">
      <c r="A258" s="1181"/>
      <c r="B258" s="830">
        <v>5201</v>
      </c>
      <c r="C258" s="830">
        <v>5201</v>
      </c>
      <c r="D258" s="771" t="s">
        <v>2548</v>
      </c>
    </row>
    <row r="259" spans="1:4" s="770" customFormat="1" ht="11.25" customHeight="1" x14ac:dyDescent="0.2">
      <c r="A259" s="1181"/>
      <c r="B259" s="830">
        <v>502</v>
      </c>
      <c r="C259" s="830">
        <v>502</v>
      </c>
      <c r="D259" s="771" t="s">
        <v>2549</v>
      </c>
    </row>
    <row r="260" spans="1:4" s="770" customFormat="1" ht="11.25" customHeight="1" x14ac:dyDescent="0.2">
      <c r="A260" s="1181"/>
      <c r="B260" s="830">
        <v>24035.45</v>
      </c>
      <c r="C260" s="830">
        <v>24035.445</v>
      </c>
      <c r="D260" s="771" t="s">
        <v>11</v>
      </c>
    </row>
    <row r="261" spans="1:4" s="770" customFormat="1" ht="11.25" customHeight="1" x14ac:dyDescent="0.2">
      <c r="A261" s="1180" t="s">
        <v>1315</v>
      </c>
      <c r="B261" s="829">
        <v>8463.1</v>
      </c>
      <c r="C261" s="829">
        <v>8463.1</v>
      </c>
      <c r="D261" s="769" t="s">
        <v>2388</v>
      </c>
    </row>
    <row r="262" spans="1:4" s="770" customFormat="1" ht="11.25" customHeight="1" x14ac:dyDescent="0.2">
      <c r="A262" s="1181"/>
      <c r="B262" s="830">
        <v>2368</v>
      </c>
      <c r="C262" s="830">
        <v>2368</v>
      </c>
      <c r="D262" s="771" t="s">
        <v>2548</v>
      </c>
    </row>
    <row r="263" spans="1:4" s="770" customFormat="1" ht="11.25" customHeight="1" x14ac:dyDescent="0.2">
      <c r="A263" s="1181"/>
      <c r="B263" s="830">
        <v>122</v>
      </c>
      <c r="C263" s="830">
        <v>122</v>
      </c>
      <c r="D263" s="771" t="s">
        <v>2549</v>
      </c>
    </row>
    <row r="264" spans="1:4" s="770" customFormat="1" ht="11.25" customHeight="1" x14ac:dyDescent="0.2">
      <c r="A264" s="1182"/>
      <c r="B264" s="831">
        <v>10953.1</v>
      </c>
      <c r="C264" s="831">
        <v>10953.1</v>
      </c>
      <c r="D264" s="772" t="s">
        <v>11</v>
      </c>
    </row>
    <row r="265" spans="1:4" s="770" customFormat="1" ht="11.25" customHeight="1" x14ac:dyDescent="0.2">
      <c r="A265" s="1180" t="s">
        <v>1325</v>
      </c>
      <c r="B265" s="829">
        <v>421.88</v>
      </c>
      <c r="C265" s="829">
        <v>208.12</v>
      </c>
      <c r="D265" s="769" t="s">
        <v>2311</v>
      </c>
    </row>
    <row r="266" spans="1:4" s="770" customFormat="1" ht="11.25" customHeight="1" x14ac:dyDescent="0.2">
      <c r="A266" s="1181"/>
      <c r="B266" s="830">
        <v>10475.68</v>
      </c>
      <c r="C266" s="830">
        <v>10475.679</v>
      </c>
      <c r="D266" s="771" t="s">
        <v>2388</v>
      </c>
    </row>
    <row r="267" spans="1:4" s="770" customFormat="1" ht="11.25" customHeight="1" x14ac:dyDescent="0.2">
      <c r="A267" s="1181"/>
      <c r="B267" s="830">
        <v>3855</v>
      </c>
      <c r="C267" s="830">
        <v>3855</v>
      </c>
      <c r="D267" s="771" t="s">
        <v>2548</v>
      </c>
    </row>
    <row r="268" spans="1:4" s="770" customFormat="1" ht="11.25" customHeight="1" x14ac:dyDescent="0.2">
      <c r="A268" s="1181"/>
      <c r="B268" s="830">
        <v>288</v>
      </c>
      <c r="C268" s="830">
        <v>288</v>
      </c>
      <c r="D268" s="771" t="s">
        <v>2549</v>
      </c>
    </row>
    <row r="269" spans="1:4" s="770" customFormat="1" ht="11.25" customHeight="1" x14ac:dyDescent="0.2">
      <c r="A269" s="1182"/>
      <c r="B269" s="831">
        <v>15040.56</v>
      </c>
      <c r="C269" s="831">
        <v>14826.799000000001</v>
      </c>
      <c r="D269" s="772" t="s">
        <v>11</v>
      </c>
    </row>
    <row r="270" spans="1:4" s="770" customFormat="1" ht="11.25" customHeight="1" x14ac:dyDescent="0.2">
      <c r="A270" s="1180" t="s">
        <v>1320</v>
      </c>
      <c r="B270" s="829">
        <v>13172.47</v>
      </c>
      <c r="C270" s="829">
        <v>13172.468000000001</v>
      </c>
      <c r="D270" s="769" t="s">
        <v>2388</v>
      </c>
    </row>
    <row r="271" spans="1:4" s="770" customFormat="1" ht="11.25" customHeight="1" x14ac:dyDescent="0.2">
      <c r="A271" s="1181"/>
      <c r="B271" s="830">
        <v>3952</v>
      </c>
      <c r="C271" s="830">
        <v>3952</v>
      </c>
      <c r="D271" s="771" t="s">
        <v>2548</v>
      </c>
    </row>
    <row r="272" spans="1:4" s="770" customFormat="1" ht="11.25" customHeight="1" x14ac:dyDescent="0.2">
      <c r="A272" s="1181"/>
      <c r="B272" s="830">
        <v>348</v>
      </c>
      <c r="C272" s="830">
        <v>348</v>
      </c>
      <c r="D272" s="771" t="s">
        <v>2549</v>
      </c>
    </row>
    <row r="273" spans="1:4" s="770" customFormat="1" ht="11.25" customHeight="1" x14ac:dyDescent="0.2">
      <c r="A273" s="1181"/>
      <c r="B273" s="830">
        <v>450</v>
      </c>
      <c r="C273" s="830">
        <v>0</v>
      </c>
      <c r="D273" s="771" t="s">
        <v>2554</v>
      </c>
    </row>
    <row r="274" spans="1:4" s="770" customFormat="1" ht="11.25" customHeight="1" x14ac:dyDescent="0.2">
      <c r="A274" s="1182"/>
      <c r="B274" s="831">
        <v>17922.47</v>
      </c>
      <c r="C274" s="831">
        <v>17472.468000000001</v>
      </c>
      <c r="D274" s="772" t="s">
        <v>11</v>
      </c>
    </row>
    <row r="275" spans="1:4" s="770" customFormat="1" ht="11.25" customHeight="1" x14ac:dyDescent="0.2">
      <c r="A275" s="1181" t="s">
        <v>1317</v>
      </c>
      <c r="B275" s="830">
        <v>10475.68</v>
      </c>
      <c r="C275" s="830">
        <v>10475.679</v>
      </c>
      <c r="D275" s="771" t="s">
        <v>2388</v>
      </c>
    </row>
    <row r="276" spans="1:4" s="770" customFormat="1" ht="11.25" customHeight="1" x14ac:dyDescent="0.2">
      <c r="A276" s="1181"/>
      <c r="B276" s="830">
        <v>2611</v>
      </c>
      <c r="C276" s="830">
        <v>2611</v>
      </c>
      <c r="D276" s="771" t="s">
        <v>2548</v>
      </c>
    </row>
    <row r="277" spans="1:4" s="770" customFormat="1" ht="11.25" customHeight="1" x14ac:dyDescent="0.2">
      <c r="A277" s="1181"/>
      <c r="B277" s="830">
        <v>198</v>
      </c>
      <c r="C277" s="830">
        <v>198</v>
      </c>
      <c r="D277" s="771" t="s">
        <v>2549</v>
      </c>
    </row>
    <row r="278" spans="1:4" s="770" customFormat="1" ht="11.25" customHeight="1" x14ac:dyDescent="0.2">
      <c r="A278" s="1181"/>
      <c r="B278" s="830">
        <v>120</v>
      </c>
      <c r="C278" s="830">
        <v>120</v>
      </c>
      <c r="D278" s="771" t="s">
        <v>2132</v>
      </c>
    </row>
    <row r="279" spans="1:4" s="770" customFormat="1" ht="11.25" customHeight="1" x14ac:dyDescent="0.2">
      <c r="A279" s="1181"/>
      <c r="B279" s="830">
        <v>660.07</v>
      </c>
      <c r="C279" s="830">
        <v>12.065</v>
      </c>
      <c r="D279" s="771" t="s">
        <v>2555</v>
      </c>
    </row>
    <row r="280" spans="1:4" s="770" customFormat="1" ht="11.25" customHeight="1" x14ac:dyDescent="0.2">
      <c r="A280" s="1181"/>
      <c r="B280" s="830">
        <v>14064.75</v>
      </c>
      <c r="C280" s="830">
        <v>13416.744000000001</v>
      </c>
      <c r="D280" s="771" t="s">
        <v>11</v>
      </c>
    </row>
    <row r="281" spans="1:4" s="770" customFormat="1" ht="11.25" customHeight="1" x14ac:dyDescent="0.2">
      <c r="A281" s="1180" t="s">
        <v>1321</v>
      </c>
      <c r="B281" s="829">
        <v>15713.55</v>
      </c>
      <c r="C281" s="829">
        <v>15713.553</v>
      </c>
      <c r="D281" s="769" t="s">
        <v>2388</v>
      </c>
    </row>
    <row r="282" spans="1:4" s="770" customFormat="1" ht="11.25" customHeight="1" x14ac:dyDescent="0.2">
      <c r="A282" s="1181"/>
      <c r="B282" s="830">
        <v>4480</v>
      </c>
      <c r="C282" s="830">
        <v>4480</v>
      </c>
      <c r="D282" s="771" t="s">
        <v>2548</v>
      </c>
    </row>
    <row r="283" spans="1:4" s="770" customFormat="1" ht="11.25" customHeight="1" x14ac:dyDescent="0.2">
      <c r="A283" s="1181"/>
      <c r="B283" s="830">
        <v>245</v>
      </c>
      <c r="C283" s="830">
        <v>245</v>
      </c>
      <c r="D283" s="771" t="s">
        <v>2549</v>
      </c>
    </row>
    <row r="284" spans="1:4" s="770" customFormat="1" ht="11.25" customHeight="1" x14ac:dyDescent="0.2">
      <c r="A284" s="1182"/>
      <c r="B284" s="831">
        <v>20438.55</v>
      </c>
      <c r="C284" s="831">
        <v>20438.553</v>
      </c>
      <c r="D284" s="772" t="s">
        <v>11</v>
      </c>
    </row>
    <row r="285" spans="1:4" s="770" customFormat="1" ht="11.25" customHeight="1" x14ac:dyDescent="0.2">
      <c r="A285" s="1181" t="s">
        <v>1314</v>
      </c>
      <c r="B285" s="830">
        <v>10475.68</v>
      </c>
      <c r="C285" s="830">
        <v>10475.679</v>
      </c>
      <c r="D285" s="771" t="s">
        <v>2388</v>
      </c>
    </row>
    <row r="286" spans="1:4" s="770" customFormat="1" ht="11.25" customHeight="1" x14ac:dyDescent="0.2">
      <c r="A286" s="1181"/>
      <c r="B286" s="830">
        <v>3124</v>
      </c>
      <c r="C286" s="830">
        <v>3124</v>
      </c>
      <c r="D286" s="771" t="s">
        <v>2548</v>
      </c>
    </row>
    <row r="287" spans="1:4" s="770" customFormat="1" ht="11.25" customHeight="1" x14ac:dyDescent="0.2">
      <c r="A287" s="1181"/>
      <c r="B287" s="830">
        <v>627</v>
      </c>
      <c r="C287" s="830">
        <v>627</v>
      </c>
      <c r="D287" s="771" t="s">
        <v>2549</v>
      </c>
    </row>
    <row r="288" spans="1:4" s="770" customFormat="1" ht="11.25" customHeight="1" x14ac:dyDescent="0.2">
      <c r="A288" s="1181"/>
      <c r="B288" s="830">
        <v>14226.68</v>
      </c>
      <c r="C288" s="830">
        <v>14226.679</v>
      </c>
      <c r="D288" s="771" t="s">
        <v>11</v>
      </c>
    </row>
    <row r="289" spans="1:4" s="770" customFormat="1" ht="11.25" customHeight="1" x14ac:dyDescent="0.2">
      <c r="A289" s="1180" t="s">
        <v>1194</v>
      </c>
      <c r="B289" s="829">
        <v>65</v>
      </c>
      <c r="C289" s="829">
        <v>65</v>
      </c>
      <c r="D289" s="769" t="s">
        <v>2556</v>
      </c>
    </row>
    <row r="290" spans="1:4" s="770" customFormat="1" ht="11.25" customHeight="1" x14ac:dyDescent="0.2">
      <c r="A290" s="1181"/>
      <c r="B290" s="830">
        <v>15918.81</v>
      </c>
      <c r="C290" s="830">
        <v>15918.813</v>
      </c>
      <c r="D290" s="771" t="s">
        <v>2388</v>
      </c>
    </row>
    <row r="291" spans="1:4" s="770" customFormat="1" ht="11.25" customHeight="1" x14ac:dyDescent="0.2">
      <c r="A291" s="1181"/>
      <c r="B291" s="830">
        <v>4170</v>
      </c>
      <c r="C291" s="830">
        <v>4170</v>
      </c>
      <c r="D291" s="771" t="s">
        <v>2548</v>
      </c>
    </row>
    <row r="292" spans="1:4" s="770" customFormat="1" ht="11.25" customHeight="1" x14ac:dyDescent="0.2">
      <c r="A292" s="1181"/>
      <c r="B292" s="830">
        <v>935</v>
      </c>
      <c r="C292" s="830">
        <v>935</v>
      </c>
      <c r="D292" s="771" t="s">
        <v>2549</v>
      </c>
    </row>
    <row r="293" spans="1:4" s="770" customFormat="1" ht="11.25" customHeight="1" x14ac:dyDescent="0.2">
      <c r="A293" s="1181"/>
      <c r="B293" s="830">
        <v>174.45</v>
      </c>
      <c r="C293" s="830">
        <v>174.45</v>
      </c>
      <c r="D293" s="771" t="s">
        <v>2386</v>
      </c>
    </row>
    <row r="294" spans="1:4" s="770" customFormat="1" ht="11.25" customHeight="1" x14ac:dyDescent="0.2">
      <c r="A294" s="1182"/>
      <c r="B294" s="831">
        <v>21263.26</v>
      </c>
      <c r="C294" s="831">
        <v>21263.263000000003</v>
      </c>
      <c r="D294" s="772" t="s">
        <v>11</v>
      </c>
    </row>
    <row r="295" spans="1:4" s="770" customFormat="1" ht="11.25" customHeight="1" x14ac:dyDescent="0.2">
      <c r="A295" s="1181" t="s">
        <v>1318</v>
      </c>
      <c r="B295" s="830">
        <v>8463.1</v>
      </c>
      <c r="C295" s="830">
        <v>8463.1</v>
      </c>
      <c r="D295" s="771" t="s">
        <v>2388</v>
      </c>
    </row>
    <row r="296" spans="1:4" s="770" customFormat="1" ht="11.25" customHeight="1" x14ac:dyDescent="0.2">
      <c r="A296" s="1181"/>
      <c r="B296" s="830">
        <v>1970</v>
      </c>
      <c r="C296" s="830">
        <v>1970</v>
      </c>
      <c r="D296" s="771" t="s">
        <v>2548</v>
      </c>
    </row>
    <row r="297" spans="1:4" s="770" customFormat="1" ht="11.25" customHeight="1" x14ac:dyDescent="0.2">
      <c r="A297" s="1181"/>
      <c r="B297" s="830">
        <v>260</v>
      </c>
      <c r="C297" s="830">
        <v>260</v>
      </c>
      <c r="D297" s="771" t="s">
        <v>2549</v>
      </c>
    </row>
    <row r="298" spans="1:4" s="770" customFormat="1" ht="11.25" customHeight="1" x14ac:dyDescent="0.2">
      <c r="A298" s="1181"/>
      <c r="B298" s="830">
        <v>150</v>
      </c>
      <c r="C298" s="830">
        <v>73.81</v>
      </c>
      <c r="D298" s="771" t="s">
        <v>2557</v>
      </c>
    </row>
    <row r="299" spans="1:4" s="770" customFormat="1" ht="11.25" customHeight="1" x14ac:dyDescent="0.2">
      <c r="A299" s="1181"/>
      <c r="B299" s="830">
        <v>10843.1</v>
      </c>
      <c r="C299" s="830">
        <v>10766.91</v>
      </c>
      <c r="D299" s="771" t="s">
        <v>11</v>
      </c>
    </row>
    <row r="300" spans="1:4" s="770" customFormat="1" ht="11.25" customHeight="1" x14ac:dyDescent="0.2">
      <c r="A300" s="1180" t="s">
        <v>1225</v>
      </c>
      <c r="B300" s="829">
        <v>2200</v>
      </c>
      <c r="C300" s="829">
        <v>2089.5749999999998</v>
      </c>
      <c r="D300" s="769" t="s">
        <v>2558</v>
      </c>
    </row>
    <row r="301" spans="1:4" s="770" customFormat="1" ht="11.25" customHeight="1" x14ac:dyDescent="0.2">
      <c r="A301" s="1181"/>
      <c r="B301" s="830">
        <v>10475.68</v>
      </c>
      <c r="C301" s="830">
        <v>10475.679</v>
      </c>
      <c r="D301" s="771" t="s">
        <v>2388</v>
      </c>
    </row>
    <row r="302" spans="1:4" s="770" customFormat="1" ht="11.25" customHeight="1" x14ac:dyDescent="0.2">
      <c r="A302" s="1181"/>
      <c r="B302" s="830">
        <v>3641</v>
      </c>
      <c r="C302" s="830">
        <v>3641</v>
      </c>
      <c r="D302" s="771" t="s">
        <v>2548</v>
      </c>
    </row>
    <row r="303" spans="1:4" s="770" customFormat="1" ht="11.25" customHeight="1" x14ac:dyDescent="0.2">
      <c r="A303" s="1181"/>
      <c r="B303" s="830">
        <v>120</v>
      </c>
      <c r="C303" s="830">
        <v>108.29900000000001</v>
      </c>
      <c r="D303" s="771" t="s">
        <v>2549</v>
      </c>
    </row>
    <row r="304" spans="1:4" s="770" customFormat="1" ht="11.25" customHeight="1" x14ac:dyDescent="0.2">
      <c r="A304" s="1182"/>
      <c r="B304" s="831">
        <v>16436.68</v>
      </c>
      <c r="C304" s="831">
        <v>16314.553000000002</v>
      </c>
      <c r="D304" s="772" t="s">
        <v>11</v>
      </c>
    </row>
    <row r="305" spans="1:4" s="770" customFormat="1" ht="11.25" customHeight="1" x14ac:dyDescent="0.2">
      <c r="A305" s="1181" t="s">
        <v>1217</v>
      </c>
      <c r="B305" s="830">
        <v>10475.68</v>
      </c>
      <c r="C305" s="830">
        <v>10475.679</v>
      </c>
      <c r="D305" s="771" t="s">
        <v>2388</v>
      </c>
    </row>
    <row r="306" spans="1:4" s="770" customFormat="1" ht="11.25" customHeight="1" x14ac:dyDescent="0.2">
      <c r="A306" s="1181"/>
      <c r="B306" s="830">
        <v>2821</v>
      </c>
      <c r="C306" s="830">
        <v>2821</v>
      </c>
      <c r="D306" s="771" t="s">
        <v>2548</v>
      </c>
    </row>
    <row r="307" spans="1:4" s="770" customFormat="1" ht="11.25" customHeight="1" x14ac:dyDescent="0.2">
      <c r="A307" s="1181"/>
      <c r="B307" s="830">
        <v>458</v>
      </c>
      <c r="C307" s="830">
        <v>458</v>
      </c>
      <c r="D307" s="771" t="s">
        <v>2549</v>
      </c>
    </row>
    <row r="308" spans="1:4" s="770" customFormat="1" ht="11.25" customHeight="1" x14ac:dyDescent="0.2">
      <c r="A308" s="1181"/>
      <c r="B308" s="830">
        <v>13754.68</v>
      </c>
      <c r="C308" s="830">
        <v>13754.679</v>
      </c>
      <c r="D308" s="771" t="s">
        <v>11</v>
      </c>
    </row>
    <row r="309" spans="1:4" s="770" customFormat="1" ht="11.25" customHeight="1" x14ac:dyDescent="0.2">
      <c r="A309" s="1180" t="s">
        <v>2559</v>
      </c>
      <c r="B309" s="829">
        <v>15909.89</v>
      </c>
      <c r="C309" s="829">
        <v>15909.888999999999</v>
      </c>
      <c r="D309" s="769" t="s">
        <v>2388</v>
      </c>
    </row>
    <row r="310" spans="1:4" s="770" customFormat="1" ht="11.25" customHeight="1" x14ac:dyDescent="0.2">
      <c r="A310" s="1181"/>
      <c r="B310" s="830">
        <v>4863</v>
      </c>
      <c r="C310" s="830">
        <v>4863</v>
      </c>
      <c r="D310" s="771" t="s">
        <v>2548</v>
      </c>
    </row>
    <row r="311" spans="1:4" s="770" customFormat="1" ht="11.25" customHeight="1" x14ac:dyDescent="0.2">
      <c r="A311" s="1181"/>
      <c r="B311" s="830">
        <v>408</v>
      </c>
      <c r="C311" s="830">
        <v>408</v>
      </c>
      <c r="D311" s="771" t="s">
        <v>2549</v>
      </c>
    </row>
    <row r="312" spans="1:4" s="770" customFormat="1" ht="11.25" customHeight="1" x14ac:dyDescent="0.2">
      <c r="A312" s="1182"/>
      <c r="B312" s="831">
        <v>21180.89</v>
      </c>
      <c r="C312" s="831">
        <v>21180.888999999999</v>
      </c>
      <c r="D312" s="772" t="s">
        <v>11</v>
      </c>
    </row>
    <row r="313" spans="1:4" s="770" customFormat="1" ht="11.25" customHeight="1" x14ac:dyDescent="0.2">
      <c r="A313" s="1181" t="s">
        <v>2560</v>
      </c>
      <c r="B313" s="830">
        <v>8517.6</v>
      </c>
      <c r="C313" s="830">
        <v>8517.6020000000008</v>
      </c>
      <c r="D313" s="771" t="s">
        <v>2388</v>
      </c>
    </row>
    <row r="314" spans="1:4" s="770" customFormat="1" ht="11.25" customHeight="1" x14ac:dyDescent="0.2">
      <c r="A314" s="1181"/>
      <c r="B314" s="830">
        <v>2837</v>
      </c>
      <c r="C314" s="830">
        <v>2837</v>
      </c>
      <c r="D314" s="771" t="s">
        <v>2548</v>
      </c>
    </row>
    <row r="315" spans="1:4" s="770" customFormat="1" ht="11.25" customHeight="1" x14ac:dyDescent="0.2">
      <c r="A315" s="1181"/>
      <c r="B315" s="830">
        <v>77</v>
      </c>
      <c r="C315" s="830">
        <v>77</v>
      </c>
      <c r="D315" s="771" t="s">
        <v>2549</v>
      </c>
    </row>
    <row r="316" spans="1:4" s="770" customFormat="1" ht="11.25" customHeight="1" x14ac:dyDescent="0.2">
      <c r="A316" s="1181"/>
      <c r="B316" s="830">
        <v>1000</v>
      </c>
      <c r="C316" s="830">
        <v>1000</v>
      </c>
      <c r="D316" s="771" t="s">
        <v>2561</v>
      </c>
    </row>
    <row r="317" spans="1:4" s="770" customFormat="1" ht="11.25" customHeight="1" x14ac:dyDescent="0.2">
      <c r="A317" s="1181"/>
      <c r="B317" s="830">
        <v>12431.6</v>
      </c>
      <c r="C317" s="830">
        <v>12431.602000000001</v>
      </c>
      <c r="D317" s="771" t="s">
        <v>11</v>
      </c>
    </row>
    <row r="318" spans="1:4" s="770" customFormat="1" ht="11.25" customHeight="1" x14ac:dyDescent="0.2">
      <c r="A318" s="1180" t="s">
        <v>1299</v>
      </c>
      <c r="B318" s="829">
        <v>8669.43</v>
      </c>
      <c r="C318" s="829">
        <v>8669.4290000000001</v>
      </c>
      <c r="D318" s="769" t="s">
        <v>2388</v>
      </c>
    </row>
    <row r="319" spans="1:4" s="770" customFormat="1" ht="11.25" customHeight="1" x14ac:dyDescent="0.2">
      <c r="A319" s="1181"/>
      <c r="B319" s="830">
        <v>1843</v>
      </c>
      <c r="C319" s="830">
        <v>1843</v>
      </c>
      <c r="D319" s="771" t="s">
        <v>2548</v>
      </c>
    </row>
    <row r="320" spans="1:4" s="770" customFormat="1" ht="11.25" customHeight="1" x14ac:dyDescent="0.2">
      <c r="A320" s="1181"/>
      <c r="B320" s="830">
        <v>117</v>
      </c>
      <c r="C320" s="830">
        <v>117</v>
      </c>
      <c r="D320" s="771" t="s">
        <v>2549</v>
      </c>
    </row>
    <row r="321" spans="1:4" s="770" customFormat="1" ht="11.25" customHeight="1" x14ac:dyDescent="0.2">
      <c r="A321" s="1182"/>
      <c r="B321" s="831">
        <v>10629.43</v>
      </c>
      <c r="C321" s="831">
        <v>10629.429</v>
      </c>
      <c r="D321" s="772" t="s">
        <v>11</v>
      </c>
    </row>
    <row r="322" spans="1:4" s="770" customFormat="1" ht="11.25" customHeight="1" x14ac:dyDescent="0.2">
      <c r="A322" s="1181" t="s">
        <v>1058</v>
      </c>
      <c r="B322" s="830">
        <v>65.260000000000005</v>
      </c>
      <c r="C322" s="830">
        <v>65.254999999999995</v>
      </c>
      <c r="D322" s="771" t="s">
        <v>2373</v>
      </c>
    </row>
    <row r="323" spans="1:4" s="770" customFormat="1" ht="11.25" customHeight="1" x14ac:dyDescent="0.2">
      <c r="A323" s="1181"/>
      <c r="B323" s="830">
        <v>2.42</v>
      </c>
      <c r="C323" s="830">
        <v>2.4180000000000001</v>
      </c>
      <c r="D323" s="771" t="s">
        <v>2377</v>
      </c>
    </row>
    <row r="324" spans="1:4" s="770" customFormat="1" ht="11.25" customHeight="1" x14ac:dyDescent="0.2">
      <c r="A324" s="1181"/>
      <c r="B324" s="830">
        <v>200</v>
      </c>
      <c r="C324" s="830">
        <v>200</v>
      </c>
      <c r="D324" s="771" t="s">
        <v>2193</v>
      </c>
    </row>
    <row r="325" spans="1:4" s="770" customFormat="1" ht="11.25" customHeight="1" x14ac:dyDescent="0.2">
      <c r="A325" s="1181"/>
      <c r="B325" s="830">
        <v>166.26</v>
      </c>
      <c r="C325" s="830">
        <v>166.26</v>
      </c>
      <c r="D325" s="771" t="s">
        <v>2194</v>
      </c>
    </row>
    <row r="326" spans="1:4" s="770" customFormat="1" ht="21.75" customHeight="1" x14ac:dyDescent="0.2">
      <c r="A326" s="1181"/>
      <c r="B326" s="830">
        <v>67.38</v>
      </c>
      <c r="C326" s="830">
        <v>66.256</v>
      </c>
      <c r="D326" s="771" t="s">
        <v>2372</v>
      </c>
    </row>
    <row r="327" spans="1:4" s="770" customFormat="1" ht="11.25" customHeight="1" x14ac:dyDescent="0.2">
      <c r="A327" s="1181"/>
      <c r="B327" s="830">
        <v>5</v>
      </c>
      <c r="C327" s="830">
        <v>5</v>
      </c>
      <c r="D327" s="771" t="s">
        <v>2384</v>
      </c>
    </row>
    <row r="328" spans="1:4" s="770" customFormat="1" ht="11.25" customHeight="1" x14ac:dyDescent="0.2">
      <c r="A328" s="1181"/>
      <c r="B328" s="830">
        <v>37295.43</v>
      </c>
      <c r="C328" s="830">
        <v>37295.43</v>
      </c>
      <c r="D328" s="771" t="s">
        <v>2388</v>
      </c>
    </row>
    <row r="329" spans="1:4" s="770" customFormat="1" ht="11.25" customHeight="1" x14ac:dyDescent="0.2">
      <c r="A329" s="1181"/>
      <c r="B329" s="830">
        <v>6648</v>
      </c>
      <c r="C329" s="830">
        <v>6648</v>
      </c>
      <c r="D329" s="771" t="s">
        <v>2548</v>
      </c>
    </row>
    <row r="330" spans="1:4" s="770" customFormat="1" ht="11.25" customHeight="1" x14ac:dyDescent="0.2">
      <c r="A330" s="1181"/>
      <c r="B330" s="830">
        <v>3520</v>
      </c>
      <c r="C330" s="830">
        <v>3520</v>
      </c>
      <c r="D330" s="771" t="s">
        <v>2549</v>
      </c>
    </row>
    <row r="331" spans="1:4" s="770" customFormat="1" ht="11.25" customHeight="1" x14ac:dyDescent="0.2">
      <c r="A331" s="1181"/>
      <c r="B331" s="830">
        <v>455.16999999999996</v>
      </c>
      <c r="C331" s="830">
        <v>455.16920000000005</v>
      </c>
      <c r="D331" s="771" t="s">
        <v>2551</v>
      </c>
    </row>
    <row r="332" spans="1:4" s="770" customFormat="1" ht="11.25" customHeight="1" x14ac:dyDescent="0.2">
      <c r="A332" s="1181"/>
      <c r="B332" s="830">
        <v>2000</v>
      </c>
      <c r="C332" s="830">
        <v>2000</v>
      </c>
      <c r="D332" s="771" t="s">
        <v>2562</v>
      </c>
    </row>
    <row r="333" spans="1:4" s="770" customFormat="1" ht="11.25" customHeight="1" x14ac:dyDescent="0.2">
      <c r="A333" s="1181"/>
      <c r="B333" s="830">
        <v>50424.92</v>
      </c>
      <c r="C333" s="830">
        <v>50423.788199999995</v>
      </c>
      <c r="D333" s="771" t="s">
        <v>11</v>
      </c>
    </row>
    <row r="334" spans="1:4" s="770" customFormat="1" ht="11.25" customHeight="1" x14ac:dyDescent="0.2">
      <c r="A334" s="1180" t="s">
        <v>1075</v>
      </c>
      <c r="B334" s="829">
        <v>4.6500000000000004</v>
      </c>
      <c r="C334" s="829">
        <v>4.6539999999999999</v>
      </c>
      <c r="D334" s="769" t="s">
        <v>2373</v>
      </c>
    </row>
    <row r="335" spans="1:4" s="770" customFormat="1" ht="11.25" customHeight="1" x14ac:dyDescent="0.2">
      <c r="A335" s="1181"/>
      <c r="B335" s="830">
        <v>100</v>
      </c>
      <c r="C335" s="830">
        <v>100</v>
      </c>
      <c r="D335" s="771" t="s">
        <v>2193</v>
      </c>
    </row>
    <row r="336" spans="1:4" s="770" customFormat="1" ht="11.25" customHeight="1" x14ac:dyDescent="0.2">
      <c r="A336" s="1181"/>
      <c r="B336" s="830">
        <v>66.2</v>
      </c>
      <c r="C336" s="830">
        <v>66.2</v>
      </c>
      <c r="D336" s="771" t="s">
        <v>2194</v>
      </c>
    </row>
    <row r="337" spans="1:4" s="770" customFormat="1" ht="11.25" customHeight="1" x14ac:dyDescent="0.2">
      <c r="A337" s="1181"/>
      <c r="B337" s="830">
        <v>23129.68</v>
      </c>
      <c r="C337" s="830">
        <v>23129.673000000003</v>
      </c>
      <c r="D337" s="771" t="s">
        <v>2388</v>
      </c>
    </row>
    <row r="338" spans="1:4" s="770" customFormat="1" ht="11.25" customHeight="1" x14ac:dyDescent="0.2">
      <c r="A338" s="1181"/>
      <c r="B338" s="830">
        <v>2594</v>
      </c>
      <c r="C338" s="830">
        <v>2594</v>
      </c>
      <c r="D338" s="771" t="s">
        <v>2548</v>
      </c>
    </row>
    <row r="339" spans="1:4" s="770" customFormat="1" ht="11.25" customHeight="1" x14ac:dyDescent="0.2">
      <c r="A339" s="1181"/>
      <c r="B339" s="830">
        <v>1037</v>
      </c>
      <c r="C339" s="830">
        <v>1037</v>
      </c>
      <c r="D339" s="771" t="s">
        <v>2549</v>
      </c>
    </row>
    <row r="340" spans="1:4" s="770" customFormat="1" ht="11.25" customHeight="1" x14ac:dyDescent="0.2">
      <c r="A340" s="1181"/>
      <c r="B340" s="830">
        <v>416.88</v>
      </c>
      <c r="C340" s="830">
        <v>416.88280000000003</v>
      </c>
      <c r="D340" s="771" t="s">
        <v>2551</v>
      </c>
    </row>
    <row r="341" spans="1:4" s="770" customFormat="1" ht="11.25" customHeight="1" x14ac:dyDescent="0.2">
      <c r="A341" s="1182"/>
      <c r="B341" s="831">
        <v>27348.41</v>
      </c>
      <c r="C341" s="831">
        <v>27348.409800000001</v>
      </c>
      <c r="D341" s="772" t="s">
        <v>11</v>
      </c>
    </row>
    <row r="342" spans="1:4" s="770" customFormat="1" ht="11.25" customHeight="1" x14ac:dyDescent="0.2">
      <c r="A342" s="1181" t="s">
        <v>1085</v>
      </c>
      <c r="B342" s="830">
        <v>4.6500000000000004</v>
      </c>
      <c r="C342" s="830">
        <v>4.6539999999999999</v>
      </c>
      <c r="D342" s="771" t="s">
        <v>2373</v>
      </c>
    </row>
    <row r="343" spans="1:4" s="770" customFormat="1" ht="11.25" customHeight="1" x14ac:dyDescent="0.2">
      <c r="A343" s="1181"/>
      <c r="B343" s="830">
        <v>2.42</v>
      </c>
      <c r="C343" s="830">
        <v>2.4180000000000001</v>
      </c>
      <c r="D343" s="771" t="s">
        <v>2377</v>
      </c>
    </row>
    <row r="344" spans="1:4" s="770" customFormat="1" ht="11.25" customHeight="1" x14ac:dyDescent="0.2">
      <c r="A344" s="1181"/>
      <c r="B344" s="830">
        <v>150</v>
      </c>
      <c r="C344" s="830">
        <v>150</v>
      </c>
      <c r="D344" s="771" t="s">
        <v>2193</v>
      </c>
    </row>
    <row r="345" spans="1:4" s="770" customFormat="1" ht="11.25" customHeight="1" x14ac:dyDescent="0.2">
      <c r="A345" s="1181"/>
      <c r="B345" s="830">
        <v>410</v>
      </c>
      <c r="C345" s="830">
        <v>410</v>
      </c>
      <c r="D345" s="771" t="s">
        <v>2133</v>
      </c>
    </row>
    <row r="346" spans="1:4" s="770" customFormat="1" ht="11.25" customHeight="1" x14ac:dyDescent="0.2">
      <c r="A346" s="1181"/>
      <c r="B346" s="830">
        <v>31.63</v>
      </c>
      <c r="C346" s="830">
        <v>31.628</v>
      </c>
      <c r="D346" s="771" t="s">
        <v>2375</v>
      </c>
    </row>
    <row r="347" spans="1:4" s="770" customFormat="1" ht="11.25" customHeight="1" x14ac:dyDescent="0.2">
      <c r="A347" s="1181"/>
      <c r="B347" s="830">
        <v>156.19999999999999</v>
      </c>
      <c r="C347" s="830">
        <v>156.19999999999999</v>
      </c>
      <c r="D347" s="771" t="s">
        <v>2194</v>
      </c>
    </row>
    <row r="348" spans="1:4" s="770" customFormat="1" ht="11.25" customHeight="1" x14ac:dyDescent="0.2">
      <c r="A348" s="1181"/>
      <c r="B348" s="830">
        <v>21204.309999999998</v>
      </c>
      <c r="C348" s="830">
        <v>21204.31</v>
      </c>
      <c r="D348" s="771" t="s">
        <v>2388</v>
      </c>
    </row>
    <row r="349" spans="1:4" s="770" customFormat="1" ht="11.25" customHeight="1" x14ac:dyDescent="0.2">
      <c r="A349" s="1181"/>
      <c r="B349" s="830">
        <v>5166</v>
      </c>
      <c r="C349" s="830">
        <v>5166</v>
      </c>
      <c r="D349" s="771" t="s">
        <v>2548</v>
      </c>
    </row>
    <row r="350" spans="1:4" s="770" customFormat="1" ht="11.25" customHeight="1" x14ac:dyDescent="0.2">
      <c r="A350" s="1181"/>
      <c r="B350" s="830">
        <v>1296</v>
      </c>
      <c r="C350" s="830">
        <v>1296</v>
      </c>
      <c r="D350" s="771" t="s">
        <v>2549</v>
      </c>
    </row>
    <row r="351" spans="1:4" s="770" customFormat="1" ht="11.25" customHeight="1" x14ac:dyDescent="0.2">
      <c r="A351" s="1181"/>
      <c r="B351" s="830">
        <v>305.07</v>
      </c>
      <c r="C351" s="830">
        <v>305.06760000000003</v>
      </c>
      <c r="D351" s="771" t="s">
        <v>2551</v>
      </c>
    </row>
    <row r="352" spans="1:4" s="770" customFormat="1" ht="22.5" customHeight="1" x14ac:dyDescent="0.2">
      <c r="A352" s="1181"/>
      <c r="B352" s="830">
        <v>952</v>
      </c>
      <c r="C352" s="830">
        <v>952</v>
      </c>
      <c r="D352" s="771" t="s">
        <v>2552</v>
      </c>
    </row>
    <row r="353" spans="1:4" s="770" customFormat="1" ht="11.25" customHeight="1" x14ac:dyDescent="0.2">
      <c r="A353" s="1181"/>
      <c r="B353" s="830">
        <v>29678.28</v>
      </c>
      <c r="C353" s="830">
        <v>29678.277600000001</v>
      </c>
      <c r="D353" s="771" t="s">
        <v>11</v>
      </c>
    </row>
    <row r="354" spans="1:4" s="770" customFormat="1" ht="11.25" customHeight="1" x14ac:dyDescent="0.2">
      <c r="A354" s="1180" t="s">
        <v>1062</v>
      </c>
      <c r="B354" s="829">
        <v>69.819999999999993</v>
      </c>
      <c r="C354" s="829">
        <v>69.816000000000003</v>
      </c>
      <c r="D354" s="769" t="s">
        <v>2373</v>
      </c>
    </row>
    <row r="355" spans="1:4" s="770" customFormat="1" ht="11.25" customHeight="1" x14ac:dyDescent="0.2">
      <c r="A355" s="1181"/>
      <c r="B355" s="830">
        <v>8.06</v>
      </c>
      <c r="C355" s="830">
        <v>8.0579999999999998</v>
      </c>
      <c r="D355" s="771" t="s">
        <v>2377</v>
      </c>
    </row>
    <row r="356" spans="1:4" s="770" customFormat="1" ht="11.25" customHeight="1" x14ac:dyDescent="0.2">
      <c r="A356" s="1181"/>
      <c r="B356" s="830">
        <v>200</v>
      </c>
      <c r="C356" s="830">
        <v>200</v>
      </c>
      <c r="D356" s="771" t="s">
        <v>2193</v>
      </c>
    </row>
    <row r="357" spans="1:4" s="770" customFormat="1" ht="11.25" customHeight="1" x14ac:dyDescent="0.2">
      <c r="A357" s="1181"/>
      <c r="B357" s="830">
        <v>1551.28</v>
      </c>
      <c r="C357" s="830">
        <v>1551.2702400000001</v>
      </c>
      <c r="D357" s="771" t="s">
        <v>2563</v>
      </c>
    </row>
    <row r="358" spans="1:4" s="770" customFormat="1" ht="11.25" customHeight="1" x14ac:dyDescent="0.2">
      <c r="A358" s="1181"/>
      <c r="B358" s="830">
        <v>592.9</v>
      </c>
      <c r="C358" s="830">
        <v>592.9</v>
      </c>
      <c r="D358" s="771" t="s">
        <v>2547</v>
      </c>
    </row>
    <row r="359" spans="1:4" s="770" customFormat="1" ht="11.25" customHeight="1" x14ac:dyDescent="0.2">
      <c r="A359" s="1181"/>
      <c r="B359" s="830">
        <v>94.15</v>
      </c>
      <c r="C359" s="830">
        <v>94.147999999999996</v>
      </c>
      <c r="D359" s="771" t="s">
        <v>2375</v>
      </c>
    </row>
    <row r="360" spans="1:4" s="770" customFormat="1" ht="11.25" customHeight="1" x14ac:dyDescent="0.2">
      <c r="A360" s="1181"/>
      <c r="B360" s="830">
        <v>395.7</v>
      </c>
      <c r="C360" s="830">
        <v>395.7</v>
      </c>
      <c r="D360" s="771" t="s">
        <v>2194</v>
      </c>
    </row>
    <row r="361" spans="1:4" s="770" customFormat="1" ht="11.25" customHeight="1" x14ac:dyDescent="0.2">
      <c r="A361" s="1181"/>
      <c r="B361" s="830">
        <v>41828.980000000003</v>
      </c>
      <c r="C361" s="830">
        <v>41828.983</v>
      </c>
      <c r="D361" s="771" t="s">
        <v>2388</v>
      </c>
    </row>
    <row r="362" spans="1:4" s="770" customFormat="1" ht="11.25" customHeight="1" x14ac:dyDescent="0.2">
      <c r="A362" s="1181"/>
      <c r="B362" s="830">
        <v>7118.49</v>
      </c>
      <c r="C362" s="830">
        <v>7118.4940000000006</v>
      </c>
      <c r="D362" s="771" t="s">
        <v>2548</v>
      </c>
    </row>
    <row r="363" spans="1:4" s="770" customFormat="1" ht="11.25" customHeight="1" x14ac:dyDescent="0.2">
      <c r="A363" s="1181"/>
      <c r="B363" s="830">
        <v>794</v>
      </c>
      <c r="C363" s="830">
        <v>794</v>
      </c>
      <c r="D363" s="771" t="s">
        <v>2549</v>
      </c>
    </row>
    <row r="364" spans="1:4" s="770" customFormat="1" ht="11.25" customHeight="1" x14ac:dyDescent="0.2">
      <c r="A364" s="1181"/>
      <c r="B364" s="830">
        <v>3153.49</v>
      </c>
      <c r="C364" s="830">
        <v>3153.4899</v>
      </c>
      <c r="D364" s="771" t="s">
        <v>2564</v>
      </c>
    </row>
    <row r="365" spans="1:4" s="770" customFormat="1" ht="11.25" customHeight="1" x14ac:dyDescent="0.2">
      <c r="A365" s="1181"/>
      <c r="B365" s="830">
        <v>345.22</v>
      </c>
      <c r="C365" s="830">
        <v>345.21519999999998</v>
      </c>
      <c r="D365" s="771" t="s">
        <v>2551</v>
      </c>
    </row>
    <row r="366" spans="1:4" s="770" customFormat="1" ht="11.25" customHeight="1" x14ac:dyDescent="0.2">
      <c r="A366" s="1181"/>
      <c r="B366" s="830">
        <v>250</v>
      </c>
      <c r="C366" s="830">
        <v>250</v>
      </c>
      <c r="D366" s="771" t="s">
        <v>2565</v>
      </c>
    </row>
    <row r="367" spans="1:4" s="770" customFormat="1" ht="11.25" customHeight="1" x14ac:dyDescent="0.2">
      <c r="A367" s="1182"/>
      <c r="B367" s="831">
        <v>56402.09</v>
      </c>
      <c r="C367" s="831">
        <v>56402.074339999999</v>
      </c>
      <c r="D367" s="772" t="s">
        <v>11</v>
      </c>
    </row>
    <row r="368" spans="1:4" s="770" customFormat="1" ht="11.25" customHeight="1" x14ac:dyDescent="0.2">
      <c r="A368" s="1181" t="s">
        <v>1051</v>
      </c>
      <c r="B368" s="830">
        <v>27.93</v>
      </c>
      <c r="C368" s="830">
        <v>27.925999999999998</v>
      </c>
      <c r="D368" s="771" t="s">
        <v>2373</v>
      </c>
    </row>
    <row r="369" spans="1:4" s="770" customFormat="1" ht="11.25" customHeight="1" x14ac:dyDescent="0.2">
      <c r="A369" s="1181"/>
      <c r="B369" s="830">
        <v>24.18</v>
      </c>
      <c r="C369" s="830">
        <v>24.175000000000001</v>
      </c>
      <c r="D369" s="771" t="s">
        <v>2377</v>
      </c>
    </row>
    <row r="370" spans="1:4" s="770" customFormat="1" ht="11.25" customHeight="1" x14ac:dyDescent="0.2">
      <c r="A370" s="1181"/>
      <c r="B370" s="830">
        <v>175.6</v>
      </c>
      <c r="C370" s="830">
        <v>175.6</v>
      </c>
      <c r="D370" s="771" t="s">
        <v>2194</v>
      </c>
    </row>
    <row r="371" spans="1:4" s="770" customFormat="1" ht="11.25" customHeight="1" x14ac:dyDescent="0.2">
      <c r="A371" s="1181"/>
      <c r="B371" s="830">
        <v>17786.63</v>
      </c>
      <c r="C371" s="830">
        <v>17786.633000000002</v>
      </c>
      <c r="D371" s="771" t="s">
        <v>2388</v>
      </c>
    </row>
    <row r="372" spans="1:4" s="770" customFormat="1" ht="11.25" customHeight="1" x14ac:dyDescent="0.2">
      <c r="A372" s="1181"/>
      <c r="B372" s="830">
        <v>2529</v>
      </c>
      <c r="C372" s="830">
        <v>2529</v>
      </c>
      <c r="D372" s="771" t="s">
        <v>2548</v>
      </c>
    </row>
    <row r="373" spans="1:4" s="770" customFormat="1" ht="11.25" customHeight="1" x14ac:dyDescent="0.2">
      <c r="A373" s="1181"/>
      <c r="B373" s="830">
        <v>248</v>
      </c>
      <c r="C373" s="830">
        <v>248</v>
      </c>
      <c r="D373" s="771" t="s">
        <v>2549</v>
      </c>
    </row>
    <row r="374" spans="1:4" s="770" customFormat="1" ht="11.25" customHeight="1" x14ac:dyDescent="0.2">
      <c r="A374" s="1181"/>
      <c r="B374" s="830">
        <v>300</v>
      </c>
      <c r="C374" s="830">
        <v>300</v>
      </c>
      <c r="D374" s="771" t="s">
        <v>2132</v>
      </c>
    </row>
    <row r="375" spans="1:4" s="770" customFormat="1" ht="11.25" customHeight="1" x14ac:dyDescent="0.2">
      <c r="A375" s="1181"/>
      <c r="B375" s="830">
        <v>271.14</v>
      </c>
      <c r="C375" s="830">
        <v>271.14240000000001</v>
      </c>
      <c r="D375" s="771" t="s">
        <v>2551</v>
      </c>
    </row>
    <row r="376" spans="1:4" s="770" customFormat="1" ht="11.25" customHeight="1" x14ac:dyDescent="0.2">
      <c r="A376" s="1181"/>
      <c r="B376" s="830">
        <v>21362.48</v>
      </c>
      <c r="C376" s="830">
        <v>21362.476400000003</v>
      </c>
      <c r="D376" s="771" t="s">
        <v>11</v>
      </c>
    </row>
    <row r="377" spans="1:4" s="770" customFormat="1" ht="11.25" customHeight="1" x14ac:dyDescent="0.2">
      <c r="A377" s="1180" t="s">
        <v>2566</v>
      </c>
      <c r="B377" s="829">
        <v>23.27</v>
      </c>
      <c r="C377" s="829">
        <v>23.271999999999998</v>
      </c>
      <c r="D377" s="769" t="s">
        <v>2373</v>
      </c>
    </row>
    <row r="378" spans="1:4" s="770" customFormat="1" ht="11.25" customHeight="1" x14ac:dyDescent="0.2">
      <c r="A378" s="1181"/>
      <c r="B378" s="830">
        <v>1928.1299999999999</v>
      </c>
      <c r="C378" s="830">
        <v>1928.1338900000001</v>
      </c>
      <c r="D378" s="771" t="s">
        <v>2567</v>
      </c>
    </row>
    <row r="379" spans="1:4" s="770" customFormat="1" ht="11.25" customHeight="1" x14ac:dyDescent="0.2">
      <c r="A379" s="1181"/>
      <c r="B379" s="830">
        <v>887.30000000000007</v>
      </c>
      <c r="C379" s="830">
        <v>887.30000000000007</v>
      </c>
      <c r="D379" s="771" t="s">
        <v>2194</v>
      </c>
    </row>
    <row r="380" spans="1:4" s="770" customFormat="1" ht="11.25" customHeight="1" x14ac:dyDescent="0.2">
      <c r="A380" s="1181"/>
      <c r="B380" s="830">
        <v>29775.119999999999</v>
      </c>
      <c r="C380" s="830">
        <v>29775.120999999999</v>
      </c>
      <c r="D380" s="771" t="s">
        <v>2388</v>
      </c>
    </row>
    <row r="381" spans="1:4" s="770" customFormat="1" ht="11.25" customHeight="1" x14ac:dyDescent="0.2">
      <c r="A381" s="1181"/>
      <c r="B381" s="830">
        <v>2849</v>
      </c>
      <c r="C381" s="830">
        <v>2849</v>
      </c>
      <c r="D381" s="771" t="s">
        <v>2548</v>
      </c>
    </row>
    <row r="382" spans="1:4" s="770" customFormat="1" ht="11.25" customHeight="1" x14ac:dyDescent="0.2">
      <c r="A382" s="1181"/>
      <c r="B382" s="830">
        <v>541</v>
      </c>
      <c r="C382" s="830">
        <v>541</v>
      </c>
      <c r="D382" s="771" t="s">
        <v>2549</v>
      </c>
    </row>
    <row r="383" spans="1:4" s="770" customFormat="1" ht="11.25" customHeight="1" x14ac:dyDescent="0.2">
      <c r="A383" s="1181"/>
      <c r="B383" s="830">
        <v>200</v>
      </c>
      <c r="C383" s="830">
        <v>200</v>
      </c>
      <c r="D383" s="771" t="s">
        <v>2132</v>
      </c>
    </row>
    <row r="384" spans="1:4" s="770" customFormat="1" ht="11.25" customHeight="1" x14ac:dyDescent="0.2">
      <c r="A384" s="1181"/>
      <c r="B384" s="830">
        <v>490.20000000000005</v>
      </c>
      <c r="C384" s="830">
        <v>490.1952</v>
      </c>
      <c r="D384" s="771" t="s">
        <v>2551</v>
      </c>
    </row>
    <row r="385" spans="1:4" s="770" customFormat="1" ht="11.25" customHeight="1" x14ac:dyDescent="0.2">
      <c r="A385" s="1181"/>
      <c r="B385" s="830">
        <v>182.41</v>
      </c>
      <c r="C385" s="830">
        <v>160.48256000000001</v>
      </c>
      <c r="D385" s="771" t="s">
        <v>2568</v>
      </c>
    </row>
    <row r="386" spans="1:4" s="770" customFormat="1" ht="11.25" customHeight="1" x14ac:dyDescent="0.2">
      <c r="A386" s="1181"/>
      <c r="B386" s="830">
        <v>250</v>
      </c>
      <c r="C386" s="830">
        <v>250</v>
      </c>
      <c r="D386" s="771" t="s">
        <v>2565</v>
      </c>
    </row>
    <row r="387" spans="1:4" s="770" customFormat="1" ht="11.25" customHeight="1" x14ac:dyDescent="0.2">
      <c r="A387" s="1181"/>
      <c r="B387" s="830">
        <v>359.2</v>
      </c>
      <c r="C387" s="830">
        <v>359.2</v>
      </c>
      <c r="D387" s="771" t="s">
        <v>2569</v>
      </c>
    </row>
    <row r="388" spans="1:4" s="770" customFormat="1" ht="11.25" customHeight="1" x14ac:dyDescent="0.2">
      <c r="A388" s="1182"/>
      <c r="B388" s="831">
        <v>37485.629999999997</v>
      </c>
      <c r="C388" s="831">
        <v>37463.704649999992</v>
      </c>
      <c r="D388" s="772" t="s">
        <v>11</v>
      </c>
    </row>
    <row r="389" spans="1:4" s="770" customFormat="1" ht="11.25" customHeight="1" x14ac:dyDescent="0.2">
      <c r="A389" s="1181" t="s">
        <v>1052</v>
      </c>
      <c r="B389" s="830">
        <v>23.27</v>
      </c>
      <c r="C389" s="830">
        <v>23.271999999999998</v>
      </c>
      <c r="D389" s="771" t="s">
        <v>2373</v>
      </c>
    </row>
    <row r="390" spans="1:4" s="770" customFormat="1" ht="11.25" customHeight="1" x14ac:dyDescent="0.2">
      <c r="A390" s="1181"/>
      <c r="B390" s="830">
        <v>3923.16</v>
      </c>
      <c r="C390" s="830">
        <v>3923.1541200000001</v>
      </c>
      <c r="D390" s="771" t="s">
        <v>2567</v>
      </c>
    </row>
    <row r="391" spans="1:4" s="770" customFormat="1" ht="11.25" customHeight="1" x14ac:dyDescent="0.2">
      <c r="A391" s="1181"/>
      <c r="B391" s="830">
        <v>198.88</v>
      </c>
      <c r="C391" s="830">
        <v>198.881</v>
      </c>
      <c r="D391" s="771" t="s">
        <v>2194</v>
      </c>
    </row>
    <row r="392" spans="1:4" s="770" customFormat="1" ht="11.25" customHeight="1" x14ac:dyDescent="0.2">
      <c r="A392" s="1181"/>
      <c r="B392" s="830">
        <v>20863.46</v>
      </c>
      <c r="C392" s="830">
        <v>20863.461000000003</v>
      </c>
      <c r="D392" s="771" t="s">
        <v>2388</v>
      </c>
    </row>
    <row r="393" spans="1:4" s="770" customFormat="1" ht="11.25" customHeight="1" x14ac:dyDescent="0.2">
      <c r="A393" s="1181"/>
      <c r="B393" s="830">
        <v>3371</v>
      </c>
      <c r="C393" s="830">
        <v>3371</v>
      </c>
      <c r="D393" s="771" t="s">
        <v>2548</v>
      </c>
    </row>
    <row r="394" spans="1:4" s="770" customFormat="1" ht="11.25" customHeight="1" x14ac:dyDescent="0.2">
      <c r="A394" s="1181"/>
      <c r="B394" s="830">
        <v>879</v>
      </c>
      <c r="C394" s="830">
        <v>874.65300000000002</v>
      </c>
      <c r="D394" s="771" t="s">
        <v>2549</v>
      </c>
    </row>
    <row r="395" spans="1:4" s="770" customFormat="1" ht="11.25" customHeight="1" x14ac:dyDescent="0.2">
      <c r="A395" s="1181"/>
      <c r="B395" s="830">
        <v>920.48</v>
      </c>
      <c r="C395" s="830">
        <v>920.48</v>
      </c>
      <c r="D395" s="771" t="s">
        <v>2551</v>
      </c>
    </row>
    <row r="396" spans="1:4" s="770" customFormat="1" ht="11.25" customHeight="1" x14ac:dyDescent="0.2">
      <c r="A396" s="1181"/>
      <c r="B396" s="830">
        <v>30179.249999999996</v>
      </c>
      <c r="C396" s="830">
        <v>30174.901120000002</v>
      </c>
      <c r="D396" s="771" t="s">
        <v>11</v>
      </c>
    </row>
    <row r="397" spans="1:4" s="770" customFormat="1" ht="11.25" customHeight="1" x14ac:dyDescent="0.2">
      <c r="A397" s="1180" t="s">
        <v>2570</v>
      </c>
      <c r="B397" s="829">
        <v>18.62</v>
      </c>
      <c r="C397" s="829">
        <v>18.617999999999999</v>
      </c>
      <c r="D397" s="769" t="s">
        <v>2373</v>
      </c>
    </row>
    <row r="398" spans="1:4" s="770" customFormat="1" ht="11.25" customHeight="1" x14ac:dyDescent="0.2">
      <c r="A398" s="1181"/>
      <c r="B398" s="830">
        <v>100</v>
      </c>
      <c r="C398" s="830">
        <v>100</v>
      </c>
      <c r="D398" s="771" t="s">
        <v>2193</v>
      </c>
    </row>
    <row r="399" spans="1:4" s="770" customFormat="1" ht="11.25" customHeight="1" x14ac:dyDescent="0.2">
      <c r="A399" s="1181"/>
      <c r="B399" s="830">
        <v>104.56</v>
      </c>
      <c r="C399" s="830">
        <v>104.56</v>
      </c>
      <c r="D399" s="771" t="s">
        <v>2194</v>
      </c>
    </row>
    <row r="400" spans="1:4" s="770" customFormat="1" ht="11.25" customHeight="1" x14ac:dyDescent="0.2">
      <c r="A400" s="1181"/>
      <c r="B400" s="830">
        <v>15965.94</v>
      </c>
      <c r="C400" s="830">
        <v>15965.944</v>
      </c>
      <c r="D400" s="771" t="s">
        <v>2388</v>
      </c>
    </row>
    <row r="401" spans="1:4" s="770" customFormat="1" ht="11.25" customHeight="1" x14ac:dyDescent="0.2">
      <c r="A401" s="1181"/>
      <c r="B401" s="830">
        <v>2538</v>
      </c>
      <c r="C401" s="830">
        <v>2538</v>
      </c>
      <c r="D401" s="771" t="s">
        <v>2548</v>
      </c>
    </row>
    <row r="402" spans="1:4" s="770" customFormat="1" ht="11.25" customHeight="1" x14ac:dyDescent="0.2">
      <c r="A402" s="1181"/>
      <c r="B402" s="830">
        <v>264</v>
      </c>
      <c r="C402" s="830">
        <v>264</v>
      </c>
      <c r="D402" s="771" t="s">
        <v>2549</v>
      </c>
    </row>
    <row r="403" spans="1:4" s="770" customFormat="1" ht="11.25" customHeight="1" x14ac:dyDescent="0.2">
      <c r="A403" s="1181"/>
      <c r="B403" s="830">
        <v>308.38</v>
      </c>
      <c r="C403" s="830">
        <v>308.37960000000004</v>
      </c>
      <c r="D403" s="771" t="s">
        <v>2551</v>
      </c>
    </row>
    <row r="404" spans="1:4" s="770" customFormat="1" ht="11.25" customHeight="1" x14ac:dyDescent="0.2">
      <c r="A404" s="1182"/>
      <c r="B404" s="831">
        <v>19299.500000000004</v>
      </c>
      <c r="C404" s="831">
        <v>19299.5016</v>
      </c>
      <c r="D404" s="772" t="s">
        <v>11</v>
      </c>
    </row>
    <row r="405" spans="1:4" s="770" customFormat="1" ht="11.25" customHeight="1" x14ac:dyDescent="0.2">
      <c r="A405" s="1181" t="s">
        <v>1060</v>
      </c>
      <c r="B405" s="830">
        <v>121.01</v>
      </c>
      <c r="C405" s="830">
        <v>121.014</v>
      </c>
      <c r="D405" s="771" t="s">
        <v>2373</v>
      </c>
    </row>
    <row r="406" spans="1:4" s="770" customFormat="1" ht="11.25" customHeight="1" x14ac:dyDescent="0.2">
      <c r="A406" s="1181"/>
      <c r="B406" s="830">
        <v>32.229999999999997</v>
      </c>
      <c r="C406" s="830">
        <v>32.234000000000002</v>
      </c>
      <c r="D406" s="771" t="s">
        <v>2377</v>
      </c>
    </row>
    <row r="407" spans="1:4" s="770" customFormat="1" ht="11.25" customHeight="1" x14ac:dyDescent="0.2">
      <c r="A407" s="1181"/>
      <c r="B407" s="830">
        <v>269.62</v>
      </c>
      <c r="C407" s="830">
        <v>269.62</v>
      </c>
      <c r="D407" s="771" t="s">
        <v>2194</v>
      </c>
    </row>
    <row r="408" spans="1:4" s="770" customFormat="1" ht="11.25" customHeight="1" x14ac:dyDescent="0.2">
      <c r="A408" s="1181"/>
      <c r="B408" s="830">
        <v>10</v>
      </c>
      <c r="C408" s="830">
        <v>8.15</v>
      </c>
      <c r="D408" s="771" t="s">
        <v>2556</v>
      </c>
    </row>
    <row r="409" spans="1:4" s="770" customFormat="1" ht="11.25" customHeight="1" x14ac:dyDescent="0.2">
      <c r="A409" s="1181"/>
      <c r="B409" s="830">
        <v>21860.6</v>
      </c>
      <c r="C409" s="830">
        <v>21860.593999999997</v>
      </c>
      <c r="D409" s="771" t="s">
        <v>2388</v>
      </c>
    </row>
    <row r="410" spans="1:4" s="770" customFormat="1" ht="11.25" customHeight="1" x14ac:dyDescent="0.2">
      <c r="A410" s="1181"/>
      <c r="B410" s="830">
        <v>3419</v>
      </c>
      <c r="C410" s="830">
        <v>3419</v>
      </c>
      <c r="D410" s="771" t="s">
        <v>2548</v>
      </c>
    </row>
    <row r="411" spans="1:4" s="770" customFormat="1" ht="11.25" customHeight="1" x14ac:dyDescent="0.2">
      <c r="A411" s="1181"/>
      <c r="B411" s="830">
        <v>978</v>
      </c>
      <c r="C411" s="830">
        <v>978</v>
      </c>
      <c r="D411" s="771" t="s">
        <v>2549</v>
      </c>
    </row>
    <row r="412" spans="1:4" s="770" customFormat="1" ht="11.25" customHeight="1" x14ac:dyDescent="0.2">
      <c r="A412" s="1181"/>
      <c r="B412" s="830">
        <v>357.15999999999997</v>
      </c>
      <c r="C412" s="830">
        <v>357.1592</v>
      </c>
      <c r="D412" s="771" t="s">
        <v>2551</v>
      </c>
    </row>
    <row r="413" spans="1:4" s="770" customFormat="1" ht="11.25" customHeight="1" x14ac:dyDescent="0.2">
      <c r="A413" s="1181"/>
      <c r="B413" s="830">
        <v>279.7</v>
      </c>
      <c r="C413" s="830">
        <v>279.7</v>
      </c>
      <c r="D413" s="771" t="s">
        <v>2569</v>
      </c>
    </row>
    <row r="414" spans="1:4" s="770" customFormat="1" ht="11.25" customHeight="1" x14ac:dyDescent="0.2">
      <c r="A414" s="1181"/>
      <c r="B414" s="830">
        <v>27327.32</v>
      </c>
      <c r="C414" s="830">
        <v>27325.471199999996</v>
      </c>
      <c r="D414" s="771" t="s">
        <v>11</v>
      </c>
    </row>
    <row r="415" spans="1:4" s="770" customFormat="1" ht="11.25" customHeight="1" x14ac:dyDescent="0.2">
      <c r="A415" s="1180" t="s">
        <v>1042</v>
      </c>
      <c r="B415" s="829">
        <v>65.16</v>
      </c>
      <c r="C415" s="829">
        <v>65.161000000000001</v>
      </c>
      <c r="D415" s="769" t="s">
        <v>2373</v>
      </c>
    </row>
    <row r="416" spans="1:4" s="770" customFormat="1" ht="11.25" customHeight="1" x14ac:dyDescent="0.2">
      <c r="A416" s="1181"/>
      <c r="B416" s="830">
        <v>12.89</v>
      </c>
      <c r="C416" s="830">
        <v>12.894</v>
      </c>
      <c r="D416" s="771" t="s">
        <v>2377</v>
      </c>
    </row>
    <row r="417" spans="1:4" s="770" customFormat="1" ht="11.25" customHeight="1" x14ac:dyDescent="0.2">
      <c r="A417" s="1181"/>
      <c r="B417" s="830">
        <v>100</v>
      </c>
      <c r="C417" s="830">
        <v>100</v>
      </c>
      <c r="D417" s="771" t="s">
        <v>2193</v>
      </c>
    </row>
    <row r="418" spans="1:4" s="770" customFormat="1" ht="11.25" customHeight="1" x14ac:dyDescent="0.2">
      <c r="A418" s="1181"/>
      <c r="B418" s="830">
        <v>70</v>
      </c>
      <c r="C418" s="830">
        <v>70</v>
      </c>
      <c r="D418" s="771" t="s">
        <v>2517</v>
      </c>
    </row>
    <row r="419" spans="1:4" s="770" customFormat="1" ht="11.25" customHeight="1" x14ac:dyDescent="0.2">
      <c r="A419" s="1181"/>
      <c r="B419" s="830">
        <v>274.68</v>
      </c>
      <c r="C419" s="830">
        <v>274.68399999999997</v>
      </c>
      <c r="D419" s="771" t="s">
        <v>2194</v>
      </c>
    </row>
    <row r="420" spans="1:4" s="770" customFormat="1" ht="11.25" customHeight="1" x14ac:dyDescent="0.2">
      <c r="A420" s="1181"/>
      <c r="B420" s="830">
        <v>34327.33</v>
      </c>
      <c r="C420" s="830">
        <v>34327.328999999998</v>
      </c>
      <c r="D420" s="771" t="s">
        <v>2388</v>
      </c>
    </row>
    <row r="421" spans="1:4" s="770" customFormat="1" ht="11.25" customHeight="1" x14ac:dyDescent="0.2">
      <c r="A421" s="1181"/>
      <c r="B421" s="830">
        <v>2548</v>
      </c>
      <c r="C421" s="830">
        <v>2548</v>
      </c>
      <c r="D421" s="771" t="s">
        <v>2548</v>
      </c>
    </row>
    <row r="422" spans="1:4" s="770" customFormat="1" ht="11.25" customHeight="1" x14ac:dyDescent="0.2">
      <c r="A422" s="1181"/>
      <c r="B422" s="830">
        <v>807</v>
      </c>
      <c r="C422" s="830">
        <v>807</v>
      </c>
      <c r="D422" s="771" t="s">
        <v>2549</v>
      </c>
    </row>
    <row r="423" spans="1:4" s="770" customFormat="1" ht="11.25" customHeight="1" x14ac:dyDescent="0.2">
      <c r="A423" s="1181"/>
      <c r="B423" s="830">
        <v>8835.27</v>
      </c>
      <c r="C423" s="830">
        <v>8835.2633900000001</v>
      </c>
      <c r="D423" s="771" t="s">
        <v>2553</v>
      </c>
    </row>
    <row r="424" spans="1:4" s="770" customFormat="1" ht="11.25" customHeight="1" x14ac:dyDescent="0.2">
      <c r="A424" s="1181"/>
      <c r="B424" s="830">
        <v>298.94</v>
      </c>
      <c r="C424" s="830">
        <v>298.9384</v>
      </c>
      <c r="D424" s="771" t="s">
        <v>2551</v>
      </c>
    </row>
    <row r="425" spans="1:4" s="770" customFormat="1" ht="11.25" customHeight="1" x14ac:dyDescent="0.2">
      <c r="A425" s="1182"/>
      <c r="B425" s="831">
        <v>47339.270000000004</v>
      </c>
      <c r="C425" s="831">
        <v>47339.269789999998</v>
      </c>
      <c r="D425" s="772" t="s">
        <v>11</v>
      </c>
    </row>
    <row r="426" spans="1:4" s="770" customFormat="1" ht="11.25" customHeight="1" x14ac:dyDescent="0.2">
      <c r="A426" s="1181" t="s">
        <v>1073</v>
      </c>
      <c r="B426" s="830">
        <v>181.52</v>
      </c>
      <c r="C426" s="830">
        <v>181.52099999999999</v>
      </c>
      <c r="D426" s="771" t="s">
        <v>2373</v>
      </c>
    </row>
    <row r="427" spans="1:4" s="770" customFormat="1" ht="11.25" customHeight="1" x14ac:dyDescent="0.2">
      <c r="A427" s="1181"/>
      <c r="B427" s="830">
        <v>45.13</v>
      </c>
      <c r="C427" s="830">
        <v>45.127000000000002</v>
      </c>
      <c r="D427" s="771" t="s">
        <v>2377</v>
      </c>
    </row>
    <row r="428" spans="1:4" s="770" customFormat="1" ht="11.25" customHeight="1" x14ac:dyDescent="0.2">
      <c r="A428" s="1181"/>
      <c r="B428" s="830">
        <v>200</v>
      </c>
      <c r="C428" s="830">
        <v>200</v>
      </c>
      <c r="D428" s="771" t="s">
        <v>2193</v>
      </c>
    </row>
    <row r="429" spans="1:4" s="770" customFormat="1" ht="11.25" customHeight="1" x14ac:dyDescent="0.2">
      <c r="A429" s="1181"/>
      <c r="B429" s="830">
        <v>58.3</v>
      </c>
      <c r="C429" s="830">
        <v>58.3</v>
      </c>
      <c r="D429" s="771" t="s">
        <v>2517</v>
      </c>
    </row>
    <row r="430" spans="1:4" s="770" customFormat="1" ht="11.25" customHeight="1" x14ac:dyDescent="0.2">
      <c r="A430" s="1181"/>
      <c r="B430" s="830">
        <v>197.08</v>
      </c>
      <c r="C430" s="830">
        <v>197.08099999999999</v>
      </c>
      <c r="D430" s="771" t="s">
        <v>2194</v>
      </c>
    </row>
    <row r="431" spans="1:4" s="770" customFormat="1" ht="11.25" customHeight="1" x14ac:dyDescent="0.2">
      <c r="A431" s="1181"/>
      <c r="B431" s="830">
        <v>25650.25</v>
      </c>
      <c r="C431" s="830">
        <v>25650.25</v>
      </c>
      <c r="D431" s="771" t="s">
        <v>2388</v>
      </c>
    </row>
    <row r="432" spans="1:4" s="770" customFormat="1" ht="11.25" customHeight="1" x14ac:dyDescent="0.2">
      <c r="A432" s="1181"/>
      <c r="B432" s="830">
        <v>3417</v>
      </c>
      <c r="C432" s="830">
        <v>3417</v>
      </c>
      <c r="D432" s="771" t="s">
        <v>2548</v>
      </c>
    </row>
    <row r="433" spans="1:4" s="770" customFormat="1" ht="11.25" customHeight="1" x14ac:dyDescent="0.2">
      <c r="A433" s="1181"/>
      <c r="B433" s="830">
        <v>751</v>
      </c>
      <c r="C433" s="830">
        <v>751</v>
      </c>
      <c r="D433" s="771" t="s">
        <v>2549</v>
      </c>
    </row>
    <row r="434" spans="1:4" s="770" customFormat="1" ht="11.25" customHeight="1" x14ac:dyDescent="0.2">
      <c r="A434" s="1181"/>
      <c r="B434" s="830">
        <v>222.47</v>
      </c>
      <c r="C434" s="830">
        <v>222.4648</v>
      </c>
      <c r="D434" s="771" t="s">
        <v>2551</v>
      </c>
    </row>
    <row r="435" spans="1:4" s="770" customFormat="1" ht="11.25" customHeight="1" x14ac:dyDescent="0.2">
      <c r="A435" s="1181"/>
      <c r="B435" s="830">
        <v>30722.75</v>
      </c>
      <c r="C435" s="830">
        <v>30722.7438</v>
      </c>
      <c r="D435" s="771" t="s">
        <v>11</v>
      </c>
    </row>
    <row r="436" spans="1:4" s="770" customFormat="1" ht="11.25" customHeight="1" x14ac:dyDescent="0.2">
      <c r="A436" s="1180" t="s">
        <v>1077</v>
      </c>
      <c r="B436" s="829">
        <v>23.27</v>
      </c>
      <c r="C436" s="829">
        <v>23.271999999999998</v>
      </c>
      <c r="D436" s="769" t="s">
        <v>2373</v>
      </c>
    </row>
    <row r="437" spans="1:4" s="770" customFormat="1" ht="11.25" customHeight="1" x14ac:dyDescent="0.2">
      <c r="A437" s="1181"/>
      <c r="B437" s="830">
        <v>4.03</v>
      </c>
      <c r="C437" s="830">
        <v>4.0289999999999999</v>
      </c>
      <c r="D437" s="771" t="s">
        <v>2377</v>
      </c>
    </row>
    <row r="438" spans="1:4" s="770" customFormat="1" ht="11.25" customHeight="1" x14ac:dyDescent="0.2">
      <c r="A438" s="1181"/>
      <c r="B438" s="830">
        <v>156.19999999999999</v>
      </c>
      <c r="C438" s="830">
        <v>156.19999999999999</v>
      </c>
      <c r="D438" s="771" t="s">
        <v>2194</v>
      </c>
    </row>
    <row r="439" spans="1:4" s="770" customFormat="1" ht="11.25" customHeight="1" x14ac:dyDescent="0.2">
      <c r="A439" s="1181"/>
      <c r="B439" s="830">
        <v>14777.53</v>
      </c>
      <c r="C439" s="830">
        <v>14777.527</v>
      </c>
      <c r="D439" s="771" t="s">
        <v>2388</v>
      </c>
    </row>
    <row r="440" spans="1:4" s="770" customFormat="1" ht="11.25" customHeight="1" x14ac:dyDescent="0.2">
      <c r="A440" s="1181"/>
      <c r="B440" s="830">
        <v>2628</v>
      </c>
      <c r="C440" s="830">
        <v>2628</v>
      </c>
      <c r="D440" s="771" t="s">
        <v>2548</v>
      </c>
    </row>
    <row r="441" spans="1:4" s="770" customFormat="1" ht="11.25" customHeight="1" x14ac:dyDescent="0.2">
      <c r="A441" s="1181"/>
      <c r="B441" s="830">
        <v>580</v>
      </c>
      <c r="C441" s="830">
        <v>580</v>
      </c>
      <c r="D441" s="771" t="s">
        <v>2549</v>
      </c>
    </row>
    <row r="442" spans="1:4" s="770" customFormat="1" ht="11.25" customHeight="1" x14ac:dyDescent="0.2">
      <c r="A442" s="1181"/>
      <c r="B442" s="830">
        <v>296.84000000000003</v>
      </c>
      <c r="C442" s="830">
        <v>296.83839999999998</v>
      </c>
      <c r="D442" s="771" t="s">
        <v>2551</v>
      </c>
    </row>
    <row r="443" spans="1:4" s="770" customFormat="1" ht="11.25" customHeight="1" x14ac:dyDescent="0.2">
      <c r="A443" s="1182"/>
      <c r="B443" s="831">
        <v>18465.87</v>
      </c>
      <c r="C443" s="831">
        <v>18465.866399999999</v>
      </c>
      <c r="D443" s="772" t="s">
        <v>11</v>
      </c>
    </row>
    <row r="444" spans="1:4" s="770" customFormat="1" ht="11.25" customHeight="1" x14ac:dyDescent="0.2">
      <c r="A444" s="1180" t="s">
        <v>1054</v>
      </c>
      <c r="B444" s="829">
        <v>74.47</v>
      </c>
      <c r="C444" s="829">
        <v>74.47</v>
      </c>
      <c r="D444" s="769" t="s">
        <v>2373</v>
      </c>
    </row>
    <row r="445" spans="1:4" s="770" customFormat="1" ht="11.25" customHeight="1" x14ac:dyDescent="0.2">
      <c r="A445" s="1181"/>
      <c r="B445" s="830">
        <v>120.4</v>
      </c>
      <c r="C445" s="830">
        <v>120.4</v>
      </c>
      <c r="D445" s="771" t="s">
        <v>2194</v>
      </c>
    </row>
    <row r="446" spans="1:4" s="770" customFormat="1" ht="11.25" customHeight="1" x14ac:dyDescent="0.2">
      <c r="A446" s="1181"/>
      <c r="B446" s="830">
        <v>22200.28</v>
      </c>
      <c r="C446" s="830">
        <v>22200.280999999999</v>
      </c>
      <c r="D446" s="771" t="s">
        <v>2388</v>
      </c>
    </row>
    <row r="447" spans="1:4" s="770" customFormat="1" ht="11.25" customHeight="1" x14ac:dyDescent="0.2">
      <c r="A447" s="1181"/>
      <c r="B447" s="830">
        <v>2501</v>
      </c>
      <c r="C447" s="830">
        <v>2501</v>
      </c>
      <c r="D447" s="771" t="s">
        <v>2548</v>
      </c>
    </row>
    <row r="448" spans="1:4" s="770" customFormat="1" ht="11.25" customHeight="1" x14ac:dyDescent="0.2">
      <c r="A448" s="1181"/>
      <c r="B448" s="830">
        <v>214</v>
      </c>
      <c r="C448" s="830">
        <v>214</v>
      </c>
      <c r="D448" s="771" t="s">
        <v>2549</v>
      </c>
    </row>
    <row r="449" spans="1:4" s="770" customFormat="1" ht="11.25" customHeight="1" x14ac:dyDescent="0.2">
      <c r="A449" s="1181"/>
      <c r="B449" s="830">
        <v>384.34999999999997</v>
      </c>
      <c r="C449" s="830">
        <v>384.34879999999998</v>
      </c>
      <c r="D449" s="771" t="s">
        <v>2551</v>
      </c>
    </row>
    <row r="450" spans="1:4" s="770" customFormat="1" ht="11.25" customHeight="1" x14ac:dyDescent="0.2">
      <c r="A450" s="1182"/>
      <c r="B450" s="831">
        <v>25494.499999999996</v>
      </c>
      <c r="C450" s="831">
        <v>25494.499799999998</v>
      </c>
      <c r="D450" s="772" t="s">
        <v>11</v>
      </c>
    </row>
    <row r="451" spans="1:4" s="770" customFormat="1" ht="11.25" customHeight="1" x14ac:dyDescent="0.2">
      <c r="A451" s="1180" t="s">
        <v>1055</v>
      </c>
      <c r="B451" s="829">
        <v>51.29</v>
      </c>
      <c r="C451" s="829">
        <v>51.290999999999997</v>
      </c>
      <c r="D451" s="769" t="s">
        <v>2373</v>
      </c>
    </row>
    <row r="452" spans="1:4" s="770" customFormat="1" ht="11.25" customHeight="1" x14ac:dyDescent="0.2">
      <c r="A452" s="1181"/>
      <c r="B452" s="830">
        <v>4.03</v>
      </c>
      <c r="C452" s="830">
        <v>4.0289999999999999</v>
      </c>
      <c r="D452" s="771" t="s">
        <v>2377</v>
      </c>
    </row>
    <row r="453" spans="1:4" s="770" customFormat="1" ht="11.25" customHeight="1" x14ac:dyDescent="0.2">
      <c r="A453" s="1181"/>
      <c r="B453" s="830">
        <v>95.5</v>
      </c>
      <c r="C453" s="830">
        <v>95.5</v>
      </c>
      <c r="D453" s="771" t="s">
        <v>2194</v>
      </c>
    </row>
    <row r="454" spans="1:4" s="770" customFormat="1" ht="11.25" customHeight="1" x14ac:dyDescent="0.2">
      <c r="A454" s="1181"/>
      <c r="B454" s="830">
        <v>22193.35</v>
      </c>
      <c r="C454" s="830">
        <v>22193.35</v>
      </c>
      <c r="D454" s="771" t="s">
        <v>2388</v>
      </c>
    </row>
    <row r="455" spans="1:4" s="770" customFormat="1" ht="11.25" customHeight="1" x14ac:dyDescent="0.2">
      <c r="A455" s="1181"/>
      <c r="B455" s="830">
        <v>3194</v>
      </c>
      <c r="C455" s="830">
        <v>3194</v>
      </c>
      <c r="D455" s="771" t="s">
        <v>2548</v>
      </c>
    </row>
    <row r="456" spans="1:4" s="770" customFormat="1" ht="11.25" customHeight="1" x14ac:dyDescent="0.2">
      <c r="A456" s="1181"/>
      <c r="B456" s="830">
        <v>507</v>
      </c>
      <c r="C456" s="830">
        <v>507</v>
      </c>
      <c r="D456" s="771" t="s">
        <v>2549</v>
      </c>
    </row>
    <row r="457" spans="1:4" s="770" customFormat="1" ht="11.25" customHeight="1" x14ac:dyDescent="0.2">
      <c r="A457" s="1182"/>
      <c r="B457" s="831">
        <v>26045.17</v>
      </c>
      <c r="C457" s="831">
        <v>26045.17</v>
      </c>
      <c r="D457" s="772" t="s">
        <v>11</v>
      </c>
    </row>
    <row r="458" spans="1:4" s="770" customFormat="1" ht="11.25" customHeight="1" x14ac:dyDescent="0.2">
      <c r="A458" s="1181" t="s">
        <v>1057</v>
      </c>
      <c r="B458" s="830">
        <v>18.62</v>
      </c>
      <c r="C458" s="830">
        <v>18.617999999999999</v>
      </c>
      <c r="D458" s="771" t="s">
        <v>2373</v>
      </c>
    </row>
    <row r="459" spans="1:4" s="770" customFormat="1" ht="11.25" customHeight="1" x14ac:dyDescent="0.2">
      <c r="A459" s="1181"/>
      <c r="B459" s="830">
        <v>15.31</v>
      </c>
      <c r="C459" s="830">
        <v>15.311</v>
      </c>
      <c r="D459" s="771" t="s">
        <v>2377</v>
      </c>
    </row>
    <row r="460" spans="1:4" s="770" customFormat="1" ht="11.25" customHeight="1" x14ac:dyDescent="0.2">
      <c r="A460" s="1181"/>
      <c r="B460" s="830">
        <v>50</v>
      </c>
      <c r="C460" s="830">
        <v>50</v>
      </c>
      <c r="D460" s="771" t="s">
        <v>2517</v>
      </c>
    </row>
    <row r="461" spans="1:4" s="770" customFormat="1" ht="11.25" customHeight="1" x14ac:dyDescent="0.2">
      <c r="A461" s="1181"/>
      <c r="B461" s="830">
        <v>249.34</v>
      </c>
      <c r="C461" s="830">
        <v>249.34</v>
      </c>
      <c r="D461" s="771" t="s">
        <v>2194</v>
      </c>
    </row>
    <row r="462" spans="1:4" s="770" customFormat="1" ht="11.25" customHeight="1" x14ac:dyDescent="0.2">
      <c r="A462" s="1181"/>
      <c r="B462" s="830">
        <v>25479.93</v>
      </c>
      <c r="C462" s="830">
        <v>25479.931</v>
      </c>
      <c r="D462" s="771" t="s">
        <v>2388</v>
      </c>
    </row>
    <row r="463" spans="1:4" s="770" customFormat="1" ht="11.25" customHeight="1" x14ac:dyDescent="0.2">
      <c r="A463" s="1181"/>
      <c r="B463" s="830">
        <v>3985.76</v>
      </c>
      <c r="C463" s="830">
        <v>3985.7559999999999</v>
      </c>
      <c r="D463" s="771" t="s">
        <v>2548</v>
      </c>
    </row>
    <row r="464" spans="1:4" s="770" customFormat="1" ht="11.25" customHeight="1" x14ac:dyDescent="0.2">
      <c r="A464" s="1181"/>
      <c r="B464" s="830">
        <v>905</v>
      </c>
      <c r="C464" s="830">
        <v>905</v>
      </c>
      <c r="D464" s="771" t="s">
        <v>2549</v>
      </c>
    </row>
    <row r="465" spans="1:4" s="770" customFormat="1" ht="11.25" customHeight="1" x14ac:dyDescent="0.2">
      <c r="A465" s="1181"/>
      <c r="B465" s="830">
        <v>421.28</v>
      </c>
      <c r="C465" s="830">
        <v>421.27679999999998</v>
      </c>
      <c r="D465" s="771" t="s">
        <v>2551</v>
      </c>
    </row>
    <row r="466" spans="1:4" s="770" customFormat="1" ht="11.25" customHeight="1" x14ac:dyDescent="0.2">
      <c r="A466" s="1181"/>
      <c r="B466" s="830">
        <v>31125.239999999998</v>
      </c>
      <c r="C466" s="830">
        <v>31125.232800000002</v>
      </c>
      <c r="D466" s="771" t="s">
        <v>11</v>
      </c>
    </row>
    <row r="467" spans="1:4" s="770" customFormat="1" ht="11.25" customHeight="1" x14ac:dyDescent="0.2">
      <c r="A467" s="1180" t="s">
        <v>1083</v>
      </c>
      <c r="B467" s="829">
        <v>78.8</v>
      </c>
      <c r="C467" s="829">
        <v>0</v>
      </c>
      <c r="D467" s="769" t="s">
        <v>2571</v>
      </c>
    </row>
    <row r="468" spans="1:4" s="770" customFormat="1" ht="11.25" customHeight="1" x14ac:dyDescent="0.2">
      <c r="A468" s="1181"/>
      <c r="B468" s="830">
        <v>69.819999999999993</v>
      </c>
      <c r="C468" s="830">
        <v>69.816000000000003</v>
      </c>
      <c r="D468" s="771" t="s">
        <v>2373</v>
      </c>
    </row>
    <row r="469" spans="1:4" s="770" customFormat="1" ht="11.25" customHeight="1" x14ac:dyDescent="0.2">
      <c r="A469" s="1181"/>
      <c r="B469" s="830">
        <v>7315.3</v>
      </c>
      <c r="C469" s="830">
        <v>6180.0988600000001</v>
      </c>
      <c r="D469" s="771" t="s">
        <v>2572</v>
      </c>
    </row>
    <row r="470" spans="1:4" s="770" customFormat="1" ht="11.25" customHeight="1" x14ac:dyDescent="0.2">
      <c r="A470" s="1181"/>
      <c r="B470" s="830">
        <v>95.050000000000011</v>
      </c>
      <c r="C470" s="830">
        <v>95.050000000000011</v>
      </c>
      <c r="D470" s="771" t="s">
        <v>2194</v>
      </c>
    </row>
    <row r="471" spans="1:4" s="770" customFormat="1" ht="11.25" customHeight="1" x14ac:dyDescent="0.2">
      <c r="A471" s="1181"/>
      <c r="B471" s="830">
        <v>18353.55</v>
      </c>
      <c r="C471" s="830">
        <v>18353.552</v>
      </c>
      <c r="D471" s="771" t="s">
        <v>2388</v>
      </c>
    </row>
    <row r="472" spans="1:4" s="770" customFormat="1" ht="11.25" customHeight="1" x14ac:dyDescent="0.2">
      <c r="A472" s="1181"/>
      <c r="B472" s="830">
        <v>2737</v>
      </c>
      <c r="C472" s="830">
        <v>2737</v>
      </c>
      <c r="D472" s="771" t="s">
        <v>2548</v>
      </c>
    </row>
    <row r="473" spans="1:4" s="770" customFormat="1" ht="11.25" customHeight="1" x14ac:dyDescent="0.2">
      <c r="A473" s="1181"/>
      <c r="B473" s="830">
        <v>320</v>
      </c>
      <c r="C473" s="830">
        <v>320</v>
      </c>
      <c r="D473" s="771" t="s">
        <v>2549</v>
      </c>
    </row>
    <row r="474" spans="1:4" s="770" customFormat="1" ht="11.25" customHeight="1" x14ac:dyDescent="0.2">
      <c r="A474" s="1181"/>
      <c r="B474" s="830">
        <v>297.89</v>
      </c>
      <c r="C474" s="830">
        <v>297.88839999999999</v>
      </c>
      <c r="D474" s="771" t="s">
        <v>2551</v>
      </c>
    </row>
    <row r="475" spans="1:4" s="770" customFormat="1" ht="11.25" customHeight="1" x14ac:dyDescent="0.2">
      <c r="A475" s="1181"/>
      <c r="B475" s="830">
        <v>475</v>
      </c>
      <c r="C475" s="830">
        <v>0</v>
      </c>
      <c r="D475" s="771" t="s">
        <v>2573</v>
      </c>
    </row>
    <row r="476" spans="1:4" s="770" customFormat="1" ht="11.25" customHeight="1" x14ac:dyDescent="0.2">
      <c r="A476" s="1182"/>
      <c r="B476" s="831">
        <v>29742.41</v>
      </c>
      <c r="C476" s="831">
        <v>28053.40526</v>
      </c>
      <c r="D476" s="772" t="s">
        <v>11</v>
      </c>
    </row>
    <row r="477" spans="1:4" s="770" customFormat="1" ht="11.25" customHeight="1" x14ac:dyDescent="0.2">
      <c r="A477" s="1181" t="s">
        <v>1064</v>
      </c>
      <c r="B477" s="830">
        <v>23.09</v>
      </c>
      <c r="C477" s="830">
        <v>23.085999999999999</v>
      </c>
      <c r="D477" s="771" t="s">
        <v>2373</v>
      </c>
    </row>
    <row r="478" spans="1:4" s="770" customFormat="1" ht="11.25" customHeight="1" x14ac:dyDescent="0.2">
      <c r="A478" s="1181"/>
      <c r="B478" s="830">
        <v>260.39999999999998</v>
      </c>
      <c r="C478" s="830">
        <v>260.39999999999998</v>
      </c>
      <c r="D478" s="771" t="s">
        <v>2194</v>
      </c>
    </row>
    <row r="479" spans="1:4" s="770" customFormat="1" ht="11.25" customHeight="1" x14ac:dyDescent="0.2">
      <c r="A479" s="1181"/>
      <c r="B479" s="830">
        <v>24043.53</v>
      </c>
      <c r="C479" s="830">
        <v>24043.528999999999</v>
      </c>
      <c r="D479" s="771" t="s">
        <v>2388</v>
      </c>
    </row>
    <row r="480" spans="1:4" s="770" customFormat="1" ht="11.25" customHeight="1" x14ac:dyDescent="0.2">
      <c r="A480" s="1181"/>
      <c r="B480" s="830">
        <v>3345</v>
      </c>
      <c r="C480" s="830">
        <v>3345</v>
      </c>
      <c r="D480" s="771" t="s">
        <v>2548</v>
      </c>
    </row>
    <row r="481" spans="1:4" s="770" customFormat="1" ht="11.25" customHeight="1" x14ac:dyDescent="0.2">
      <c r="A481" s="1181"/>
      <c r="B481" s="830">
        <v>509</v>
      </c>
      <c r="C481" s="830">
        <v>509</v>
      </c>
      <c r="D481" s="771" t="s">
        <v>2549</v>
      </c>
    </row>
    <row r="482" spans="1:4" s="770" customFormat="1" ht="11.25" customHeight="1" x14ac:dyDescent="0.2">
      <c r="A482" s="1181"/>
      <c r="B482" s="830">
        <v>393.69</v>
      </c>
      <c r="C482" s="830">
        <v>393.69200000000001</v>
      </c>
      <c r="D482" s="771" t="s">
        <v>2551</v>
      </c>
    </row>
    <row r="483" spans="1:4" s="770" customFormat="1" ht="11.25" customHeight="1" x14ac:dyDescent="0.2">
      <c r="A483" s="1181"/>
      <c r="B483" s="830">
        <v>28574.71</v>
      </c>
      <c r="C483" s="830">
        <v>28574.706999999999</v>
      </c>
      <c r="D483" s="771" t="s">
        <v>11</v>
      </c>
    </row>
    <row r="484" spans="1:4" s="770" customFormat="1" ht="11.25" customHeight="1" x14ac:dyDescent="0.2">
      <c r="A484" s="1180" t="s">
        <v>1040</v>
      </c>
      <c r="B484" s="829">
        <v>56.04</v>
      </c>
      <c r="C484" s="829">
        <v>56.039000000000001</v>
      </c>
      <c r="D484" s="769" t="s">
        <v>2373</v>
      </c>
    </row>
    <row r="485" spans="1:4" s="770" customFormat="1" ht="11.25" customHeight="1" x14ac:dyDescent="0.2">
      <c r="A485" s="1181"/>
      <c r="B485" s="830">
        <v>24.18</v>
      </c>
      <c r="C485" s="830">
        <v>24.175000000000001</v>
      </c>
      <c r="D485" s="771" t="s">
        <v>2377</v>
      </c>
    </row>
    <row r="486" spans="1:4" s="770" customFormat="1" ht="11.25" customHeight="1" x14ac:dyDescent="0.2">
      <c r="A486" s="1181"/>
      <c r="B486" s="830">
        <v>145</v>
      </c>
      <c r="C486" s="830">
        <v>145</v>
      </c>
      <c r="D486" s="771" t="s">
        <v>2194</v>
      </c>
    </row>
    <row r="487" spans="1:4" s="770" customFormat="1" ht="11.25" customHeight="1" x14ac:dyDescent="0.2">
      <c r="A487" s="1181"/>
      <c r="B487" s="830">
        <v>31670.13</v>
      </c>
      <c r="C487" s="830">
        <v>31670.131000000001</v>
      </c>
      <c r="D487" s="771" t="s">
        <v>2388</v>
      </c>
    </row>
    <row r="488" spans="1:4" s="770" customFormat="1" ht="11.25" customHeight="1" x14ac:dyDescent="0.2">
      <c r="A488" s="1181"/>
      <c r="B488" s="830">
        <v>3021</v>
      </c>
      <c r="C488" s="830">
        <v>3021</v>
      </c>
      <c r="D488" s="771" t="s">
        <v>2548</v>
      </c>
    </row>
    <row r="489" spans="1:4" s="770" customFormat="1" ht="11.25" customHeight="1" x14ac:dyDescent="0.2">
      <c r="A489" s="1181"/>
      <c r="B489" s="830">
        <v>939</v>
      </c>
      <c r="C489" s="830">
        <v>922.07826</v>
      </c>
      <c r="D489" s="771" t="s">
        <v>2549</v>
      </c>
    </row>
    <row r="490" spans="1:4" s="770" customFormat="1" ht="11.25" customHeight="1" x14ac:dyDescent="0.2">
      <c r="A490" s="1181"/>
      <c r="B490" s="830">
        <v>7100</v>
      </c>
      <c r="C490" s="830">
        <v>7048.4862199999998</v>
      </c>
      <c r="D490" s="771" t="s">
        <v>2574</v>
      </c>
    </row>
    <row r="491" spans="1:4" s="770" customFormat="1" ht="11.25" customHeight="1" x14ac:dyDescent="0.2">
      <c r="A491" s="1181"/>
      <c r="B491" s="830">
        <v>274.3</v>
      </c>
      <c r="C491" s="830">
        <v>274.3</v>
      </c>
      <c r="D491" s="771" t="s">
        <v>2569</v>
      </c>
    </row>
    <row r="492" spans="1:4" s="770" customFormat="1" ht="11.25" customHeight="1" x14ac:dyDescent="0.2">
      <c r="A492" s="1182"/>
      <c r="B492" s="831">
        <v>43229.650000000009</v>
      </c>
      <c r="C492" s="831">
        <v>43161.209480000005</v>
      </c>
      <c r="D492" s="772" t="s">
        <v>11</v>
      </c>
    </row>
    <row r="493" spans="1:4" s="770" customFormat="1" ht="11.25" customHeight="1" x14ac:dyDescent="0.2">
      <c r="A493" s="1181" t="s">
        <v>1046</v>
      </c>
      <c r="B493" s="830">
        <v>74.47</v>
      </c>
      <c r="C493" s="830">
        <v>74.47</v>
      </c>
      <c r="D493" s="771" t="s">
        <v>2373</v>
      </c>
    </row>
    <row r="494" spans="1:4" s="770" customFormat="1" ht="11.25" customHeight="1" x14ac:dyDescent="0.2">
      <c r="A494" s="1181"/>
      <c r="B494" s="830">
        <v>52.38</v>
      </c>
      <c r="C494" s="830">
        <v>52.38</v>
      </c>
      <c r="D494" s="771" t="s">
        <v>2377</v>
      </c>
    </row>
    <row r="495" spans="1:4" s="770" customFormat="1" ht="11.25" customHeight="1" x14ac:dyDescent="0.2">
      <c r="A495" s="1181"/>
      <c r="B495" s="830">
        <v>30</v>
      </c>
      <c r="C495" s="830">
        <v>30</v>
      </c>
      <c r="D495" s="771" t="s">
        <v>2426</v>
      </c>
    </row>
    <row r="496" spans="1:4" s="770" customFormat="1" ht="11.25" customHeight="1" x14ac:dyDescent="0.2">
      <c r="A496" s="1181"/>
      <c r="B496" s="830">
        <v>100</v>
      </c>
      <c r="C496" s="830">
        <v>100</v>
      </c>
      <c r="D496" s="771" t="s">
        <v>2193</v>
      </c>
    </row>
    <row r="497" spans="1:4" s="770" customFormat="1" ht="11.25" customHeight="1" x14ac:dyDescent="0.2">
      <c r="A497" s="1181"/>
      <c r="B497" s="830">
        <v>108</v>
      </c>
      <c r="C497" s="830">
        <v>108</v>
      </c>
      <c r="D497" s="771" t="s">
        <v>2194</v>
      </c>
    </row>
    <row r="498" spans="1:4" s="770" customFormat="1" ht="11.25" customHeight="1" x14ac:dyDescent="0.2">
      <c r="A498" s="1181"/>
      <c r="B498" s="830">
        <v>21107.68</v>
      </c>
      <c r="C498" s="830">
        <v>21107.682000000001</v>
      </c>
      <c r="D498" s="771" t="s">
        <v>2388</v>
      </c>
    </row>
    <row r="499" spans="1:4" s="770" customFormat="1" ht="11.25" customHeight="1" x14ac:dyDescent="0.2">
      <c r="A499" s="1181"/>
      <c r="B499" s="830">
        <v>2740</v>
      </c>
      <c r="C499" s="830">
        <v>2740</v>
      </c>
      <c r="D499" s="771" t="s">
        <v>2548</v>
      </c>
    </row>
    <row r="500" spans="1:4" s="770" customFormat="1" ht="11.25" customHeight="1" x14ac:dyDescent="0.2">
      <c r="A500" s="1181"/>
      <c r="B500" s="830">
        <v>225</v>
      </c>
      <c r="C500" s="830">
        <v>225</v>
      </c>
      <c r="D500" s="771" t="s">
        <v>2549</v>
      </c>
    </row>
    <row r="501" spans="1:4" s="770" customFormat="1" ht="11.25" customHeight="1" x14ac:dyDescent="0.2">
      <c r="A501" s="1181"/>
      <c r="B501" s="830">
        <v>3400</v>
      </c>
      <c r="C501" s="830">
        <v>2877.3123100000003</v>
      </c>
      <c r="D501" s="771" t="s">
        <v>2574</v>
      </c>
    </row>
    <row r="502" spans="1:4" s="770" customFormat="1" ht="11.25" customHeight="1" x14ac:dyDescent="0.2">
      <c r="A502" s="1181"/>
      <c r="B502" s="830">
        <v>316.91000000000003</v>
      </c>
      <c r="C502" s="830">
        <v>316.89959999999996</v>
      </c>
      <c r="D502" s="771" t="s">
        <v>2551</v>
      </c>
    </row>
    <row r="503" spans="1:4" s="770" customFormat="1" ht="11.25" customHeight="1" x14ac:dyDescent="0.2">
      <c r="A503" s="1181"/>
      <c r="B503" s="830">
        <v>28154.44</v>
      </c>
      <c r="C503" s="830">
        <v>27631.743910000001</v>
      </c>
      <c r="D503" s="771" t="s">
        <v>11</v>
      </c>
    </row>
    <row r="504" spans="1:4" s="770" customFormat="1" ht="11.25" customHeight="1" x14ac:dyDescent="0.2">
      <c r="A504" s="1180" t="s">
        <v>1079</v>
      </c>
      <c r="B504" s="829">
        <v>60.51</v>
      </c>
      <c r="C504" s="829">
        <v>60.506999999999998</v>
      </c>
      <c r="D504" s="769" t="s">
        <v>2373</v>
      </c>
    </row>
    <row r="505" spans="1:4" s="770" customFormat="1" ht="11.25" customHeight="1" x14ac:dyDescent="0.2">
      <c r="A505" s="1181"/>
      <c r="B505" s="830">
        <v>8.06</v>
      </c>
      <c r="C505" s="830">
        <v>8.0579999999999998</v>
      </c>
      <c r="D505" s="771" t="s">
        <v>2377</v>
      </c>
    </row>
    <row r="506" spans="1:4" s="770" customFormat="1" ht="11.25" customHeight="1" x14ac:dyDescent="0.2">
      <c r="A506" s="1181"/>
      <c r="B506" s="830">
        <v>3726.4700000000003</v>
      </c>
      <c r="C506" s="830">
        <v>3726.4686899999997</v>
      </c>
      <c r="D506" s="771" t="s">
        <v>2567</v>
      </c>
    </row>
    <row r="507" spans="1:4" s="770" customFormat="1" ht="11.25" customHeight="1" x14ac:dyDescent="0.2">
      <c r="A507" s="1181"/>
      <c r="B507" s="830">
        <v>106.2</v>
      </c>
      <c r="C507" s="830">
        <v>106.2</v>
      </c>
      <c r="D507" s="771" t="s">
        <v>2194</v>
      </c>
    </row>
    <row r="508" spans="1:4" s="770" customFormat="1" ht="11.25" customHeight="1" x14ac:dyDescent="0.2">
      <c r="A508" s="1181"/>
      <c r="B508" s="830">
        <v>8</v>
      </c>
      <c r="C508" s="830">
        <v>6.48</v>
      </c>
      <c r="D508" s="771" t="s">
        <v>2556</v>
      </c>
    </row>
    <row r="509" spans="1:4" s="770" customFormat="1" ht="11.25" customHeight="1" x14ac:dyDescent="0.2">
      <c r="A509" s="1181"/>
      <c r="B509" s="830">
        <v>28507.11</v>
      </c>
      <c r="C509" s="830">
        <v>28507.103000000003</v>
      </c>
      <c r="D509" s="771" t="s">
        <v>2388</v>
      </c>
    </row>
    <row r="510" spans="1:4" s="770" customFormat="1" ht="11.25" customHeight="1" x14ac:dyDescent="0.2">
      <c r="A510" s="1181"/>
      <c r="B510" s="830">
        <v>3464</v>
      </c>
      <c r="C510" s="830">
        <v>3464</v>
      </c>
      <c r="D510" s="771" t="s">
        <v>2548</v>
      </c>
    </row>
    <row r="511" spans="1:4" s="770" customFormat="1" ht="11.25" customHeight="1" x14ac:dyDescent="0.2">
      <c r="A511" s="1181"/>
      <c r="B511" s="830">
        <v>499</v>
      </c>
      <c r="C511" s="830">
        <v>499</v>
      </c>
      <c r="D511" s="771" t="s">
        <v>2549</v>
      </c>
    </row>
    <row r="512" spans="1:4" s="770" customFormat="1" ht="11.25" customHeight="1" x14ac:dyDescent="0.2">
      <c r="A512" s="1181"/>
      <c r="B512" s="830">
        <v>100</v>
      </c>
      <c r="C512" s="830">
        <v>100</v>
      </c>
      <c r="D512" s="771" t="s">
        <v>2575</v>
      </c>
    </row>
    <row r="513" spans="1:4" s="770" customFormat="1" ht="11.25" customHeight="1" x14ac:dyDescent="0.2">
      <c r="A513" s="1181"/>
      <c r="B513" s="830">
        <v>376.03999999999996</v>
      </c>
      <c r="C513" s="830">
        <v>376.03599999999994</v>
      </c>
      <c r="D513" s="771" t="s">
        <v>2551</v>
      </c>
    </row>
    <row r="514" spans="1:4" s="770" customFormat="1" ht="11.25" customHeight="1" x14ac:dyDescent="0.2">
      <c r="A514" s="1181"/>
      <c r="B514" s="830">
        <v>100.5</v>
      </c>
      <c r="C514" s="830">
        <v>100.49731</v>
      </c>
      <c r="D514" s="771" t="s">
        <v>2576</v>
      </c>
    </row>
    <row r="515" spans="1:4" s="770" customFormat="1" ht="11.25" customHeight="1" x14ac:dyDescent="0.2">
      <c r="A515" s="1182"/>
      <c r="B515" s="831">
        <v>36955.890000000007</v>
      </c>
      <c r="C515" s="831">
        <v>36954.350000000006</v>
      </c>
      <c r="D515" s="772" t="s">
        <v>11</v>
      </c>
    </row>
    <row r="516" spans="1:4" s="770" customFormat="1" ht="11.25" customHeight="1" x14ac:dyDescent="0.2">
      <c r="A516" s="1181" t="s">
        <v>1159</v>
      </c>
      <c r="B516" s="830">
        <v>13.5</v>
      </c>
      <c r="C516" s="830">
        <v>13.5</v>
      </c>
      <c r="D516" s="771" t="s">
        <v>2547</v>
      </c>
    </row>
    <row r="517" spans="1:4" s="770" customFormat="1" ht="21.75" customHeight="1" x14ac:dyDescent="0.2">
      <c r="A517" s="1181"/>
      <c r="B517" s="830">
        <v>46.88</v>
      </c>
      <c r="C517" s="830">
        <v>46.64</v>
      </c>
      <c r="D517" s="771" t="s">
        <v>2372</v>
      </c>
    </row>
    <row r="518" spans="1:4" s="770" customFormat="1" ht="11.25" customHeight="1" x14ac:dyDescent="0.2">
      <c r="A518" s="1181"/>
      <c r="B518" s="830">
        <v>10</v>
      </c>
      <c r="C518" s="830">
        <v>10</v>
      </c>
      <c r="D518" s="771" t="s">
        <v>2556</v>
      </c>
    </row>
    <row r="519" spans="1:4" s="770" customFormat="1" ht="11.25" customHeight="1" x14ac:dyDescent="0.2">
      <c r="A519" s="1181"/>
      <c r="B519" s="830">
        <v>27542.38</v>
      </c>
      <c r="C519" s="830">
        <v>27542.383999999998</v>
      </c>
      <c r="D519" s="771" t="s">
        <v>2388</v>
      </c>
    </row>
    <row r="520" spans="1:4" s="770" customFormat="1" ht="11.25" customHeight="1" x14ac:dyDescent="0.2">
      <c r="A520" s="1181"/>
      <c r="B520" s="830">
        <v>5189</v>
      </c>
      <c r="C520" s="830">
        <v>5189</v>
      </c>
      <c r="D520" s="771" t="s">
        <v>2548</v>
      </c>
    </row>
    <row r="521" spans="1:4" s="770" customFormat="1" ht="11.25" customHeight="1" x14ac:dyDescent="0.2">
      <c r="A521" s="1181"/>
      <c r="B521" s="830">
        <v>1996</v>
      </c>
      <c r="C521" s="830">
        <v>1996</v>
      </c>
      <c r="D521" s="771" t="s">
        <v>2549</v>
      </c>
    </row>
    <row r="522" spans="1:4" s="770" customFormat="1" ht="11.25" customHeight="1" x14ac:dyDescent="0.2">
      <c r="A522" s="1181"/>
      <c r="B522" s="830">
        <v>290.39</v>
      </c>
      <c r="C522" s="830">
        <v>290.38319999999999</v>
      </c>
      <c r="D522" s="771" t="s">
        <v>2551</v>
      </c>
    </row>
    <row r="523" spans="1:4" s="770" customFormat="1" ht="11.25" customHeight="1" x14ac:dyDescent="0.2">
      <c r="A523" s="1181"/>
      <c r="B523" s="830">
        <v>203.5</v>
      </c>
      <c r="C523" s="830">
        <v>203.5</v>
      </c>
      <c r="D523" s="771" t="s">
        <v>2569</v>
      </c>
    </row>
    <row r="524" spans="1:4" s="770" customFormat="1" ht="11.25" customHeight="1" x14ac:dyDescent="0.2">
      <c r="A524" s="1181"/>
      <c r="B524" s="830">
        <v>35291.65</v>
      </c>
      <c r="C524" s="830">
        <v>35291.407199999994</v>
      </c>
      <c r="D524" s="771" t="s">
        <v>11</v>
      </c>
    </row>
    <row r="525" spans="1:4" s="770" customFormat="1" ht="11.25" customHeight="1" x14ac:dyDescent="0.2">
      <c r="A525" s="1180" t="s">
        <v>1101</v>
      </c>
      <c r="B525" s="829">
        <v>70</v>
      </c>
      <c r="C525" s="829">
        <v>70</v>
      </c>
      <c r="D525" s="769" t="s">
        <v>2426</v>
      </c>
    </row>
    <row r="526" spans="1:4" s="770" customFormat="1" ht="11.25" customHeight="1" x14ac:dyDescent="0.2">
      <c r="A526" s="1181"/>
      <c r="B526" s="830">
        <v>130</v>
      </c>
      <c r="C526" s="830">
        <v>130</v>
      </c>
      <c r="D526" s="771" t="s">
        <v>2193</v>
      </c>
    </row>
    <row r="527" spans="1:4" s="770" customFormat="1" ht="11.25" customHeight="1" x14ac:dyDescent="0.2">
      <c r="A527" s="1181"/>
      <c r="B527" s="830">
        <v>60</v>
      </c>
      <c r="C527" s="830">
        <v>60</v>
      </c>
      <c r="D527" s="771" t="s">
        <v>2497</v>
      </c>
    </row>
    <row r="528" spans="1:4" s="770" customFormat="1" ht="11.25" customHeight="1" x14ac:dyDescent="0.2">
      <c r="A528" s="1181"/>
      <c r="B528" s="830">
        <v>63</v>
      </c>
      <c r="C528" s="830">
        <v>63</v>
      </c>
      <c r="D528" s="771" t="s">
        <v>2194</v>
      </c>
    </row>
    <row r="529" spans="1:4" s="770" customFormat="1" ht="11.25" customHeight="1" x14ac:dyDescent="0.2">
      <c r="A529" s="1181"/>
      <c r="B529" s="830">
        <v>50</v>
      </c>
      <c r="C529" s="830">
        <v>50</v>
      </c>
      <c r="D529" s="771" t="s">
        <v>2556</v>
      </c>
    </row>
    <row r="530" spans="1:4" s="770" customFormat="1" ht="11.25" customHeight="1" x14ac:dyDescent="0.2">
      <c r="A530" s="1181"/>
      <c r="B530" s="830">
        <v>70746.399999999994</v>
      </c>
      <c r="C530" s="830">
        <v>70746.399999999994</v>
      </c>
      <c r="D530" s="771" t="s">
        <v>2388</v>
      </c>
    </row>
    <row r="531" spans="1:4" s="770" customFormat="1" ht="11.25" customHeight="1" x14ac:dyDescent="0.2">
      <c r="A531" s="1181"/>
      <c r="B531" s="830">
        <v>3800</v>
      </c>
      <c r="C531" s="830">
        <v>3800</v>
      </c>
      <c r="D531" s="771" t="s">
        <v>2548</v>
      </c>
    </row>
    <row r="532" spans="1:4" s="770" customFormat="1" ht="11.25" customHeight="1" x14ac:dyDescent="0.2">
      <c r="A532" s="1181"/>
      <c r="B532" s="830">
        <v>3534</v>
      </c>
      <c r="C532" s="830">
        <v>3517.4960000000001</v>
      </c>
      <c r="D532" s="771" t="s">
        <v>2549</v>
      </c>
    </row>
    <row r="533" spans="1:4" s="770" customFormat="1" ht="11.25" customHeight="1" x14ac:dyDescent="0.2">
      <c r="A533" s="1181"/>
      <c r="B533" s="830">
        <v>110.38</v>
      </c>
      <c r="C533" s="830">
        <v>110.37119999999999</v>
      </c>
      <c r="D533" s="771" t="s">
        <v>2551</v>
      </c>
    </row>
    <row r="534" spans="1:4" s="770" customFormat="1" ht="11.25" customHeight="1" x14ac:dyDescent="0.2">
      <c r="A534" s="1181"/>
      <c r="B534" s="830">
        <v>40</v>
      </c>
      <c r="C534" s="830">
        <v>40</v>
      </c>
      <c r="D534" s="771" t="s">
        <v>2577</v>
      </c>
    </row>
    <row r="535" spans="1:4" s="770" customFormat="1" ht="11.25" customHeight="1" x14ac:dyDescent="0.2">
      <c r="A535" s="1182"/>
      <c r="B535" s="831">
        <v>78603.78</v>
      </c>
      <c r="C535" s="831">
        <v>78587.267199999987</v>
      </c>
      <c r="D535" s="772" t="s">
        <v>11</v>
      </c>
    </row>
    <row r="536" spans="1:4" s="770" customFormat="1" ht="11.25" customHeight="1" x14ac:dyDescent="0.2">
      <c r="A536" s="1181" t="s">
        <v>1048</v>
      </c>
      <c r="B536" s="830">
        <v>13.96</v>
      </c>
      <c r="C536" s="830">
        <v>13.962999999999999</v>
      </c>
      <c r="D536" s="771" t="s">
        <v>2373</v>
      </c>
    </row>
    <row r="537" spans="1:4" s="770" customFormat="1" ht="11.25" customHeight="1" x14ac:dyDescent="0.2">
      <c r="A537" s="1181"/>
      <c r="B537" s="830">
        <v>4.84</v>
      </c>
      <c r="C537" s="830">
        <v>4.835</v>
      </c>
      <c r="D537" s="771" t="s">
        <v>2377</v>
      </c>
    </row>
    <row r="538" spans="1:4" s="770" customFormat="1" ht="11.25" customHeight="1" x14ac:dyDescent="0.2">
      <c r="A538" s="1181"/>
      <c r="B538" s="830">
        <v>65</v>
      </c>
      <c r="C538" s="830">
        <v>65</v>
      </c>
      <c r="D538" s="771" t="s">
        <v>2547</v>
      </c>
    </row>
    <row r="539" spans="1:4" s="770" customFormat="1" ht="11.25" customHeight="1" x14ac:dyDescent="0.2">
      <c r="A539" s="1181"/>
      <c r="B539" s="830">
        <v>20.399999999999999</v>
      </c>
      <c r="C539" s="830">
        <v>20.399999999999999</v>
      </c>
      <c r="D539" s="771" t="s">
        <v>2578</v>
      </c>
    </row>
    <row r="540" spans="1:4" s="770" customFormat="1" ht="11.25" customHeight="1" x14ac:dyDescent="0.2">
      <c r="A540" s="1181"/>
      <c r="B540" s="830">
        <v>146.36000000000001</v>
      </c>
      <c r="C540" s="830">
        <v>146.36000000000001</v>
      </c>
      <c r="D540" s="771" t="s">
        <v>2194</v>
      </c>
    </row>
    <row r="541" spans="1:4" s="770" customFormat="1" ht="11.25" customHeight="1" x14ac:dyDescent="0.2">
      <c r="A541" s="1181"/>
      <c r="B541" s="830">
        <v>28347.69</v>
      </c>
      <c r="C541" s="830">
        <v>28347.685000000001</v>
      </c>
      <c r="D541" s="771" t="s">
        <v>2388</v>
      </c>
    </row>
    <row r="542" spans="1:4" s="770" customFormat="1" ht="11.25" customHeight="1" x14ac:dyDescent="0.2">
      <c r="A542" s="1181"/>
      <c r="B542" s="830">
        <v>2651</v>
      </c>
      <c r="C542" s="830">
        <v>2651</v>
      </c>
      <c r="D542" s="771" t="s">
        <v>2548</v>
      </c>
    </row>
    <row r="543" spans="1:4" s="770" customFormat="1" ht="11.25" customHeight="1" x14ac:dyDescent="0.2">
      <c r="A543" s="1181"/>
      <c r="B543" s="830">
        <v>419</v>
      </c>
      <c r="C543" s="830">
        <v>419</v>
      </c>
      <c r="D543" s="771" t="s">
        <v>2549</v>
      </c>
    </row>
    <row r="544" spans="1:4" s="770" customFormat="1" ht="11.25" customHeight="1" x14ac:dyDescent="0.2">
      <c r="A544" s="1181"/>
      <c r="B544" s="830">
        <v>250</v>
      </c>
      <c r="C544" s="830">
        <v>241.68376000000001</v>
      </c>
      <c r="D544" s="771" t="s">
        <v>2565</v>
      </c>
    </row>
    <row r="545" spans="1:4" s="770" customFormat="1" ht="11.25" customHeight="1" x14ac:dyDescent="0.2">
      <c r="A545" s="1181"/>
      <c r="B545" s="830">
        <v>31918.25</v>
      </c>
      <c r="C545" s="830">
        <v>31909.926760000002</v>
      </c>
      <c r="D545" s="771" t="s">
        <v>11</v>
      </c>
    </row>
    <row r="546" spans="1:4" s="770" customFormat="1" ht="11.25" customHeight="1" x14ac:dyDescent="0.2">
      <c r="A546" s="1180" t="s">
        <v>1295</v>
      </c>
      <c r="B546" s="829">
        <v>68</v>
      </c>
      <c r="C546" s="829">
        <v>68</v>
      </c>
      <c r="D546" s="769" t="s">
        <v>2517</v>
      </c>
    </row>
    <row r="547" spans="1:4" s="770" customFormat="1" ht="11.25" customHeight="1" x14ac:dyDescent="0.2">
      <c r="A547" s="1181"/>
      <c r="B547" s="830">
        <v>54.769999999999996</v>
      </c>
      <c r="C547" s="830">
        <v>54.75826</v>
      </c>
      <c r="D547" s="771" t="s">
        <v>2579</v>
      </c>
    </row>
    <row r="548" spans="1:4" s="770" customFormat="1" ht="11.25" customHeight="1" x14ac:dyDescent="0.2">
      <c r="A548" s="1181"/>
      <c r="B548" s="830">
        <v>445</v>
      </c>
      <c r="C548" s="830">
        <v>442.52985999999999</v>
      </c>
      <c r="D548" s="771" t="s">
        <v>2580</v>
      </c>
    </row>
    <row r="549" spans="1:4" s="770" customFormat="1" ht="11.25" customHeight="1" x14ac:dyDescent="0.2">
      <c r="A549" s="1181"/>
      <c r="B549" s="830">
        <v>7699.06</v>
      </c>
      <c r="C549" s="830">
        <v>7699.0550000000003</v>
      </c>
      <c r="D549" s="771" t="s">
        <v>2388</v>
      </c>
    </row>
    <row r="550" spans="1:4" s="770" customFormat="1" ht="11.25" customHeight="1" x14ac:dyDescent="0.2">
      <c r="A550" s="1181"/>
      <c r="B550" s="830">
        <v>2458</v>
      </c>
      <c r="C550" s="830">
        <v>2458</v>
      </c>
      <c r="D550" s="771" t="s">
        <v>2548</v>
      </c>
    </row>
    <row r="551" spans="1:4" s="770" customFormat="1" ht="11.25" customHeight="1" x14ac:dyDescent="0.2">
      <c r="A551" s="1181"/>
      <c r="B551" s="830">
        <v>365</v>
      </c>
      <c r="C551" s="830">
        <v>359.98700000000002</v>
      </c>
      <c r="D551" s="771" t="s">
        <v>2549</v>
      </c>
    </row>
    <row r="552" spans="1:4" s="770" customFormat="1" ht="21.75" customHeight="1" x14ac:dyDescent="0.2">
      <c r="A552" s="1181"/>
      <c r="B552" s="830">
        <v>933</v>
      </c>
      <c r="C552" s="830">
        <v>933</v>
      </c>
      <c r="D552" s="771" t="s">
        <v>2552</v>
      </c>
    </row>
    <row r="553" spans="1:4" s="770" customFormat="1" ht="11.25" customHeight="1" x14ac:dyDescent="0.2">
      <c r="A553" s="1181"/>
      <c r="B553" s="830">
        <v>202</v>
      </c>
      <c r="C553" s="830">
        <v>202</v>
      </c>
      <c r="D553" s="771" t="s">
        <v>2386</v>
      </c>
    </row>
    <row r="554" spans="1:4" s="770" customFormat="1" ht="11.25" customHeight="1" x14ac:dyDescent="0.2">
      <c r="A554" s="1182"/>
      <c r="B554" s="831">
        <v>12224.83</v>
      </c>
      <c r="C554" s="831">
        <v>12217.330120000001</v>
      </c>
      <c r="D554" s="772" t="s">
        <v>11</v>
      </c>
    </row>
    <row r="555" spans="1:4" s="770" customFormat="1" ht="11.25" customHeight="1" x14ac:dyDescent="0.2">
      <c r="A555" s="1181" t="s">
        <v>1303</v>
      </c>
      <c r="B555" s="830">
        <v>331</v>
      </c>
      <c r="C555" s="830">
        <v>320.22345000000001</v>
      </c>
      <c r="D555" s="771" t="s">
        <v>2581</v>
      </c>
    </row>
    <row r="556" spans="1:4" s="770" customFormat="1" ht="11.25" customHeight="1" x14ac:dyDescent="0.2">
      <c r="A556" s="1181"/>
      <c r="B556" s="830">
        <v>4450.29</v>
      </c>
      <c r="C556" s="830">
        <v>4450.2720000000008</v>
      </c>
      <c r="D556" s="771" t="s">
        <v>2326</v>
      </c>
    </row>
    <row r="557" spans="1:4" s="770" customFormat="1" ht="11.25" customHeight="1" x14ac:dyDescent="0.2">
      <c r="A557" s="1181"/>
      <c r="B557" s="830">
        <v>5419.01</v>
      </c>
      <c r="C557" s="830">
        <v>5419.0066999999999</v>
      </c>
      <c r="D557" s="771" t="s">
        <v>2582</v>
      </c>
    </row>
    <row r="558" spans="1:4" s="770" customFormat="1" ht="11.25" customHeight="1" x14ac:dyDescent="0.2">
      <c r="A558" s="1181"/>
      <c r="B558" s="830">
        <v>4755.4399999999996</v>
      </c>
      <c r="C558" s="830">
        <v>4755.4281700000001</v>
      </c>
      <c r="D558" s="771" t="s">
        <v>2583</v>
      </c>
    </row>
    <row r="559" spans="1:4" s="770" customFormat="1" ht="11.25" customHeight="1" x14ac:dyDescent="0.2">
      <c r="A559" s="1181"/>
      <c r="B559" s="830">
        <v>1087.31</v>
      </c>
      <c r="C559" s="830">
        <v>1087.306</v>
      </c>
      <c r="D559" s="771" t="s">
        <v>2547</v>
      </c>
    </row>
    <row r="560" spans="1:4" s="770" customFormat="1" ht="11.25" customHeight="1" x14ac:dyDescent="0.2">
      <c r="A560" s="1181"/>
      <c r="B560" s="830">
        <v>2629.71</v>
      </c>
      <c r="C560" s="830">
        <v>2629.6730399999997</v>
      </c>
      <c r="D560" s="771" t="s">
        <v>2328</v>
      </c>
    </row>
    <row r="561" spans="1:4" s="770" customFormat="1" ht="11.25" customHeight="1" x14ac:dyDescent="0.2">
      <c r="A561" s="1181"/>
      <c r="B561" s="830">
        <v>1638.48</v>
      </c>
      <c r="C561" s="830">
        <v>1638.48</v>
      </c>
      <c r="D561" s="771" t="s">
        <v>2194</v>
      </c>
    </row>
    <row r="562" spans="1:4" s="770" customFormat="1" ht="11.25" customHeight="1" x14ac:dyDescent="0.2">
      <c r="A562" s="1181"/>
      <c r="B562" s="830">
        <v>4273</v>
      </c>
      <c r="C562" s="830">
        <v>4273</v>
      </c>
      <c r="D562" s="771" t="s">
        <v>2548</v>
      </c>
    </row>
    <row r="563" spans="1:4" s="770" customFormat="1" ht="11.25" customHeight="1" x14ac:dyDescent="0.2">
      <c r="A563" s="1181"/>
      <c r="B563" s="830">
        <v>316</v>
      </c>
      <c r="C563" s="830">
        <v>316</v>
      </c>
      <c r="D563" s="771" t="s">
        <v>2549</v>
      </c>
    </row>
    <row r="564" spans="1:4" s="770" customFormat="1" ht="11.25" customHeight="1" x14ac:dyDescent="0.2">
      <c r="A564" s="1181"/>
      <c r="B564" s="830">
        <v>24900.239999999998</v>
      </c>
      <c r="C564" s="830">
        <v>24889.389360000001</v>
      </c>
      <c r="D564" s="771" t="s">
        <v>11</v>
      </c>
    </row>
    <row r="565" spans="1:4" s="770" customFormat="1" ht="11.25" customHeight="1" x14ac:dyDescent="0.2">
      <c r="A565" s="1180" t="s">
        <v>1125</v>
      </c>
      <c r="B565" s="829">
        <v>37.24</v>
      </c>
      <c r="C565" s="829">
        <v>37.234999999999999</v>
      </c>
      <c r="D565" s="769" t="s">
        <v>2373</v>
      </c>
    </row>
    <row r="566" spans="1:4" s="770" customFormat="1" ht="11.25" customHeight="1" x14ac:dyDescent="0.2">
      <c r="A566" s="1181"/>
      <c r="B566" s="830">
        <v>200</v>
      </c>
      <c r="C566" s="830">
        <v>200</v>
      </c>
      <c r="D566" s="771" t="s">
        <v>2193</v>
      </c>
    </row>
    <row r="567" spans="1:4" s="770" customFormat="1" ht="11.25" customHeight="1" x14ac:dyDescent="0.2">
      <c r="A567" s="1181"/>
      <c r="B567" s="830">
        <v>700</v>
      </c>
      <c r="C567" s="830">
        <v>700</v>
      </c>
      <c r="D567" s="771" t="s">
        <v>2547</v>
      </c>
    </row>
    <row r="568" spans="1:4" s="770" customFormat="1" ht="11.25" customHeight="1" x14ac:dyDescent="0.2">
      <c r="A568" s="1181"/>
      <c r="B568" s="830">
        <v>90</v>
      </c>
      <c r="C568" s="830">
        <v>90</v>
      </c>
      <c r="D568" s="771" t="s">
        <v>2517</v>
      </c>
    </row>
    <row r="569" spans="1:4" s="770" customFormat="1" ht="11.25" customHeight="1" x14ac:dyDescent="0.2">
      <c r="A569" s="1181"/>
      <c r="B569" s="830">
        <v>46.28</v>
      </c>
      <c r="C569" s="830">
        <v>46.277999999999999</v>
      </c>
      <c r="D569" s="771" t="s">
        <v>2194</v>
      </c>
    </row>
    <row r="570" spans="1:4" s="770" customFormat="1" ht="11.25" customHeight="1" x14ac:dyDescent="0.2">
      <c r="A570" s="1181"/>
      <c r="B570" s="830">
        <v>47700.52</v>
      </c>
      <c r="C570" s="830">
        <v>47700.512000000002</v>
      </c>
      <c r="D570" s="771" t="s">
        <v>2388</v>
      </c>
    </row>
    <row r="571" spans="1:4" s="770" customFormat="1" ht="11.25" customHeight="1" x14ac:dyDescent="0.2">
      <c r="A571" s="1181"/>
      <c r="B571" s="830">
        <v>7479</v>
      </c>
      <c r="C571" s="830">
        <v>7479</v>
      </c>
      <c r="D571" s="771" t="s">
        <v>2548</v>
      </c>
    </row>
    <row r="572" spans="1:4" s="770" customFormat="1" ht="11.25" customHeight="1" x14ac:dyDescent="0.2">
      <c r="A572" s="1181"/>
      <c r="B572" s="830">
        <v>1337</v>
      </c>
      <c r="C572" s="830">
        <v>1337</v>
      </c>
      <c r="D572" s="771" t="s">
        <v>2549</v>
      </c>
    </row>
    <row r="573" spans="1:4" s="770" customFormat="1" ht="11.25" customHeight="1" x14ac:dyDescent="0.2">
      <c r="A573" s="1181"/>
      <c r="B573" s="830">
        <v>1660</v>
      </c>
      <c r="C573" s="830">
        <v>1660</v>
      </c>
      <c r="D573" s="771" t="s">
        <v>2132</v>
      </c>
    </row>
    <row r="574" spans="1:4" s="770" customFormat="1" ht="11.25" customHeight="1" x14ac:dyDescent="0.2">
      <c r="A574" s="1181"/>
      <c r="B574" s="830">
        <v>1397.74</v>
      </c>
      <c r="C574" s="830">
        <v>1397.742</v>
      </c>
      <c r="D574" s="771" t="s">
        <v>2551</v>
      </c>
    </row>
    <row r="575" spans="1:4" s="770" customFormat="1" ht="11.25" customHeight="1" x14ac:dyDescent="0.2">
      <c r="A575" s="1181"/>
      <c r="B575" s="830">
        <v>233.1</v>
      </c>
      <c r="C575" s="830">
        <v>233.1</v>
      </c>
      <c r="D575" s="771" t="s">
        <v>2569</v>
      </c>
    </row>
    <row r="576" spans="1:4" s="770" customFormat="1" ht="11.25" customHeight="1" x14ac:dyDescent="0.2">
      <c r="A576" s="1181"/>
      <c r="B576" s="830">
        <v>810</v>
      </c>
      <c r="C576" s="830">
        <v>810</v>
      </c>
      <c r="D576" s="771" t="s">
        <v>2134</v>
      </c>
    </row>
    <row r="577" spans="1:4" s="770" customFormat="1" ht="11.25" customHeight="1" x14ac:dyDescent="0.2">
      <c r="A577" s="1182"/>
      <c r="B577" s="831">
        <v>61690.87999999999</v>
      </c>
      <c r="C577" s="831">
        <v>61690.866999999998</v>
      </c>
      <c r="D577" s="772" t="s">
        <v>11</v>
      </c>
    </row>
    <row r="578" spans="1:4" s="770" customFormat="1" ht="11.25" customHeight="1" x14ac:dyDescent="0.2">
      <c r="A578" s="1180" t="s">
        <v>1066</v>
      </c>
      <c r="B578" s="829">
        <v>23.27</v>
      </c>
      <c r="C578" s="829">
        <v>23.271999999999998</v>
      </c>
      <c r="D578" s="769" t="s">
        <v>2373</v>
      </c>
    </row>
    <row r="579" spans="1:4" s="770" customFormat="1" ht="11.25" customHeight="1" x14ac:dyDescent="0.2">
      <c r="A579" s="1181"/>
      <c r="B579" s="830">
        <v>16.920000000000002</v>
      </c>
      <c r="C579" s="830">
        <v>16.922999999999998</v>
      </c>
      <c r="D579" s="771" t="s">
        <v>2377</v>
      </c>
    </row>
    <row r="580" spans="1:4" s="770" customFormat="1" ht="11.25" customHeight="1" x14ac:dyDescent="0.2">
      <c r="A580" s="1181"/>
      <c r="B580" s="830">
        <v>113</v>
      </c>
      <c r="C580" s="830">
        <v>113</v>
      </c>
      <c r="D580" s="771" t="s">
        <v>2578</v>
      </c>
    </row>
    <row r="581" spans="1:4" s="770" customFormat="1" ht="11.25" customHeight="1" x14ac:dyDescent="0.2">
      <c r="A581" s="1181"/>
      <c r="B581" s="830">
        <v>114.8</v>
      </c>
      <c r="C581" s="830">
        <v>114.8</v>
      </c>
      <c r="D581" s="771" t="s">
        <v>2194</v>
      </c>
    </row>
    <row r="582" spans="1:4" s="770" customFormat="1" ht="11.25" customHeight="1" x14ac:dyDescent="0.2">
      <c r="A582" s="1181"/>
      <c r="B582" s="830">
        <v>22370.75</v>
      </c>
      <c r="C582" s="830">
        <v>22370.753000000001</v>
      </c>
      <c r="D582" s="771" t="s">
        <v>2388</v>
      </c>
    </row>
    <row r="583" spans="1:4" s="770" customFormat="1" ht="11.25" customHeight="1" x14ac:dyDescent="0.2">
      <c r="A583" s="1181"/>
      <c r="B583" s="830">
        <v>3350</v>
      </c>
      <c r="C583" s="830">
        <v>3350</v>
      </c>
      <c r="D583" s="771" t="s">
        <v>2548</v>
      </c>
    </row>
    <row r="584" spans="1:4" s="770" customFormat="1" ht="11.25" customHeight="1" x14ac:dyDescent="0.2">
      <c r="A584" s="1181"/>
      <c r="B584" s="830">
        <v>1030</v>
      </c>
      <c r="C584" s="830">
        <v>1030</v>
      </c>
      <c r="D584" s="771" t="s">
        <v>2549</v>
      </c>
    </row>
    <row r="585" spans="1:4" s="770" customFormat="1" ht="11.25" customHeight="1" x14ac:dyDescent="0.2">
      <c r="A585" s="1181"/>
      <c r="B585" s="830">
        <v>147.97</v>
      </c>
      <c r="C585" s="830">
        <v>147.9624</v>
      </c>
      <c r="D585" s="771" t="s">
        <v>2551</v>
      </c>
    </row>
    <row r="586" spans="1:4" s="770" customFormat="1" ht="11.25" customHeight="1" x14ac:dyDescent="0.2">
      <c r="A586" s="1181"/>
      <c r="B586" s="830">
        <v>850</v>
      </c>
      <c r="C586" s="830">
        <v>850</v>
      </c>
      <c r="D586" s="771" t="s">
        <v>2584</v>
      </c>
    </row>
    <row r="587" spans="1:4" s="770" customFormat="1" ht="11.25" customHeight="1" x14ac:dyDescent="0.2">
      <c r="A587" s="1182"/>
      <c r="B587" s="831">
        <v>28016.710000000003</v>
      </c>
      <c r="C587" s="831">
        <v>28016.7104</v>
      </c>
      <c r="D587" s="772" t="s">
        <v>11</v>
      </c>
    </row>
    <row r="588" spans="1:4" s="770" customFormat="1" ht="11.25" customHeight="1" x14ac:dyDescent="0.2">
      <c r="A588" s="1180" t="s">
        <v>1202</v>
      </c>
      <c r="B588" s="829">
        <v>8538.2999999999993</v>
      </c>
      <c r="C588" s="829">
        <v>8530.5049999999992</v>
      </c>
      <c r="D588" s="769" t="s">
        <v>2388</v>
      </c>
    </row>
    <row r="589" spans="1:4" s="770" customFormat="1" ht="11.25" customHeight="1" x14ac:dyDescent="0.2">
      <c r="A589" s="1181"/>
      <c r="B589" s="830">
        <v>981</v>
      </c>
      <c r="C589" s="830">
        <v>981</v>
      </c>
      <c r="D589" s="771" t="s">
        <v>2548</v>
      </c>
    </row>
    <row r="590" spans="1:4" s="770" customFormat="1" ht="11.25" customHeight="1" x14ac:dyDescent="0.2">
      <c r="A590" s="1181"/>
      <c r="B590" s="830">
        <v>147</v>
      </c>
      <c r="C590" s="830">
        <v>147</v>
      </c>
      <c r="D590" s="771" t="s">
        <v>2549</v>
      </c>
    </row>
    <row r="591" spans="1:4" s="770" customFormat="1" ht="11.25" customHeight="1" x14ac:dyDescent="0.2">
      <c r="A591" s="1182"/>
      <c r="B591" s="831">
        <v>9666.2999999999993</v>
      </c>
      <c r="C591" s="831">
        <v>9658.5049999999992</v>
      </c>
      <c r="D591" s="772" t="s">
        <v>11</v>
      </c>
    </row>
    <row r="592" spans="1:4" s="770" customFormat="1" ht="11.25" customHeight="1" x14ac:dyDescent="0.2">
      <c r="A592" s="1181" t="s">
        <v>1199</v>
      </c>
      <c r="B592" s="830">
        <v>8866.6600000000017</v>
      </c>
      <c r="C592" s="830">
        <v>8866.6569999999992</v>
      </c>
      <c r="D592" s="771" t="s">
        <v>2388</v>
      </c>
    </row>
    <row r="593" spans="1:4" s="770" customFormat="1" ht="11.25" customHeight="1" x14ac:dyDescent="0.2">
      <c r="A593" s="1181"/>
      <c r="B593" s="830">
        <v>1069</v>
      </c>
      <c r="C593" s="830">
        <v>1069</v>
      </c>
      <c r="D593" s="771" t="s">
        <v>2548</v>
      </c>
    </row>
    <row r="594" spans="1:4" s="770" customFormat="1" ht="11.25" customHeight="1" x14ac:dyDescent="0.2">
      <c r="A594" s="1181"/>
      <c r="B594" s="830">
        <v>147</v>
      </c>
      <c r="C594" s="830">
        <v>144.99600000000001</v>
      </c>
      <c r="D594" s="771" t="s">
        <v>2549</v>
      </c>
    </row>
    <row r="595" spans="1:4" s="770" customFormat="1" ht="11.25" customHeight="1" x14ac:dyDescent="0.2">
      <c r="A595" s="1181"/>
      <c r="B595" s="830">
        <v>427.38</v>
      </c>
      <c r="C595" s="830">
        <v>427.37599999999998</v>
      </c>
      <c r="D595" s="771" t="s">
        <v>2551</v>
      </c>
    </row>
    <row r="596" spans="1:4" s="770" customFormat="1" ht="11.25" customHeight="1" x14ac:dyDescent="0.2">
      <c r="A596" s="1181"/>
      <c r="B596" s="830">
        <v>10510.04</v>
      </c>
      <c r="C596" s="830">
        <v>10508.028999999999</v>
      </c>
      <c r="D596" s="771" t="s">
        <v>11</v>
      </c>
    </row>
    <row r="597" spans="1:4" s="770" customFormat="1" ht="11.25" customHeight="1" x14ac:dyDescent="0.2">
      <c r="A597" s="1180" t="s">
        <v>1188</v>
      </c>
      <c r="B597" s="829">
        <v>70</v>
      </c>
      <c r="C597" s="829">
        <v>70</v>
      </c>
      <c r="D597" s="769" t="s">
        <v>2517</v>
      </c>
    </row>
    <row r="598" spans="1:4" s="770" customFormat="1" ht="11.25" customHeight="1" x14ac:dyDescent="0.2">
      <c r="A598" s="1181"/>
      <c r="B598" s="830">
        <v>39.46</v>
      </c>
      <c r="C598" s="830">
        <v>39.450600000000009</v>
      </c>
      <c r="D598" s="771" t="s">
        <v>2332</v>
      </c>
    </row>
    <row r="599" spans="1:4" s="770" customFormat="1" ht="11.25" customHeight="1" x14ac:dyDescent="0.2">
      <c r="A599" s="1181"/>
      <c r="B599" s="830">
        <v>10242.539999999999</v>
      </c>
      <c r="C599" s="830">
        <v>10242.542000000001</v>
      </c>
      <c r="D599" s="771" t="s">
        <v>2388</v>
      </c>
    </row>
    <row r="600" spans="1:4" s="770" customFormat="1" ht="11.25" customHeight="1" x14ac:dyDescent="0.2">
      <c r="A600" s="1181"/>
      <c r="B600" s="830">
        <v>2007</v>
      </c>
      <c r="C600" s="830">
        <v>2007</v>
      </c>
      <c r="D600" s="771" t="s">
        <v>2548</v>
      </c>
    </row>
    <row r="601" spans="1:4" s="770" customFormat="1" ht="11.25" customHeight="1" x14ac:dyDescent="0.2">
      <c r="A601" s="1181"/>
      <c r="B601" s="830">
        <v>233</v>
      </c>
      <c r="C601" s="830">
        <v>233</v>
      </c>
      <c r="D601" s="771" t="s">
        <v>2549</v>
      </c>
    </row>
    <row r="602" spans="1:4" s="770" customFormat="1" ht="11.25" customHeight="1" x14ac:dyDescent="0.2">
      <c r="A602" s="1181"/>
      <c r="B602" s="830">
        <v>120</v>
      </c>
      <c r="C602" s="830">
        <v>120</v>
      </c>
      <c r="D602" s="771" t="s">
        <v>2132</v>
      </c>
    </row>
    <row r="603" spans="1:4" s="770" customFormat="1" ht="11.25" customHeight="1" x14ac:dyDescent="0.2">
      <c r="A603" s="1181"/>
      <c r="B603" s="830">
        <v>630.74</v>
      </c>
      <c r="C603" s="830">
        <v>630.7392000000001</v>
      </c>
      <c r="D603" s="771" t="s">
        <v>2551</v>
      </c>
    </row>
    <row r="604" spans="1:4" s="770" customFormat="1" ht="11.25" customHeight="1" x14ac:dyDescent="0.2">
      <c r="A604" s="1182"/>
      <c r="B604" s="831">
        <v>13342.739999999998</v>
      </c>
      <c r="C604" s="831">
        <v>13342.731800000001</v>
      </c>
      <c r="D604" s="772" t="s">
        <v>11</v>
      </c>
    </row>
    <row r="605" spans="1:4" s="770" customFormat="1" ht="11.25" customHeight="1" x14ac:dyDescent="0.2">
      <c r="A605" s="1181" t="s">
        <v>1187</v>
      </c>
      <c r="B605" s="830">
        <v>70</v>
      </c>
      <c r="C605" s="830">
        <v>70</v>
      </c>
      <c r="D605" s="771" t="s">
        <v>2517</v>
      </c>
    </row>
    <row r="606" spans="1:4" s="770" customFormat="1" ht="11.25" customHeight="1" x14ac:dyDescent="0.2">
      <c r="A606" s="1181"/>
      <c r="B606" s="830">
        <v>6579.19</v>
      </c>
      <c r="C606" s="830">
        <v>6579.1909999999998</v>
      </c>
      <c r="D606" s="771" t="s">
        <v>2388</v>
      </c>
    </row>
    <row r="607" spans="1:4" s="770" customFormat="1" ht="11.25" customHeight="1" x14ac:dyDescent="0.2">
      <c r="A607" s="1181"/>
      <c r="B607" s="830">
        <v>1169</v>
      </c>
      <c r="C607" s="830">
        <v>1169</v>
      </c>
      <c r="D607" s="771" t="s">
        <v>2548</v>
      </c>
    </row>
    <row r="608" spans="1:4" s="770" customFormat="1" ht="11.25" customHeight="1" x14ac:dyDescent="0.2">
      <c r="A608" s="1181"/>
      <c r="B608" s="830">
        <v>255</v>
      </c>
      <c r="C608" s="830">
        <v>255</v>
      </c>
      <c r="D608" s="771" t="s">
        <v>2549</v>
      </c>
    </row>
    <row r="609" spans="1:4" s="770" customFormat="1" ht="11.25" customHeight="1" x14ac:dyDescent="0.2">
      <c r="A609" s="1181"/>
      <c r="B609" s="830">
        <v>128.46</v>
      </c>
      <c r="C609" s="830">
        <v>128.46079999999998</v>
      </c>
      <c r="D609" s="771" t="s">
        <v>2551</v>
      </c>
    </row>
    <row r="610" spans="1:4" s="770" customFormat="1" ht="11.25" customHeight="1" x14ac:dyDescent="0.2">
      <c r="A610" s="1181"/>
      <c r="B610" s="830">
        <v>8201.65</v>
      </c>
      <c r="C610" s="830">
        <v>8201.6517999999996</v>
      </c>
      <c r="D610" s="771" t="s">
        <v>11</v>
      </c>
    </row>
    <row r="611" spans="1:4" s="770" customFormat="1" ht="11.25" customHeight="1" x14ac:dyDescent="0.2">
      <c r="A611" s="1180" t="s">
        <v>1197</v>
      </c>
      <c r="B611" s="829">
        <v>6123.84</v>
      </c>
      <c r="C611" s="829">
        <v>6123.84</v>
      </c>
      <c r="D611" s="769" t="s">
        <v>2388</v>
      </c>
    </row>
    <row r="612" spans="1:4" s="770" customFormat="1" ht="11.25" customHeight="1" x14ac:dyDescent="0.2">
      <c r="A612" s="1181"/>
      <c r="B612" s="830">
        <v>914</v>
      </c>
      <c r="C612" s="830">
        <v>914</v>
      </c>
      <c r="D612" s="771" t="s">
        <v>2548</v>
      </c>
    </row>
    <row r="613" spans="1:4" s="770" customFormat="1" ht="11.25" customHeight="1" x14ac:dyDescent="0.2">
      <c r="A613" s="1181"/>
      <c r="B613" s="830">
        <v>66</v>
      </c>
      <c r="C613" s="830">
        <v>66</v>
      </c>
      <c r="D613" s="771" t="s">
        <v>2549</v>
      </c>
    </row>
    <row r="614" spans="1:4" s="770" customFormat="1" ht="11.25" customHeight="1" x14ac:dyDescent="0.2">
      <c r="A614" s="1182"/>
      <c r="B614" s="831">
        <v>7103.84</v>
      </c>
      <c r="C614" s="831">
        <v>7103.84</v>
      </c>
      <c r="D614" s="772" t="s">
        <v>11</v>
      </c>
    </row>
    <row r="615" spans="1:4" s="770" customFormat="1" ht="11.25" customHeight="1" x14ac:dyDescent="0.2">
      <c r="A615" s="1181" t="s">
        <v>1036</v>
      </c>
      <c r="B615" s="830">
        <v>18.62</v>
      </c>
      <c r="C615" s="830">
        <v>18.617999999999999</v>
      </c>
      <c r="D615" s="771" t="s">
        <v>2373</v>
      </c>
    </row>
    <row r="616" spans="1:4" s="770" customFormat="1" ht="11.25" customHeight="1" x14ac:dyDescent="0.2">
      <c r="A616" s="1181"/>
      <c r="B616" s="830">
        <v>18.53</v>
      </c>
      <c r="C616" s="830">
        <v>18.533999999999999</v>
      </c>
      <c r="D616" s="771" t="s">
        <v>2377</v>
      </c>
    </row>
    <row r="617" spans="1:4" s="770" customFormat="1" ht="11.25" customHeight="1" x14ac:dyDescent="0.2">
      <c r="A617" s="1181"/>
      <c r="B617" s="830">
        <v>150</v>
      </c>
      <c r="C617" s="830">
        <v>150</v>
      </c>
      <c r="D617" s="771" t="s">
        <v>2193</v>
      </c>
    </row>
    <row r="618" spans="1:4" s="770" customFormat="1" ht="11.25" customHeight="1" x14ac:dyDescent="0.2">
      <c r="A618" s="1181"/>
      <c r="B618" s="830">
        <v>215.12</v>
      </c>
      <c r="C618" s="830">
        <v>215.12</v>
      </c>
      <c r="D618" s="771" t="s">
        <v>2194</v>
      </c>
    </row>
    <row r="619" spans="1:4" s="770" customFormat="1" ht="11.25" customHeight="1" x14ac:dyDescent="0.2">
      <c r="A619" s="1181"/>
      <c r="B619" s="830">
        <v>32456.41</v>
      </c>
      <c r="C619" s="830">
        <v>32456.414000000001</v>
      </c>
      <c r="D619" s="771" t="s">
        <v>2388</v>
      </c>
    </row>
    <row r="620" spans="1:4" s="770" customFormat="1" ht="11.25" customHeight="1" x14ac:dyDescent="0.2">
      <c r="A620" s="1181"/>
      <c r="B620" s="830">
        <v>3223</v>
      </c>
      <c r="C620" s="830">
        <v>3223</v>
      </c>
      <c r="D620" s="771" t="s">
        <v>2548</v>
      </c>
    </row>
    <row r="621" spans="1:4" s="770" customFormat="1" ht="11.25" customHeight="1" x14ac:dyDescent="0.2">
      <c r="A621" s="1181"/>
      <c r="B621" s="830">
        <v>892</v>
      </c>
      <c r="C621" s="830">
        <v>892</v>
      </c>
      <c r="D621" s="771" t="s">
        <v>2549</v>
      </c>
    </row>
    <row r="622" spans="1:4" s="770" customFormat="1" ht="11.25" customHeight="1" x14ac:dyDescent="0.2">
      <c r="A622" s="1181"/>
      <c r="B622" s="830">
        <v>530.51</v>
      </c>
      <c r="C622" s="830">
        <v>530.50160000000005</v>
      </c>
      <c r="D622" s="771" t="s">
        <v>2551</v>
      </c>
    </row>
    <row r="623" spans="1:4" s="770" customFormat="1" ht="11.25" customHeight="1" x14ac:dyDescent="0.2">
      <c r="A623" s="1181"/>
      <c r="B623" s="830">
        <v>37504.19</v>
      </c>
      <c r="C623" s="830">
        <v>37504.187600000005</v>
      </c>
      <c r="D623" s="771" t="s">
        <v>11</v>
      </c>
    </row>
    <row r="624" spans="1:4" s="770" customFormat="1" ht="11.25" customHeight="1" x14ac:dyDescent="0.2">
      <c r="A624" s="1180" t="s">
        <v>1117</v>
      </c>
      <c r="B624" s="829">
        <v>9.31</v>
      </c>
      <c r="C624" s="829">
        <v>9.3089999999999993</v>
      </c>
      <c r="D624" s="769" t="s">
        <v>2373</v>
      </c>
    </row>
    <row r="625" spans="1:4" s="770" customFormat="1" ht="11.25" customHeight="1" x14ac:dyDescent="0.2">
      <c r="A625" s="1181"/>
      <c r="B625" s="830">
        <v>220</v>
      </c>
      <c r="C625" s="830">
        <v>220</v>
      </c>
      <c r="D625" s="771" t="s">
        <v>2193</v>
      </c>
    </row>
    <row r="626" spans="1:4" s="770" customFormat="1" ht="11.25" customHeight="1" x14ac:dyDescent="0.2">
      <c r="A626" s="1181"/>
      <c r="B626" s="830">
        <v>79.599999999999994</v>
      </c>
      <c r="C626" s="830">
        <v>79.599999999999994</v>
      </c>
      <c r="D626" s="771" t="s">
        <v>2578</v>
      </c>
    </row>
    <row r="627" spans="1:4" s="770" customFormat="1" ht="11.25" customHeight="1" x14ac:dyDescent="0.2">
      <c r="A627" s="1181"/>
      <c r="B627" s="830">
        <v>156.30000000000001</v>
      </c>
      <c r="C627" s="830">
        <v>156.30000000000001</v>
      </c>
      <c r="D627" s="771" t="s">
        <v>2194</v>
      </c>
    </row>
    <row r="628" spans="1:4" s="770" customFormat="1" ht="21.75" customHeight="1" x14ac:dyDescent="0.2">
      <c r="A628" s="1181"/>
      <c r="B628" s="830">
        <v>91.56</v>
      </c>
      <c r="C628" s="830">
        <v>87.808000000000007</v>
      </c>
      <c r="D628" s="771" t="s">
        <v>2372</v>
      </c>
    </row>
    <row r="629" spans="1:4" s="770" customFormat="1" ht="11.25" customHeight="1" x14ac:dyDescent="0.2">
      <c r="A629" s="1181"/>
      <c r="B629" s="830">
        <v>7.81</v>
      </c>
      <c r="C629" s="830">
        <v>7.8070000000000004</v>
      </c>
      <c r="D629" s="771" t="s">
        <v>2384</v>
      </c>
    </row>
    <row r="630" spans="1:4" s="770" customFormat="1" ht="11.25" customHeight="1" x14ac:dyDescent="0.2">
      <c r="A630" s="1181"/>
      <c r="B630" s="830">
        <v>41487.56</v>
      </c>
      <c r="C630" s="830">
        <v>41487.56</v>
      </c>
      <c r="D630" s="771" t="s">
        <v>2388</v>
      </c>
    </row>
    <row r="631" spans="1:4" s="770" customFormat="1" ht="11.25" customHeight="1" x14ac:dyDescent="0.2">
      <c r="A631" s="1181"/>
      <c r="B631" s="830">
        <v>7492</v>
      </c>
      <c r="C631" s="830">
        <v>7492</v>
      </c>
      <c r="D631" s="771" t="s">
        <v>2548</v>
      </c>
    </row>
    <row r="632" spans="1:4" s="770" customFormat="1" ht="11.25" customHeight="1" x14ac:dyDescent="0.2">
      <c r="A632" s="1181"/>
      <c r="B632" s="830">
        <v>1104</v>
      </c>
      <c r="C632" s="830">
        <v>1104</v>
      </c>
      <c r="D632" s="771" t="s">
        <v>2549</v>
      </c>
    </row>
    <row r="633" spans="1:4" s="770" customFormat="1" ht="11.25" customHeight="1" x14ac:dyDescent="0.2">
      <c r="A633" s="1181"/>
      <c r="B633" s="830">
        <v>637.47</v>
      </c>
      <c r="C633" s="830">
        <v>637.46720000000005</v>
      </c>
      <c r="D633" s="771" t="s">
        <v>2551</v>
      </c>
    </row>
    <row r="634" spans="1:4" s="770" customFormat="1" ht="11.25" customHeight="1" x14ac:dyDescent="0.2">
      <c r="A634" s="1181"/>
      <c r="B634" s="830">
        <v>1700</v>
      </c>
      <c r="C634" s="830">
        <v>1700</v>
      </c>
      <c r="D634" s="771" t="s">
        <v>2585</v>
      </c>
    </row>
    <row r="635" spans="1:4" s="770" customFormat="1" ht="11.25" customHeight="1" x14ac:dyDescent="0.2">
      <c r="A635" s="1182"/>
      <c r="B635" s="831">
        <v>52985.61</v>
      </c>
      <c r="C635" s="831">
        <v>52981.851199999997</v>
      </c>
      <c r="D635" s="772" t="s">
        <v>11</v>
      </c>
    </row>
    <row r="636" spans="1:4" s="770" customFormat="1" ht="11.25" customHeight="1" x14ac:dyDescent="0.2">
      <c r="A636" s="1181" t="s">
        <v>1069</v>
      </c>
      <c r="B636" s="830">
        <v>237.37</v>
      </c>
      <c r="C636" s="830">
        <v>237.374</v>
      </c>
      <c r="D636" s="771" t="s">
        <v>2373</v>
      </c>
    </row>
    <row r="637" spans="1:4" s="770" customFormat="1" ht="11.25" customHeight="1" x14ac:dyDescent="0.2">
      <c r="A637" s="1181"/>
      <c r="B637" s="830">
        <v>26.59</v>
      </c>
      <c r="C637" s="830">
        <v>26.593</v>
      </c>
      <c r="D637" s="771" t="s">
        <v>2377</v>
      </c>
    </row>
    <row r="638" spans="1:4" s="770" customFormat="1" ht="11.25" customHeight="1" x14ac:dyDescent="0.2">
      <c r="A638" s="1181"/>
      <c r="B638" s="830">
        <v>983.46</v>
      </c>
      <c r="C638" s="830">
        <v>983.44906999999989</v>
      </c>
      <c r="D638" s="771" t="s">
        <v>2567</v>
      </c>
    </row>
    <row r="639" spans="1:4" s="770" customFormat="1" ht="11.25" customHeight="1" x14ac:dyDescent="0.2">
      <c r="A639" s="1181"/>
      <c r="B639" s="830">
        <v>330</v>
      </c>
      <c r="C639" s="830">
        <v>330</v>
      </c>
      <c r="D639" s="771" t="s">
        <v>2426</v>
      </c>
    </row>
    <row r="640" spans="1:4" s="770" customFormat="1" ht="11.25" customHeight="1" x14ac:dyDescent="0.2">
      <c r="A640" s="1181"/>
      <c r="B640" s="830">
        <v>7211</v>
      </c>
      <c r="C640" s="830">
        <v>7211</v>
      </c>
      <c r="D640" s="771" t="s">
        <v>2586</v>
      </c>
    </row>
    <row r="641" spans="1:4" s="770" customFormat="1" ht="11.25" customHeight="1" x14ac:dyDescent="0.2">
      <c r="A641" s="1181"/>
      <c r="B641" s="830">
        <v>70</v>
      </c>
      <c r="C641" s="830">
        <v>70</v>
      </c>
      <c r="D641" s="771" t="s">
        <v>2517</v>
      </c>
    </row>
    <row r="642" spans="1:4" s="770" customFormat="1" ht="11.25" customHeight="1" x14ac:dyDescent="0.2">
      <c r="A642" s="1181"/>
      <c r="B642" s="830">
        <v>242.6</v>
      </c>
      <c r="C642" s="830">
        <v>242.6</v>
      </c>
      <c r="D642" s="771" t="s">
        <v>2194</v>
      </c>
    </row>
    <row r="643" spans="1:4" s="770" customFormat="1" ht="11.25" customHeight="1" x14ac:dyDescent="0.2">
      <c r="A643" s="1181"/>
      <c r="B643" s="830">
        <v>70</v>
      </c>
      <c r="C643" s="830">
        <v>70</v>
      </c>
      <c r="D643" s="771" t="s">
        <v>2556</v>
      </c>
    </row>
    <row r="644" spans="1:4" s="770" customFormat="1" ht="11.25" customHeight="1" x14ac:dyDescent="0.2">
      <c r="A644" s="1181"/>
      <c r="B644" s="830">
        <v>36348.9</v>
      </c>
      <c r="C644" s="830">
        <v>36348.898000000001</v>
      </c>
      <c r="D644" s="771" t="s">
        <v>2388</v>
      </c>
    </row>
    <row r="645" spans="1:4" s="770" customFormat="1" ht="11.25" customHeight="1" x14ac:dyDescent="0.2">
      <c r="A645" s="1181"/>
      <c r="B645" s="830">
        <v>5604</v>
      </c>
      <c r="C645" s="830">
        <v>5604</v>
      </c>
      <c r="D645" s="771" t="s">
        <v>2548</v>
      </c>
    </row>
    <row r="646" spans="1:4" s="770" customFormat="1" ht="11.25" customHeight="1" x14ac:dyDescent="0.2">
      <c r="A646" s="1181"/>
      <c r="B646" s="830">
        <v>430</v>
      </c>
      <c r="C646" s="830">
        <v>430</v>
      </c>
      <c r="D646" s="771" t="s">
        <v>2549</v>
      </c>
    </row>
    <row r="647" spans="1:4" s="770" customFormat="1" ht="11.25" customHeight="1" x14ac:dyDescent="0.2">
      <c r="A647" s="1181"/>
      <c r="B647" s="830">
        <v>162</v>
      </c>
      <c r="C647" s="830">
        <v>162</v>
      </c>
      <c r="D647" s="771" t="s">
        <v>2132</v>
      </c>
    </row>
    <row r="648" spans="1:4" s="770" customFormat="1" ht="11.25" customHeight="1" x14ac:dyDescent="0.2">
      <c r="A648" s="1181"/>
      <c r="B648" s="830">
        <v>508.36</v>
      </c>
      <c r="C648" s="830">
        <v>508.35520000000002</v>
      </c>
      <c r="D648" s="771" t="s">
        <v>2551</v>
      </c>
    </row>
    <row r="649" spans="1:4" s="770" customFormat="1" ht="11.25" customHeight="1" x14ac:dyDescent="0.2">
      <c r="A649" s="1181"/>
      <c r="B649" s="830">
        <v>1997.47</v>
      </c>
      <c r="C649" s="830">
        <v>1997.4606699999999</v>
      </c>
      <c r="D649" s="771" t="s">
        <v>2587</v>
      </c>
    </row>
    <row r="650" spans="1:4" s="770" customFormat="1" ht="11.25" customHeight="1" x14ac:dyDescent="0.2">
      <c r="A650" s="1181"/>
      <c r="B650" s="830">
        <v>54221.75</v>
      </c>
      <c r="C650" s="830">
        <v>54221.729939999997</v>
      </c>
      <c r="D650" s="771" t="s">
        <v>11</v>
      </c>
    </row>
    <row r="651" spans="1:4" s="770" customFormat="1" ht="11.25" customHeight="1" x14ac:dyDescent="0.2">
      <c r="A651" s="1180" t="s">
        <v>1120</v>
      </c>
      <c r="B651" s="829">
        <v>23.27</v>
      </c>
      <c r="C651" s="829">
        <v>23.271999999999998</v>
      </c>
      <c r="D651" s="769" t="s">
        <v>2373</v>
      </c>
    </row>
    <row r="652" spans="1:4" s="770" customFormat="1" ht="11.25" customHeight="1" x14ac:dyDescent="0.2">
      <c r="A652" s="1181"/>
      <c r="B652" s="830">
        <v>1700</v>
      </c>
      <c r="C652" s="830">
        <v>0</v>
      </c>
      <c r="D652" s="771" t="s">
        <v>2588</v>
      </c>
    </row>
    <row r="653" spans="1:4" s="770" customFormat="1" ht="11.25" customHeight="1" x14ac:dyDescent="0.2">
      <c r="A653" s="1181"/>
      <c r="B653" s="830">
        <v>171.6</v>
      </c>
      <c r="C653" s="830">
        <v>171.6</v>
      </c>
      <c r="D653" s="771" t="s">
        <v>2547</v>
      </c>
    </row>
    <row r="654" spans="1:4" s="770" customFormat="1" ht="11.25" customHeight="1" x14ac:dyDescent="0.2">
      <c r="A654" s="1181"/>
      <c r="B654" s="830">
        <v>182.46</v>
      </c>
      <c r="C654" s="830">
        <v>182.464</v>
      </c>
      <c r="D654" s="771" t="s">
        <v>2375</v>
      </c>
    </row>
    <row r="655" spans="1:4" s="770" customFormat="1" ht="11.25" customHeight="1" x14ac:dyDescent="0.2">
      <c r="A655" s="1181"/>
      <c r="B655" s="830">
        <v>99.3</v>
      </c>
      <c r="C655" s="830">
        <v>99.3</v>
      </c>
      <c r="D655" s="771" t="s">
        <v>2194</v>
      </c>
    </row>
    <row r="656" spans="1:4" s="770" customFormat="1" ht="21.75" customHeight="1" x14ac:dyDescent="0.2">
      <c r="A656" s="1181"/>
      <c r="B656" s="830">
        <v>92.82</v>
      </c>
      <c r="C656" s="830">
        <v>72.567999999999998</v>
      </c>
      <c r="D656" s="771" t="s">
        <v>2372</v>
      </c>
    </row>
    <row r="657" spans="1:4" s="770" customFormat="1" ht="11.25" customHeight="1" x14ac:dyDescent="0.2">
      <c r="A657" s="1181"/>
      <c r="B657" s="830">
        <v>25</v>
      </c>
      <c r="C657" s="830">
        <v>25</v>
      </c>
      <c r="D657" s="771" t="s">
        <v>2556</v>
      </c>
    </row>
    <row r="658" spans="1:4" s="770" customFormat="1" ht="11.25" customHeight="1" x14ac:dyDescent="0.2">
      <c r="A658" s="1181"/>
      <c r="B658" s="830">
        <v>35632.270000000004</v>
      </c>
      <c r="C658" s="830">
        <v>35632.263999999996</v>
      </c>
      <c r="D658" s="771" t="s">
        <v>2388</v>
      </c>
    </row>
    <row r="659" spans="1:4" s="770" customFormat="1" ht="11.25" customHeight="1" x14ac:dyDescent="0.2">
      <c r="A659" s="1181"/>
      <c r="B659" s="830">
        <v>6319</v>
      </c>
      <c r="C659" s="830">
        <v>6319</v>
      </c>
      <c r="D659" s="771" t="s">
        <v>2548</v>
      </c>
    </row>
    <row r="660" spans="1:4" s="770" customFormat="1" ht="11.25" customHeight="1" x14ac:dyDescent="0.2">
      <c r="A660" s="1181"/>
      <c r="B660" s="830">
        <v>597</v>
      </c>
      <c r="C660" s="830">
        <v>592.40719999999999</v>
      </c>
      <c r="D660" s="771" t="s">
        <v>2549</v>
      </c>
    </row>
    <row r="661" spans="1:4" s="770" customFormat="1" ht="11.25" customHeight="1" x14ac:dyDescent="0.2">
      <c r="A661" s="1181"/>
      <c r="B661" s="830">
        <v>549.48</v>
      </c>
      <c r="C661" s="830">
        <v>549.47640000000001</v>
      </c>
      <c r="D661" s="771" t="s">
        <v>2551</v>
      </c>
    </row>
    <row r="662" spans="1:4" s="770" customFormat="1" ht="11.25" customHeight="1" x14ac:dyDescent="0.2">
      <c r="A662" s="1182"/>
      <c r="B662" s="831">
        <v>45392.200000000004</v>
      </c>
      <c r="C662" s="831">
        <v>43667.351599999995</v>
      </c>
      <c r="D662" s="772" t="s">
        <v>11</v>
      </c>
    </row>
    <row r="663" spans="1:4" s="770" customFormat="1" ht="11.25" customHeight="1" x14ac:dyDescent="0.2">
      <c r="A663" s="1181" t="s">
        <v>1095</v>
      </c>
      <c r="B663" s="830">
        <v>180</v>
      </c>
      <c r="C663" s="830">
        <v>180</v>
      </c>
      <c r="D663" s="771" t="s">
        <v>2517</v>
      </c>
    </row>
    <row r="664" spans="1:4" s="770" customFormat="1" ht="11.25" customHeight="1" x14ac:dyDescent="0.2">
      <c r="A664" s="1181"/>
      <c r="B664" s="830">
        <v>100</v>
      </c>
      <c r="C664" s="830">
        <v>100</v>
      </c>
      <c r="D664" s="771" t="s">
        <v>2194</v>
      </c>
    </row>
    <row r="665" spans="1:4" s="770" customFormat="1" ht="21.75" customHeight="1" x14ac:dyDescent="0.2">
      <c r="A665" s="1181"/>
      <c r="B665" s="830">
        <v>92.84</v>
      </c>
      <c r="C665" s="830">
        <v>89.168000000000006</v>
      </c>
      <c r="D665" s="771" t="s">
        <v>2372</v>
      </c>
    </row>
    <row r="666" spans="1:4" s="770" customFormat="1" ht="11.25" customHeight="1" x14ac:dyDescent="0.2">
      <c r="A666" s="1181"/>
      <c r="B666" s="830">
        <v>65</v>
      </c>
      <c r="C666" s="830">
        <v>65</v>
      </c>
      <c r="D666" s="771" t="s">
        <v>2556</v>
      </c>
    </row>
    <row r="667" spans="1:4" s="770" customFormat="1" ht="11.25" customHeight="1" x14ac:dyDescent="0.2">
      <c r="A667" s="1181"/>
      <c r="B667" s="830">
        <v>6</v>
      </c>
      <c r="C667" s="830">
        <v>4.99</v>
      </c>
      <c r="D667" s="771" t="s">
        <v>2384</v>
      </c>
    </row>
    <row r="668" spans="1:4" s="770" customFormat="1" ht="11.25" customHeight="1" x14ac:dyDescent="0.2">
      <c r="A668" s="1181"/>
      <c r="B668" s="830">
        <v>36891.68</v>
      </c>
      <c r="C668" s="830">
        <v>36889.607000000004</v>
      </c>
      <c r="D668" s="771" t="s">
        <v>2388</v>
      </c>
    </row>
    <row r="669" spans="1:4" s="770" customFormat="1" ht="11.25" customHeight="1" x14ac:dyDescent="0.2">
      <c r="A669" s="1181"/>
      <c r="B669" s="830">
        <v>4664</v>
      </c>
      <c r="C669" s="830">
        <v>4664</v>
      </c>
      <c r="D669" s="771" t="s">
        <v>2548</v>
      </c>
    </row>
    <row r="670" spans="1:4" s="770" customFormat="1" ht="11.25" customHeight="1" x14ac:dyDescent="0.2">
      <c r="A670" s="1181"/>
      <c r="B670" s="830">
        <v>945</v>
      </c>
      <c r="C670" s="830">
        <v>945</v>
      </c>
      <c r="D670" s="771" t="s">
        <v>2549</v>
      </c>
    </row>
    <row r="671" spans="1:4" s="770" customFormat="1" ht="11.25" customHeight="1" x14ac:dyDescent="0.2">
      <c r="A671" s="1181"/>
      <c r="B671" s="830">
        <v>622.83999999999992</v>
      </c>
      <c r="C671" s="830">
        <v>622.83719999999994</v>
      </c>
      <c r="D671" s="771" t="s">
        <v>2551</v>
      </c>
    </row>
    <row r="672" spans="1:4" s="770" customFormat="1" ht="11.25" customHeight="1" x14ac:dyDescent="0.2">
      <c r="A672" s="1181"/>
      <c r="B672" s="830">
        <v>43567.359999999993</v>
      </c>
      <c r="C672" s="830">
        <v>43560.602200000001</v>
      </c>
      <c r="D672" s="771" t="s">
        <v>11</v>
      </c>
    </row>
    <row r="673" spans="1:4" s="770" customFormat="1" ht="11.25" customHeight="1" x14ac:dyDescent="0.2">
      <c r="A673" s="1180" t="s">
        <v>1111</v>
      </c>
      <c r="B673" s="829">
        <v>27.93</v>
      </c>
      <c r="C673" s="829">
        <v>27.925999999999998</v>
      </c>
      <c r="D673" s="769" t="s">
        <v>2373</v>
      </c>
    </row>
    <row r="674" spans="1:4" s="770" customFormat="1" ht="11.25" customHeight="1" x14ac:dyDescent="0.2">
      <c r="A674" s="1181"/>
      <c r="B674" s="830">
        <v>9.3000000000000007</v>
      </c>
      <c r="C674" s="830">
        <v>9.3000000000000007</v>
      </c>
      <c r="D674" s="771" t="s">
        <v>2194</v>
      </c>
    </row>
    <row r="675" spans="1:4" s="770" customFormat="1" ht="21.75" customHeight="1" x14ac:dyDescent="0.2">
      <c r="A675" s="1181"/>
      <c r="B675" s="830">
        <v>102.1</v>
      </c>
      <c r="C675" s="830">
        <v>98.343999999999994</v>
      </c>
      <c r="D675" s="771" t="s">
        <v>2372</v>
      </c>
    </row>
    <row r="676" spans="1:4" s="770" customFormat="1" ht="11.25" customHeight="1" x14ac:dyDescent="0.2">
      <c r="A676" s="1181"/>
      <c r="B676" s="830">
        <v>40</v>
      </c>
      <c r="C676" s="830">
        <v>40</v>
      </c>
      <c r="D676" s="771" t="s">
        <v>2556</v>
      </c>
    </row>
    <row r="677" spans="1:4" s="770" customFormat="1" ht="11.25" customHeight="1" x14ac:dyDescent="0.2">
      <c r="A677" s="1181"/>
      <c r="B677" s="830">
        <v>17670.259999999998</v>
      </c>
      <c r="C677" s="830">
        <v>17670.256000000001</v>
      </c>
      <c r="D677" s="771" t="s">
        <v>2388</v>
      </c>
    </row>
    <row r="678" spans="1:4" s="770" customFormat="1" ht="11.25" customHeight="1" x14ac:dyDescent="0.2">
      <c r="A678" s="1181"/>
      <c r="B678" s="830">
        <v>1934</v>
      </c>
      <c r="C678" s="830">
        <v>1934</v>
      </c>
      <c r="D678" s="771" t="s">
        <v>2548</v>
      </c>
    </row>
    <row r="679" spans="1:4" s="770" customFormat="1" ht="11.25" customHeight="1" x14ac:dyDescent="0.2">
      <c r="A679" s="1181"/>
      <c r="B679" s="830">
        <v>417</v>
      </c>
      <c r="C679" s="830">
        <v>417</v>
      </c>
      <c r="D679" s="771" t="s">
        <v>2549</v>
      </c>
    </row>
    <row r="680" spans="1:4" s="770" customFormat="1" ht="11.25" customHeight="1" x14ac:dyDescent="0.2">
      <c r="A680" s="1181"/>
      <c r="B680" s="830">
        <v>345.21000000000004</v>
      </c>
      <c r="C680" s="830">
        <v>345.20960000000002</v>
      </c>
      <c r="D680" s="771" t="s">
        <v>2551</v>
      </c>
    </row>
    <row r="681" spans="1:4" s="770" customFormat="1" ht="11.25" customHeight="1" x14ac:dyDescent="0.2">
      <c r="A681" s="1182"/>
      <c r="B681" s="831">
        <v>20545.8</v>
      </c>
      <c r="C681" s="831">
        <v>20542.035600000003</v>
      </c>
      <c r="D681" s="772" t="s">
        <v>11</v>
      </c>
    </row>
    <row r="682" spans="1:4" s="770" customFormat="1" ht="11.25" customHeight="1" x14ac:dyDescent="0.2">
      <c r="A682" s="1181" t="s">
        <v>1097</v>
      </c>
      <c r="B682" s="830">
        <v>280</v>
      </c>
      <c r="C682" s="830">
        <v>280</v>
      </c>
      <c r="D682" s="771" t="s">
        <v>2193</v>
      </c>
    </row>
    <row r="683" spans="1:4" s="770" customFormat="1" ht="11.25" customHeight="1" x14ac:dyDescent="0.2">
      <c r="A683" s="1181"/>
      <c r="B683" s="830">
        <v>70</v>
      </c>
      <c r="C683" s="830">
        <v>70</v>
      </c>
      <c r="D683" s="771" t="s">
        <v>2517</v>
      </c>
    </row>
    <row r="684" spans="1:4" s="770" customFormat="1" ht="11.25" customHeight="1" x14ac:dyDescent="0.2">
      <c r="A684" s="1181"/>
      <c r="B684" s="830">
        <v>54</v>
      </c>
      <c r="C684" s="830">
        <v>54</v>
      </c>
      <c r="D684" s="771" t="s">
        <v>2194</v>
      </c>
    </row>
    <row r="685" spans="1:4" s="770" customFormat="1" ht="11.25" customHeight="1" x14ac:dyDescent="0.2">
      <c r="A685" s="1181"/>
      <c r="B685" s="830">
        <v>18833.849999999999</v>
      </c>
      <c r="C685" s="830">
        <v>18833.853999999999</v>
      </c>
      <c r="D685" s="771" t="s">
        <v>2388</v>
      </c>
    </row>
    <row r="686" spans="1:4" s="770" customFormat="1" ht="11.25" customHeight="1" x14ac:dyDescent="0.2">
      <c r="A686" s="1181"/>
      <c r="B686" s="830">
        <v>3046</v>
      </c>
      <c r="C686" s="830">
        <v>3046</v>
      </c>
      <c r="D686" s="771" t="s">
        <v>2548</v>
      </c>
    </row>
    <row r="687" spans="1:4" s="770" customFormat="1" ht="11.25" customHeight="1" x14ac:dyDescent="0.2">
      <c r="A687" s="1181"/>
      <c r="B687" s="830">
        <v>457</v>
      </c>
      <c r="C687" s="830">
        <v>439.09399999999999</v>
      </c>
      <c r="D687" s="771" t="s">
        <v>2549</v>
      </c>
    </row>
    <row r="688" spans="1:4" s="770" customFormat="1" ht="11.25" customHeight="1" x14ac:dyDescent="0.2">
      <c r="A688" s="1181"/>
      <c r="B688" s="830">
        <v>22740.85</v>
      </c>
      <c r="C688" s="830">
        <v>22722.948</v>
      </c>
      <c r="D688" s="771" t="s">
        <v>11</v>
      </c>
    </row>
    <row r="689" spans="1:4" s="770" customFormat="1" ht="11.25" customHeight="1" x14ac:dyDescent="0.2">
      <c r="A689" s="1180" t="s">
        <v>1170</v>
      </c>
      <c r="B689" s="829">
        <v>400</v>
      </c>
      <c r="C689" s="829">
        <v>400</v>
      </c>
      <c r="D689" s="769" t="s">
        <v>2133</v>
      </c>
    </row>
    <row r="690" spans="1:4" s="770" customFormat="1" ht="11.25" customHeight="1" x14ac:dyDescent="0.2">
      <c r="A690" s="1181"/>
      <c r="B690" s="830">
        <v>30</v>
      </c>
      <c r="C690" s="830">
        <v>30</v>
      </c>
      <c r="D690" s="771" t="s">
        <v>2556</v>
      </c>
    </row>
    <row r="691" spans="1:4" s="770" customFormat="1" ht="11.25" customHeight="1" x14ac:dyDescent="0.2">
      <c r="A691" s="1181"/>
      <c r="B691" s="830">
        <v>39.28</v>
      </c>
      <c r="C691" s="830">
        <v>32.785999999999994</v>
      </c>
      <c r="D691" s="771" t="s">
        <v>2384</v>
      </c>
    </row>
    <row r="692" spans="1:4" s="770" customFormat="1" ht="11.25" customHeight="1" x14ac:dyDescent="0.2">
      <c r="A692" s="1181"/>
      <c r="B692" s="830">
        <v>25250.899999999998</v>
      </c>
      <c r="C692" s="830">
        <v>25250.900999999998</v>
      </c>
      <c r="D692" s="771" t="s">
        <v>2388</v>
      </c>
    </row>
    <row r="693" spans="1:4" s="770" customFormat="1" ht="11.25" customHeight="1" x14ac:dyDescent="0.2">
      <c r="A693" s="1181"/>
      <c r="B693" s="830">
        <v>1987</v>
      </c>
      <c r="C693" s="830">
        <v>1987</v>
      </c>
      <c r="D693" s="771" t="s">
        <v>2548</v>
      </c>
    </row>
    <row r="694" spans="1:4" s="770" customFormat="1" ht="11.25" customHeight="1" x14ac:dyDescent="0.2">
      <c r="A694" s="1181"/>
      <c r="B694" s="830">
        <v>470</v>
      </c>
      <c r="C694" s="830">
        <v>470</v>
      </c>
      <c r="D694" s="771" t="s">
        <v>2549</v>
      </c>
    </row>
    <row r="695" spans="1:4" s="770" customFormat="1" ht="11.25" customHeight="1" x14ac:dyDescent="0.2">
      <c r="A695" s="1181"/>
      <c r="B695" s="830">
        <v>240.84</v>
      </c>
      <c r="C695" s="830">
        <v>240.83760000000001</v>
      </c>
      <c r="D695" s="771" t="s">
        <v>2551</v>
      </c>
    </row>
    <row r="696" spans="1:4" s="770" customFormat="1" ht="11.25" customHeight="1" x14ac:dyDescent="0.2">
      <c r="A696" s="1182"/>
      <c r="B696" s="831">
        <v>28418.019999999997</v>
      </c>
      <c r="C696" s="831">
        <v>28411.524599999997</v>
      </c>
      <c r="D696" s="772" t="s">
        <v>11</v>
      </c>
    </row>
    <row r="697" spans="1:4" s="770" customFormat="1" ht="11.25" customHeight="1" x14ac:dyDescent="0.2">
      <c r="A697" s="1181" t="s">
        <v>1165</v>
      </c>
      <c r="B697" s="830">
        <v>12.04</v>
      </c>
      <c r="C697" s="830">
        <v>9.4779999999999998</v>
      </c>
      <c r="D697" s="771" t="s">
        <v>2384</v>
      </c>
    </row>
    <row r="698" spans="1:4" s="770" customFormat="1" ht="11.25" customHeight="1" x14ac:dyDescent="0.2">
      <c r="A698" s="1181"/>
      <c r="B698" s="830">
        <v>20480.7</v>
      </c>
      <c r="C698" s="830">
        <v>20480.697</v>
      </c>
      <c r="D698" s="771" t="s">
        <v>2388</v>
      </c>
    </row>
    <row r="699" spans="1:4" s="770" customFormat="1" ht="11.25" customHeight="1" x14ac:dyDescent="0.2">
      <c r="A699" s="1181"/>
      <c r="B699" s="830">
        <v>1714</v>
      </c>
      <c r="C699" s="830">
        <v>1714</v>
      </c>
      <c r="D699" s="771" t="s">
        <v>2548</v>
      </c>
    </row>
    <row r="700" spans="1:4" s="770" customFormat="1" ht="11.25" customHeight="1" x14ac:dyDescent="0.2">
      <c r="A700" s="1181"/>
      <c r="B700" s="830">
        <v>250</v>
      </c>
      <c r="C700" s="830">
        <v>250</v>
      </c>
      <c r="D700" s="771" t="s">
        <v>2549</v>
      </c>
    </row>
    <row r="701" spans="1:4" s="770" customFormat="1" ht="11.25" customHeight="1" x14ac:dyDescent="0.2">
      <c r="A701" s="1181"/>
      <c r="B701" s="830">
        <v>22456.74</v>
      </c>
      <c r="C701" s="830">
        <v>22454.174999999999</v>
      </c>
      <c r="D701" s="771" t="s">
        <v>11</v>
      </c>
    </row>
    <row r="702" spans="1:4" s="770" customFormat="1" ht="11.25" customHeight="1" x14ac:dyDescent="0.2">
      <c r="A702" s="1180" t="s">
        <v>1311</v>
      </c>
      <c r="B702" s="829">
        <v>50</v>
      </c>
      <c r="C702" s="829">
        <v>50</v>
      </c>
      <c r="D702" s="769" t="s">
        <v>2193</v>
      </c>
    </row>
    <row r="703" spans="1:4" s="770" customFormat="1" ht="11.25" customHeight="1" x14ac:dyDescent="0.2">
      <c r="A703" s="1181"/>
      <c r="B703" s="830">
        <v>953.11</v>
      </c>
      <c r="C703" s="830">
        <v>750.31500000000005</v>
      </c>
      <c r="D703" s="771" t="s">
        <v>2379</v>
      </c>
    </row>
    <row r="704" spans="1:4" s="770" customFormat="1" ht="11.25" customHeight="1" x14ac:dyDescent="0.2">
      <c r="A704" s="1181"/>
      <c r="B704" s="830">
        <v>45.2</v>
      </c>
      <c r="C704" s="830">
        <v>45.2</v>
      </c>
      <c r="D704" s="771" t="s">
        <v>2374</v>
      </c>
    </row>
    <row r="705" spans="1:4" s="770" customFormat="1" ht="11.25" customHeight="1" x14ac:dyDescent="0.2">
      <c r="A705" s="1181"/>
      <c r="B705" s="830">
        <v>5515.81</v>
      </c>
      <c r="C705" s="830">
        <v>5515.8109999999997</v>
      </c>
      <c r="D705" s="771" t="s">
        <v>2388</v>
      </c>
    </row>
    <row r="706" spans="1:4" s="770" customFormat="1" ht="11.25" customHeight="1" x14ac:dyDescent="0.2">
      <c r="A706" s="1181"/>
      <c r="B706" s="830">
        <v>733</v>
      </c>
      <c r="C706" s="830">
        <v>733</v>
      </c>
      <c r="D706" s="771" t="s">
        <v>2548</v>
      </c>
    </row>
    <row r="707" spans="1:4" s="770" customFormat="1" ht="11.25" customHeight="1" x14ac:dyDescent="0.2">
      <c r="A707" s="1181"/>
      <c r="B707" s="830">
        <v>76</v>
      </c>
      <c r="C707" s="830">
        <v>76</v>
      </c>
      <c r="D707" s="771" t="s">
        <v>2549</v>
      </c>
    </row>
    <row r="708" spans="1:4" s="770" customFormat="1" ht="11.25" customHeight="1" x14ac:dyDescent="0.2">
      <c r="A708" s="1182"/>
      <c r="B708" s="831">
        <v>7373.1200000000008</v>
      </c>
      <c r="C708" s="831">
        <v>7170.3259999999991</v>
      </c>
      <c r="D708" s="772" t="s">
        <v>11</v>
      </c>
    </row>
    <row r="709" spans="1:4" s="770" customFormat="1" ht="11.25" customHeight="1" x14ac:dyDescent="0.2">
      <c r="A709" s="1181" t="s">
        <v>1310</v>
      </c>
      <c r="B709" s="830">
        <v>359.22</v>
      </c>
      <c r="C709" s="830">
        <v>359.18268</v>
      </c>
      <c r="D709" s="771" t="s">
        <v>2328</v>
      </c>
    </row>
    <row r="710" spans="1:4" s="770" customFormat="1" ht="11.25" customHeight="1" x14ac:dyDescent="0.2">
      <c r="A710" s="1181"/>
      <c r="B710" s="830">
        <v>1652.05</v>
      </c>
      <c r="C710" s="830">
        <v>1213.761</v>
      </c>
      <c r="D710" s="771" t="s">
        <v>2379</v>
      </c>
    </row>
    <row r="711" spans="1:4" s="770" customFormat="1" ht="11.25" customHeight="1" x14ac:dyDescent="0.2">
      <c r="A711" s="1181"/>
      <c r="B711" s="830">
        <v>182</v>
      </c>
      <c r="C711" s="830">
        <v>182</v>
      </c>
      <c r="D711" s="771" t="s">
        <v>2194</v>
      </c>
    </row>
    <row r="712" spans="1:4" s="770" customFormat="1" ht="11.25" customHeight="1" x14ac:dyDescent="0.2">
      <c r="A712" s="1181"/>
      <c r="B712" s="830">
        <v>41.6</v>
      </c>
      <c r="C712" s="830">
        <v>41.6</v>
      </c>
      <c r="D712" s="771" t="s">
        <v>2374</v>
      </c>
    </row>
    <row r="713" spans="1:4" s="770" customFormat="1" ht="11.25" customHeight="1" x14ac:dyDescent="0.2">
      <c r="A713" s="1181"/>
      <c r="B713" s="830">
        <v>10819.49</v>
      </c>
      <c r="C713" s="830">
        <v>10819.486000000001</v>
      </c>
      <c r="D713" s="771" t="s">
        <v>2388</v>
      </c>
    </row>
    <row r="714" spans="1:4" s="770" customFormat="1" ht="11.25" customHeight="1" x14ac:dyDescent="0.2">
      <c r="A714" s="1181"/>
      <c r="B714" s="830">
        <v>950</v>
      </c>
      <c r="C714" s="830">
        <v>950</v>
      </c>
      <c r="D714" s="771" t="s">
        <v>2548</v>
      </c>
    </row>
    <row r="715" spans="1:4" s="770" customFormat="1" ht="11.25" customHeight="1" x14ac:dyDescent="0.2">
      <c r="A715" s="1181"/>
      <c r="B715" s="830">
        <v>37</v>
      </c>
      <c r="C715" s="830">
        <v>37</v>
      </c>
      <c r="D715" s="771" t="s">
        <v>2549</v>
      </c>
    </row>
    <row r="716" spans="1:4" s="770" customFormat="1" ht="11.25" customHeight="1" x14ac:dyDescent="0.2">
      <c r="A716" s="1181"/>
      <c r="B716" s="830">
        <v>1215</v>
      </c>
      <c r="C716" s="830">
        <v>1023.0346099999999</v>
      </c>
      <c r="D716" s="771" t="s">
        <v>2589</v>
      </c>
    </row>
    <row r="717" spans="1:4" s="770" customFormat="1" ht="11.25" customHeight="1" x14ac:dyDescent="0.2">
      <c r="A717" s="1181"/>
      <c r="B717" s="830">
        <v>15256.36</v>
      </c>
      <c r="C717" s="830">
        <v>14626.064290000002</v>
      </c>
      <c r="D717" s="771" t="s">
        <v>11</v>
      </c>
    </row>
    <row r="718" spans="1:4" s="770" customFormat="1" ht="11.25" customHeight="1" x14ac:dyDescent="0.2">
      <c r="A718" s="1180" t="s">
        <v>1300</v>
      </c>
      <c r="B718" s="829">
        <v>2351</v>
      </c>
      <c r="C718" s="829">
        <v>2085.9279999999999</v>
      </c>
      <c r="D718" s="769" t="s">
        <v>2379</v>
      </c>
    </row>
    <row r="719" spans="1:4" s="770" customFormat="1" ht="11.25" customHeight="1" x14ac:dyDescent="0.2">
      <c r="A719" s="1181"/>
      <c r="B719" s="830">
        <v>150</v>
      </c>
      <c r="C719" s="830">
        <v>150</v>
      </c>
      <c r="D719" s="771" t="s">
        <v>2194</v>
      </c>
    </row>
    <row r="720" spans="1:4" s="770" customFormat="1" ht="11.25" customHeight="1" x14ac:dyDescent="0.2">
      <c r="A720" s="1181"/>
      <c r="B720" s="830">
        <v>33.5</v>
      </c>
      <c r="C720" s="830">
        <v>33.5</v>
      </c>
      <c r="D720" s="771" t="s">
        <v>2374</v>
      </c>
    </row>
    <row r="721" spans="1:4" s="770" customFormat="1" ht="11.25" customHeight="1" x14ac:dyDescent="0.2">
      <c r="A721" s="1181"/>
      <c r="B721" s="830">
        <v>12361.17</v>
      </c>
      <c r="C721" s="830">
        <v>12361.165000000001</v>
      </c>
      <c r="D721" s="771" t="s">
        <v>2388</v>
      </c>
    </row>
    <row r="722" spans="1:4" s="770" customFormat="1" ht="11.25" customHeight="1" x14ac:dyDescent="0.2">
      <c r="A722" s="1181"/>
      <c r="B722" s="830">
        <v>1057</v>
      </c>
      <c r="C722" s="830">
        <v>1057</v>
      </c>
      <c r="D722" s="771" t="s">
        <v>2548</v>
      </c>
    </row>
    <row r="723" spans="1:4" s="770" customFormat="1" ht="11.25" customHeight="1" x14ac:dyDescent="0.2">
      <c r="A723" s="1181"/>
      <c r="B723" s="830">
        <v>47</v>
      </c>
      <c r="C723" s="830">
        <v>47</v>
      </c>
      <c r="D723" s="771" t="s">
        <v>2549</v>
      </c>
    </row>
    <row r="724" spans="1:4" s="770" customFormat="1" ht="11.25" customHeight="1" x14ac:dyDescent="0.2">
      <c r="A724" s="1182"/>
      <c r="B724" s="831">
        <v>15999.67</v>
      </c>
      <c r="C724" s="831">
        <v>15734.593000000001</v>
      </c>
      <c r="D724" s="772" t="s">
        <v>11</v>
      </c>
    </row>
    <row r="725" spans="1:4" s="770" customFormat="1" ht="11.25" customHeight="1" x14ac:dyDescent="0.2">
      <c r="A725" s="1181" t="s">
        <v>1301</v>
      </c>
      <c r="B725" s="830">
        <v>50</v>
      </c>
      <c r="C725" s="830">
        <v>50</v>
      </c>
      <c r="D725" s="771" t="s">
        <v>2193</v>
      </c>
    </row>
    <row r="726" spans="1:4" s="770" customFormat="1" ht="11.25" customHeight="1" x14ac:dyDescent="0.2">
      <c r="A726" s="1181"/>
      <c r="B726" s="830">
        <v>1461.43</v>
      </c>
      <c r="C726" s="830">
        <v>1066.2704000000001</v>
      </c>
      <c r="D726" s="771" t="s">
        <v>2379</v>
      </c>
    </row>
    <row r="727" spans="1:4" s="770" customFormat="1" ht="11.25" customHeight="1" x14ac:dyDescent="0.2">
      <c r="A727" s="1181"/>
      <c r="B727" s="830">
        <v>30.6</v>
      </c>
      <c r="C727" s="830">
        <v>29.3</v>
      </c>
      <c r="D727" s="771" t="s">
        <v>2374</v>
      </c>
    </row>
    <row r="728" spans="1:4" s="770" customFormat="1" ht="11.25" customHeight="1" x14ac:dyDescent="0.2">
      <c r="A728" s="1181"/>
      <c r="B728" s="830">
        <v>7790.34</v>
      </c>
      <c r="C728" s="830">
        <v>7790.3429999999998</v>
      </c>
      <c r="D728" s="771" t="s">
        <v>2388</v>
      </c>
    </row>
    <row r="729" spans="1:4" s="770" customFormat="1" ht="11.25" customHeight="1" x14ac:dyDescent="0.2">
      <c r="A729" s="1181"/>
      <c r="B729" s="830">
        <v>948</v>
      </c>
      <c r="C729" s="830">
        <v>948</v>
      </c>
      <c r="D729" s="771" t="s">
        <v>2548</v>
      </c>
    </row>
    <row r="730" spans="1:4" s="770" customFormat="1" ht="11.25" customHeight="1" x14ac:dyDescent="0.2">
      <c r="A730" s="1181"/>
      <c r="B730" s="830">
        <v>42</v>
      </c>
      <c r="C730" s="830">
        <v>27.149299999999997</v>
      </c>
      <c r="D730" s="771" t="s">
        <v>2549</v>
      </c>
    </row>
    <row r="731" spans="1:4" s="770" customFormat="1" ht="11.25" customHeight="1" x14ac:dyDescent="0.2">
      <c r="A731" s="1181"/>
      <c r="B731" s="830">
        <v>60</v>
      </c>
      <c r="C731" s="830">
        <v>60</v>
      </c>
      <c r="D731" s="771" t="s">
        <v>2134</v>
      </c>
    </row>
    <row r="732" spans="1:4" s="770" customFormat="1" ht="11.25" customHeight="1" x14ac:dyDescent="0.2">
      <c r="A732" s="1181"/>
      <c r="B732" s="830">
        <v>10382.370000000001</v>
      </c>
      <c r="C732" s="830">
        <v>9971.0627000000004</v>
      </c>
      <c r="D732" s="771" t="s">
        <v>11</v>
      </c>
    </row>
    <row r="733" spans="1:4" s="770" customFormat="1" ht="11.25" customHeight="1" x14ac:dyDescent="0.2">
      <c r="A733" s="1180" t="s">
        <v>1307</v>
      </c>
      <c r="B733" s="829">
        <v>497.74</v>
      </c>
      <c r="C733" s="829">
        <v>497.71845000000002</v>
      </c>
      <c r="D733" s="769" t="s">
        <v>2328</v>
      </c>
    </row>
    <row r="734" spans="1:4" s="770" customFormat="1" ht="11.25" customHeight="1" x14ac:dyDescent="0.2">
      <c r="A734" s="1181"/>
      <c r="B734" s="830">
        <v>1842.68</v>
      </c>
      <c r="C734" s="830">
        <v>1410.9490000000001</v>
      </c>
      <c r="D734" s="771" t="s">
        <v>2379</v>
      </c>
    </row>
    <row r="735" spans="1:4" s="770" customFormat="1" ht="11.25" customHeight="1" x14ac:dyDescent="0.2">
      <c r="A735" s="1181"/>
      <c r="B735" s="830">
        <v>268.5</v>
      </c>
      <c r="C735" s="830">
        <v>268.5</v>
      </c>
      <c r="D735" s="771" t="s">
        <v>2194</v>
      </c>
    </row>
    <row r="736" spans="1:4" s="770" customFormat="1" ht="11.25" customHeight="1" x14ac:dyDescent="0.2">
      <c r="A736" s="1181"/>
      <c r="B736" s="830">
        <v>38.6</v>
      </c>
      <c r="C736" s="830">
        <v>38.6</v>
      </c>
      <c r="D736" s="771" t="s">
        <v>2374</v>
      </c>
    </row>
    <row r="737" spans="1:4" s="770" customFormat="1" ht="11.25" customHeight="1" x14ac:dyDescent="0.2">
      <c r="A737" s="1181"/>
      <c r="B737" s="830">
        <v>9285.41</v>
      </c>
      <c r="C737" s="830">
        <v>9285.4140000000007</v>
      </c>
      <c r="D737" s="771" t="s">
        <v>2388</v>
      </c>
    </row>
    <row r="738" spans="1:4" s="770" customFormat="1" ht="11.25" customHeight="1" x14ac:dyDescent="0.2">
      <c r="A738" s="1181"/>
      <c r="B738" s="830">
        <v>681</v>
      </c>
      <c r="C738" s="830">
        <v>681</v>
      </c>
      <c r="D738" s="771" t="s">
        <v>2548</v>
      </c>
    </row>
    <row r="739" spans="1:4" s="770" customFormat="1" ht="11.25" customHeight="1" x14ac:dyDescent="0.2">
      <c r="A739" s="1181"/>
      <c r="B739" s="830">
        <v>58</v>
      </c>
      <c r="C739" s="830">
        <v>58</v>
      </c>
      <c r="D739" s="771" t="s">
        <v>2549</v>
      </c>
    </row>
    <row r="740" spans="1:4" s="770" customFormat="1" ht="11.25" customHeight="1" x14ac:dyDescent="0.2">
      <c r="A740" s="1182"/>
      <c r="B740" s="831">
        <v>12671.93</v>
      </c>
      <c r="C740" s="831">
        <v>12240.18145</v>
      </c>
      <c r="D740" s="772" t="s">
        <v>11</v>
      </c>
    </row>
    <row r="741" spans="1:4" s="770" customFormat="1" ht="11.25" customHeight="1" x14ac:dyDescent="0.2">
      <c r="A741" s="1181" t="s">
        <v>1297</v>
      </c>
      <c r="B741" s="830">
        <v>2137.91</v>
      </c>
      <c r="C741" s="830">
        <v>2137.91</v>
      </c>
      <c r="D741" s="771" t="s">
        <v>2379</v>
      </c>
    </row>
    <row r="742" spans="1:4" s="770" customFormat="1" ht="11.25" customHeight="1" x14ac:dyDescent="0.2">
      <c r="A742" s="1181"/>
      <c r="B742" s="830">
        <v>400</v>
      </c>
      <c r="C742" s="830">
        <v>400</v>
      </c>
      <c r="D742" s="771" t="s">
        <v>2194</v>
      </c>
    </row>
    <row r="743" spans="1:4" s="770" customFormat="1" ht="11.25" customHeight="1" x14ac:dyDescent="0.2">
      <c r="A743" s="1181"/>
      <c r="B743" s="830">
        <v>44.6</v>
      </c>
      <c r="C743" s="830">
        <v>44.6</v>
      </c>
      <c r="D743" s="771" t="s">
        <v>2374</v>
      </c>
    </row>
    <row r="744" spans="1:4" s="770" customFormat="1" ht="11.25" customHeight="1" x14ac:dyDescent="0.2">
      <c r="A744" s="1181"/>
      <c r="B744" s="830">
        <v>18172.689999999999</v>
      </c>
      <c r="C744" s="830">
        <v>18172.688999999998</v>
      </c>
      <c r="D744" s="771" t="s">
        <v>2388</v>
      </c>
    </row>
    <row r="745" spans="1:4" s="770" customFormat="1" ht="11.25" customHeight="1" x14ac:dyDescent="0.2">
      <c r="A745" s="1181"/>
      <c r="B745" s="830">
        <v>1123</v>
      </c>
      <c r="C745" s="830">
        <v>1123</v>
      </c>
      <c r="D745" s="771" t="s">
        <v>2548</v>
      </c>
    </row>
    <row r="746" spans="1:4" s="770" customFormat="1" ht="11.25" customHeight="1" x14ac:dyDescent="0.2">
      <c r="A746" s="1181"/>
      <c r="B746" s="830">
        <v>27</v>
      </c>
      <c r="C746" s="830">
        <v>27</v>
      </c>
      <c r="D746" s="771" t="s">
        <v>2549</v>
      </c>
    </row>
    <row r="747" spans="1:4" s="770" customFormat="1" ht="11.25" customHeight="1" x14ac:dyDescent="0.2">
      <c r="A747" s="1181"/>
      <c r="B747" s="830">
        <v>21905.199999999997</v>
      </c>
      <c r="C747" s="830">
        <v>21905.198999999997</v>
      </c>
      <c r="D747" s="771" t="s">
        <v>11</v>
      </c>
    </row>
    <row r="748" spans="1:4" s="770" customFormat="1" ht="11.25" customHeight="1" x14ac:dyDescent="0.2">
      <c r="A748" s="1180" t="s">
        <v>1053</v>
      </c>
      <c r="B748" s="829">
        <v>18.62</v>
      </c>
      <c r="C748" s="829">
        <v>18.617999999999999</v>
      </c>
      <c r="D748" s="769" t="s">
        <v>2373</v>
      </c>
    </row>
    <row r="749" spans="1:4" s="770" customFormat="1" ht="11.25" customHeight="1" x14ac:dyDescent="0.2">
      <c r="A749" s="1181"/>
      <c r="B749" s="830">
        <v>129.5</v>
      </c>
      <c r="C749" s="830">
        <v>129.5</v>
      </c>
      <c r="D749" s="771" t="s">
        <v>2194</v>
      </c>
    </row>
    <row r="750" spans="1:4" s="770" customFormat="1" ht="11.25" customHeight="1" x14ac:dyDescent="0.2">
      <c r="A750" s="1181"/>
      <c r="B750" s="830">
        <v>19964.05</v>
      </c>
      <c r="C750" s="830">
        <v>19964.046999999999</v>
      </c>
      <c r="D750" s="771" t="s">
        <v>2388</v>
      </c>
    </row>
    <row r="751" spans="1:4" s="770" customFormat="1" ht="11.25" customHeight="1" x14ac:dyDescent="0.2">
      <c r="A751" s="1181"/>
      <c r="B751" s="830">
        <v>2821</v>
      </c>
      <c r="C751" s="830">
        <v>2821</v>
      </c>
      <c r="D751" s="771" t="s">
        <v>2548</v>
      </c>
    </row>
    <row r="752" spans="1:4" s="770" customFormat="1" ht="11.25" customHeight="1" x14ac:dyDescent="0.2">
      <c r="A752" s="1181"/>
      <c r="B752" s="830">
        <v>442</v>
      </c>
      <c r="C752" s="830">
        <v>442</v>
      </c>
      <c r="D752" s="771" t="s">
        <v>2549</v>
      </c>
    </row>
    <row r="753" spans="1:4" s="770" customFormat="1" ht="11.25" customHeight="1" x14ac:dyDescent="0.2">
      <c r="A753" s="1181"/>
      <c r="B753" s="830">
        <v>957</v>
      </c>
      <c r="C753" s="830">
        <v>956.35799999999995</v>
      </c>
      <c r="D753" s="771" t="s">
        <v>2590</v>
      </c>
    </row>
    <row r="754" spans="1:4" s="770" customFormat="1" ht="11.25" customHeight="1" x14ac:dyDescent="0.2">
      <c r="A754" s="1181"/>
      <c r="B754" s="830">
        <v>509.19</v>
      </c>
      <c r="C754" s="830">
        <v>509.19240000000002</v>
      </c>
      <c r="D754" s="771" t="s">
        <v>2551</v>
      </c>
    </row>
    <row r="755" spans="1:4" s="770" customFormat="1" ht="11.25" customHeight="1" x14ac:dyDescent="0.2">
      <c r="A755" s="1182"/>
      <c r="B755" s="831">
        <v>24841.359999999997</v>
      </c>
      <c r="C755" s="831">
        <v>24840.715399999997</v>
      </c>
      <c r="D755" s="772" t="s">
        <v>11</v>
      </c>
    </row>
    <row r="756" spans="1:4" s="770" customFormat="1" ht="11.25" customHeight="1" x14ac:dyDescent="0.2">
      <c r="A756" s="1181" t="s">
        <v>1071</v>
      </c>
      <c r="B756" s="830">
        <v>175</v>
      </c>
      <c r="C756" s="830">
        <v>175</v>
      </c>
      <c r="D756" s="771" t="s">
        <v>2591</v>
      </c>
    </row>
    <row r="757" spans="1:4" s="770" customFormat="1" ht="11.25" customHeight="1" x14ac:dyDescent="0.2">
      <c r="A757" s="1181"/>
      <c r="B757" s="830">
        <v>37.24</v>
      </c>
      <c r="C757" s="830">
        <v>37.234999999999999</v>
      </c>
      <c r="D757" s="771" t="s">
        <v>2373</v>
      </c>
    </row>
    <row r="758" spans="1:4" s="770" customFormat="1" ht="11.25" customHeight="1" x14ac:dyDescent="0.2">
      <c r="A758" s="1181"/>
      <c r="B758" s="830">
        <v>79.3</v>
      </c>
      <c r="C758" s="830">
        <v>79.3</v>
      </c>
      <c r="D758" s="771" t="s">
        <v>2194</v>
      </c>
    </row>
    <row r="759" spans="1:4" s="770" customFormat="1" ht="11.25" customHeight="1" x14ac:dyDescent="0.2">
      <c r="A759" s="1181"/>
      <c r="B759" s="830">
        <v>15</v>
      </c>
      <c r="C759" s="830">
        <v>12</v>
      </c>
      <c r="D759" s="771" t="s">
        <v>2556</v>
      </c>
    </row>
    <row r="760" spans="1:4" s="770" customFormat="1" ht="11.25" customHeight="1" x14ac:dyDescent="0.2">
      <c r="A760" s="1181"/>
      <c r="B760" s="830">
        <v>18413.809999999998</v>
      </c>
      <c r="C760" s="830">
        <v>18413.806999999997</v>
      </c>
      <c r="D760" s="771" t="s">
        <v>2388</v>
      </c>
    </row>
    <row r="761" spans="1:4" s="770" customFormat="1" ht="11.25" customHeight="1" x14ac:dyDescent="0.2">
      <c r="A761" s="1181"/>
      <c r="B761" s="830">
        <v>3689</v>
      </c>
      <c r="C761" s="830">
        <v>3689</v>
      </c>
      <c r="D761" s="771" t="s">
        <v>2548</v>
      </c>
    </row>
    <row r="762" spans="1:4" s="770" customFormat="1" ht="11.25" customHeight="1" x14ac:dyDescent="0.2">
      <c r="A762" s="1181"/>
      <c r="B762" s="830">
        <v>540</v>
      </c>
      <c r="C762" s="830">
        <v>540</v>
      </c>
      <c r="D762" s="771" t="s">
        <v>2549</v>
      </c>
    </row>
    <row r="763" spans="1:4" s="770" customFormat="1" ht="11.25" customHeight="1" x14ac:dyDescent="0.2">
      <c r="A763" s="1181"/>
      <c r="B763" s="830">
        <v>353.52</v>
      </c>
      <c r="C763" s="830">
        <v>353.52000000000004</v>
      </c>
      <c r="D763" s="771" t="s">
        <v>2551</v>
      </c>
    </row>
    <row r="764" spans="1:4" s="770" customFormat="1" ht="11.25" customHeight="1" x14ac:dyDescent="0.2">
      <c r="A764" s="1181"/>
      <c r="B764" s="830">
        <v>23302.87</v>
      </c>
      <c r="C764" s="830">
        <v>23299.861999999997</v>
      </c>
      <c r="D764" s="771" t="s">
        <v>11</v>
      </c>
    </row>
    <row r="765" spans="1:4" s="770" customFormat="1" ht="11.25" customHeight="1" x14ac:dyDescent="0.2">
      <c r="A765" s="1180" t="s">
        <v>1050</v>
      </c>
      <c r="B765" s="829">
        <v>100</v>
      </c>
      <c r="C765" s="829">
        <v>100</v>
      </c>
      <c r="D765" s="769" t="s">
        <v>2193</v>
      </c>
    </row>
    <row r="766" spans="1:4" s="770" customFormat="1" ht="11.25" customHeight="1" x14ac:dyDescent="0.2">
      <c r="A766" s="1181"/>
      <c r="B766" s="830">
        <v>190</v>
      </c>
      <c r="C766" s="830">
        <v>190</v>
      </c>
      <c r="D766" s="771" t="s">
        <v>2194</v>
      </c>
    </row>
    <row r="767" spans="1:4" s="770" customFormat="1" ht="11.25" customHeight="1" x14ac:dyDescent="0.2">
      <c r="A767" s="1181"/>
      <c r="B767" s="830">
        <v>13</v>
      </c>
      <c r="C767" s="830">
        <v>11.032</v>
      </c>
      <c r="D767" s="771" t="s">
        <v>2556</v>
      </c>
    </row>
    <row r="768" spans="1:4" s="770" customFormat="1" ht="11.25" customHeight="1" x14ac:dyDescent="0.2">
      <c r="A768" s="1181"/>
      <c r="B768" s="830">
        <v>30912.26</v>
      </c>
      <c r="C768" s="830">
        <v>30912.261999999999</v>
      </c>
      <c r="D768" s="771" t="s">
        <v>2388</v>
      </c>
    </row>
    <row r="769" spans="1:4" s="770" customFormat="1" ht="11.25" customHeight="1" x14ac:dyDescent="0.2">
      <c r="A769" s="1181"/>
      <c r="B769" s="830">
        <v>15485.02</v>
      </c>
      <c r="C769" s="830">
        <v>15485.02</v>
      </c>
      <c r="D769" s="771" t="s">
        <v>2389</v>
      </c>
    </row>
    <row r="770" spans="1:4" s="770" customFormat="1" ht="11.25" customHeight="1" x14ac:dyDescent="0.2">
      <c r="A770" s="1181"/>
      <c r="B770" s="830">
        <v>6068</v>
      </c>
      <c r="C770" s="830">
        <v>6068</v>
      </c>
      <c r="D770" s="771" t="s">
        <v>2548</v>
      </c>
    </row>
    <row r="771" spans="1:4" s="770" customFormat="1" ht="11.25" customHeight="1" x14ac:dyDescent="0.2">
      <c r="A771" s="1181"/>
      <c r="B771" s="830">
        <v>1316</v>
      </c>
      <c r="C771" s="830">
        <v>1316</v>
      </c>
      <c r="D771" s="771" t="s">
        <v>2549</v>
      </c>
    </row>
    <row r="772" spans="1:4" s="770" customFormat="1" ht="11.25" customHeight="1" x14ac:dyDescent="0.2">
      <c r="A772" s="1181"/>
      <c r="B772" s="830">
        <v>457.28</v>
      </c>
      <c r="C772" s="830">
        <v>457.28</v>
      </c>
      <c r="D772" s="771" t="s">
        <v>2551</v>
      </c>
    </row>
    <row r="773" spans="1:4" s="770" customFormat="1" ht="21.75" customHeight="1" x14ac:dyDescent="0.2">
      <c r="A773" s="1181"/>
      <c r="B773" s="830">
        <v>424</v>
      </c>
      <c r="C773" s="830">
        <v>424</v>
      </c>
      <c r="D773" s="771" t="s">
        <v>2552</v>
      </c>
    </row>
    <row r="774" spans="1:4" s="770" customFormat="1" ht="11.25" customHeight="1" x14ac:dyDescent="0.2">
      <c r="A774" s="1181"/>
      <c r="B774" s="830">
        <v>500</v>
      </c>
      <c r="C774" s="830">
        <v>0</v>
      </c>
      <c r="D774" s="771" t="s">
        <v>2592</v>
      </c>
    </row>
    <row r="775" spans="1:4" s="770" customFormat="1" ht="11.25" customHeight="1" x14ac:dyDescent="0.2">
      <c r="A775" s="1182"/>
      <c r="B775" s="831">
        <v>55465.56</v>
      </c>
      <c r="C775" s="831">
        <v>54963.593999999997</v>
      </c>
      <c r="D775" s="772" t="s">
        <v>11</v>
      </c>
    </row>
    <row r="776" spans="1:4" s="770" customFormat="1" ht="11.25" customHeight="1" x14ac:dyDescent="0.2">
      <c r="A776" s="1181" t="s">
        <v>2593</v>
      </c>
      <c r="B776" s="830">
        <v>100</v>
      </c>
      <c r="C776" s="830">
        <v>100</v>
      </c>
      <c r="D776" s="771" t="s">
        <v>2193</v>
      </c>
    </row>
    <row r="777" spans="1:4" s="770" customFormat="1" ht="11.25" customHeight="1" x14ac:dyDescent="0.2">
      <c r="A777" s="1181"/>
      <c r="B777" s="830">
        <v>63</v>
      </c>
      <c r="C777" s="830">
        <v>63</v>
      </c>
      <c r="D777" s="771" t="s">
        <v>2547</v>
      </c>
    </row>
    <row r="778" spans="1:4" s="770" customFormat="1" ht="11.25" customHeight="1" x14ac:dyDescent="0.2">
      <c r="A778" s="1181"/>
      <c r="B778" s="830">
        <v>230.26</v>
      </c>
      <c r="C778" s="830">
        <v>230.25899999999999</v>
      </c>
      <c r="D778" s="771" t="s">
        <v>2375</v>
      </c>
    </row>
    <row r="779" spans="1:4" s="770" customFormat="1" ht="11.25" customHeight="1" x14ac:dyDescent="0.2">
      <c r="A779" s="1181"/>
      <c r="B779" s="830">
        <v>36</v>
      </c>
      <c r="C779" s="830">
        <v>36</v>
      </c>
      <c r="D779" s="771" t="s">
        <v>2194</v>
      </c>
    </row>
    <row r="780" spans="1:4" s="770" customFormat="1" ht="11.25" customHeight="1" x14ac:dyDescent="0.2">
      <c r="A780" s="1181"/>
      <c r="B780" s="830">
        <v>13568.93</v>
      </c>
      <c r="C780" s="830">
        <v>13568.923000000001</v>
      </c>
      <c r="D780" s="771" t="s">
        <v>2388</v>
      </c>
    </row>
    <row r="781" spans="1:4" s="770" customFormat="1" ht="11.25" customHeight="1" x14ac:dyDescent="0.2">
      <c r="A781" s="1181"/>
      <c r="B781" s="830">
        <v>3963</v>
      </c>
      <c r="C781" s="830">
        <v>3963</v>
      </c>
      <c r="D781" s="771" t="s">
        <v>2548</v>
      </c>
    </row>
    <row r="782" spans="1:4" s="770" customFormat="1" ht="11.25" customHeight="1" x14ac:dyDescent="0.2">
      <c r="A782" s="1181"/>
      <c r="B782" s="830">
        <v>569</v>
      </c>
      <c r="C782" s="830">
        <v>569</v>
      </c>
      <c r="D782" s="771" t="s">
        <v>2549</v>
      </c>
    </row>
    <row r="783" spans="1:4" s="770" customFormat="1" ht="21.75" customHeight="1" x14ac:dyDescent="0.2">
      <c r="A783" s="1181"/>
      <c r="B783" s="830">
        <v>1224</v>
      </c>
      <c r="C783" s="830">
        <v>1224</v>
      </c>
      <c r="D783" s="771" t="s">
        <v>2552</v>
      </c>
    </row>
    <row r="784" spans="1:4" s="770" customFormat="1" ht="11.25" customHeight="1" x14ac:dyDescent="0.2">
      <c r="A784" s="1181"/>
      <c r="B784" s="830">
        <v>19754.190000000002</v>
      </c>
      <c r="C784" s="830">
        <v>19754.182000000001</v>
      </c>
      <c r="D784" s="771" t="s">
        <v>11</v>
      </c>
    </row>
    <row r="785" spans="1:4" s="770" customFormat="1" ht="11.25" customHeight="1" x14ac:dyDescent="0.2">
      <c r="A785" s="1180" t="s">
        <v>1130</v>
      </c>
      <c r="B785" s="829">
        <v>4.6500000000000004</v>
      </c>
      <c r="C785" s="829">
        <v>4.6539999999999999</v>
      </c>
      <c r="D785" s="769" t="s">
        <v>2373</v>
      </c>
    </row>
    <row r="786" spans="1:4" s="770" customFormat="1" ht="11.25" customHeight="1" x14ac:dyDescent="0.2">
      <c r="A786" s="1181"/>
      <c r="B786" s="830">
        <v>3.1</v>
      </c>
      <c r="C786" s="830">
        <v>3.1</v>
      </c>
      <c r="D786" s="771" t="s">
        <v>2194</v>
      </c>
    </row>
    <row r="787" spans="1:4" s="770" customFormat="1" ht="11.25" customHeight="1" x14ac:dyDescent="0.2">
      <c r="A787" s="1181"/>
      <c r="B787" s="830">
        <v>25149.46</v>
      </c>
      <c r="C787" s="830">
        <v>25149.464</v>
      </c>
      <c r="D787" s="771" t="s">
        <v>2388</v>
      </c>
    </row>
    <row r="788" spans="1:4" s="770" customFormat="1" ht="11.25" customHeight="1" x14ac:dyDescent="0.2">
      <c r="A788" s="1181"/>
      <c r="B788" s="830">
        <v>2365</v>
      </c>
      <c r="C788" s="830">
        <v>2365</v>
      </c>
      <c r="D788" s="771" t="s">
        <v>2548</v>
      </c>
    </row>
    <row r="789" spans="1:4" s="770" customFormat="1" ht="11.25" customHeight="1" x14ac:dyDescent="0.2">
      <c r="A789" s="1181"/>
      <c r="B789" s="830">
        <v>186</v>
      </c>
      <c r="C789" s="830">
        <v>186</v>
      </c>
      <c r="D789" s="771" t="s">
        <v>2549</v>
      </c>
    </row>
    <row r="790" spans="1:4" s="770" customFormat="1" ht="11.25" customHeight="1" x14ac:dyDescent="0.2">
      <c r="A790" s="1181"/>
      <c r="B790" s="830">
        <v>450</v>
      </c>
      <c r="C790" s="830">
        <v>450</v>
      </c>
      <c r="D790" s="771" t="s">
        <v>2594</v>
      </c>
    </row>
    <row r="791" spans="1:4" s="770" customFormat="1" ht="11.25" customHeight="1" x14ac:dyDescent="0.2">
      <c r="A791" s="1181"/>
      <c r="B791" s="830">
        <v>490</v>
      </c>
      <c r="C791" s="830">
        <v>490</v>
      </c>
      <c r="D791" s="771" t="s">
        <v>2132</v>
      </c>
    </row>
    <row r="792" spans="1:4" s="770" customFormat="1" ht="11.25" customHeight="1" x14ac:dyDescent="0.2">
      <c r="A792" s="1182"/>
      <c r="B792" s="831">
        <v>28648.22</v>
      </c>
      <c r="C792" s="831">
        <v>28648.218000000001</v>
      </c>
      <c r="D792" s="772" t="s">
        <v>11</v>
      </c>
    </row>
    <row r="793" spans="1:4" s="770" customFormat="1" ht="11.25" customHeight="1" x14ac:dyDescent="0.2">
      <c r="A793" s="1181" t="s">
        <v>1136</v>
      </c>
      <c r="B793" s="830">
        <v>6241.14</v>
      </c>
      <c r="C793" s="830">
        <v>6241.1440000000002</v>
      </c>
      <c r="D793" s="771" t="s">
        <v>2388</v>
      </c>
    </row>
    <row r="794" spans="1:4" s="770" customFormat="1" ht="11.25" customHeight="1" x14ac:dyDescent="0.2">
      <c r="A794" s="1181"/>
      <c r="B794" s="830">
        <v>1427</v>
      </c>
      <c r="C794" s="830">
        <v>1427</v>
      </c>
      <c r="D794" s="771" t="s">
        <v>2548</v>
      </c>
    </row>
    <row r="795" spans="1:4" s="770" customFormat="1" ht="11.25" customHeight="1" x14ac:dyDescent="0.2">
      <c r="A795" s="1181"/>
      <c r="B795" s="830">
        <v>5</v>
      </c>
      <c r="C795" s="830">
        <v>5</v>
      </c>
      <c r="D795" s="771" t="s">
        <v>2549</v>
      </c>
    </row>
    <row r="796" spans="1:4" s="770" customFormat="1" ht="11.25" customHeight="1" x14ac:dyDescent="0.2">
      <c r="A796" s="1181"/>
      <c r="B796" s="830">
        <v>173.73</v>
      </c>
      <c r="C796" s="830">
        <v>173.7268</v>
      </c>
      <c r="D796" s="771" t="s">
        <v>2551</v>
      </c>
    </row>
    <row r="797" spans="1:4" s="770" customFormat="1" ht="21.75" customHeight="1" x14ac:dyDescent="0.2">
      <c r="A797" s="1181"/>
      <c r="B797" s="830">
        <v>1020</v>
      </c>
      <c r="C797" s="830">
        <v>1020</v>
      </c>
      <c r="D797" s="771" t="s">
        <v>2552</v>
      </c>
    </row>
    <row r="798" spans="1:4" s="770" customFormat="1" ht="11.25" customHeight="1" x14ac:dyDescent="0.2">
      <c r="A798" s="1181"/>
      <c r="B798" s="830">
        <v>8866.869999999999</v>
      </c>
      <c r="C798" s="830">
        <v>8866.8708000000006</v>
      </c>
      <c r="D798" s="771" t="s">
        <v>11</v>
      </c>
    </row>
    <row r="799" spans="1:4" s="770" customFormat="1" ht="11.25" customHeight="1" x14ac:dyDescent="0.2">
      <c r="A799" s="1180" t="s">
        <v>1181</v>
      </c>
      <c r="B799" s="829">
        <v>605.85</v>
      </c>
      <c r="C799" s="829">
        <v>605.851</v>
      </c>
      <c r="D799" s="769" t="s">
        <v>2375</v>
      </c>
    </row>
    <row r="800" spans="1:4" s="770" customFormat="1" ht="11.25" customHeight="1" x14ac:dyDescent="0.2">
      <c r="A800" s="1181"/>
      <c r="B800" s="830">
        <v>166.4</v>
      </c>
      <c r="C800" s="830">
        <v>166.4</v>
      </c>
      <c r="D800" s="771" t="s">
        <v>2194</v>
      </c>
    </row>
    <row r="801" spans="1:4" s="770" customFormat="1" ht="11.25" customHeight="1" x14ac:dyDescent="0.2">
      <c r="A801" s="1181"/>
      <c r="B801" s="830">
        <v>10</v>
      </c>
      <c r="C801" s="830">
        <v>10</v>
      </c>
      <c r="D801" s="771" t="s">
        <v>2556</v>
      </c>
    </row>
    <row r="802" spans="1:4" s="770" customFormat="1" ht="11.25" customHeight="1" x14ac:dyDescent="0.2">
      <c r="A802" s="1181"/>
      <c r="B802" s="830">
        <v>93.35</v>
      </c>
      <c r="C802" s="830">
        <v>49.737999999999992</v>
      </c>
      <c r="D802" s="771" t="s">
        <v>2384</v>
      </c>
    </row>
    <row r="803" spans="1:4" s="770" customFormat="1" ht="11.25" customHeight="1" x14ac:dyDescent="0.2">
      <c r="A803" s="1181"/>
      <c r="B803" s="830">
        <v>30546.859999999997</v>
      </c>
      <c r="C803" s="830">
        <v>30546.864000000001</v>
      </c>
      <c r="D803" s="771" t="s">
        <v>2388</v>
      </c>
    </row>
    <row r="804" spans="1:4" s="770" customFormat="1" ht="11.25" customHeight="1" x14ac:dyDescent="0.2">
      <c r="A804" s="1181"/>
      <c r="B804" s="830">
        <v>10570</v>
      </c>
      <c r="C804" s="830">
        <v>10570</v>
      </c>
      <c r="D804" s="771" t="s">
        <v>2548</v>
      </c>
    </row>
    <row r="805" spans="1:4" s="770" customFormat="1" ht="11.25" customHeight="1" x14ac:dyDescent="0.2">
      <c r="A805" s="1181"/>
      <c r="B805" s="830">
        <v>1942</v>
      </c>
      <c r="C805" s="830">
        <v>1942</v>
      </c>
      <c r="D805" s="771" t="s">
        <v>2549</v>
      </c>
    </row>
    <row r="806" spans="1:4" s="770" customFormat="1" ht="11.25" customHeight="1" x14ac:dyDescent="0.2">
      <c r="A806" s="1181"/>
      <c r="B806" s="830">
        <v>457.45</v>
      </c>
      <c r="C806" s="830">
        <v>457.44079999999997</v>
      </c>
      <c r="D806" s="771" t="s">
        <v>2551</v>
      </c>
    </row>
    <row r="807" spans="1:4" s="770" customFormat="1" ht="21.75" customHeight="1" x14ac:dyDescent="0.2">
      <c r="A807" s="1181"/>
      <c r="B807" s="830">
        <v>3128</v>
      </c>
      <c r="C807" s="830">
        <v>3128</v>
      </c>
      <c r="D807" s="771" t="s">
        <v>2552</v>
      </c>
    </row>
    <row r="808" spans="1:4" s="770" customFormat="1" ht="11.25" customHeight="1" x14ac:dyDescent="0.2">
      <c r="A808" s="1181"/>
      <c r="B808" s="830">
        <v>242.5</v>
      </c>
      <c r="C808" s="830">
        <v>242.5</v>
      </c>
      <c r="D808" s="771" t="s">
        <v>2569</v>
      </c>
    </row>
    <row r="809" spans="1:4" s="770" customFormat="1" ht="11.25" customHeight="1" x14ac:dyDescent="0.2">
      <c r="A809" s="1181"/>
      <c r="B809" s="830">
        <v>600</v>
      </c>
      <c r="C809" s="830">
        <v>600</v>
      </c>
      <c r="D809" s="771" t="s">
        <v>2134</v>
      </c>
    </row>
    <row r="810" spans="1:4" s="770" customFormat="1" ht="11.25" customHeight="1" x14ac:dyDescent="0.2">
      <c r="A810" s="1182"/>
      <c r="B810" s="831">
        <v>48362.409999999989</v>
      </c>
      <c r="C810" s="831">
        <v>48318.793799999992</v>
      </c>
      <c r="D810" s="772" t="s">
        <v>11</v>
      </c>
    </row>
    <row r="811" spans="1:4" s="770" customFormat="1" ht="11.25" customHeight="1" x14ac:dyDescent="0.2">
      <c r="A811" s="1181" t="s">
        <v>1172</v>
      </c>
      <c r="B811" s="830">
        <v>9.31</v>
      </c>
      <c r="C811" s="830">
        <v>9.3089999999999993</v>
      </c>
      <c r="D811" s="771" t="s">
        <v>2373</v>
      </c>
    </row>
    <row r="812" spans="1:4" s="770" customFormat="1" ht="11.25" customHeight="1" x14ac:dyDescent="0.2">
      <c r="A812" s="1181"/>
      <c r="B812" s="830">
        <v>747.68</v>
      </c>
      <c r="C812" s="830">
        <v>747.67600000000004</v>
      </c>
      <c r="D812" s="771" t="s">
        <v>2375</v>
      </c>
    </row>
    <row r="813" spans="1:4" s="770" customFormat="1" ht="11.25" customHeight="1" x14ac:dyDescent="0.2">
      <c r="A813" s="1181"/>
      <c r="B813" s="830">
        <v>500.1</v>
      </c>
      <c r="C813" s="830">
        <v>500.1</v>
      </c>
      <c r="D813" s="771" t="s">
        <v>2194</v>
      </c>
    </row>
    <row r="814" spans="1:4" s="770" customFormat="1" ht="21.75" customHeight="1" x14ac:dyDescent="0.2">
      <c r="A814" s="1181"/>
      <c r="B814" s="830">
        <v>72.34</v>
      </c>
      <c r="C814" s="830">
        <v>66.031999999999996</v>
      </c>
      <c r="D814" s="771" t="s">
        <v>2372</v>
      </c>
    </row>
    <row r="815" spans="1:4" s="770" customFormat="1" ht="11.25" customHeight="1" x14ac:dyDescent="0.2">
      <c r="A815" s="1181"/>
      <c r="B815" s="830">
        <v>100</v>
      </c>
      <c r="C815" s="830">
        <v>100</v>
      </c>
      <c r="D815" s="771" t="s">
        <v>2556</v>
      </c>
    </row>
    <row r="816" spans="1:4" s="770" customFormat="1" ht="11.25" customHeight="1" x14ac:dyDescent="0.2">
      <c r="A816" s="1181"/>
      <c r="B816" s="830">
        <v>46310.07</v>
      </c>
      <c r="C816" s="830">
        <v>46310.07</v>
      </c>
      <c r="D816" s="771" t="s">
        <v>2388</v>
      </c>
    </row>
    <row r="817" spans="1:4" s="770" customFormat="1" ht="11.25" customHeight="1" x14ac:dyDescent="0.2">
      <c r="A817" s="1181"/>
      <c r="B817" s="830">
        <v>13692</v>
      </c>
      <c r="C817" s="830">
        <v>13692</v>
      </c>
      <c r="D817" s="771" t="s">
        <v>2548</v>
      </c>
    </row>
    <row r="818" spans="1:4" s="770" customFormat="1" ht="11.25" customHeight="1" x14ac:dyDescent="0.2">
      <c r="A818" s="1181"/>
      <c r="B818" s="830">
        <v>2556</v>
      </c>
      <c r="C818" s="830">
        <v>2547.2446599999998</v>
      </c>
      <c r="D818" s="771" t="s">
        <v>2549</v>
      </c>
    </row>
    <row r="819" spans="1:4" s="770" customFormat="1" ht="11.25" customHeight="1" x14ac:dyDescent="0.2">
      <c r="A819" s="1181"/>
      <c r="B819" s="830">
        <v>1200</v>
      </c>
      <c r="C819" s="830">
        <v>1200</v>
      </c>
      <c r="D819" s="771" t="s">
        <v>2132</v>
      </c>
    </row>
    <row r="820" spans="1:4" s="770" customFormat="1" ht="11.25" customHeight="1" x14ac:dyDescent="0.2">
      <c r="A820" s="1181"/>
      <c r="B820" s="830">
        <v>522.14</v>
      </c>
      <c r="C820" s="830">
        <v>522.14</v>
      </c>
      <c r="D820" s="771" t="s">
        <v>2551</v>
      </c>
    </row>
    <row r="821" spans="1:4" s="770" customFormat="1" ht="21.75" customHeight="1" x14ac:dyDescent="0.2">
      <c r="A821" s="1181"/>
      <c r="B821" s="830">
        <v>884</v>
      </c>
      <c r="C821" s="830">
        <v>884</v>
      </c>
      <c r="D821" s="771" t="s">
        <v>2552</v>
      </c>
    </row>
    <row r="822" spans="1:4" s="770" customFormat="1" ht="11.25" customHeight="1" x14ac:dyDescent="0.2">
      <c r="A822" s="1181"/>
      <c r="B822" s="830">
        <v>380.1</v>
      </c>
      <c r="C822" s="830">
        <v>380.1</v>
      </c>
      <c r="D822" s="771" t="s">
        <v>2569</v>
      </c>
    </row>
    <row r="823" spans="1:4" s="770" customFormat="1" ht="11.25" customHeight="1" x14ac:dyDescent="0.2">
      <c r="A823" s="1181"/>
      <c r="B823" s="830">
        <v>66973.740000000005</v>
      </c>
      <c r="C823" s="830">
        <v>66958.671660000007</v>
      </c>
      <c r="D823" s="771" t="s">
        <v>11</v>
      </c>
    </row>
    <row r="824" spans="1:4" s="770" customFormat="1" ht="11.25" customHeight="1" x14ac:dyDescent="0.2">
      <c r="A824" s="1180" t="s">
        <v>1166</v>
      </c>
      <c r="B824" s="829">
        <v>5063.05</v>
      </c>
      <c r="C824" s="829">
        <v>5063.0460299999995</v>
      </c>
      <c r="D824" s="769" t="s">
        <v>2567</v>
      </c>
    </row>
    <row r="825" spans="1:4" s="770" customFormat="1" ht="11.25" customHeight="1" x14ac:dyDescent="0.2">
      <c r="A825" s="1181"/>
      <c r="B825" s="830">
        <v>78.650000000000006</v>
      </c>
      <c r="C825" s="830">
        <v>78.650000000000006</v>
      </c>
      <c r="D825" s="771" t="s">
        <v>2547</v>
      </c>
    </row>
    <row r="826" spans="1:4" s="770" customFormat="1" ht="11.25" customHeight="1" x14ac:dyDescent="0.2">
      <c r="A826" s="1181"/>
      <c r="B826" s="830">
        <v>759.37</v>
      </c>
      <c r="C826" s="830">
        <v>759.37099999999998</v>
      </c>
      <c r="D826" s="771" t="s">
        <v>2375</v>
      </c>
    </row>
    <row r="827" spans="1:4" s="770" customFormat="1" ht="11.25" customHeight="1" x14ac:dyDescent="0.2">
      <c r="A827" s="1181"/>
      <c r="B827" s="830">
        <v>692.58</v>
      </c>
      <c r="C827" s="830">
        <v>692.58100000000002</v>
      </c>
      <c r="D827" s="771" t="s">
        <v>2194</v>
      </c>
    </row>
    <row r="828" spans="1:4" s="770" customFormat="1" ht="11.25" customHeight="1" x14ac:dyDescent="0.2">
      <c r="A828" s="1181"/>
      <c r="B828" s="830">
        <v>26087.03</v>
      </c>
      <c r="C828" s="830">
        <v>26087.028000000002</v>
      </c>
      <c r="D828" s="771" t="s">
        <v>2388</v>
      </c>
    </row>
    <row r="829" spans="1:4" s="770" customFormat="1" ht="11.25" customHeight="1" x14ac:dyDescent="0.2">
      <c r="A829" s="1181"/>
      <c r="B829" s="830">
        <v>6325</v>
      </c>
      <c r="C829" s="830">
        <v>6325</v>
      </c>
      <c r="D829" s="771" t="s">
        <v>2548</v>
      </c>
    </row>
    <row r="830" spans="1:4" s="770" customFormat="1" ht="11.25" customHeight="1" x14ac:dyDescent="0.2">
      <c r="A830" s="1181"/>
      <c r="B830" s="830">
        <v>690</v>
      </c>
      <c r="C830" s="830">
        <v>690</v>
      </c>
      <c r="D830" s="771" t="s">
        <v>2549</v>
      </c>
    </row>
    <row r="831" spans="1:4" s="770" customFormat="1" ht="11.25" customHeight="1" x14ac:dyDescent="0.2">
      <c r="A831" s="1181"/>
      <c r="B831" s="830">
        <v>14500</v>
      </c>
      <c r="C831" s="830">
        <v>14499.9622</v>
      </c>
      <c r="D831" s="771" t="s">
        <v>2595</v>
      </c>
    </row>
    <row r="832" spans="1:4" s="770" customFormat="1" ht="11.25" customHeight="1" x14ac:dyDescent="0.2">
      <c r="A832" s="1181"/>
      <c r="B832" s="830">
        <v>322.66999999999996</v>
      </c>
      <c r="C832" s="830">
        <v>322.67439999999999</v>
      </c>
      <c r="D832" s="771" t="s">
        <v>2551</v>
      </c>
    </row>
    <row r="833" spans="1:4" s="770" customFormat="1" ht="11.25" customHeight="1" x14ac:dyDescent="0.2">
      <c r="A833" s="1182"/>
      <c r="B833" s="831">
        <v>54518.35</v>
      </c>
      <c r="C833" s="831">
        <v>54518.312630000008</v>
      </c>
      <c r="D833" s="772" t="s">
        <v>11</v>
      </c>
    </row>
    <row r="834" spans="1:4" s="770" customFormat="1" ht="11.25" customHeight="1" x14ac:dyDescent="0.2">
      <c r="A834" s="1181" t="s">
        <v>1132</v>
      </c>
      <c r="B834" s="830">
        <v>4.6500000000000004</v>
      </c>
      <c r="C834" s="830">
        <v>4.6539999999999999</v>
      </c>
      <c r="D834" s="771" t="s">
        <v>2373</v>
      </c>
    </row>
    <row r="835" spans="1:4" s="770" customFormat="1" ht="11.25" customHeight="1" x14ac:dyDescent="0.2">
      <c r="A835" s="1181"/>
      <c r="B835" s="830">
        <v>100</v>
      </c>
      <c r="C835" s="830">
        <v>100</v>
      </c>
      <c r="D835" s="771" t="s">
        <v>2193</v>
      </c>
    </row>
    <row r="836" spans="1:4" s="770" customFormat="1" ht="11.25" customHeight="1" x14ac:dyDescent="0.2">
      <c r="A836" s="1181"/>
      <c r="B836" s="830">
        <v>106.3</v>
      </c>
      <c r="C836" s="830">
        <v>106.3</v>
      </c>
      <c r="D836" s="771" t="s">
        <v>2194</v>
      </c>
    </row>
    <row r="837" spans="1:4" s="770" customFormat="1" ht="11.25" customHeight="1" x14ac:dyDescent="0.2">
      <c r="A837" s="1181"/>
      <c r="B837" s="830">
        <v>28734.49</v>
      </c>
      <c r="C837" s="830">
        <v>28734.493999999999</v>
      </c>
      <c r="D837" s="771" t="s">
        <v>2388</v>
      </c>
    </row>
    <row r="838" spans="1:4" s="770" customFormat="1" ht="11.25" customHeight="1" x14ac:dyDescent="0.2">
      <c r="A838" s="1181"/>
      <c r="B838" s="830">
        <v>4556</v>
      </c>
      <c r="C838" s="830">
        <v>4556</v>
      </c>
      <c r="D838" s="771" t="s">
        <v>2548</v>
      </c>
    </row>
    <row r="839" spans="1:4" s="770" customFormat="1" ht="11.25" customHeight="1" x14ac:dyDescent="0.2">
      <c r="A839" s="1181"/>
      <c r="B839" s="830">
        <v>544</v>
      </c>
      <c r="C839" s="830">
        <v>544</v>
      </c>
      <c r="D839" s="771" t="s">
        <v>2549</v>
      </c>
    </row>
    <row r="840" spans="1:4" s="770" customFormat="1" ht="11.25" customHeight="1" x14ac:dyDescent="0.2">
      <c r="A840" s="1181"/>
      <c r="B840" s="830">
        <v>409.82</v>
      </c>
      <c r="C840" s="830">
        <v>409.8152</v>
      </c>
      <c r="D840" s="771" t="s">
        <v>2551</v>
      </c>
    </row>
    <row r="841" spans="1:4" s="770" customFormat="1" ht="11.25" customHeight="1" x14ac:dyDescent="0.2">
      <c r="A841" s="1181"/>
      <c r="B841" s="830">
        <v>4393.49</v>
      </c>
      <c r="C841" s="830">
        <v>4393.4865300000001</v>
      </c>
      <c r="D841" s="771" t="s">
        <v>2596</v>
      </c>
    </row>
    <row r="842" spans="1:4" s="770" customFormat="1" ht="11.25" customHeight="1" x14ac:dyDescent="0.2">
      <c r="A842" s="1181"/>
      <c r="B842" s="830">
        <v>38848.75</v>
      </c>
      <c r="C842" s="830">
        <v>38848.749730000003</v>
      </c>
      <c r="D842" s="771" t="s">
        <v>11</v>
      </c>
    </row>
    <row r="843" spans="1:4" s="770" customFormat="1" ht="11.25" customHeight="1" x14ac:dyDescent="0.2">
      <c r="A843" s="1180" t="s">
        <v>1134</v>
      </c>
      <c r="B843" s="829">
        <v>18.52</v>
      </c>
      <c r="C843" s="829">
        <v>18.524000000000001</v>
      </c>
      <c r="D843" s="769" t="s">
        <v>2373</v>
      </c>
    </row>
    <row r="844" spans="1:4" s="770" customFormat="1" ht="11.25" customHeight="1" x14ac:dyDescent="0.2">
      <c r="A844" s="1181"/>
      <c r="B844" s="830">
        <v>580</v>
      </c>
      <c r="C844" s="830">
        <v>580</v>
      </c>
      <c r="D844" s="771" t="s">
        <v>2547</v>
      </c>
    </row>
    <row r="845" spans="1:4" s="770" customFormat="1" ht="11.25" customHeight="1" x14ac:dyDescent="0.2">
      <c r="A845" s="1181"/>
      <c r="B845" s="830">
        <v>248.75</v>
      </c>
      <c r="C845" s="830">
        <v>248.75299999999999</v>
      </c>
      <c r="D845" s="771" t="s">
        <v>2375</v>
      </c>
    </row>
    <row r="846" spans="1:4" s="770" customFormat="1" ht="11.25" customHeight="1" x14ac:dyDescent="0.2">
      <c r="A846" s="1181"/>
      <c r="B846" s="830">
        <v>106.2</v>
      </c>
      <c r="C846" s="830">
        <v>106.2</v>
      </c>
      <c r="D846" s="771" t="s">
        <v>2194</v>
      </c>
    </row>
    <row r="847" spans="1:4" s="770" customFormat="1" ht="21.75" customHeight="1" x14ac:dyDescent="0.2">
      <c r="A847" s="1181"/>
      <c r="B847" s="830">
        <v>110.62</v>
      </c>
      <c r="C847" s="830">
        <v>95.371409999999997</v>
      </c>
      <c r="D847" s="771" t="s">
        <v>2372</v>
      </c>
    </row>
    <row r="848" spans="1:4" s="770" customFormat="1" ht="11.25" customHeight="1" x14ac:dyDescent="0.2">
      <c r="A848" s="1181"/>
      <c r="B848" s="830">
        <v>7.2</v>
      </c>
      <c r="C848" s="830">
        <v>7.2</v>
      </c>
      <c r="D848" s="771" t="s">
        <v>2384</v>
      </c>
    </row>
    <row r="849" spans="1:4" s="770" customFormat="1" ht="11.25" customHeight="1" x14ac:dyDescent="0.2">
      <c r="A849" s="1181"/>
      <c r="B849" s="830">
        <v>25423.96</v>
      </c>
      <c r="C849" s="830">
        <v>25423.955000000002</v>
      </c>
      <c r="D849" s="771" t="s">
        <v>2388</v>
      </c>
    </row>
    <row r="850" spans="1:4" s="770" customFormat="1" ht="11.25" customHeight="1" x14ac:dyDescent="0.2">
      <c r="A850" s="1181"/>
      <c r="B850" s="830">
        <v>9028</v>
      </c>
      <c r="C850" s="830">
        <v>9028</v>
      </c>
      <c r="D850" s="771" t="s">
        <v>2548</v>
      </c>
    </row>
    <row r="851" spans="1:4" s="770" customFormat="1" ht="11.25" customHeight="1" x14ac:dyDescent="0.2">
      <c r="A851" s="1181"/>
      <c r="B851" s="830">
        <v>1722</v>
      </c>
      <c r="C851" s="830">
        <v>1722</v>
      </c>
      <c r="D851" s="771" t="s">
        <v>2549</v>
      </c>
    </row>
    <row r="852" spans="1:4" s="770" customFormat="1" ht="11.25" customHeight="1" x14ac:dyDescent="0.2">
      <c r="A852" s="1181"/>
      <c r="B852" s="830">
        <v>347.19</v>
      </c>
      <c r="C852" s="830">
        <v>347.18720000000002</v>
      </c>
      <c r="D852" s="771" t="s">
        <v>2551</v>
      </c>
    </row>
    <row r="853" spans="1:4" s="770" customFormat="1" ht="21.75" customHeight="1" x14ac:dyDescent="0.2">
      <c r="A853" s="1181"/>
      <c r="B853" s="830">
        <v>354</v>
      </c>
      <c r="C853" s="830">
        <v>354</v>
      </c>
      <c r="D853" s="771" t="s">
        <v>2552</v>
      </c>
    </row>
    <row r="854" spans="1:4" s="770" customFormat="1" ht="11.25" customHeight="1" x14ac:dyDescent="0.2">
      <c r="A854" s="1182"/>
      <c r="B854" s="831">
        <v>37946.44</v>
      </c>
      <c r="C854" s="831">
        <v>37931.190610000005</v>
      </c>
      <c r="D854" s="772" t="s">
        <v>11</v>
      </c>
    </row>
    <row r="855" spans="1:4" s="770" customFormat="1" ht="11.25" customHeight="1" x14ac:dyDescent="0.2">
      <c r="A855" s="1181" t="s">
        <v>1107</v>
      </c>
      <c r="B855" s="830">
        <v>5330.4</v>
      </c>
      <c r="C855" s="830">
        <v>5330.3911699999999</v>
      </c>
      <c r="D855" s="771" t="s">
        <v>2586</v>
      </c>
    </row>
    <row r="856" spans="1:4" s="770" customFormat="1" ht="11.25" customHeight="1" x14ac:dyDescent="0.2">
      <c r="A856" s="1181"/>
      <c r="B856" s="830">
        <v>80</v>
      </c>
      <c r="C856" s="830">
        <v>80</v>
      </c>
      <c r="D856" s="771" t="s">
        <v>2578</v>
      </c>
    </row>
    <row r="857" spans="1:4" s="770" customFormat="1" ht="11.25" customHeight="1" x14ac:dyDescent="0.2">
      <c r="A857" s="1181"/>
      <c r="B857" s="830">
        <v>51.98</v>
      </c>
      <c r="C857" s="830">
        <v>51.982999999999997</v>
      </c>
      <c r="D857" s="771" t="s">
        <v>2375</v>
      </c>
    </row>
    <row r="858" spans="1:4" s="770" customFormat="1" ht="11.25" customHeight="1" x14ac:dyDescent="0.2">
      <c r="A858" s="1181"/>
      <c r="B858" s="830">
        <v>102.4</v>
      </c>
      <c r="C858" s="830">
        <v>102.4</v>
      </c>
      <c r="D858" s="771" t="s">
        <v>2194</v>
      </c>
    </row>
    <row r="859" spans="1:4" s="770" customFormat="1" ht="11.25" customHeight="1" x14ac:dyDescent="0.2">
      <c r="A859" s="1181"/>
      <c r="B859" s="830">
        <v>19538.599999999999</v>
      </c>
      <c r="C859" s="830">
        <v>19538.599999999999</v>
      </c>
      <c r="D859" s="771" t="s">
        <v>2388</v>
      </c>
    </row>
    <row r="860" spans="1:4" s="770" customFormat="1" ht="11.25" customHeight="1" x14ac:dyDescent="0.2">
      <c r="A860" s="1181"/>
      <c r="B860" s="830">
        <v>2312</v>
      </c>
      <c r="C860" s="830">
        <v>2312</v>
      </c>
      <c r="D860" s="771" t="s">
        <v>2548</v>
      </c>
    </row>
    <row r="861" spans="1:4" s="770" customFormat="1" ht="11.25" customHeight="1" x14ac:dyDescent="0.2">
      <c r="A861" s="1181"/>
      <c r="B861" s="830">
        <v>574</v>
      </c>
      <c r="C861" s="830">
        <v>573.34259999999995</v>
      </c>
      <c r="D861" s="771" t="s">
        <v>2549</v>
      </c>
    </row>
    <row r="862" spans="1:4" s="770" customFormat="1" ht="11.25" customHeight="1" x14ac:dyDescent="0.2">
      <c r="A862" s="1181"/>
      <c r="B862" s="830">
        <v>327.49</v>
      </c>
      <c r="C862" s="830">
        <v>327.4896</v>
      </c>
      <c r="D862" s="771" t="s">
        <v>2551</v>
      </c>
    </row>
    <row r="863" spans="1:4" s="770" customFormat="1" ht="11.25" customHeight="1" x14ac:dyDescent="0.2">
      <c r="A863" s="1181"/>
      <c r="B863" s="830">
        <v>28316.87</v>
      </c>
      <c r="C863" s="830">
        <v>28316.20637</v>
      </c>
      <c r="D863" s="771" t="s">
        <v>11</v>
      </c>
    </row>
    <row r="864" spans="1:4" s="770" customFormat="1" ht="11.25" customHeight="1" x14ac:dyDescent="0.2">
      <c r="A864" s="1180" t="s">
        <v>1087</v>
      </c>
      <c r="B864" s="829">
        <v>83.78</v>
      </c>
      <c r="C864" s="829">
        <v>83.778999999999996</v>
      </c>
      <c r="D864" s="769" t="s">
        <v>2373</v>
      </c>
    </row>
    <row r="865" spans="1:4" s="770" customFormat="1" ht="11.25" customHeight="1" x14ac:dyDescent="0.2">
      <c r="A865" s="1181"/>
      <c r="B865" s="830">
        <v>39.700000000000003</v>
      </c>
      <c r="C865" s="830">
        <v>39.700000000000003</v>
      </c>
      <c r="D865" s="771" t="s">
        <v>2194</v>
      </c>
    </row>
    <row r="866" spans="1:4" s="770" customFormat="1" ht="21.75" customHeight="1" x14ac:dyDescent="0.2">
      <c r="A866" s="1181"/>
      <c r="B866" s="830">
        <v>93.56</v>
      </c>
      <c r="C866" s="830">
        <v>91.16</v>
      </c>
      <c r="D866" s="771" t="s">
        <v>2372</v>
      </c>
    </row>
    <row r="867" spans="1:4" s="770" customFormat="1" ht="11.25" customHeight="1" x14ac:dyDescent="0.2">
      <c r="A867" s="1181"/>
      <c r="B867" s="830">
        <v>34607.979999999996</v>
      </c>
      <c r="C867" s="830">
        <v>34607.978000000003</v>
      </c>
      <c r="D867" s="771" t="s">
        <v>2388</v>
      </c>
    </row>
    <row r="868" spans="1:4" s="770" customFormat="1" ht="11.25" customHeight="1" x14ac:dyDescent="0.2">
      <c r="A868" s="1181"/>
      <c r="B868" s="830">
        <v>5196</v>
      </c>
      <c r="C868" s="830">
        <v>5196</v>
      </c>
      <c r="D868" s="771" t="s">
        <v>2548</v>
      </c>
    </row>
    <row r="869" spans="1:4" s="770" customFormat="1" ht="11.25" customHeight="1" x14ac:dyDescent="0.2">
      <c r="A869" s="1181"/>
      <c r="B869" s="830">
        <v>1380</v>
      </c>
      <c r="C869" s="830">
        <v>1380</v>
      </c>
      <c r="D869" s="771" t="s">
        <v>2549</v>
      </c>
    </row>
    <row r="870" spans="1:4" s="770" customFormat="1" ht="11.25" customHeight="1" x14ac:dyDescent="0.2">
      <c r="A870" s="1181"/>
      <c r="B870" s="830">
        <v>289.32</v>
      </c>
      <c r="C870" s="830">
        <v>289.31560000000002</v>
      </c>
      <c r="D870" s="771" t="s">
        <v>2551</v>
      </c>
    </row>
    <row r="871" spans="1:4" s="770" customFormat="1" ht="11.25" customHeight="1" x14ac:dyDescent="0.2">
      <c r="A871" s="1182"/>
      <c r="B871" s="831">
        <v>41690.339999999997</v>
      </c>
      <c r="C871" s="831">
        <v>41687.9326</v>
      </c>
      <c r="D871" s="772" t="s">
        <v>11</v>
      </c>
    </row>
    <row r="872" spans="1:4" s="770" customFormat="1" ht="11.25" customHeight="1" x14ac:dyDescent="0.2">
      <c r="A872" s="1181" t="s">
        <v>1108</v>
      </c>
      <c r="B872" s="830">
        <v>150</v>
      </c>
      <c r="C872" s="830">
        <v>150</v>
      </c>
      <c r="D872" s="771" t="s">
        <v>2193</v>
      </c>
    </row>
    <row r="873" spans="1:4" s="770" customFormat="1" ht="11.25" customHeight="1" x14ac:dyDescent="0.2">
      <c r="A873" s="1181"/>
      <c r="B873" s="830">
        <v>45</v>
      </c>
      <c r="C873" s="830">
        <v>45</v>
      </c>
      <c r="D873" s="771" t="s">
        <v>2194</v>
      </c>
    </row>
    <row r="874" spans="1:4" s="770" customFormat="1" ht="11.25" customHeight="1" x14ac:dyDescent="0.2">
      <c r="A874" s="1181"/>
      <c r="B874" s="830">
        <v>18093.789999999997</v>
      </c>
      <c r="C874" s="830">
        <v>18093.790999999997</v>
      </c>
      <c r="D874" s="771" t="s">
        <v>2388</v>
      </c>
    </row>
    <row r="875" spans="1:4" s="770" customFormat="1" ht="11.25" customHeight="1" x14ac:dyDescent="0.2">
      <c r="A875" s="1181"/>
      <c r="B875" s="830">
        <v>4211</v>
      </c>
      <c r="C875" s="830">
        <v>4211</v>
      </c>
      <c r="D875" s="771" t="s">
        <v>2548</v>
      </c>
    </row>
    <row r="876" spans="1:4" s="770" customFormat="1" ht="11.25" customHeight="1" x14ac:dyDescent="0.2">
      <c r="A876" s="1181"/>
      <c r="B876" s="830">
        <v>479</v>
      </c>
      <c r="C876" s="830">
        <v>479</v>
      </c>
      <c r="D876" s="771" t="s">
        <v>2549</v>
      </c>
    </row>
    <row r="877" spans="1:4" s="770" customFormat="1" ht="11.25" customHeight="1" x14ac:dyDescent="0.2">
      <c r="A877" s="1181"/>
      <c r="B877" s="830">
        <v>310.74</v>
      </c>
      <c r="C877" s="830">
        <v>310.74239999999998</v>
      </c>
      <c r="D877" s="771" t="s">
        <v>2551</v>
      </c>
    </row>
    <row r="878" spans="1:4" s="770" customFormat="1" ht="11.25" customHeight="1" x14ac:dyDescent="0.2">
      <c r="A878" s="1181"/>
      <c r="B878" s="830">
        <v>23289.53</v>
      </c>
      <c r="C878" s="830">
        <v>23289.533399999997</v>
      </c>
      <c r="D878" s="771" t="s">
        <v>11</v>
      </c>
    </row>
    <row r="879" spans="1:4" s="770" customFormat="1" ht="11.25" customHeight="1" x14ac:dyDescent="0.2">
      <c r="A879" s="1180" t="s">
        <v>1122</v>
      </c>
      <c r="B879" s="829">
        <v>46.54</v>
      </c>
      <c r="C879" s="829">
        <v>46.542999999999999</v>
      </c>
      <c r="D879" s="769" t="s">
        <v>2373</v>
      </c>
    </row>
    <row r="880" spans="1:4" s="770" customFormat="1" ht="11.25" customHeight="1" x14ac:dyDescent="0.2">
      <c r="A880" s="1181"/>
      <c r="B880" s="830">
        <v>250</v>
      </c>
      <c r="C880" s="830">
        <v>250</v>
      </c>
      <c r="D880" s="771" t="s">
        <v>2193</v>
      </c>
    </row>
    <row r="881" spans="1:4" s="770" customFormat="1" ht="11.25" customHeight="1" x14ac:dyDescent="0.2">
      <c r="A881" s="1181"/>
      <c r="B881" s="830">
        <v>62.2</v>
      </c>
      <c r="C881" s="830">
        <v>62.2</v>
      </c>
      <c r="D881" s="771" t="s">
        <v>2517</v>
      </c>
    </row>
    <row r="882" spans="1:4" s="770" customFormat="1" ht="11.25" customHeight="1" x14ac:dyDescent="0.2">
      <c r="A882" s="1181"/>
      <c r="B882" s="830">
        <v>157</v>
      </c>
      <c r="C882" s="830">
        <v>156.99700000000001</v>
      </c>
      <c r="D882" s="771" t="s">
        <v>2375</v>
      </c>
    </row>
    <row r="883" spans="1:4" s="770" customFormat="1" ht="11.25" customHeight="1" x14ac:dyDescent="0.2">
      <c r="A883" s="1181"/>
      <c r="B883" s="830">
        <v>93.4</v>
      </c>
      <c r="C883" s="830">
        <v>93.4</v>
      </c>
      <c r="D883" s="771" t="s">
        <v>2194</v>
      </c>
    </row>
    <row r="884" spans="1:4" s="770" customFormat="1" ht="11.25" customHeight="1" x14ac:dyDescent="0.2">
      <c r="A884" s="1181"/>
      <c r="B884" s="830">
        <v>14826.57</v>
      </c>
      <c r="C884" s="830">
        <v>14826.57</v>
      </c>
      <c r="D884" s="771" t="s">
        <v>2388</v>
      </c>
    </row>
    <row r="885" spans="1:4" s="770" customFormat="1" ht="11.25" customHeight="1" x14ac:dyDescent="0.2">
      <c r="A885" s="1181"/>
      <c r="B885" s="830">
        <v>3306</v>
      </c>
      <c r="C885" s="830">
        <v>3306</v>
      </c>
      <c r="D885" s="771" t="s">
        <v>2548</v>
      </c>
    </row>
    <row r="886" spans="1:4" s="770" customFormat="1" ht="11.25" customHeight="1" x14ac:dyDescent="0.2">
      <c r="A886" s="1181"/>
      <c r="B886" s="830">
        <v>313</v>
      </c>
      <c r="C886" s="830">
        <v>282.68799999999999</v>
      </c>
      <c r="D886" s="771" t="s">
        <v>2549</v>
      </c>
    </row>
    <row r="887" spans="1:4" s="770" customFormat="1" ht="11.25" customHeight="1" x14ac:dyDescent="0.2">
      <c r="A887" s="1181"/>
      <c r="B887" s="830">
        <v>295.65000000000003</v>
      </c>
      <c r="C887" s="830">
        <v>295.64639999999997</v>
      </c>
      <c r="D887" s="771" t="s">
        <v>2551</v>
      </c>
    </row>
    <row r="888" spans="1:4" s="770" customFormat="1" ht="11.25" customHeight="1" x14ac:dyDescent="0.2">
      <c r="A888" s="1182"/>
      <c r="B888" s="831">
        <v>19350.36</v>
      </c>
      <c r="C888" s="831">
        <v>19320.044399999999</v>
      </c>
      <c r="D888" s="772" t="s">
        <v>11</v>
      </c>
    </row>
    <row r="889" spans="1:4" s="770" customFormat="1" ht="11.25" customHeight="1" x14ac:dyDescent="0.2">
      <c r="A889" s="1181" t="s">
        <v>1091</v>
      </c>
      <c r="B889" s="830">
        <v>18.62</v>
      </c>
      <c r="C889" s="830">
        <v>18.617999999999999</v>
      </c>
      <c r="D889" s="771" t="s">
        <v>2373</v>
      </c>
    </row>
    <row r="890" spans="1:4" s="770" customFormat="1" ht="11.25" customHeight="1" x14ac:dyDescent="0.2">
      <c r="A890" s="1181"/>
      <c r="B890" s="830">
        <v>200</v>
      </c>
      <c r="C890" s="830">
        <v>200</v>
      </c>
      <c r="D890" s="771" t="s">
        <v>2193</v>
      </c>
    </row>
    <row r="891" spans="1:4" s="770" customFormat="1" ht="11.25" customHeight="1" x14ac:dyDescent="0.2">
      <c r="A891" s="1181"/>
      <c r="B891" s="830">
        <v>235.5</v>
      </c>
      <c r="C891" s="830">
        <v>235.495</v>
      </c>
      <c r="D891" s="771" t="s">
        <v>2375</v>
      </c>
    </row>
    <row r="892" spans="1:4" s="770" customFormat="1" ht="11.25" customHeight="1" x14ac:dyDescent="0.2">
      <c r="A892" s="1181"/>
      <c r="B892" s="830">
        <v>100</v>
      </c>
      <c r="C892" s="830">
        <v>100</v>
      </c>
      <c r="D892" s="771" t="s">
        <v>2194</v>
      </c>
    </row>
    <row r="893" spans="1:4" s="770" customFormat="1" ht="11.25" customHeight="1" x14ac:dyDescent="0.2">
      <c r="A893" s="1181"/>
      <c r="B893" s="830">
        <v>25211.14</v>
      </c>
      <c r="C893" s="830">
        <v>25211.14</v>
      </c>
      <c r="D893" s="771" t="s">
        <v>2388</v>
      </c>
    </row>
    <row r="894" spans="1:4" s="770" customFormat="1" ht="11.25" customHeight="1" x14ac:dyDescent="0.2">
      <c r="A894" s="1181"/>
      <c r="B894" s="830">
        <v>3652</v>
      </c>
      <c r="C894" s="830">
        <v>3652</v>
      </c>
      <c r="D894" s="771" t="s">
        <v>2548</v>
      </c>
    </row>
    <row r="895" spans="1:4" s="770" customFormat="1" ht="11.25" customHeight="1" x14ac:dyDescent="0.2">
      <c r="A895" s="1181"/>
      <c r="B895" s="830">
        <v>867</v>
      </c>
      <c r="C895" s="830">
        <v>867</v>
      </c>
      <c r="D895" s="771" t="s">
        <v>2549</v>
      </c>
    </row>
    <row r="896" spans="1:4" s="770" customFormat="1" ht="11.25" customHeight="1" x14ac:dyDescent="0.2">
      <c r="A896" s="1181"/>
      <c r="B896" s="830">
        <v>427.65999999999997</v>
      </c>
      <c r="C896" s="830">
        <v>427.654</v>
      </c>
      <c r="D896" s="771" t="s">
        <v>2551</v>
      </c>
    </row>
    <row r="897" spans="1:4" s="770" customFormat="1" ht="11.25" customHeight="1" x14ac:dyDescent="0.2">
      <c r="A897" s="1181"/>
      <c r="B897" s="830">
        <v>30711.919999999998</v>
      </c>
      <c r="C897" s="830">
        <v>30711.906999999999</v>
      </c>
      <c r="D897" s="771" t="s">
        <v>11</v>
      </c>
    </row>
    <row r="898" spans="1:4" s="770" customFormat="1" ht="11.25" customHeight="1" x14ac:dyDescent="0.2">
      <c r="A898" s="1180" t="s">
        <v>1109</v>
      </c>
      <c r="B898" s="829">
        <v>18.62</v>
      </c>
      <c r="C898" s="829">
        <v>18.617999999999999</v>
      </c>
      <c r="D898" s="769" t="s">
        <v>2373</v>
      </c>
    </row>
    <row r="899" spans="1:4" s="770" customFormat="1" ht="11.25" customHeight="1" x14ac:dyDescent="0.2">
      <c r="A899" s="1181"/>
      <c r="B899" s="830">
        <v>200</v>
      </c>
      <c r="C899" s="830">
        <v>200</v>
      </c>
      <c r="D899" s="771" t="s">
        <v>2193</v>
      </c>
    </row>
    <row r="900" spans="1:4" s="770" customFormat="1" ht="11.25" customHeight="1" x14ac:dyDescent="0.2">
      <c r="A900" s="1181"/>
      <c r="B900" s="830">
        <v>22164.23</v>
      </c>
      <c r="C900" s="830">
        <v>22164.228999999999</v>
      </c>
      <c r="D900" s="771" t="s">
        <v>2388</v>
      </c>
    </row>
    <row r="901" spans="1:4" s="770" customFormat="1" ht="11.25" customHeight="1" x14ac:dyDescent="0.2">
      <c r="A901" s="1181"/>
      <c r="B901" s="830">
        <v>4028</v>
      </c>
      <c r="C901" s="830">
        <v>4028</v>
      </c>
      <c r="D901" s="771" t="s">
        <v>2548</v>
      </c>
    </row>
    <row r="902" spans="1:4" s="770" customFormat="1" ht="11.25" customHeight="1" x14ac:dyDescent="0.2">
      <c r="A902" s="1181"/>
      <c r="B902" s="830">
        <v>1471</v>
      </c>
      <c r="C902" s="830">
        <v>1471</v>
      </c>
      <c r="D902" s="771" t="s">
        <v>2549</v>
      </c>
    </row>
    <row r="903" spans="1:4" s="770" customFormat="1" ht="11.25" customHeight="1" x14ac:dyDescent="0.2">
      <c r="A903" s="1181"/>
      <c r="B903" s="830">
        <v>110</v>
      </c>
      <c r="C903" s="830">
        <v>110</v>
      </c>
      <c r="D903" s="771" t="s">
        <v>2132</v>
      </c>
    </row>
    <row r="904" spans="1:4" s="770" customFormat="1" ht="11.25" customHeight="1" x14ac:dyDescent="0.2">
      <c r="A904" s="1181"/>
      <c r="B904" s="830">
        <v>375.74</v>
      </c>
      <c r="C904" s="830">
        <v>375.73519999999996</v>
      </c>
      <c r="D904" s="771" t="s">
        <v>2551</v>
      </c>
    </row>
    <row r="905" spans="1:4" s="770" customFormat="1" ht="11.25" customHeight="1" x14ac:dyDescent="0.2">
      <c r="A905" s="1182"/>
      <c r="B905" s="831">
        <v>28367.59</v>
      </c>
      <c r="C905" s="831">
        <v>28367.582199999997</v>
      </c>
      <c r="D905" s="772" t="s">
        <v>11</v>
      </c>
    </row>
    <row r="906" spans="1:4" s="770" customFormat="1" ht="11.25" customHeight="1" x14ac:dyDescent="0.2">
      <c r="A906" s="1181" t="s">
        <v>1127</v>
      </c>
      <c r="B906" s="830">
        <v>9.31</v>
      </c>
      <c r="C906" s="830">
        <v>9.3089999999999993</v>
      </c>
      <c r="D906" s="771" t="s">
        <v>2373</v>
      </c>
    </row>
    <row r="907" spans="1:4" s="770" customFormat="1" ht="11.25" customHeight="1" x14ac:dyDescent="0.2">
      <c r="A907" s="1181"/>
      <c r="B907" s="830">
        <v>222.24</v>
      </c>
      <c r="C907" s="830">
        <v>222.238</v>
      </c>
      <c r="D907" s="771" t="s">
        <v>2375</v>
      </c>
    </row>
    <row r="908" spans="1:4" s="770" customFormat="1" ht="11.25" customHeight="1" x14ac:dyDescent="0.2">
      <c r="A908" s="1181"/>
      <c r="B908" s="830">
        <v>1215.9000000000001</v>
      </c>
      <c r="C908" s="830">
        <v>1215.9000000000001</v>
      </c>
      <c r="D908" s="771" t="s">
        <v>2194</v>
      </c>
    </row>
    <row r="909" spans="1:4" s="770" customFormat="1" ht="11.25" customHeight="1" x14ac:dyDescent="0.2">
      <c r="A909" s="1181"/>
      <c r="B909" s="830">
        <v>47417.61</v>
      </c>
      <c r="C909" s="830">
        <v>47417.610999999997</v>
      </c>
      <c r="D909" s="771" t="s">
        <v>2388</v>
      </c>
    </row>
    <row r="910" spans="1:4" s="770" customFormat="1" ht="11.25" customHeight="1" x14ac:dyDescent="0.2">
      <c r="A910" s="1181"/>
      <c r="B910" s="830">
        <v>7900</v>
      </c>
      <c r="C910" s="830">
        <v>7900</v>
      </c>
      <c r="D910" s="771" t="s">
        <v>2548</v>
      </c>
    </row>
    <row r="911" spans="1:4" s="770" customFormat="1" ht="11.25" customHeight="1" x14ac:dyDescent="0.2">
      <c r="A911" s="1181"/>
      <c r="B911" s="830">
        <v>2922</v>
      </c>
      <c r="C911" s="830">
        <v>2865.4114800000002</v>
      </c>
      <c r="D911" s="771" t="s">
        <v>2549</v>
      </c>
    </row>
    <row r="912" spans="1:4" s="770" customFormat="1" ht="11.25" customHeight="1" x14ac:dyDescent="0.2">
      <c r="A912" s="1181"/>
      <c r="B912" s="830">
        <v>643.97</v>
      </c>
      <c r="C912" s="830">
        <v>643.96759999999995</v>
      </c>
      <c r="D912" s="771" t="s">
        <v>2551</v>
      </c>
    </row>
    <row r="913" spans="1:4" s="770" customFormat="1" ht="11.25" customHeight="1" x14ac:dyDescent="0.2">
      <c r="A913" s="1181"/>
      <c r="B913" s="830">
        <v>250</v>
      </c>
      <c r="C913" s="830">
        <v>250</v>
      </c>
      <c r="D913" s="771" t="s">
        <v>2565</v>
      </c>
    </row>
    <row r="914" spans="1:4" s="770" customFormat="1" ht="11.25" customHeight="1" x14ac:dyDescent="0.2">
      <c r="A914" s="1181"/>
      <c r="B914" s="830">
        <v>156.30000000000001</v>
      </c>
      <c r="C914" s="830">
        <v>156.30000000000001</v>
      </c>
      <c r="D914" s="771" t="s">
        <v>2569</v>
      </c>
    </row>
    <row r="915" spans="1:4" s="770" customFormat="1" ht="11.25" customHeight="1" x14ac:dyDescent="0.2">
      <c r="A915" s="1181"/>
      <c r="B915" s="830">
        <v>60737.33</v>
      </c>
      <c r="C915" s="830">
        <v>60680.737079999999</v>
      </c>
      <c r="D915" s="771" t="s">
        <v>11</v>
      </c>
    </row>
    <row r="916" spans="1:4" s="770" customFormat="1" ht="11.25" customHeight="1" x14ac:dyDescent="0.2">
      <c r="A916" s="1180" t="s">
        <v>1093</v>
      </c>
      <c r="B916" s="829">
        <v>5400.39</v>
      </c>
      <c r="C916" s="829">
        <v>5400.3730000000005</v>
      </c>
      <c r="D916" s="769" t="s">
        <v>2326</v>
      </c>
    </row>
    <row r="917" spans="1:4" s="770" customFormat="1" ht="11.25" customHeight="1" x14ac:dyDescent="0.2">
      <c r="A917" s="1181"/>
      <c r="B917" s="830">
        <v>72.599999999999994</v>
      </c>
      <c r="C917" s="830">
        <v>72.599999999999994</v>
      </c>
      <c r="D917" s="771" t="s">
        <v>2547</v>
      </c>
    </row>
    <row r="918" spans="1:4" s="770" customFormat="1" ht="11.25" customHeight="1" x14ac:dyDescent="0.2">
      <c r="A918" s="1181"/>
      <c r="B918" s="830">
        <v>219.19</v>
      </c>
      <c r="C918" s="830">
        <v>219.19</v>
      </c>
      <c r="D918" s="771" t="s">
        <v>2375</v>
      </c>
    </row>
    <row r="919" spans="1:4" s="770" customFormat="1" ht="11.25" customHeight="1" x14ac:dyDescent="0.2">
      <c r="A919" s="1181"/>
      <c r="B919" s="830">
        <v>725.64</v>
      </c>
      <c r="C919" s="830">
        <v>725.64100000000008</v>
      </c>
      <c r="D919" s="771" t="s">
        <v>2194</v>
      </c>
    </row>
    <row r="920" spans="1:4" s="770" customFormat="1" ht="11.25" customHeight="1" x14ac:dyDescent="0.2">
      <c r="A920" s="1181"/>
      <c r="B920" s="830">
        <v>28247.62</v>
      </c>
      <c r="C920" s="830">
        <v>28247.617999999999</v>
      </c>
      <c r="D920" s="771" t="s">
        <v>2388</v>
      </c>
    </row>
    <row r="921" spans="1:4" s="770" customFormat="1" ht="11.25" customHeight="1" x14ac:dyDescent="0.2">
      <c r="A921" s="1181"/>
      <c r="B921" s="830">
        <v>4036</v>
      </c>
      <c r="C921" s="830">
        <v>4036</v>
      </c>
      <c r="D921" s="771" t="s">
        <v>2548</v>
      </c>
    </row>
    <row r="922" spans="1:4" s="770" customFormat="1" ht="11.25" customHeight="1" x14ac:dyDescent="0.2">
      <c r="A922" s="1181"/>
      <c r="B922" s="830">
        <v>715</v>
      </c>
      <c r="C922" s="830">
        <v>715</v>
      </c>
      <c r="D922" s="771" t="s">
        <v>2549</v>
      </c>
    </row>
    <row r="923" spans="1:4" s="770" customFormat="1" ht="11.25" customHeight="1" x14ac:dyDescent="0.2">
      <c r="A923" s="1181"/>
      <c r="B923" s="830">
        <v>407.12</v>
      </c>
      <c r="C923" s="830">
        <v>407.11200000000002</v>
      </c>
      <c r="D923" s="771" t="s">
        <v>2551</v>
      </c>
    </row>
    <row r="924" spans="1:4" s="770" customFormat="1" ht="11.25" customHeight="1" x14ac:dyDescent="0.2">
      <c r="A924" s="1181"/>
      <c r="B924" s="830">
        <v>11500</v>
      </c>
      <c r="C924" s="830">
        <v>7964.5711500000007</v>
      </c>
      <c r="D924" s="771" t="s">
        <v>2597</v>
      </c>
    </row>
    <row r="925" spans="1:4" s="770" customFormat="1" ht="11.25" customHeight="1" x14ac:dyDescent="0.2">
      <c r="A925" s="1181"/>
      <c r="B925" s="830">
        <v>100</v>
      </c>
      <c r="C925" s="830">
        <v>100</v>
      </c>
      <c r="D925" s="771" t="s">
        <v>2596</v>
      </c>
    </row>
    <row r="926" spans="1:4" s="770" customFormat="1" ht="11.25" customHeight="1" x14ac:dyDescent="0.2">
      <c r="A926" s="1182"/>
      <c r="B926" s="831">
        <v>51423.560000000005</v>
      </c>
      <c r="C926" s="831">
        <v>47888.105150000003</v>
      </c>
      <c r="D926" s="772" t="s">
        <v>11</v>
      </c>
    </row>
    <row r="927" spans="1:4" s="770" customFormat="1" ht="11.25" customHeight="1" x14ac:dyDescent="0.2">
      <c r="A927" s="1181" t="s">
        <v>2598</v>
      </c>
      <c r="B927" s="830">
        <v>41.89</v>
      </c>
      <c r="C927" s="830">
        <v>41.89</v>
      </c>
      <c r="D927" s="771" t="s">
        <v>2373</v>
      </c>
    </row>
    <row r="928" spans="1:4" s="770" customFormat="1" ht="11.25" customHeight="1" x14ac:dyDescent="0.2">
      <c r="A928" s="1181"/>
      <c r="B928" s="830">
        <v>200</v>
      </c>
      <c r="C928" s="830">
        <v>200</v>
      </c>
      <c r="D928" s="771" t="s">
        <v>2193</v>
      </c>
    </row>
    <row r="929" spans="1:4" s="770" customFormat="1" ht="11.25" customHeight="1" x14ac:dyDescent="0.2">
      <c r="A929" s="1181"/>
      <c r="B929" s="830">
        <v>80</v>
      </c>
      <c r="C929" s="830">
        <v>80</v>
      </c>
      <c r="D929" s="771" t="s">
        <v>2578</v>
      </c>
    </row>
    <row r="930" spans="1:4" s="770" customFormat="1" ht="11.25" customHeight="1" x14ac:dyDescent="0.2">
      <c r="A930" s="1181"/>
      <c r="B930" s="830">
        <v>39.56</v>
      </c>
      <c r="C930" s="830">
        <v>39.56</v>
      </c>
      <c r="D930" s="771" t="s">
        <v>2194</v>
      </c>
    </row>
    <row r="931" spans="1:4" s="770" customFormat="1" ht="11.25" customHeight="1" x14ac:dyDescent="0.2">
      <c r="A931" s="1181"/>
      <c r="B931" s="830">
        <v>158.28</v>
      </c>
      <c r="C931" s="830">
        <v>158.27699999999999</v>
      </c>
      <c r="D931" s="771" t="s">
        <v>2556</v>
      </c>
    </row>
    <row r="932" spans="1:4" s="770" customFormat="1" ht="11.25" customHeight="1" x14ac:dyDescent="0.2">
      <c r="A932" s="1181"/>
      <c r="B932" s="830">
        <v>28967.439999999999</v>
      </c>
      <c r="C932" s="830">
        <v>28967.437000000002</v>
      </c>
      <c r="D932" s="771" t="s">
        <v>2388</v>
      </c>
    </row>
    <row r="933" spans="1:4" s="770" customFormat="1" ht="11.25" customHeight="1" x14ac:dyDescent="0.2">
      <c r="A933" s="1181"/>
      <c r="B933" s="830">
        <v>4430</v>
      </c>
      <c r="C933" s="830">
        <v>4430</v>
      </c>
      <c r="D933" s="771" t="s">
        <v>2548</v>
      </c>
    </row>
    <row r="934" spans="1:4" s="770" customFormat="1" ht="11.25" customHeight="1" x14ac:dyDescent="0.2">
      <c r="A934" s="1181"/>
      <c r="B934" s="830">
        <v>1149</v>
      </c>
      <c r="C934" s="830">
        <v>1129.5585100000001</v>
      </c>
      <c r="D934" s="771" t="s">
        <v>2549</v>
      </c>
    </row>
    <row r="935" spans="1:4" s="770" customFormat="1" ht="11.25" customHeight="1" x14ac:dyDescent="0.2">
      <c r="A935" s="1181"/>
      <c r="B935" s="830">
        <v>389.71</v>
      </c>
      <c r="C935" s="830">
        <v>389.69920000000002</v>
      </c>
      <c r="D935" s="771" t="s">
        <v>2551</v>
      </c>
    </row>
    <row r="936" spans="1:4" s="770" customFormat="1" ht="11.25" customHeight="1" x14ac:dyDescent="0.2">
      <c r="A936" s="1181"/>
      <c r="B936" s="830">
        <v>242.5</v>
      </c>
      <c r="C936" s="830">
        <v>242.5</v>
      </c>
      <c r="D936" s="771" t="s">
        <v>2569</v>
      </c>
    </row>
    <row r="937" spans="1:4" s="770" customFormat="1" ht="11.25" customHeight="1" x14ac:dyDescent="0.2">
      <c r="A937" s="1181"/>
      <c r="B937" s="830">
        <v>35698.379999999997</v>
      </c>
      <c r="C937" s="830">
        <v>35678.92171000001</v>
      </c>
      <c r="D937" s="771" t="s">
        <v>11</v>
      </c>
    </row>
    <row r="938" spans="1:4" s="770" customFormat="1" ht="11.25" customHeight="1" x14ac:dyDescent="0.2">
      <c r="A938" s="1180" t="s">
        <v>1157</v>
      </c>
      <c r="B938" s="829">
        <v>54614.14</v>
      </c>
      <c r="C938" s="829">
        <v>54614.133000000002</v>
      </c>
      <c r="D938" s="769" t="s">
        <v>2388</v>
      </c>
    </row>
    <row r="939" spans="1:4" s="770" customFormat="1" ht="11.25" customHeight="1" x14ac:dyDescent="0.2">
      <c r="A939" s="1181"/>
      <c r="B939" s="830">
        <v>11961</v>
      </c>
      <c r="C939" s="830">
        <v>11961</v>
      </c>
      <c r="D939" s="771" t="s">
        <v>2548</v>
      </c>
    </row>
    <row r="940" spans="1:4" s="770" customFormat="1" ht="11.25" customHeight="1" x14ac:dyDescent="0.2">
      <c r="A940" s="1181"/>
      <c r="B940" s="830">
        <v>1420</v>
      </c>
      <c r="C940" s="830">
        <v>1420</v>
      </c>
      <c r="D940" s="771" t="s">
        <v>2549</v>
      </c>
    </row>
    <row r="941" spans="1:4" s="770" customFormat="1" ht="11.25" customHeight="1" x14ac:dyDescent="0.2">
      <c r="A941" s="1181"/>
      <c r="B941" s="830">
        <v>950</v>
      </c>
      <c r="C941" s="830">
        <v>950</v>
      </c>
      <c r="D941" s="771" t="s">
        <v>2599</v>
      </c>
    </row>
    <row r="942" spans="1:4" s="770" customFormat="1" ht="11.25" customHeight="1" x14ac:dyDescent="0.2">
      <c r="A942" s="1181"/>
      <c r="B942" s="830">
        <v>225</v>
      </c>
      <c r="C942" s="830">
        <v>225</v>
      </c>
      <c r="D942" s="771" t="s">
        <v>2132</v>
      </c>
    </row>
    <row r="943" spans="1:4" s="770" customFormat="1" ht="21.75" customHeight="1" x14ac:dyDescent="0.2">
      <c r="A943" s="1181"/>
      <c r="B943" s="830">
        <v>1400</v>
      </c>
      <c r="C943" s="830">
        <v>1400</v>
      </c>
      <c r="D943" s="771" t="s">
        <v>2552</v>
      </c>
    </row>
    <row r="944" spans="1:4" s="770" customFormat="1" ht="11.25" customHeight="1" x14ac:dyDescent="0.2">
      <c r="A944" s="1182"/>
      <c r="B944" s="831">
        <v>70570.14</v>
      </c>
      <c r="C944" s="831">
        <v>70570.133000000002</v>
      </c>
      <c r="D944" s="772" t="s">
        <v>11</v>
      </c>
    </row>
    <row r="945" spans="1:4" s="770" customFormat="1" ht="11.25" customHeight="1" x14ac:dyDescent="0.2">
      <c r="A945" s="1181" t="s">
        <v>1178</v>
      </c>
      <c r="B945" s="830">
        <v>9.31</v>
      </c>
      <c r="C945" s="830">
        <v>9.3089999999999993</v>
      </c>
      <c r="D945" s="771" t="s">
        <v>2373</v>
      </c>
    </row>
    <row r="946" spans="1:4" s="770" customFormat="1" ht="11.25" customHeight="1" x14ac:dyDescent="0.2">
      <c r="A946" s="1181"/>
      <c r="B946" s="830">
        <v>5140.66</v>
      </c>
      <c r="C946" s="830">
        <v>5140.6360000000004</v>
      </c>
      <c r="D946" s="771" t="s">
        <v>2326</v>
      </c>
    </row>
    <row r="947" spans="1:4" s="770" customFormat="1" ht="11.25" customHeight="1" x14ac:dyDescent="0.2">
      <c r="A947" s="1181"/>
      <c r="B947" s="830">
        <v>287.48</v>
      </c>
      <c r="C947" s="830">
        <v>287.47800000000001</v>
      </c>
      <c r="D947" s="771" t="s">
        <v>2375</v>
      </c>
    </row>
    <row r="948" spans="1:4" s="770" customFormat="1" ht="11.25" customHeight="1" x14ac:dyDescent="0.2">
      <c r="A948" s="1181"/>
      <c r="B948" s="830">
        <v>25159.98</v>
      </c>
      <c r="C948" s="830">
        <v>25159.982</v>
      </c>
      <c r="D948" s="771" t="s">
        <v>2388</v>
      </c>
    </row>
    <row r="949" spans="1:4" s="770" customFormat="1" ht="11.25" customHeight="1" x14ac:dyDescent="0.2">
      <c r="A949" s="1181"/>
      <c r="B949" s="830">
        <v>5036</v>
      </c>
      <c r="C949" s="830">
        <v>5036</v>
      </c>
      <c r="D949" s="771" t="s">
        <v>2548</v>
      </c>
    </row>
    <row r="950" spans="1:4" s="770" customFormat="1" ht="11.25" customHeight="1" x14ac:dyDescent="0.2">
      <c r="A950" s="1181"/>
      <c r="B950" s="830">
        <v>1062</v>
      </c>
      <c r="C950" s="830">
        <v>1062</v>
      </c>
      <c r="D950" s="771" t="s">
        <v>2549</v>
      </c>
    </row>
    <row r="951" spans="1:4" s="770" customFormat="1" ht="11.25" customHeight="1" x14ac:dyDescent="0.2">
      <c r="A951" s="1181"/>
      <c r="B951" s="830">
        <v>295.14</v>
      </c>
      <c r="C951" s="830">
        <v>295.13720000000001</v>
      </c>
      <c r="D951" s="771" t="s">
        <v>2551</v>
      </c>
    </row>
    <row r="952" spans="1:4" s="770" customFormat="1" ht="11.25" customHeight="1" x14ac:dyDescent="0.2">
      <c r="A952" s="1181"/>
      <c r="B952" s="830">
        <v>36990.57</v>
      </c>
      <c r="C952" s="830">
        <v>36990.542199999996</v>
      </c>
      <c r="D952" s="771" t="s">
        <v>11</v>
      </c>
    </row>
    <row r="953" spans="1:4" s="770" customFormat="1" ht="11.25" customHeight="1" x14ac:dyDescent="0.2">
      <c r="A953" s="1180" t="s">
        <v>1146</v>
      </c>
      <c r="B953" s="829">
        <v>200</v>
      </c>
      <c r="C953" s="829">
        <v>200</v>
      </c>
      <c r="D953" s="769" t="s">
        <v>2193</v>
      </c>
    </row>
    <row r="954" spans="1:4" s="770" customFormat="1" ht="11.25" customHeight="1" x14ac:dyDescent="0.2">
      <c r="A954" s="1181"/>
      <c r="B954" s="830">
        <v>7022.7899999999991</v>
      </c>
      <c r="C954" s="830">
        <v>7022.7460000000001</v>
      </c>
      <c r="D954" s="771" t="s">
        <v>2326</v>
      </c>
    </row>
    <row r="955" spans="1:4" s="770" customFormat="1" ht="11.25" customHeight="1" x14ac:dyDescent="0.2">
      <c r="A955" s="1181"/>
      <c r="B955" s="830">
        <v>471.8</v>
      </c>
      <c r="C955" s="830">
        <v>471.8</v>
      </c>
      <c r="D955" s="771" t="s">
        <v>2194</v>
      </c>
    </row>
    <row r="956" spans="1:4" s="770" customFormat="1" ht="21.75" customHeight="1" x14ac:dyDescent="0.2">
      <c r="A956" s="1181"/>
      <c r="B956" s="830">
        <v>109.99</v>
      </c>
      <c r="C956" s="830">
        <v>104.80000000000001</v>
      </c>
      <c r="D956" s="771" t="s">
        <v>2372</v>
      </c>
    </row>
    <row r="957" spans="1:4" s="770" customFormat="1" ht="11.25" customHeight="1" x14ac:dyDescent="0.2">
      <c r="A957" s="1181"/>
      <c r="B957" s="830">
        <v>33762.86</v>
      </c>
      <c r="C957" s="830">
        <v>33762.86</v>
      </c>
      <c r="D957" s="771" t="s">
        <v>2388</v>
      </c>
    </row>
    <row r="958" spans="1:4" s="770" customFormat="1" ht="11.25" customHeight="1" x14ac:dyDescent="0.2">
      <c r="A958" s="1181"/>
      <c r="B958" s="830">
        <v>6746</v>
      </c>
      <c r="C958" s="830">
        <v>6746</v>
      </c>
      <c r="D958" s="771" t="s">
        <v>2548</v>
      </c>
    </row>
    <row r="959" spans="1:4" s="770" customFormat="1" ht="11.25" customHeight="1" x14ac:dyDescent="0.2">
      <c r="A959" s="1181"/>
      <c r="B959" s="830">
        <v>480</v>
      </c>
      <c r="C959" s="830">
        <v>480</v>
      </c>
      <c r="D959" s="771" t="s">
        <v>2549</v>
      </c>
    </row>
    <row r="960" spans="1:4" s="770" customFormat="1" ht="11.25" customHeight="1" x14ac:dyDescent="0.2">
      <c r="A960" s="1181"/>
      <c r="B960" s="830">
        <v>1179.3400000000001</v>
      </c>
      <c r="C960" s="830">
        <v>1179.3440000000001</v>
      </c>
      <c r="D960" s="771" t="s">
        <v>2551</v>
      </c>
    </row>
    <row r="961" spans="1:4" s="770" customFormat="1" ht="11.25" customHeight="1" x14ac:dyDescent="0.2">
      <c r="A961" s="1182"/>
      <c r="B961" s="831">
        <v>49972.78</v>
      </c>
      <c r="C961" s="831">
        <v>49967.549999999996</v>
      </c>
      <c r="D961" s="772" t="s">
        <v>11</v>
      </c>
    </row>
    <row r="962" spans="1:4" s="770" customFormat="1" ht="11.25" customHeight="1" x14ac:dyDescent="0.2">
      <c r="A962" s="1181" t="s">
        <v>1176</v>
      </c>
      <c r="B962" s="830">
        <v>13.5</v>
      </c>
      <c r="C962" s="830">
        <v>13.5</v>
      </c>
      <c r="D962" s="771" t="s">
        <v>2547</v>
      </c>
    </row>
    <row r="963" spans="1:4" s="770" customFormat="1" ht="11.25" customHeight="1" x14ac:dyDescent="0.2">
      <c r="A963" s="1181"/>
      <c r="B963" s="830">
        <v>37.200000000000003</v>
      </c>
      <c r="C963" s="830">
        <v>37.200000000000003</v>
      </c>
      <c r="D963" s="771" t="s">
        <v>2517</v>
      </c>
    </row>
    <row r="964" spans="1:4" s="770" customFormat="1" ht="11.25" customHeight="1" x14ac:dyDescent="0.2">
      <c r="A964" s="1181"/>
      <c r="B964" s="830">
        <v>258.51</v>
      </c>
      <c r="C964" s="830">
        <v>258.505</v>
      </c>
      <c r="D964" s="771" t="s">
        <v>2375</v>
      </c>
    </row>
    <row r="965" spans="1:4" s="770" customFormat="1" ht="11.25" customHeight="1" x14ac:dyDescent="0.2">
      <c r="A965" s="1181"/>
      <c r="B965" s="830">
        <v>261.39999999999998</v>
      </c>
      <c r="C965" s="830">
        <v>261.39999999999998</v>
      </c>
      <c r="D965" s="771" t="s">
        <v>2194</v>
      </c>
    </row>
    <row r="966" spans="1:4" s="770" customFormat="1" ht="11.25" customHeight="1" x14ac:dyDescent="0.2">
      <c r="A966" s="1181"/>
      <c r="B966" s="830">
        <v>33767.649999999994</v>
      </c>
      <c r="C966" s="830">
        <v>33767.641000000003</v>
      </c>
      <c r="D966" s="771" t="s">
        <v>2388</v>
      </c>
    </row>
    <row r="967" spans="1:4" s="770" customFormat="1" ht="11.25" customHeight="1" x14ac:dyDescent="0.2">
      <c r="A967" s="1181"/>
      <c r="B967" s="830">
        <v>8623</v>
      </c>
      <c r="C967" s="830">
        <v>8623</v>
      </c>
      <c r="D967" s="771" t="s">
        <v>2548</v>
      </c>
    </row>
    <row r="968" spans="1:4" s="770" customFormat="1" ht="11.25" customHeight="1" x14ac:dyDescent="0.2">
      <c r="A968" s="1181"/>
      <c r="B968" s="830">
        <v>2263</v>
      </c>
      <c r="C968" s="830">
        <v>2263</v>
      </c>
      <c r="D968" s="771" t="s">
        <v>2549</v>
      </c>
    </row>
    <row r="969" spans="1:4" s="770" customFormat="1" ht="11.25" customHeight="1" x14ac:dyDescent="0.2">
      <c r="A969" s="1181"/>
      <c r="B969" s="830">
        <v>492.87</v>
      </c>
      <c r="C969" s="830">
        <v>492.87040000000002</v>
      </c>
      <c r="D969" s="771" t="s">
        <v>2551</v>
      </c>
    </row>
    <row r="970" spans="1:4" s="770" customFormat="1" ht="11.25" customHeight="1" x14ac:dyDescent="0.2">
      <c r="A970" s="1181"/>
      <c r="B970" s="830">
        <v>45717.13</v>
      </c>
      <c r="C970" s="830">
        <v>45717.116400000006</v>
      </c>
      <c r="D970" s="771" t="s">
        <v>11</v>
      </c>
    </row>
    <row r="971" spans="1:4" s="770" customFormat="1" ht="11.25" customHeight="1" x14ac:dyDescent="0.2">
      <c r="A971" s="1180" t="s">
        <v>1138</v>
      </c>
      <c r="B971" s="829">
        <v>200</v>
      </c>
      <c r="C971" s="829">
        <v>200</v>
      </c>
      <c r="D971" s="769" t="s">
        <v>2193</v>
      </c>
    </row>
    <row r="972" spans="1:4" s="770" customFormat="1" ht="11.25" customHeight="1" x14ac:dyDescent="0.2">
      <c r="A972" s="1181"/>
      <c r="B972" s="830">
        <v>19</v>
      </c>
      <c r="C972" s="830">
        <v>19</v>
      </c>
      <c r="D972" s="771" t="s">
        <v>2547</v>
      </c>
    </row>
    <row r="973" spans="1:4" s="770" customFormat="1" ht="11.25" customHeight="1" x14ac:dyDescent="0.2">
      <c r="A973" s="1181"/>
      <c r="B973" s="830">
        <v>490.95</v>
      </c>
      <c r="C973" s="830">
        <v>490.95299999999997</v>
      </c>
      <c r="D973" s="771" t="s">
        <v>2375</v>
      </c>
    </row>
    <row r="974" spans="1:4" s="770" customFormat="1" ht="11.25" customHeight="1" x14ac:dyDescent="0.2">
      <c r="A974" s="1181"/>
      <c r="B974" s="830">
        <v>243.9</v>
      </c>
      <c r="C974" s="830">
        <v>243.9</v>
      </c>
      <c r="D974" s="771" t="s">
        <v>2194</v>
      </c>
    </row>
    <row r="975" spans="1:4" s="770" customFormat="1" ht="11.25" customHeight="1" x14ac:dyDescent="0.2">
      <c r="A975" s="1181"/>
      <c r="B975" s="830">
        <v>54737.47</v>
      </c>
      <c r="C975" s="830">
        <v>54737.470999999998</v>
      </c>
      <c r="D975" s="771" t="s">
        <v>2388</v>
      </c>
    </row>
    <row r="976" spans="1:4" s="770" customFormat="1" ht="11.25" customHeight="1" x14ac:dyDescent="0.2">
      <c r="A976" s="1181"/>
      <c r="B976" s="830">
        <v>11381</v>
      </c>
      <c r="C976" s="830">
        <v>11381</v>
      </c>
      <c r="D976" s="771" t="s">
        <v>2548</v>
      </c>
    </row>
    <row r="977" spans="1:4" s="770" customFormat="1" ht="11.25" customHeight="1" x14ac:dyDescent="0.2">
      <c r="A977" s="1181"/>
      <c r="B977" s="830">
        <v>1621</v>
      </c>
      <c r="C977" s="830">
        <v>1621</v>
      </c>
      <c r="D977" s="771" t="s">
        <v>2549</v>
      </c>
    </row>
    <row r="978" spans="1:4" s="770" customFormat="1" ht="11.25" customHeight="1" x14ac:dyDescent="0.2">
      <c r="A978" s="1181"/>
      <c r="B978" s="830">
        <v>823.68</v>
      </c>
      <c r="C978" s="830">
        <v>823.6844000000001</v>
      </c>
      <c r="D978" s="771" t="s">
        <v>2551</v>
      </c>
    </row>
    <row r="979" spans="1:4" s="770" customFormat="1" ht="11.25" customHeight="1" x14ac:dyDescent="0.2">
      <c r="A979" s="1181"/>
      <c r="B979" s="830">
        <v>46.9</v>
      </c>
      <c r="C979" s="830">
        <v>40.869999999999997</v>
      </c>
      <c r="D979" s="771" t="s">
        <v>2569</v>
      </c>
    </row>
    <row r="980" spans="1:4" s="770" customFormat="1" ht="11.25" customHeight="1" x14ac:dyDescent="0.2">
      <c r="A980" s="1182"/>
      <c r="B980" s="831">
        <v>69563.899999999994</v>
      </c>
      <c r="C980" s="831">
        <v>69557.878399999987</v>
      </c>
      <c r="D980" s="772" t="s">
        <v>11</v>
      </c>
    </row>
    <row r="981" spans="1:4" s="770" customFormat="1" ht="11.25" customHeight="1" x14ac:dyDescent="0.2">
      <c r="A981" s="1181" t="s">
        <v>1195</v>
      </c>
      <c r="B981" s="830">
        <v>100</v>
      </c>
      <c r="C981" s="830">
        <v>100</v>
      </c>
      <c r="D981" s="771" t="s">
        <v>2193</v>
      </c>
    </row>
    <row r="982" spans="1:4" s="770" customFormat="1" ht="11.25" customHeight="1" x14ac:dyDescent="0.2">
      <c r="A982" s="1181"/>
      <c r="B982" s="830">
        <v>13.5</v>
      </c>
      <c r="C982" s="830">
        <v>13.5</v>
      </c>
      <c r="D982" s="771" t="s">
        <v>2547</v>
      </c>
    </row>
    <row r="983" spans="1:4" s="770" customFormat="1" ht="11.25" customHeight="1" x14ac:dyDescent="0.2">
      <c r="A983" s="1181"/>
      <c r="B983" s="830">
        <v>124.31</v>
      </c>
      <c r="C983" s="830">
        <v>124.30800000000001</v>
      </c>
      <c r="D983" s="771" t="s">
        <v>2375</v>
      </c>
    </row>
    <row r="984" spans="1:4" s="770" customFormat="1" ht="11.25" customHeight="1" x14ac:dyDescent="0.2">
      <c r="A984" s="1181"/>
      <c r="B984" s="830">
        <v>186.75</v>
      </c>
      <c r="C984" s="830">
        <v>186.74799999999999</v>
      </c>
      <c r="D984" s="771" t="s">
        <v>2194</v>
      </c>
    </row>
    <row r="985" spans="1:4" s="770" customFormat="1" ht="21.75" customHeight="1" x14ac:dyDescent="0.2">
      <c r="A985" s="1181"/>
      <c r="B985" s="830">
        <v>134.49</v>
      </c>
      <c r="C985" s="830">
        <v>104.44800000000001</v>
      </c>
      <c r="D985" s="771" t="s">
        <v>2372</v>
      </c>
    </row>
    <row r="986" spans="1:4" s="770" customFormat="1" ht="11.25" customHeight="1" x14ac:dyDescent="0.2">
      <c r="A986" s="1181"/>
      <c r="B986" s="830">
        <v>90913.939999999988</v>
      </c>
      <c r="C986" s="830">
        <v>90913.94</v>
      </c>
      <c r="D986" s="771" t="s">
        <v>2388</v>
      </c>
    </row>
    <row r="987" spans="1:4" s="770" customFormat="1" ht="11.25" customHeight="1" x14ac:dyDescent="0.2">
      <c r="A987" s="1181"/>
      <c r="B987" s="830">
        <v>10431</v>
      </c>
      <c r="C987" s="830">
        <v>10431</v>
      </c>
      <c r="D987" s="771" t="s">
        <v>2548</v>
      </c>
    </row>
    <row r="988" spans="1:4" s="770" customFormat="1" ht="11.25" customHeight="1" x14ac:dyDescent="0.2">
      <c r="A988" s="1181"/>
      <c r="B988" s="830">
        <v>2299</v>
      </c>
      <c r="C988" s="830">
        <v>2299</v>
      </c>
      <c r="D988" s="771" t="s">
        <v>2549</v>
      </c>
    </row>
    <row r="989" spans="1:4" s="770" customFormat="1" ht="11.25" customHeight="1" x14ac:dyDescent="0.2">
      <c r="A989" s="1181"/>
      <c r="B989" s="830">
        <v>720.81000000000006</v>
      </c>
      <c r="C989" s="830">
        <v>720.80759999999998</v>
      </c>
      <c r="D989" s="771" t="s">
        <v>2551</v>
      </c>
    </row>
    <row r="990" spans="1:4" s="770" customFormat="1" ht="11.25" customHeight="1" x14ac:dyDescent="0.2">
      <c r="A990" s="1181"/>
      <c r="B990" s="830">
        <v>621.78</v>
      </c>
      <c r="C990" s="830">
        <v>621.77598</v>
      </c>
      <c r="D990" s="771" t="s">
        <v>2600</v>
      </c>
    </row>
    <row r="991" spans="1:4" s="770" customFormat="1" ht="11.25" customHeight="1" x14ac:dyDescent="0.2">
      <c r="A991" s="1181"/>
      <c r="B991" s="830">
        <v>1184.2</v>
      </c>
      <c r="C991" s="830">
        <v>1184.2</v>
      </c>
      <c r="D991" s="771" t="s">
        <v>2569</v>
      </c>
    </row>
    <row r="992" spans="1:4" s="770" customFormat="1" ht="11.25" customHeight="1" x14ac:dyDescent="0.2">
      <c r="A992" s="1181"/>
      <c r="B992" s="830">
        <v>9600</v>
      </c>
      <c r="C992" s="830">
        <v>9449.2381800000003</v>
      </c>
      <c r="D992" s="771" t="s">
        <v>2601</v>
      </c>
    </row>
    <row r="993" spans="1:4" s="770" customFormat="1" ht="11.25" customHeight="1" x14ac:dyDescent="0.2">
      <c r="A993" s="1181"/>
      <c r="B993" s="830">
        <v>530</v>
      </c>
      <c r="C993" s="830">
        <v>530</v>
      </c>
      <c r="D993" s="771" t="s">
        <v>2134</v>
      </c>
    </row>
    <row r="994" spans="1:4" s="770" customFormat="1" ht="11.25" customHeight="1" x14ac:dyDescent="0.2">
      <c r="A994" s="1181"/>
      <c r="B994" s="830">
        <v>4140</v>
      </c>
      <c r="C994" s="830">
        <v>4140</v>
      </c>
      <c r="D994" s="771" t="s">
        <v>2602</v>
      </c>
    </row>
    <row r="995" spans="1:4" s="770" customFormat="1" ht="11.25" customHeight="1" x14ac:dyDescent="0.2">
      <c r="A995" s="1181"/>
      <c r="B995" s="830">
        <v>120999.77999999998</v>
      </c>
      <c r="C995" s="830">
        <v>120818.96576000001</v>
      </c>
      <c r="D995" s="771" t="s">
        <v>11</v>
      </c>
    </row>
    <row r="996" spans="1:4" s="770" customFormat="1" ht="11.25" customHeight="1" x14ac:dyDescent="0.2">
      <c r="A996" s="1180" t="s">
        <v>1123</v>
      </c>
      <c r="B996" s="829">
        <v>55.85</v>
      </c>
      <c r="C996" s="829">
        <v>55.853000000000002</v>
      </c>
      <c r="D996" s="769" t="s">
        <v>2373</v>
      </c>
    </row>
    <row r="997" spans="1:4" s="770" customFormat="1" ht="11.25" customHeight="1" x14ac:dyDescent="0.2">
      <c r="A997" s="1181"/>
      <c r="B997" s="830">
        <v>6250</v>
      </c>
      <c r="C997" s="830">
        <v>6250</v>
      </c>
      <c r="D997" s="771" t="s">
        <v>2603</v>
      </c>
    </row>
    <row r="998" spans="1:4" s="770" customFormat="1" ht="11.25" customHeight="1" x14ac:dyDescent="0.2">
      <c r="A998" s="1181"/>
      <c r="B998" s="830">
        <v>96.2</v>
      </c>
      <c r="C998" s="830">
        <v>96.2</v>
      </c>
      <c r="D998" s="771" t="s">
        <v>2194</v>
      </c>
    </row>
    <row r="999" spans="1:4" s="770" customFormat="1" ht="11.25" customHeight="1" x14ac:dyDescent="0.2">
      <c r="A999" s="1181"/>
      <c r="B999" s="830">
        <v>26814.71</v>
      </c>
      <c r="C999" s="830">
        <v>26814.705000000002</v>
      </c>
      <c r="D999" s="771" t="s">
        <v>2388</v>
      </c>
    </row>
    <row r="1000" spans="1:4" s="770" customFormat="1" ht="11.25" customHeight="1" x14ac:dyDescent="0.2">
      <c r="A1000" s="1181"/>
      <c r="B1000" s="830">
        <v>2601</v>
      </c>
      <c r="C1000" s="830">
        <v>2601</v>
      </c>
      <c r="D1000" s="771" t="s">
        <v>2548</v>
      </c>
    </row>
    <row r="1001" spans="1:4" s="770" customFormat="1" ht="11.25" customHeight="1" x14ac:dyDescent="0.2">
      <c r="A1001" s="1181"/>
      <c r="B1001" s="830">
        <v>686</v>
      </c>
      <c r="C1001" s="830">
        <v>686</v>
      </c>
      <c r="D1001" s="771" t="s">
        <v>2549</v>
      </c>
    </row>
    <row r="1002" spans="1:4" s="770" customFormat="1" ht="11.25" customHeight="1" x14ac:dyDescent="0.2">
      <c r="A1002" s="1181"/>
      <c r="B1002" s="830">
        <v>69</v>
      </c>
      <c r="C1002" s="830">
        <v>69</v>
      </c>
      <c r="D1002" s="771" t="s">
        <v>2134</v>
      </c>
    </row>
    <row r="1003" spans="1:4" s="770" customFormat="1" ht="11.25" customHeight="1" x14ac:dyDescent="0.2">
      <c r="A1003" s="1182"/>
      <c r="B1003" s="831">
        <v>36572.76</v>
      </c>
      <c r="C1003" s="831">
        <v>36572.758000000002</v>
      </c>
      <c r="D1003" s="772" t="s">
        <v>11</v>
      </c>
    </row>
    <row r="1004" spans="1:4" s="770" customFormat="1" ht="11.25" customHeight="1" x14ac:dyDescent="0.2">
      <c r="A1004" s="1181" t="s">
        <v>2604</v>
      </c>
      <c r="B1004" s="830">
        <v>4353.3500000000004</v>
      </c>
      <c r="C1004" s="830">
        <v>4353.3190000000004</v>
      </c>
      <c r="D1004" s="771" t="s">
        <v>2326</v>
      </c>
    </row>
    <row r="1005" spans="1:4" s="770" customFormat="1" ht="11.25" customHeight="1" x14ac:dyDescent="0.2">
      <c r="A1005" s="1181"/>
      <c r="B1005" s="830">
        <v>234.72</v>
      </c>
      <c r="C1005" s="830">
        <v>234.71600000000001</v>
      </c>
      <c r="D1005" s="771" t="s">
        <v>2375</v>
      </c>
    </row>
    <row r="1006" spans="1:4" s="770" customFormat="1" ht="11.25" customHeight="1" x14ac:dyDescent="0.2">
      <c r="A1006" s="1181"/>
      <c r="B1006" s="830">
        <v>307.89999999999998</v>
      </c>
      <c r="C1006" s="830">
        <v>307.89999999999998</v>
      </c>
      <c r="D1006" s="771" t="s">
        <v>2194</v>
      </c>
    </row>
    <row r="1007" spans="1:4" s="770" customFormat="1" ht="11.25" customHeight="1" x14ac:dyDescent="0.2">
      <c r="A1007" s="1181"/>
      <c r="B1007" s="830">
        <v>20686.849999999999</v>
      </c>
      <c r="C1007" s="830">
        <v>20686.845000000001</v>
      </c>
      <c r="D1007" s="771" t="s">
        <v>2388</v>
      </c>
    </row>
    <row r="1008" spans="1:4" s="770" customFormat="1" ht="11.25" customHeight="1" x14ac:dyDescent="0.2">
      <c r="A1008" s="1181"/>
      <c r="B1008" s="830">
        <v>2803</v>
      </c>
      <c r="C1008" s="830">
        <v>2803</v>
      </c>
      <c r="D1008" s="771" t="s">
        <v>2548</v>
      </c>
    </row>
    <row r="1009" spans="1:4" s="770" customFormat="1" ht="11.25" customHeight="1" x14ac:dyDescent="0.2">
      <c r="A1009" s="1181"/>
      <c r="B1009" s="830">
        <v>507</v>
      </c>
      <c r="C1009" s="830">
        <v>507</v>
      </c>
      <c r="D1009" s="771" t="s">
        <v>2549</v>
      </c>
    </row>
    <row r="1010" spans="1:4" s="770" customFormat="1" ht="11.25" customHeight="1" x14ac:dyDescent="0.2">
      <c r="A1010" s="1181"/>
      <c r="B1010" s="830">
        <v>350.21000000000004</v>
      </c>
      <c r="C1010" s="830">
        <v>350.21040000000005</v>
      </c>
      <c r="D1010" s="771" t="s">
        <v>2551</v>
      </c>
    </row>
    <row r="1011" spans="1:4" s="770" customFormat="1" ht="21.75" customHeight="1" x14ac:dyDescent="0.2">
      <c r="A1011" s="1181"/>
      <c r="B1011" s="830">
        <v>680</v>
      </c>
      <c r="C1011" s="830">
        <v>680</v>
      </c>
      <c r="D1011" s="771" t="s">
        <v>2552</v>
      </c>
    </row>
    <row r="1012" spans="1:4" s="770" customFormat="1" ht="11.25" customHeight="1" x14ac:dyDescent="0.2">
      <c r="A1012" s="1181"/>
      <c r="B1012" s="830">
        <v>29923.03</v>
      </c>
      <c r="C1012" s="830">
        <v>29922.990400000002</v>
      </c>
      <c r="D1012" s="771" t="s">
        <v>11</v>
      </c>
    </row>
    <row r="1013" spans="1:4" s="770" customFormat="1" ht="11.25" customHeight="1" x14ac:dyDescent="0.2">
      <c r="A1013" s="1180" t="s">
        <v>1174</v>
      </c>
      <c r="B1013" s="829">
        <v>18.62</v>
      </c>
      <c r="C1013" s="829">
        <v>18.617999999999999</v>
      </c>
      <c r="D1013" s="769" t="s">
        <v>2373</v>
      </c>
    </row>
    <row r="1014" spans="1:4" s="770" customFormat="1" ht="11.25" customHeight="1" x14ac:dyDescent="0.2">
      <c r="A1014" s="1181"/>
      <c r="B1014" s="830">
        <v>6739.85</v>
      </c>
      <c r="C1014" s="830">
        <v>6739.8160000000007</v>
      </c>
      <c r="D1014" s="771" t="s">
        <v>2326</v>
      </c>
    </row>
    <row r="1015" spans="1:4" s="770" customFormat="1" ht="11.25" customHeight="1" x14ac:dyDescent="0.2">
      <c r="A1015" s="1181"/>
      <c r="B1015" s="830">
        <v>780</v>
      </c>
      <c r="C1015" s="830">
        <v>780</v>
      </c>
      <c r="D1015" s="771" t="s">
        <v>2375</v>
      </c>
    </row>
    <row r="1016" spans="1:4" s="770" customFormat="1" ht="11.25" customHeight="1" x14ac:dyDescent="0.2">
      <c r="A1016" s="1181"/>
      <c r="B1016" s="830">
        <v>273</v>
      </c>
      <c r="C1016" s="830">
        <v>273</v>
      </c>
      <c r="D1016" s="771" t="s">
        <v>2194</v>
      </c>
    </row>
    <row r="1017" spans="1:4" s="770" customFormat="1" ht="11.25" customHeight="1" x14ac:dyDescent="0.2">
      <c r="A1017" s="1181"/>
      <c r="B1017" s="830">
        <v>43514.1</v>
      </c>
      <c r="C1017" s="830">
        <v>43514.097999999998</v>
      </c>
      <c r="D1017" s="771" t="s">
        <v>2388</v>
      </c>
    </row>
    <row r="1018" spans="1:4" s="770" customFormat="1" ht="11.25" customHeight="1" x14ac:dyDescent="0.2">
      <c r="A1018" s="1181"/>
      <c r="B1018" s="830">
        <v>9032</v>
      </c>
      <c r="C1018" s="830">
        <v>9032</v>
      </c>
      <c r="D1018" s="771" t="s">
        <v>2548</v>
      </c>
    </row>
    <row r="1019" spans="1:4" s="770" customFormat="1" ht="11.25" customHeight="1" x14ac:dyDescent="0.2">
      <c r="A1019" s="1181"/>
      <c r="B1019" s="830">
        <v>1901</v>
      </c>
      <c r="C1019" s="830">
        <v>1901</v>
      </c>
      <c r="D1019" s="771" t="s">
        <v>2549</v>
      </c>
    </row>
    <row r="1020" spans="1:4" s="770" customFormat="1" ht="11.25" customHeight="1" x14ac:dyDescent="0.2">
      <c r="A1020" s="1181"/>
      <c r="B1020" s="830">
        <v>2000</v>
      </c>
      <c r="C1020" s="830">
        <v>2000</v>
      </c>
      <c r="D1020" s="771" t="s">
        <v>2605</v>
      </c>
    </row>
    <row r="1021" spans="1:4" s="770" customFormat="1" ht="11.25" customHeight="1" x14ac:dyDescent="0.2">
      <c r="A1021" s="1181"/>
      <c r="B1021" s="830">
        <v>1941.3300000000002</v>
      </c>
      <c r="C1021" s="830">
        <v>1941.3263999999999</v>
      </c>
      <c r="D1021" s="771" t="s">
        <v>2551</v>
      </c>
    </row>
    <row r="1022" spans="1:4" s="770" customFormat="1" ht="21.75" customHeight="1" x14ac:dyDescent="0.2">
      <c r="A1022" s="1181"/>
      <c r="B1022" s="830">
        <v>2312</v>
      </c>
      <c r="C1022" s="830">
        <v>2312</v>
      </c>
      <c r="D1022" s="771" t="s">
        <v>2552</v>
      </c>
    </row>
    <row r="1023" spans="1:4" s="770" customFormat="1" ht="11.25" customHeight="1" x14ac:dyDescent="0.2">
      <c r="A1023" s="1182"/>
      <c r="B1023" s="831">
        <v>68511.899999999994</v>
      </c>
      <c r="C1023" s="831">
        <v>68511.858399999997</v>
      </c>
      <c r="D1023" s="772" t="s">
        <v>11</v>
      </c>
    </row>
    <row r="1024" spans="1:4" s="770" customFormat="1" ht="11.25" customHeight="1" x14ac:dyDescent="0.2">
      <c r="A1024" s="1181" t="s">
        <v>1148</v>
      </c>
      <c r="B1024" s="830">
        <v>200</v>
      </c>
      <c r="C1024" s="830">
        <v>200</v>
      </c>
      <c r="D1024" s="771" t="s">
        <v>2193</v>
      </c>
    </row>
    <row r="1025" spans="1:4" s="770" customFormat="1" ht="21.75" customHeight="1" x14ac:dyDescent="0.2">
      <c r="A1025" s="1181"/>
      <c r="B1025" s="830">
        <v>53.18</v>
      </c>
      <c r="C1025" s="830">
        <v>53.024000000000001</v>
      </c>
      <c r="D1025" s="771" t="s">
        <v>2372</v>
      </c>
    </row>
    <row r="1026" spans="1:4" s="770" customFormat="1" ht="11.25" customHeight="1" x14ac:dyDescent="0.2">
      <c r="A1026" s="1181"/>
      <c r="B1026" s="830">
        <v>50873.48</v>
      </c>
      <c r="C1026" s="830">
        <v>50873.478000000003</v>
      </c>
      <c r="D1026" s="771" t="s">
        <v>2388</v>
      </c>
    </row>
    <row r="1027" spans="1:4" s="770" customFormat="1" ht="11.25" customHeight="1" x14ac:dyDescent="0.2">
      <c r="A1027" s="1181"/>
      <c r="B1027" s="830">
        <v>7056</v>
      </c>
      <c r="C1027" s="830">
        <v>7056</v>
      </c>
      <c r="D1027" s="771" t="s">
        <v>2548</v>
      </c>
    </row>
    <row r="1028" spans="1:4" s="770" customFormat="1" ht="11.25" customHeight="1" x14ac:dyDescent="0.2">
      <c r="A1028" s="1181"/>
      <c r="B1028" s="830">
        <v>541</v>
      </c>
      <c r="C1028" s="830">
        <v>536.49199999999996</v>
      </c>
      <c r="D1028" s="771" t="s">
        <v>2549</v>
      </c>
    </row>
    <row r="1029" spans="1:4" s="770" customFormat="1" ht="11.25" customHeight="1" x14ac:dyDescent="0.2">
      <c r="A1029" s="1181"/>
      <c r="B1029" s="830">
        <v>150.33000000000001</v>
      </c>
      <c r="C1029" s="830">
        <v>150.328</v>
      </c>
      <c r="D1029" s="771" t="s">
        <v>2551</v>
      </c>
    </row>
    <row r="1030" spans="1:4" s="770" customFormat="1" ht="11.25" customHeight="1" x14ac:dyDescent="0.2">
      <c r="A1030" s="1181"/>
      <c r="B1030" s="830">
        <v>324.7</v>
      </c>
      <c r="C1030" s="830">
        <v>324.25700000000001</v>
      </c>
      <c r="D1030" s="771" t="s">
        <v>2569</v>
      </c>
    </row>
    <row r="1031" spans="1:4" s="770" customFormat="1" ht="11.25" customHeight="1" x14ac:dyDescent="0.2">
      <c r="A1031" s="1181"/>
      <c r="B1031" s="830">
        <v>2500</v>
      </c>
      <c r="C1031" s="830">
        <v>2500</v>
      </c>
      <c r="D1031" s="771" t="s">
        <v>2606</v>
      </c>
    </row>
    <row r="1032" spans="1:4" s="770" customFormat="1" ht="11.25" customHeight="1" x14ac:dyDescent="0.2">
      <c r="A1032" s="1181"/>
      <c r="B1032" s="830">
        <v>61698.69</v>
      </c>
      <c r="C1032" s="830">
        <v>61693.579000000005</v>
      </c>
      <c r="D1032" s="771" t="s">
        <v>11</v>
      </c>
    </row>
    <row r="1033" spans="1:4" s="770" customFormat="1" ht="11.25" customHeight="1" x14ac:dyDescent="0.2">
      <c r="A1033" s="1180" t="s">
        <v>1144</v>
      </c>
      <c r="B1033" s="829">
        <v>9.31</v>
      </c>
      <c r="C1033" s="829">
        <v>9.3089999999999993</v>
      </c>
      <c r="D1033" s="769" t="s">
        <v>2373</v>
      </c>
    </row>
    <row r="1034" spans="1:4" s="770" customFormat="1" ht="11.25" customHeight="1" x14ac:dyDescent="0.2">
      <c r="A1034" s="1181"/>
      <c r="B1034" s="830">
        <v>200</v>
      </c>
      <c r="C1034" s="830">
        <v>200</v>
      </c>
      <c r="D1034" s="771" t="s">
        <v>2193</v>
      </c>
    </row>
    <row r="1035" spans="1:4" s="770" customFormat="1" ht="11.25" customHeight="1" x14ac:dyDescent="0.2">
      <c r="A1035" s="1181"/>
      <c r="B1035" s="830">
        <v>121.64999999999999</v>
      </c>
      <c r="C1035" s="830">
        <v>121.64999999999999</v>
      </c>
      <c r="D1035" s="771" t="s">
        <v>2547</v>
      </c>
    </row>
    <row r="1036" spans="1:4" s="770" customFormat="1" ht="11.25" customHeight="1" x14ac:dyDescent="0.2">
      <c r="A1036" s="1181"/>
      <c r="B1036" s="830">
        <v>70</v>
      </c>
      <c r="C1036" s="830">
        <v>70</v>
      </c>
      <c r="D1036" s="771" t="s">
        <v>2517</v>
      </c>
    </row>
    <row r="1037" spans="1:4" s="770" customFormat="1" ht="11.25" customHeight="1" x14ac:dyDescent="0.2">
      <c r="A1037" s="1181"/>
      <c r="B1037" s="830">
        <v>963.65000000000009</v>
      </c>
      <c r="C1037" s="830">
        <v>963.62719000000004</v>
      </c>
      <c r="D1037" s="771" t="s">
        <v>2328</v>
      </c>
    </row>
    <row r="1038" spans="1:4" s="770" customFormat="1" ht="11.25" customHeight="1" x14ac:dyDescent="0.2">
      <c r="A1038" s="1181"/>
      <c r="B1038" s="830">
        <v>94.15</v>
      </c>
      <c r="C1038" s="830">
        <v>94.147999999999996</v>
      </c>
      <c r="D1038" s="771" t="s">
        <v>2375</v>
      </c>
    </row>
    <row r="1039" spans="1:4" s="770" customFormat="1" ht="11.25" customHeight="1" x14ac:dyDescent="0.2">
      <c r="A1039" s="1181"/>
      <c r="B1039" s="830">
        <v>100</v>
      </c>
      <c r="C1039" s="830">
        <v>100</v>
      </c>
      <c r="D1039" s="771" t="s">
        <v>2194</v>
      </c>
    </row>
    <row r="1040" spans="1:4" s="770" customFormat="1" ht="11.25" customHeight="1" x14ac:dyDescent="0.2">
      <c r="A1040" s="1181"/>
      <c r="B1040" s="830">
        <v>0.77</v>
      </c>
      <c r="C1040" s="830">
        <v>0.76800000000000002</v>
      </c>
      <c r="D1040" s="771" t="s">
        <v>2384</v>
      </c>
    </row>
    <row r="1041" spans="1:4" s="770" customFormat="1" ht="11.25" customHeight="1" x14ac:dyDescent="0.2">
      <c r="A1041" s="1181"/>
      <c r="B1041" s="830">
        <v>40313.75</v>
      </c>
      <c r="C1041" s="830">
        <v>40313.754000000001</v>
      </c>
      <c r="D1041" s="771" t="s">
        <v>2388</v>
      </c>
    </row>
    <row r="1042" spans="1:4" s="770" customFormat="1" ht="11.25" customHeight="1" x14ac:dyDescent="0.2">
      <c r="A1042" s="1181"/>
      <c r="B1042" s="830">
        <v>7177</v>
      </c>
      <c r="C1042" s="830">
        <v>7177</v>
      </c>
      <c r="D1042" s="771" t="s">
        <v>2548</v>
      </c>
    </row>
    <row r="1043" spans="1:4" s="770" customFormat="1" ht="11.25" customHeight="1" x14ac:dyDescent="0.2">
      <c r="A1043" s="1181"/>
      <c r="B1043" s="830">
        <v>1721</v>
      </c>
      <c r="C1043" s="830">
        <v>1721</v>
      </c>
      <c r="D1043" s="771" t="s">
        <v>2549</v>
      </c>
    </row>
    <row r="1044" spans="1:4" s="770" customFormat="1" ht="11.25" customHeight="1" x14ac:dyDescent="0.2">
      <c r="A1044" s="1181"/>
      <c r="B1044" s="830">
        <v>600.28</v>
      </c>
      <c r="C1044" s="830">
        <v>600.27920000000006</v>
      </c>
      <c r="D1044" s="771" t="s">
        <v>2551</v>
      </c>
    </row>
    <row r="1045" spans="1:4" s="770" customFormat="1" ht="11.25" customHeight="1" x14ac:dyDescent="0.2">
      <c r="A1045" s="1182"/>
      <c r="B1045" s="831">
        <v>51371.56</v>
      </c>
      <c r="C1045" s="831">
        <v>51371.535389999997</v>
      </c>
      <c r="D1045" s="772" t="s">
        <v>11</v>
      </c>
    </row>
    <row r="1046" spans="1:4" s="770" customFormat="1" ht="11.25" customHeight="1" x14ac:dyDescent="0.2">
      <c r="A1046" s="1181" t="s">
        <v>1142</v>
      </c>
      <c r="B1046" s="830">
        <v>734.43000000000006</v>
      </c>
      <c r="C1046" s="830">
        <v>734.35199999999998</v>
      </c>
      <c r="D1046" s="771" t="s">
        <v>2375</v>
      </c>
    </row>
    <row r="1047" spans="1:4" s="770" customFormat="1" ht="11.25" customHeight="1" x14ac:dyDescent="0.2">
      <c r="A1047" s="1181"/>
      <c r="B1047" s="830">
        <v>694.4</v>
      </c>
      <c r="C1047" s="830">
        <v>694.4</v>
      </c>
      <c r="D1047" s="771" t="s">
        <v>2194</v>
      </c>
    </row>
    <row r="1048" spans="1:4" s="770" customFormat="1" ht="11.25" customHeight="1" x14ac:dyDescent="0.2">
      <c r="A1048" s="1181"/>
      <c r="B1048" s="830">
        <v>32501.08</v>
      </c>
      <c r="C1048" s="830">
        <v>32501.078999999998</v>
      </c>
      <c r="D1048" s="771" t="s">
        <v>2388</v>
      </c>
    </row>
    <row r="1049" spans="1:4" s="770" customFormat="1" ht="11.25" customHeight="1" x14ac:dyDescent="0.2">
      <c r="A1049" s="1181"/>
      <c r="B1049" s="830">
        <v>12999</v>
      </c>
      <c r="C1049" s="830">
        <v>12999</v>
      </c>
      <c r="D1049" s="771" t="s">
        <v>2548</v>
      </c>
    </row>
    <row r="1050" spans="1:4" s="770" customFormat="1" ht="11.25" customHeight="1" x14ac:dyDescent="0.2">
      <c r="A1050" s="1181"/>
      <c r="B1050" s="830">
        <v>1230</v>
      </c>
      <c r="C1050" s="830">
        <v>1200.5250000000001</v>
      </c>
      <c r="D1050" s="771" t="s">
        <v>2549</v>
      </c>
    </row>
    <row r="1051" spans="1:4" s="770" customFormat="1" ht="11.25" customHeight="1" x14ac:dyDescent="0.2">
      <c r="A1051" s="1181"/>
      <c r="B1051" s="830">
        <v>387.45</v>
      </c>
      <c r="C1051" s="830">
        <v>387.44400000000002</v>
      </c>
      <c r="D1051" s="771" t="s">
        <v>2551</v>
      </c>
    </row>
    <row r="1052" spans="1:4" s="770" customFormat="1" ht="21.75" customHeight="1" x14ac:dyDescent="0.2">
      <c r="A1052" s="1181"/>
      <c r="B1052" s="830">
        <v>900</v>
      </c>
      <c r="C1052" s="830">
        <v>900</v>
      </c>
      <c r="D1052" s="771" t="s">
        <v>2552</v>
      </c>
    </row>
    <row r="1053" spans="1:4" s="770" customFormat="1" ht="11.25" customHeight="1" x14ac:dyDescent="0.2">
      <c r="A1053" s="1181"/>
      <c r="B1053" s="830">
        <v>497.1</v>
      </c>
      <c r="C1053" s="830">
        <v>497.1</v>
      </c>
      <c r="D1053" s="771" t="s">
        <v>2569</v>
      </c>
    </row>
    <row r="1054" spans="1:4" s="770" customFormat="1" ht="11.25" customHeight="1" x14ac:dyDescent="0.2">
      <c r="A1054" s="1181"/>
      <c r="B1054" s="830">
        <v>49943.46</v>
      </c>
      <c r="C1054" s="830">
        <v>49913.9</v>
      </c>
      <c r="D1054" s="771" t="s">
        <v>11</v>
      </c>
    </row>
    <row r="1055" spans="1:4" s="770" customFormat="1" ht="11.25" customHeight="1" x14ac:dyDescent="0.2">
      <c r="A1055" s="1180" t="s">
        <v>1145</v>
      </c>
      <c r="B1055" s="829">
        <v>4680.4399999999996</v>
      </c>
      <c r="C1055" s="829">
        <v>4680.4079999999994</v>
      </c>
      <c r="D1055" s="769" t="s">
        <v>2326</v>
      </c>
    </row>
    <row r="1056" spans="1:4" s="770" customFormat="1" ht="11.25" customHeight="1" x14ac:dyDescent="0.2">
      <c r="A1056" s="1181"/>
      <c r="B1056" s="830">
        <v>726.46</v>
      </c>
      <c r="C1056" s="830">
        <v>726.45899999999995</v>
      </c>
      <c r="D1056" s="771" t="s">
        <v>2375</v>
      </c>
    </row>
    <row r="1057" spans="1:4" s="770" customFormat="1" ht="11.25" customHeight="1" x14ac:dyDescent="0.2">
      <c r="A1057" s="1181"/>
      <c r="B1057" s="830">
        <v>254.6</v>
      </c>
      <c r="C1057" s="830">
        <v>254.6</v>
      </c>
      <c r="D1057" s="771" t="s">
        <v>2194</v>
      </c>
    </row>
    <row r="1058" spans="1:4" s="770" customFormat="1" ht="11.25" customHeight="1" x14ac:dyDescent="0.2">
      <c r="A1058" s="1181"/>
      <c r="B1058" s="830">
        <v>40898.649999999994</v>
      </c>
      <c r="C1058" s="830">
        <v>40898.646999999997</v>
      </c>
      <c r="D1058" s="771" t="s">
        <v>2388</v>
      </c>
    </row>
    <row r="1059" spans="1:4" s="770" customFormat="1" ht="11.25" customHeight="1" x14ac:dyDescent="0.2">
      <c r="A1059" s="1181"/>
      <c r="B1059" s="830">
        <v>8625</v>
      </c>
      <c r="C1059" s="830">
        <v>8625</v>
      </c>
      <c r="D1059" s="771" t="s">
        <v>2548</v>
      </c>
    </row>
    <row r="1060" spans="1:4" s="770" customFormat="1" ht="11.25" customHeight="1" x14ac:dyDescent="0.2">
      <c r="A1060" s="1181"/>
      <c r="B1060" s="830">
        <v>3655</v>
      </c>
      <c r="C1060" s="830">
        <v>3646.5984699999999</v>
      </c>
      <c r="D1060" s="771" t="s">
        <v>2549</v>
      </c>
    </row>
    <row r="1061" spans="1:4" s="770" customFormat="1" ht="11.25" customHeight="1" x14ac:dyDescent="0.2">
      <c r="A1061" s="1181"/>
      <c r="B1061" s="830">
        <v>395.96999999999997</v>
      </c>
      <c r="C1061" s="830">
        <v>395.964</v>
      </c>
      <c r="D1061" s="771" t="s">
        <v>2551</v>
      </c>
    </row>
    <row r="1062" spans="1:4" s="770" customFormat="1" ht="11.25" customHeight="1" x14ac:dyDescent="0.2">
      <c r="A1062" s="1181"/>
      <c r="B1062" s="830">
        <v>426.1</v>
      </c>
      <c r="C1062" s="830">
        <v>426.1</v>
      </c>
      <c r="D1062" s="771" t="s">
        <v>2569</v>
      </c>
    </row>
    <row r="1063" spans="1:4" s="770" customFormat="1" ht="11.25" customHeight="1" x14ac:dyDescent="0.2">
      <c r="A1063" s="1182"/>
      <c r="B1063" s="831">
        <v>59662.219999999994</v>
      </c>
      <c r="C1063" s="831">
        <v>59653.77646999999</v>
      </c>
      <c r="D1063" s="772" t="s">
        <v>11</v>
      </c>
    </row>
    <row r="1064" spans="1:4" s="770" customFormat="1" ht="11.25" customHeight="1" x14ac:dyDescent="0.2">
      <c r="A1064" s="1181" t="s">
        <v>1161</v>
      </c>
      <c r="B1064" s="830">
        <v>4693.7000000000007</v>
      </c>
      <c r="C1064" s="830">
        <v>4693.6720000000005</v>
      </c>
      <c r="D1064" s="771" t="s">
        <v>2326</v>
      </c>
    </row>
    <row r="1065" spans="1:4" s="770" customFormat="1" ht="11.25" customHeight="1" x14ac:dyDescent="0.2">
      <c r="A1065" s="1181"/>
      <c r="B1065" s="830">
        <v>146</v>
      </c>
      <c r="C1065" s="830">
        <v>146</v>
      </c>
      <c r="D1065" s="771" t="s">
        <v>2547</v>
      </c>
    </row>
    <row r="1066" spans="1:4" s="770" customFormat="1" ht="11.25" customHeight="1" x14ac:dyDescent="0.2">
      <c r="A1066" s="1181"/>
      <c r="B1066" s="830">
        <v>780</v>
      </c>
      <c r="C1066" s="830">
        <v>780</v>
      </c>
      <c r="D1066" s="771" t="s">
        <v>2375</v>
      </c>
    </row>
    <row r="1067" spans="1:4" s="770" customFormat="1" ht="11.25" customHeight="1" x14ac:dyDescent="0.2">
      <c r="A1067" s="1181"/>
      <c r="B1067" s="830">
        <v>604.29999999999995</v>
      </c>
      <c r="C1067" s="830">
        <v>604.29999999999995</v>
      </c>
      <c r="D1067" s="771" t="s">
        <v>2194</v>
      </c>
    </row>
    <row r="1068" spans="1:4" s="770" customFormat="1" ht="11.25" customHeight="1" x14ac:dyDescent="0.2">
      <c r="A1068" s="1181"/>
      <c r="B1068" s="830">
        <v>36403.279999999999</v>
      </c>
      <c r="C1068" s="830">
        <v>36403.269</v>
      </c>
      <c r="D1068" s="771" t="s">
        <v>2388</v>
      </c>
    </row>
    <row r="1069" spans="1:4" s="770" customFormat="1" ht="11.25" customHeight="1" x14ac:dyDescent="0.2">
      <c r="A1069" s="1181"/>
      <c r="B1069" s="830">
        <v>9575</v>
      </c>
      <c r="C1069" s="830">
        <v>9575</v>
      </c>
      <c r="D1069" s="771" t="s">
        <v>2548</v>
      </c>
    </row>
    <row r="1070" spans="1:4" s="770" customFormat="1" ht="11.25" customHeight="1" x14ac:dyDescent="0.2">
      <c r="A1070" s="1181"/>
      <c r="B1070" s="830">
        <v>1447</v>
      </c>
      <c r="C1070" s="830">
        <v>1447</v>
      </c>
      <c r="D1070" s="771" t="s">
        <v>2549</v>
      </c>
    </row>
    <row r="1071" spans="1:4" s="770" customFormat="1" ht="11.25" customHeight="1" x14ac:dyDescent="0.2">
      <c r="A1071" s="1181"/>
      <c r="B1071" s="830">
        <v>501</v>
      </c>
      <c r="C1071" s="830">
        <v>501.00120000000004</v>
      </c>
      <c r="D1071" s="771" t="s">
        <v>2551</v>
      </c>
    </row>
    <row r="1072" spans="1:4" s="770" customFormat="1" ht="11.25" customHeight="1" x14ac:dyDescent="0.2">
      <c r="A1072" s="1181"/>
      <c r="B1072" s="830">
        <v>54150.28</v>
      </c>
      <c r="C1072" s="830">
        <v>54150.242200000001</v>
      </c>
      <c r="D1072" s="771" t="s">
        <v>11</v>
      </c>
    </row>
    <row r="1073" spans="1:4" s="770" customFormat="1" ht="11.25" customHeight="1" x14ac:dyDescent="0.2">
      <c r="A1073" s="1180" t="s">
        <v>1168</v>
      </c>
      <c r="B1073" s="829">
        <v>1097.7</v>
      </c>
      <c r="C1073" s="829">
        <v>1097.7012</v>
      </c>
      <c r="D1073" s="769" t="s">
        <v>2567</v>
      </c>
    </row>
    <row r="1074" spans="1:4" s="770" customFormat="1" ht="11.25" customHeight="1" x14ac:dyDescent="0.2">
      <c r="A1074" s="1181"/>
      <c r="B1074" s="830">
        <v>5985.49</v>
      </c>
      <c r="C1074" s="830">
        <v>5985.456000000001</v>
      </c>
      <c r="D1074" s="771" t="s">
        <v>2326</v>
      </c>
    </row>
    <row r="1075" spans="1:4" s="770" customFormat="1" ht="11.25" customHeight="1" x14ac:dyDescent="0.2">
      <c r="A1075" s="1181"/>
      <c r="B1075" s="830">
        <v>157.4</v>
      </c>
      <c r="C1075" s="830">
        <v>157.40299999999999</v>
      </c>
      <c r="D1075" s="771" t="s">
        <v>2375</v>
      </c>
    </row>
    <row r="1076" spans="1:4" s="770" customFormat="1" ht="11.25" customHeight="1" x14ac:dyDescent="0.2">
      <c r="A1076" s="1181"/>
      <c r="B1076" s="830">
        <v>708.1</v>
      </c>
      <c r="C1076" s="830">
        <v>708.1</v>
      </c>
      <c r="D1076" s="771" t="s">
        <v>2194</v>
      </c>
    </row>
    <row r="1077" spans="1:4" s="770" customFormat="1" ht="21.75" customHeight="1" x14ac:dyDescent="0.2">
      <c r="A1077" s="1181"/>
      <c r="B1077" s="830">
        <v>103.05</v>
      </c>
      <c r="C1077" s="830">
        <v>100.408</v>
      </c>
      <c r="D1077" s="771" t="s">
        <v>2372</v>
      </c>
    </row>
    <row r="1078" spans="1:4" s="770" customFormat="1" ht="11.25" customHeight="1" x14ac:dyDescent="0.2">
      <c r="A1078" s="1181"/>
      <c r="B1078" s="830">
        <v>39526.53</v>
      </c>
      <c r="C1078" s="830">
        <v>39526.53</v>
      </c>
      <c r="D1078" s="771" t="s">
        <v>2388</v>
      </c>
    </row>
    <row r="1079" spans="1:4" s="770" customFormat="1" ht="11.25" customHeight="1" x14ac:dyDescent="0.2">
      <c r="A1079" s="1181"/>
      <c r="B1079" s="830">
        <v>4952.8100000000004</v>
      </c>
      <c r="C1079" s="830">
        <v>4952.8100000000004</v>
      </c>
      <c r="D1079" s="771" t="s">
        <v>2548</v>
      </c>
    </row>
    <row r="1080" spans="1:4" s="770" customFormat="1" ht="11.25" customHeight="1" x14ac:dyDescent="0.2">
      <c r="A1080" s="1181"/>
      <c r="B1080" s="830">
        <v>1536</v>
      </c>
      <c r="C1080" s="830">
        <v>1536</v>
      </c>
      <c r="D1080" s="771" t="s">
        <v>2549</v>
      </c>
    </row>
    <row r="1081" spans="1:4" s="770" customFormat="1" ht="11.25" customHeight="1" x14ac:dyDescent="0.2">
      <c r="A1081" s="1181"/>
      <c r="B1081" s="830">
        <v>5778.4</v>
      </c>
      <c r="C1081" s="830">
        <v>5778.3959999999997</v>
      </c>
      <c r="D1081" s="771" t="s">
        <v>2607</v>
      </c>
    </row>
    <row r="1082" spans="1:4" s="770" customFormat="1" ht="11.25" customHeight="1" x14ac:dyDescent="0.2">
      <c r="A1082" s="1181"/>
      <c r="B1082" s="830">
        <v>433.06</v>
      </c>
      <c r="C1082" s="830">
        <v>433.05840000000001</v>
      </c>
      <c r="D1082" s="771" t="s">
        <v>2551</v>
      </c>
    </row>
    <row r="1083" spans="1:4" s="770" customFormat="1" ht="11.25" customHeight="1" x14ac:dyDescent="0.2">
      <c r="A1083" s="1181"/>
      <c r="B1083" s="830">
        <v>671</v>
      </c>
      <c r="C1083" s="830">
        <v>671</v>
      </c>
      <c r="D1083" s="771" t="s">
        <v>2134</v>
      </c>
    </row>
    <row r="1084" spans="1:4" s="770" customFormat="1" ht="11.25" customHeight="1" x14ac:dyDescent="0.2">
      <c r="A1084" s="1182"/>
      <c r="B1084" s="831">
        <v>60949.539999999994</v>
      </c>
      <c r="C1084" s="831">
        <v>60946.8626</v>
      </c>
      <c r="D1084" s="772" t="s">
        <v>11</v>
      </c>
    </row>
    <row r="1085" spans="1:4" s="770" customFormat="1" ht="11.25" customHeight="1" x14ac:dyDescent="0.2">
      <c r="A1085" s="1181" t="s">
        <v>1150</v>
      </c>
      <c r="B1085" s="830">
        <v>9.31</v>
      </c>
      <c r="C1085" s="830">
        <v>9.3089999999999993</v>
      </c>
      <c r="D1085" s="771" t="s">
        <v>2373</v>
      </c>
    </row>
    <row r="1086" spans="1:4" s="770" customFormat="1" ht="11.25" customHeight="1" x14ac:dyDescent="0.2">
      <c r="A1086" s="1181"/>
      <c r="B1086" s="830">
        <v>5402.2599999999993</v>
      </c>
      <c r="C1086" s="830">
        <v>5402.241</v>
      </c>
      <c r="D1086" s="771" t="s">
        <v>2326</v>
      </c>
    </row>
    <row r="1087" spans="1:4" s="770" customFormat="1" ht="11.25" customHeight="1" x14ac:dyDescent="0.2">
      <c r="A1087" s="1181"/>
      <c r="B1087" s="830">
        <v>1970</v>
      </c>
      <c r="C1087" s="830">
        <v>1970</v>
      </c>
      <c r="D1087" s="771" t="s">
        <v>2547</v>
      </c>
    </row>
    <row r="1088" spans="1:4" s="770" customFormat="1" ht="11.25" customHeight="1" x14ac:dyDescent="0.2">
      <c r="A1088" s="1181"/>
      <c r="B1088" s="830">
        <v>694.47</v>
      </c>
      <c r="C1088" s="830">
        <v>694.46699999999998</v>
      </c>
      <c r="D1088" s="771" t="s">
        <v>2375</v>
      </c>
    </row>
    <row r="1089" spans="1:4" s="770" customFormat="1" ht="11.25" customHeight="1" x14ac:dyDescent="0.2">
      <c r="A1089" s="1181"/>
      <c r="B1089" s="830">
        <v>491.4</v>
      </c>
      <c r="C1089" s="830">
        <v>491.4</v>
      </c>
      <c r="D1089" s="771" t="s">
        <v>2194</v>
      </c>
    </row>
    <row r="1090" spans="1:4" s="770" customFormat="1" ht="11.25" customHeight="1" x14ac:dyDescent="0.2">
      <c r="A1090" s="1181"/>
      <c r="B1090" s="830">
        <v>30</v>
      </c>
      <c r="C1090" s="830">
        <v>30</v>
      </c>
      <c r="D1090" s="771" t="s">
        <v>2556</v>
      </c>
    </row>
    <row r="1091" spans="1:4" s="770" customFormat="1" ht="11.25" customHeight="1" x14ac:dyDescent="0.2">
      <c r="A1091" s="1181"/>
      <c r="B1091" s="830">
        <v>64.489999999999995</v>
      </c>
      <c r="C1091" s="830">
        <v>64.492999999999995</v>
      </c>
      <c r="D1091" s="771" t="s">
        <v>2608</v>
      </c>
    </row>
    <row r="1092" spans="1:4" s="770" customFormat="1" ht="11.25" customHeight="1" x14ac:dyDescent="0.2">
      <c r="A1092" s="1181"/>
      <c r="B1092" s="830">
        <v>39871.919999999998</v>
      </c>
      <c r="C1092" s="830">
        <v>39871.913</v>
      </c>
      <c r="D1092" s="771" t="s">
        <v>2388</v>
      </c>
    </row>
    <row r="1093" spans="1:4" s="770" customFormat="1" ht="11.25" customHeight="1" x14ac:dyDescent="0.2">
      <c r="A1093" s="1181"/>
      <c r="B1093" s="830">
        <v>9547.02</v>
      </c>
      <c r="C1093" s="830">
        <v>9547.0220000000008</v>
      </c>
      <c r="D1093" s="771" t="s">
        <v>2548</v>
      </c>
    </row>
    <row r="1094" spans="1:4" s="770" customFormat="1" ht="11.25" customHeight="1" x14ac:dyDescent="0.2">
      <c r="A1094" s="1181"/>
      <c r="B1094" s="830">
        <v>1170</v>
      </c>
      <c r="C1094" s="830">
        <v>1152.962</v>
      </c>
      <c r="D1094" s="771" t="s">
        <v>2549</v>
      </c>
    </row>
    <row r="1095" spans="1:4" s="770" customFormat="1" ht="11.25" customHeight="1" x14ac:dyDescent="0.2">
      <c r="A1095" s="1181"/>
      <c r="B1095" s="830">
        <v>559.18000000000006</v>
      </c>
      <c r="C1095" s="830">
        <v>559.17279999999994</v>
      </c>
      <c r="D1095" s="771" t="s">
        <v>2551</v>
      </c>
    </row>
    <row r="1096" spans="1:4" s="770" customFormat="1" ht="11.25" customHeight="1" x14ac:dyDescent="0.2">
      <c r="A1096" s="1181"/>
      <c r="B1096" s="830">
        <v>59810.049999999996</v>
      </c>
      <c r="C1096" s="830">
        <v>59792.979800000001</v>
      </c>
      <c r="D1096" s="771" t="s">
        <v>11</v>
      </c>
    </row>
    <row r="1097" spans="1:4" s="770" customFormat="1" ht="11.25" customHeight="1" x14ac:dyDescent="0.2">
      <c r="A1097" s="1180" t="s">
        <v>1155</v>
      </c>
      <c r="B1097" s="829">
        <v>5378.15</v>
      </c>
      <c r="C1097" s="829">
        <v>5378.1129999999994</v>
      </c>
      <c r="D1097" s="769" t="s">
        <v>2326</v>
      </c>
    </row>
    <row r="1098" spans="1:4" s="770" customFormat="1" ht="11.25" customHeight="1" x14ac:dyDescent="0.2">
      <c r="A1098" s="1181"/>
      <c r="B1098" s="830">
        <v>527.15</v>
      </c>
      <c r="C1098" s="830">
        <v>527.14499999999998</v>
      </c>
      <c r="D1098" s="771" t="s">
        <v>2547</v>
      </c>
    </row>
    <row r="1099" spans="1:4" s="770" customFormat="1" ht="11.25" customHeight="1" x14ac:dyDescent="0.2">
      <c r="A1099" s="1181"/>
      <c r="B1099" s="830">
        <v>723.32</v>
      </c>
      <c r="C1099" s="830">
        <v>723.32299999999998</v>
      </c>
      <c r="D1099" s="771" t="s">
        <v>2375</v>
      </c>
    </row>
    <row r="1100" spans="1:4" s="770" customFormat="1" ht="11.25" customHeight="1" x14ac:dyDescent="0.2">
      <c r="A1100" s="1181"/>
      <c r="B1100" s="830">
        <v>475.3</v>
      </c>
      <c r="C1100" s="830">
        <v>475.3</v>
      </c>
      <c r="D1100" s="771" t="s">
        <v>2194</v>
      </c>
    </row>
    <row r="1101" spans="1:4" s="770" customFormat="1" ht="21.75" customHeight="1" x14ac:dyDescent="0.2">
      <c r="A1101" s="1181"/>
      <c r="B1101" s="830">
        <v>102.64</v>
      </c>
      <c r="C1101" s="830">
        <v>101.2</v>
      </c>
      <c r="D1101" s="771" t="s">
        <v>2372</v>
      </c>
    </row>
    <row r="1102" spans="1:4" s="770" customFormat="1" ht="11.25" customHeight="1" x14ac:dyDescent="0.2">
      <c r="A1102" s="1181"/>
      <c r="B1102" s="830">
        <v>49484.89</v>
      </c>
      <c r="C1102" s="830">
        <v>49484.880999999994</v>
      </c>
      <c r="D1102" s="771" t="s">
        <v>2388</v>
      </c>
    </row>
    <row r="1103" spans="1:4" s="770" customFormat="1" ht="11.25" customHeight="1" x14ac:dyDescent="0.2">
      <c r="A1103" s="1181"/>
      <c r="B1103" s="830">
        <v>10353</v>
      </c>
      <c r="C1103" s="830">
        <v>10353</v>
      </c>
      <c r="D1103" s="771" t="s">
        <v>2548</v>
      </c>
    </row>
    <row r="1104" spans="1:4" s="770" customFormat="1" ht="11.25" customHeight="1" x14ac:dyDescent="0.2">
      <c r="A1104" s="1181"/>
      <c r="B1104" s="830">
        <v>891</v>
      </c>
      <c r="C1104" s="830">
        <v>890</v>
      </c>
      <c r="D1104" s="771" t="s">
        <v>2549</v>
      </c>
    </row>
    <row r="1105" spans="1:4" s="770" customFormat="1" ht="11.25" customHeight="1" x14ac:dyDescent="0.2">
      <c r="A1105" s="1181"/>
      <c r="B1105" s="830">
        <v>1699.03</v>
      </c>
      <c r="C1105" s="830">
        <v>1699.0298400000001</v>
      </c>
      <c r="D1105" s="771" t="s">
        <v>2609</v>
      </c>
    </row>
    <row r="1106" spans="1:4" s="770" customFormat="1" ht="11.25" customHeight="1" x14ac:dyDescent="0.2">
      <c r="A1106" s="1181"/>
      <c r="B1106" s="830">
        <v>1263.02</v>
      </c>
      <c r="C1106" s="830">
        <v>1263.0178899999999</v>
      </c>
      <c r="D1106" s="771" t="s">
        <v>2610</v>
      </c>
    </row>
    <row r="1107" spans="1:4" s="770" customFormat="1" ht="11.25" customHeight="1" x14ac:dyDescent="0.2">
      <c r="A1107" s="1181"/>
      <c r="B1107" s="830">
        <v>780</v>
      </c>
      <c r="C1107" s="830">
        <v>780</v>
      </c>
      <c r="D1107" s="771" t="s">
        <v>2132</v>
      </c>
    </row>
    <row r="1108" spans="1:4" s="770" customFormat="1" ht="11.25" customHeight="1" x14ac:dyDescent="0.2">
      <c r="A1108" s="1181"/>
      <c r="B1108" s="830">
        <v>650.13</v>
      </c>
      <c r="C1108" s="830">
        <v>650.12819999999988</v>
      </c>
      <c r="D1108" s="771" t="s">
        <v>2551</v>
      </c>
    </row>
    <row r="1109" spans="1:4" s="770" customFormat="1" ht="11.25" customHeight="1" x14ac:dyDescent="0.2">
      <c r="A1109" s="1181"/>
      <c r="B1109" s="830">
        <v>514.29999999999995</v>
      </c>
      <c r="C1109" s="830">
        <v>514.29999999999995</v>
      </c>
      <c r="D1109" s="771" t="s">
        <v>2569</v>
      </c>
    </row>
    <row r="1110" spans="1:4" s="770" customFormat="1" ht="11.25" customHeight="1" x14ac:dyDescent="0.2">
      <c r="A1110" s="1182"/>
      <c r="B1110" s="831">
        <v>72841.930000000008</v>
      </c>
      <c r="C1110" s="831">
        <v>72839.437930000015</v>
      </c>
      <c r="D1110" s="772" t="s">
        <v>11</v>
      </c>
    </row>
    <row r="1111" spans="1:4" s="770" customFormat="1" ht="11.25" customHeight="1" x14ac:dyDescent="0.2">
      <c r="A1111" s="1181" t="s">
        <v>1140</v>
      </c>
      <c r="B1111" s="830">
        <v>9.31</v>
      </c>
      <c r="C1111" s="830">
        <v>9.3089999999999993</v>
      </c>
      <c r="D1111" s="771" t="s">
        <v>2373</v>
      </c>
    </row>
    <row r="1112" spans="1:4" s="770" customFormat="1" ht="11.25" customHeight="1" x14ac:dyDescent="0.2">
      <c r="A1112" s="1181"/>
      <c r="B1112" s="830">
        <v>200</v>
      </c>
      <c r="C1112" s="830">
        <v>200</v>
      </c>
      <c r="D1112" s="771" t="s">
        <v>2193</v>
      </c>
    </row>
    <row r="1113" spans="1:4" s="770" customFormat="1" ht="11.25" customHeight="1" x14ac:dyDescent="0.2">
      <c r="A1113" s="1181"/>
      <c r="B1113" s="830">
        <v>120</v>
      </c>
      <c r="C1113" s="830">
        <v>120</v>
      </c>
      <c r="D1113" s="771" t="s">
        <v>2517</v>
      </c>
    </row>
    <row r="1114" spans="1:4" s="770" customFormat="1" ht="11.25" customHeight="1" x14ac:dyDescent="0.2">
      <c r="A1114" s="1181"/>
      <c r="B1114" s="830">
        <v>19.3</v>
      </c>
      <c r="C1114" s="830">
        <v>19.3</v>
      </c>
      <c r="D1114" s="771" t="s">
        <v>2194</v>
      </c>
    </row>
    <row r="1115" spans="1:4" s="770" customFormat="1" ht="11.25" customHeight="1" x14ac:dyDescent="0.2">
      <c r="A1115" s="1181"/>
      <c r="B1115" s="830">
        <v>80</v>
      </c>
      <c r="C1115" s="830">
        <v>80</v>
      </c>
      <c r="D1115" s="771" t="s">
        <v>2556</v>
      </c>
    </row>
    <row r="1116" spans="1:4" s="770" customFormat="1" ht="11.25" customHeight="1" x14ac:dyDescent="0.2">
      <c r="A1116" s="1181"/>
      <c r="B1116" s="830">
        <v>25226.879999999997</v>
      </c>
      <c r="C1116" s="830">
        <v>25226.879000000001</v>
      </c>
      <c r="D1116" s="771" t="s">
        <v>2388</v>
      </c>
    </row>
    <row r="1117" spans="1:4" s="770" customFormat="1" ht="11.25" customHeight="1" x14ac:dyDescent="0.2">
      <c r="A1117" s="1181"/>
      <c r="B1117" s="830">
        <v>5723</v>
      </c>
      <c r="C1117" s="830">
        <v>5723</v>
      </c>
      <c r="D1117" s="771" t="s">
        <v>2548</v>
      </c>
    </row>
    <row r="1118" spans="1:4" s="770" customFormat="1" ht="11.25" customHeight="1" x14ac:dyDescent="0.2">
      <c r="A1118" s="1181"/>
      <c r="B1118" s="830">
        <v>570</v>
      </c>
      <c r="C1118" s="830">
        <v>570</v>
      </c>
      <c r="D1118" s="771" t="s">
        <v>2549</v>
      </c>
    </row>
    <row r="1119" spans="1:4" s="770" customFormat="1" ht="11.25" customHeight="1" x14ac:dyDescent="0.2">
      <c r="A1119" s="1181"/>
      <c r="B1119" s="830">
        <v>339.65999999999997</v>
      </c>
      <c r="C1119" s="830">
        <v>339.65319999999997</v>
      </c>
      <c r="D1119" s="771" t="s">
        <v>2551</v>
      </c>
    </row>
    <row r="1120" spans="1:4" s="770" customFormat="1" ht="11.25" customHeight="1" x14ac:dyDescent="0.2">
      <c r="A1120" s="1181"/>
      <c r="B1120" s="830">
        <v>180</v>
      </c>
      <c r="C1120" s="830">
        <v>178.78</v>
      </c>
      <c r="D1120" s="771" t="s">
        <v>2134</v>
      </c>
    </row>
    <row r="1121" spans="1:4" s="770" customFormat="1" ht="11.25" customHeight="1" x14ac:dyDescent="0.2">
      <c r="A1121" s="1181"/>
      <c r="B1121" s="830">
        <v>32468.149999999998</v>
      </c>
      <c r="C1121" s="830">
        <v>32466.921200000001</v>
      </c>
      <c r="D1121" s="771" t="s">
        <v>11</v>
      </c>
    </row>
    <row r="1122" spans="1:4" s="770" customFormat="1" ht="11.25" customHeight="1" x14ac:dyDescent="0.2">
      <c r="A1122" s="1180" t="s">
        <v>2611</v>
      </c>
      <c r="B1122" s="829">
        <v>150</v>
      </c>
      <c r="C1122" s="829">
        <v>150</v>
      </c>
      <c r="D1122" s="769" t="s">
        <v>2547</v>
      </c>
    </row>
    <row r="1123" spans="1:4" s="770" customFormat="1" ht="11.25" customHeight="1" x14ac:dyDescent="0.2">
      <c r="A1123" s="1181"/>
      <c r="B1123" s="830">
        <v>271.93</v>
      </c>
      <c r="C1123" s="830">
        <v>271.92899999999997</v>
      </c>
      <c r="D1123" s="771" t="s">
        <v>2375</v>
      </c>
    </row>
    <row r="1124" spans="1:4" s="770" customFormat="1" ht="11.25" customHeight="1" x14ac:dyDescent="0.2">
      <c r="A1124" s="1181"/>
      <c r="B1124" s="830">
        <v>2.4500000000000002</v>
      </c>
      <c r="C1124" s="830">
        <v>2.4449999999999998</v>
      </c>
      <c r="D1124" s="771" t="s">
        <v>2384</v>
      </c>
    </row>
    <row r="1125" spans="1:4" s="770" customFormat="1" ht="11.25" customHeight="1" x14ac:dyDescent="0.2">
      <c r="A1125" s="1181"/>
      <c r="B1125" s="830">
        <v>14278.73</v>
      </c>
      <c r="C1125" s="830">
        <v>14278.728999999999</v>
      </c>
      <c r="D1125" s="771" t="s">
        <v>2388</v>
      </c>
    </row>
    <row r="1126" spans="1:4" s="770" customFormat="1" ht="11.25" customHeight="1" x14ac:dyDescent="0.2">
      <c r="A1126" s="1181"/>
      <c r="B1126" s="830">
        <v>3602</v>
      </c>
      <c r="C1126" s="830">
        <v>3602</v>
      </c>
      <c r="D1126" s="771" t="s">
        <v>2548</v>
      </c>
    </row>
    <row r="1127" spans="1:4" s="770" customFormat="1" ht="11.25" customHeight="1" x14ac:dyDescent="0.2">
      <c r="A1127" s="1181"/>
      <c r="B1127" s="830">
        <v>626</v>
      </c>
      <c r="C1127" s="830">
        <v>626</v>
      </c>
      <c r="D1127" s="771" t="s">
        <v>2549</v>
      </c>
    </row>
    <row r="1128" spans="1:4" s="770" customFormat="1" ht="11.25" customHeight="1" x14ac:dyDescent="0.2">
      <c r="A1128" s="1181"/>
      <c r="B1128" s="830">
        <v>251.57000000000002</v>
      </c>
      <c r="C1128" s="830">
        <v>251.56360000000001</v>
      </c>
      <c r="D1128" s="771" t="s">
        <v>2551</v>
      </c>
    </row>
    <row r="1129" spans="1:4" s="770" customFormat="1" ht="21.75" customHeight="1" x14ac:dyDescent="0.2">
      <c r="A1129" s="1181"/>
      <c r="B1129" s="830">
        <v>3264</v>
      </c>
      <c r="C1129" s="830">
        <v>3264</v>
      </c>
      <c r="D1129" s="771" t="s">
        <v>2552</v>
      </c>
    </row>
    <row r="1130" spans="1:4" s="770" customFormat="1" ht="11.25" customHeight="1" x14ac:dyDescent="0.2">
      <c r="A1130" s="1182"/>
      <c r="B1130" s="831">
        <v>22446.68</v>
      </c>
      <c r="C1130" s="831">
        <v>22446.6666</v>
      </c>
      <c r="D1130" s="772" t="s">
        <v>11</v>
      </c>
    </row>
    <row r="1131" spans="1:4" s="770" customFormat="1" ht="11.25" customHeight="1" x14ac:dyDescent="0.2">
      <c r="A1131" s="1181" t="s">
        <v>1149</v>
      </c>
      <c r="B1131" s="830">
        <v>1787.55</v>
      </c>
      <c r="C1131" s="830">
        <v>1787.5511999999999</v>
      </c>
      <c r="D1131" s="771" t="s">
        <v>2567</v>
      </c>
    </row>
    <row r="1132" spans="1:4" s="770" customFormat="1" ht="11.25" customHeight="1" x14ac:dyDescent="0.2">
      <c r="A1132" s="1181"/>
      <c r="B1132" s="830">
        <v>209.73000000000002</v>
      </c>
      <c r="C1132" s="830">
        <v>209.73000000000002</v>
      </c>
      <c r="D1132" s="771" t="s">
        <v>2547</v>
      </c>
    </row>
    <row r="1133" spans="1:4" s="770" customFormat="1" ht="11.25" customHeight="1" x14ac:dyDescent="0.2">
      <c r="A1133" s="1181"/>
      <c r="B1133" s="830">
        <v>70</v>
      </c>
      <c r="C1133" s="830">
        <v>70</v>
      </c>
      <c r="D1133" s="771" t="s">
        <v>2517</v>
      </c>
    </row>
    <row r="1134" spans="1:4" s="770" customFormat="1" ht="11.25" customHeight="1" x14ac:dyDescent="0.2">
      <c r="A1134" s="1181"/>
      <c r="B1134" s="830">
        <v>658.63</v>
      </c>
      <c r="C1134" s="830">
        <v>658.63300000000004</v>
      </c>
      <c r="D1134" s="771" t="s">
        <v>2375</v>
      </c>
    </row>
    <row r="1135" spans="1:4" s="770" customFormat="1" ht="11.25" customHeight="1" x14ac:dyDescent="0.2">
      <c r="A1135" s="1181"/>
      <c r="B1135" s="830">
        <v>234.35</v>
      </c>
      <c r="C1135" s="830">
        <v>234.34899999999999</v>
      </c>
      <c r="D1135" s="771" t="s">
        <v>2194</v>
      </c>
    </row>
    <row r="1136" spans="1:4" s="770" customFormat="1" ht="11.25" customHeight="1" x14ac:dyDescent="0.2">
      <c r="A1136" s="1181"/>
      <c r="B1136" s="830">
        <v>29716.810000000005</v>
      </c>
      <c r="C1136" s="830">
        <v>29716.812999999998</v>
      </c>
      <c r="D1136" s="771" t="s">
        <v>2388</v>
      </c>
    </row>
    <row r="1137" spans="1:4" s="770" customFormat="1" ht="11.25" customHeight="1" x14ac:dyDescent="0.2">
      <c r="A1137" s="1181"/>
      <c r="B1137" s="830">
        <v>8492</v>
      </c>
      <c r="C1137" s="830">
        <v>8492</v>
      </c>
      <c r="D1137" s="771" t="s">
        <v>2548</v>
      </c>
    </row>
    <row r="1138" spans="1:4" s="770" customFormat="1" ht="11.25" customHeight="1" x14ac:dyDescent="0.2">
      <c r="A1138" s="1181"/>
      <c r="B1138" s="830">
        <v>1320</v>
      </c>
      <c r="C1138" s="830">
        <v>1320</v>
      </c>
      <c r="D1138" s="771" t="s">
        <v>2549</v>
      </c>
    </row>
    <row r="1139" spans="1:4" s="770" customFormat="1" ht="11.25" customHeight="1" x14ac:dyDescent="0.2">
      <c r="A1139" s="1181"/>
      <c r="B1139" s="830">
        <v>1115.1500000000001</v>
      </c>
      <c r="C1139" s="830">
        <v>1115.154</v>
      </c>
      <c r="D1139" s="771" t="s">
        <v>2551</v>
      </c>
    </row>
    <row r="1140" spans="1:4" s="770" customFormat="1" ht="11.25" customHeight="1" x14ac:dyDescent="0.2">
      <c r="A1140" s="1181"/>
      <c r="B1140" s="830">
        <v>460.3</v>
      </c>
      <c r="C1140" s="830">
        <v>460.3</v>
      </c>
      <c r="D1140" s="771" t="s">
        <v>2569</v>
      </c>
    </row>
    <row r="1141" spans="1:4" s="770" customFormat="1" ht="11.25" customHeight="1" x14ac:dyDescent="0.2">
      <c r="A1141" s="1181"/>
      <c r="B1141" s="830">
        <v>44064.53</v>
      </c>
      <c r="C1141" s="830">
        <v>44064.530200000001</v>
      </c>
      <c r="D1141" s="771" t="s">
        <v>11</v>
      </c>
    </row>
    <row r="1142" spans="1:4" s="770" customFormat="1" ht="11.25" customHeight="1" x14ac:dyDescent="0.2">
      <c r="A1142" s="1180" t="s">
        <v>1226</v>
      </c>
      <c r="B1142" s="829">
        <v>21410.36</v>
      </c>
      <c r="C1142" s="829">
        <v>21410.355</v>
      </c>
      <c r="D1142" s="769" t="s">
        <v>2388</v>
      </c>
    </row>
    <row r="1143" spans="1:4" s="770" customFormat="1" ht="11.25" customHeight="1" x14ac:dyDescent="0.2">
      <c r="A1143" s="1181"/>
      <c r="B1143" s="830">
        <v>6083</v>
      </c>
      <c r="C1143" s="830">
        <v>6083</v>
      </c>
      <c r="D1143" s="771" t="s">
        <v>2548</v>
      </c>
    </row>
    <row r="1144" spans="1:4" s="770" customFormat="1" ht="11.25" customHeight="1" x14ac:dyDescent="0.2">
      <c r="A1144" s="1181"/>
      <c r="B1144" s="830">
        <v>453</v>
      </c>
      <c r="C1144" s="830">
        <v>453</v>
      </c>
      <c r="D1144" s="771" t="s">
        <v>2549</v>
      </c>
    </row>
    <row r="1145" spans="1:4" s="770" customFormat="1" ht="11.25" customHeight="1" x14ac:dyDescent="0.2">
      <c r="A1145" s="1182"/>
      <c r="B1145" s="831">
        <v>27946.36</v>
      </c>
      <c r="C1145" s="831">
        <v>27946.355</v>
      </c>
      <c r="D1145" s="772" t="s">
        <v>11</v>
      </c>
    </row>
    <row r="1146" spans="1:4" s="770" customFormat="1" ht="11.25" customHeight="1" x14ac:dyDescent="0.2">
      <c r="A1146" s="1181" t="s">
        <v>1151</v>
      </c>
      <c r="B1146" s="830">
        <v>27.93</v>
      </c>
      <c r="C1146" s="830">
        <v>27.925999999999998</v>
      </c>
      <c r="D1146" s="771" t="s">
        <v>2373</v>
      </c>
    </row>
    <row r="1147" spans="1:4" s="770" customFormat="1" ht="11.25" customHeight="1" x14ac:dyDescent="0.2">
      <c r="A1147" s="1181"/>
      <c r="B1147" s="830">
        <v>100</v>
      </c>
      <c r="C1147" s="830">
        <v>100</v>
      </c>
      <c r="D1147" s="771" t="s">
        <v>2193</v>
      </c>
    </row>
    <row r="1148" spans="1:4" s="770" customFormat="1" ht="11.25" customHeight="1" x14ac:dyDescent="0.2">
      <c r="A1148" s="1181"/>
      <c r="B1148" s="830">
        <v>105.5</v>
      </c>
      <c r="C1148" s="830">
        <v>105.5</v>
      </c>
      <c r="D1148" s="771" t="s">
        <v>2194</v>
      </c>
    </row>
    <row r="1149" spans="1:4" s="770" customFormat="1" ht="11.25" customHeight="1" x14ac:dyDescent="0.2">
      <c r="A1149" s="1181"/>
      <c r="B1149" s="830">
        <v>48.05</v>
      </c>
      <c r="C1149" s="830">
        <v>34.923000000000002</v>
      </c>
      <c r="D1149" s="771" t="s">
        <v>2384</v>
      </c>
    </row>
    <row r="1150" spans="1:4" s="770" customFormat="1" ht="11.25" customHeight="1" x14ac:dyDescent="0.2">
      <c r="A1150" s="1181"/>
      <c r="B1150" s="830">
        <v>28954.92</v>
      </c>
      <c r="C1150" s="830">
        <v>28954.911</v>
      </c>
      <c r="D1150" s="771" t="s">
        <v>2388</v>
      </c>
    </row>
    <row r="1151" spans="1:4" s="770" customFormat="1" ht="11.25" customHeight="1" x14ac:dyDescent="0.2">
      <c r="A1151" s="1181"/>
      <c r="B1151" s="830">
        <v>6770</v>
      </c>
      <c r="C1151" s="830">
        <v>6770</v>
      </c>
      <c r="D1151" s="771" t="s">
        <v>2548</v>
      </c>
    </row>
    <row r="1152" spans="1:4" s="770" customFormat="1" ht="11.25" customHeight="1" x14ac:dyDescent="0.2">
      <c r="A1152" s="1181"/>
      <c r="B1152" s="830">
        <v>872</v>
      </c>
      <c r="C1152" s="830">
        <v>865.154</v>
      </c>
      <c r="D1152" s="771" t="s">
        <v>2549</v>
      </c>
    </row>
    <row r="1153" spans="1:4" s="770" customFormat="1" ht="11.25" customHeight="1" x14ac:dyDescent="0.2">
      <c r="A1153" s="1181"/>
      <c r="B1153" s="830">
        <v>394.4</v>
      </c>
      <c r="C1153" s="830">
        <v>394.40319999999997</v>
      </c>
      <c r="D1153" s="771" t="s">
        <v>2551</v>
      </c>
    </row>
    <row r="1154" spans="1:4" s="770" customFormat="1" ht="11.25" customHeight="1" x14ac:dyDescent="0.2">
      <c r="A1154" s="1181"/>
      <c r="B1154" s="830">
        <v>28</v>
      </c>
      <c r="C1154" s="830">
        <v>28</v>
      </c>
      <c r="D1154" s="771" t="s">
        <v>2577</v>
      </c>
    </row>
    <row r="1155" spans="1:4" s="770" customFormat="1" ht="11.25" customHeight="1" x14ac:dyDescent="0.2">
      <c r="A1155" s="1181"/>
      <c r="B1155" s="830">
        <v>37300.799999999996</v>
      </c>
      <c r="C1155" s="830">
        <v>37280.817199999998</v>
      </c>
      <c r="D1155" s="771" t="s">
        <v>11</v>
      </c>
    </row>
    <row r="1156" spans="1:4" s="770" customFormat="1" ht="11.25" customHeight="1" x14ac:dyDescent="0.2">
      <c r="A1156" s="1180" t="s">
        <v>1152</v>
      </c>
      <c r="B1156" s="829">
        <v>5807.0700000000006</v>
      </c>
      <c r="C1156" s="829">
        <v>5807.0420000000004</v>
      </c>
      <c r="D1156" s="769" t="s">
        <v>2326</v>
      </c>
    </row>
    <row r="1157" spans="1:4" s="770" customFormat="1" ht="11.25" customHeight="1" x14ac:dyDescent="0.2">
      <c r="A1157" s="1181"/>
      <c r="B1157" s="830">
        <v>77.8</v>
      </c>
      <c r="C1157" s="830">
        <v>77.8</v>
      </c>
      <c r="D1157" s="771" t="s">
        <v>2578</v>
      </c>
    </row>
    <row r="1158" spans="1:4" s="770" customFormat="1" ht="11.25" customHeight="1" x14ac:dyDescent="0.2">
      <c r="A1158" s="1181"/>
      <c r="B1158" s="830">
        <v>360.49</v>
      </c>
      <c r="C1158" s="830">
        <v>360.49200000000002</v>
      </c>
      <c r="D1158" s="771" t="s">
        <v>2375</v>
      </c>
    </row>
    <row r="1159" spans="1:4" s="770" customFormat="1" ht="11.25" customHeight="1" x14ac:dyDescent="0.2">
      <c r="A1159" s="1181"/>
      <c r="B1159" s="830">
        <v>293.89999999999998</v>
      </c>
      <c r="C1159" s="830">
        <v>293.89999999999998</v>
      </c>
      <c r="D1159" s="771" t="s">
        <v>2194</v>
      </c>
    </row>
    <row r="1160" spans="1:4" s="770" customFormat="1" ht="21.75" customHeight="1" x14ac:dyDescent="0.2">
      <c r="A1160" s="1181"/>
      <c r="B1160" s="830">
        <v>78.39</v>
      </c>
      <c r="C1160" s="830">
        <v>73.039999999999992</v>
      </c>
      <c r="D1160" s="771" t="s">
        <v>2372</v>
      </c>
    </row>
    <row r="1161" spans="1:4" s="770" customFormat="1" ht="11.25" customHeight="1" x14ac:dyDescent="0.2">
      <c r="A1161" s="1181"/>
      <c r="B1161" s="830">
        <v>27730.16</v>
      </c>
      <c r="C1161" s="830">
        <v>27730.153999999999</v>
      </c>
      <c r="D1161" s="771" t="s">
        <v>2388</v>
      </c>
    </row>
    <row r="1162" spans="1:4" s="770" customFormat="1" ht="11.25" customHeight="1" x14ac:dyDescent="0.2">
      <c r="A1162" s="1181"/>
      <c r="B1162" s="830">
        <v>6296</v>
      </c>
      <c r="C1162" s="830">
        <v>6296</v>
      </c>
      <c r="D1162" s="771" t="s">
        <v>2548</v>
      </c>
    </row>
    <row r="1163" spans="1:4" s="770" customFormat="1" ht="11.25" customHeight="1" x14ac:dyDescent="0.2">
      <c r="A1163" s="1181"/>
      <c r="B1163" s="830">
        <v>797</v>
      </c>
      <c r="C1163" s="830">
        <v>795.95899999999995</v>
      </c>
      <c r="D1163" s="771" t="s">
        <v>2549</v>
      </c>
    </row>
    <row r="1164" spans="1:4" s="770" customFormat="1" ht="11.25" customHeight="1" x14ac:dyDescent="0.2">
      <c r="A1164" s="1181"/>
      <c r="B1164" s="830">
        <v>389.51</v>
      </c>
      <c r="C1164" s="830">
        <v>389.50920000000002</v>
      </c>
      <c r="D1164" s="771" t="s">
        <v>2551</v>
      </c>
    </row>
    <row r="1165" spans="1:4" s="770" customFormat="1" ht="11.25" customHeight="1" x14ac:dyDescent="0.2">
      <c r="A1165" s="1182"/>
      <c r="B1165" s="831">
        <v>41830.32</v>
      </c>
      <c r="C1165" s="831">
        <v>41823.896200000003</v>
      </c>
      <c r="D1165" s="772" t="s">
        <v>11</v>
      </c>
    </row>
    <row r="1166" spans="1:4" s="770" customFormat="1" ht="11.25" customHeight="1" x14ac:dyDescent="0.2">
      <c r="A1166" s="1181" t="s">
        <v>1163</v>
      </c>
      <c r="B1166" s="830">
        <v>94.15</v>
      </c>
      <c r="C1166" s="830">
        <v>94.147999999999996</v>
      </c>
      <c r="D1166" s="771" t="s">
        <v>2375</v>
      </c>
    </row>
    <row r="1167" spans="1:4" s="770" customFormat="1" ht="11.25" customHeight="1" x14ac:dyDescent="0.2">
      <c r="A1167" s="1181"/>
      <c r="B1167" s="830">
        <v>72</v>
      </c>
      <c r="C1167" s="830">
        <v>72</v>
      </c>
      <c r="D1167" s="771" t="s">
        <v>2194</v>
      </c>
    </row>
    <row r="1168" spans="1:4" s="770" customFormat="1" ht="11.25" customHeight="1" x14ac:dyDescent="0.2">
      <c r="A1168" s="1181"/>
      <c r="B1168" s="830">
        <v>23.65</v>
      </c>
      <c r="C1168" s="830">
        <v>19.648</v>
      </c>
      <c r="D1168" s="771" t="s">
        <v>2384</v>
      </c>
    </row>
    <row r="1169" spans="1:4" s="770" customFormat="1" ht="11.25" customHeight="1" x14ac:dyDescent="0.2">
      <c r="A1169" s="1181"/>
      <c r="B1169" s="830">
        <v>17930.530000000002</v>
      </c>
      <c r="C1169" s="830">
        <v>17930.531000000003</v>
      </c>
      <c r="D1169" s="771" t="s">
        <v>2388</v>
      </c>
    </row>
    <row r="1170" spans="1:4" s="770" customFormat="1" ht="11.25" customHeight="1" x14ac:dyDescent="0.2">
      <c r="A1170" s="1181"/>
      <c r="B1170" s="830">
        <v>3749</v>
      </c>
      <c r="C1170" s="830">
        <v>3749</v>
      </c>
      <c r="D1170" s="771" t="s">
        <v>2548</v>
      </c>
    </row>
    <row r="1171" spans="1:4" s="770" customFormat="1" ht="11.25" customHeight="1" x14ac:dyDescent="0.2">
      <c r="A1171" s="1181"/>
      <c r="B1171" s="830">
        <v>537</v>
      </c>
      <c r="C1171" s="830">
        <v>537</v>
      </c>
      <c r="D1171" s="771" t="s">
        <v>2549</v>
      </c>
    </row>
    <row r="1172" spans="1:4" s="770" customFormat="1" ht="11.25" customHeight="1" x14ac:dyDescent="0.2">
      <c r="A1172" s="1181"/>
      <c r="B1172" s="830">
        <v>313.08</v>
      </c>
      <c r="C1172" s="830">
        <v>313.08299999999997</v>
      </c>
      <c r="D1172" s="771" t="s">
        <v>2551</v>
      </c>
    </row>
    <row r="1173" spans="1:4" s="770" customFormat="1" ht="21.75" customHeight="1" x14ac:dyDescent="0.2">
      <c r="A1173" s="1181"/>
      <c r="B1173" s="830">
        <v>2176</v>
      </c>
      <c r="C1173" s="830">
        <v>2176</v>
      </c>
      <c r="D1173" s="771" t="s">
        <v>2552</v>
      </c>
    </row>
    <row r="1174" spans="1:4" s="770" customFormat="1" ht="11.25" customHeight="1" x14ac:dyDescent="0.2">
      <c r="A1174" s="1181"/>
      <c r="B1174" s="830">
        <v>277.5</v>
      </c>
      <c r="C1174" s="830">
        <v>277.5</v>
      </c>
      <c r="D1174" s="771" t="s">
        <v>2569</v>
      </c>
    </row>
    <row r="1175" spans="1:4" s="770" customFormat="1" ht="11.25" customHeight="1" x14ac:dyDescent="0.2">
      <c r="A1175" s="1181"/>
      <c r="B1175" s="830">
        <v>25172.910000000003</v>
      </c>
      <c r="C1175" s="830">
        <v>25168.91</v>
      </c>
      <c r="D1175" s="771" t="s">
        <v>11</v>
      </c>
    </row>
    <row r="1176" spans="1:4" s="770" customFormat="1" ht="11.25" customHeight="1" x14ac:dyDescent="0.2">
      <c r="A1176" s="1180" t="s">
        <v>1230</v>
      </c>
      <c r="B1176" s="829">
        <v>61.76</v>
      </c>
      <c r="C1176" s="829">
        <v>61.758000000000003</v>
      </c>
      <c r="D1176" s="769" t="s">
        <v>2612</v>
      </c>
    </row>
    <row r="1177" spans="1:4" s="770" customFormat="1" ht="11.25" customHeight="1" x14ac:dyDescent="0.2">
      <c r="A1177" s="1181"/>
      <c r="B1177" s="830">
        <v>89.56</v>
      </c>
      <c r="C1177" s="830">
        <v>89.553080000000008</v>
      </c>
      <c r="D1177" s="771" t="s">
        <v>2613</v>
      </c>
    </row>
    <row r="1178" spans="1:4" s="770" customFormat="1" ht="11.25" customHeight="1" x14ac:dyDescent="0.2">
      <c r="A1178" s="1181"/>
      <c r="B1178" s="830">
        <v>39.200000000000003</v>
      </c>
      <c r="C1178" s="830">
        <v>39.200000000000003</v>
      </c>
      <c r="D1178" s="771" t="s">
        <v>2374</v>
      </c>
    </row>
    <row r="1179" spans="1:4" s="770" customFormat="1" ht="11.25" customHeight="1" x14ac:dyDescent="0.2">
      <c r="A1179" s="1181"/>
      <c r="B1179" s="830">
        <v>20463.099999999999</v>
      </c>
      <c r="C1179" s="830">
        <v>20463.100999999999</v>
      </c>
      <c r="D1179" s="771" t="s">
        <v>2388</v>
      </c>
    </row>
    <row r="1180" spans="1:4" s="770" customFormat="1" ht="11.25" customHeight="1" x14ac:dyDescent="0.2">
      <c r="A1180" s="1181"/>
      <c r="B1180" s="830">
        <v>2253</v>
      </c>
      <c r="C1180" s="830">
        <v>2253</v>
      </c>
      <c r="D1180" s="771" t="s">
        <v>2548</v>
      </c>
    </row>
    <row r="1181" spans="1:4" s="770" customFormat="1" ht="11.25" customHeight="1" x14ac:dyDescent="0.2">
      <c r="A1181" s="1181"/>
      <c r="B1181" s="830">
        <v>505</v>
      </c>
      <c r="C1181" s="830">
        <v>505</v>
      </c>
      <c r="D1181" s="771" t="s">
        <v>2549</v>
      </c>
    </row>
    <row r="1182" spans="1:4" s="770" customFormat="1" ht="11.25" customHeight="1" x14ac:dyDescent="0.2">
      <c r="A1182" s="1181"/>
      <c r="B1182" s="830">
        <v>915.44</v>
      </c>
      <c r="C1182" s="830">
        <v>915.4319999999999</v>
      </c>
      <c r="D1182" s="771" t="s">
        <v>2551</v>
      </c>
    </row>
    <row r="1183" spans="1:4" s="770" customFormat="1" ht="11.25" customHeight="1" x14ac:dyDescent="0.2">
      <c r="A1183" s="1181"/>
      <c r="B1183" s="830">
        <v>469.5</v>
      </c>
      <c r="C1183" s="830">
        <v>469.5</v>
      </c>
      <c r="D1183" s="771" t="s">
        <v>2569</v>
      </c>
    </row>
    <row r="1184" spans="1:4" s="770" customFormat="1" ht="11.25" customHeight="1" x14ac:dyDescent="0.2">
      <c r="A1184" s="1182"/>
      <c r="B1184" s="831">
        <v>24796.559999999998</v>
      </c>
      <c r="C1184" s="831">
        <v>24796.54408</v>
      </c>
      <c r="D1184" s="772" t="s">
        <v>11</v>
      </c>
    </row>
    <row r="1185" spans="1:4" s="770" customFormat="1" ht="11.25" customHeight="1" x14ac:dyDescent="0.2">
      <c r="A1185" s="1181" t="s">
        <v>1211</v>
      </c>
      <c r="B1185" s="830">
        <v>674.22</v>
      </c>
      <c r="C1185" s="830">
        <v>674.22299999999996</v>
      </c>
      <c r="D1185" s="771" t="s">
        <v>2379</v>
      </c>
    </row>
    <row r="1186" spans="1:4" s="770" customFormat="1" ht="11.25" customHeight="1" x14ac:dyDescent="0.2">
      <c r="A1186" s="1181"/>
      <c r="B1186" s="830">
        <v>43.4</v>
      </c>
      <c r="C1186" s="830">
        <v>42.1</v>
      </c>
      <c r="D1186" s="771" t="s">
        <v>2374</v>
      </c>
    </row>
    <row r="1187" spans="1:4" s="770" customFormat="1" ht="11.25" customHeight="1" x14ac:dyDescent="0.2">
      <c r="A1187" s="1181"/>
      <c r="B1187" s="830">
        <v>43954.840000000004</v>
      </c>
      <c r="C1187" s="830">
        <v>43954.840000000004</v>
      </c>
      <c r="D1187" s="771" t="s">
        <v>2388</v>
      </c>
    </row>
    <row r="1188" spans="1:4" s="770" customFormat="1" ht="11.25" customHeight="1" x14ac:dyDescent="0.2">
      <c r="A1188" s="1181"/>
      <c r="B1188" s="830">
        <v>3863</v>
      </c>
      <c r="C1188" s="830">
        <v>3863</v>
      </c>
      <c r="D1188" s="771" t="s">
        <v>2548</v>
      </c>
    </row>
    <row r="1189" spans="1:4" s="770" customFormat="1" ht="11.25" customHeight="1" x14ac:dyDescent="0.2">
      <c r="A1189" s="1181"/>
      <c r="B1189" s="830">
        <v>318</v>
      </c>
      <c r="C1189" s="830">
        <v>318</v>
      </c>
      <c r="D1189" s="771" t="s">
        <v>2549</v>
      </c>
    </row>
    <row r="1190" spans="1:4" s="770" customFormat="1" ht="11.25" customHeight="1" x14ac:dyDescent="0.2">
      <c r="A1190" s="1181"/>
      <c r="B1190" s="830">
        <v>106.25999999999999</v>
      </c>
      <c r="C1190" s="830">
        <v>106.26079999999999</v>
      </c>
      <c r="D1190" s="771" t="s">
        <v>2551</v>
      </c>
    </row>
    <row r="1191" spans="1:4" s="770" customFormat="1" ht="21.75" customHeight="1" x14ac:dyDescent="0.2">
      <c r="A1191" s="1181"/>
      <c r="B1191" s="830">
        <v>1500</v>
      </c>
      <c r="C1191" s="830">
        <v>0</v>
      </c>
      <c r="D1191" s="771" t="s">
        <v>2614</v>
      </c>
    </row>
    <row r="1192" spans="1:4" s="770" customFormat="1" ht="11.25" customHeight="1" x14ac:dyDescent="0.2">
      <c r="A1192" s="1181"/>
      <c r="B1192" s="830">
        <v>50459.720000000008</v>
      </c>
      <c r="C1192" s="830">
        <v>48958.423799999997</v>
      </c>
      <c r="D1192" s="771" t="s">
        <v>11</v>
      </c>
    </row>
    <row r="1193" spans="1:4" s="770" customFormat="1" ht="11.25" customHeight="1" x14ac:dyDescent="0.2">
      <c r="A1193" s="1180" t="s">
        <v>1232</v>
      </c>
      <c r="B1193" s="829">
        <v>66</v>
      </c>
      <c r="C1193" s="829">
        <v>66</v>
      </c>
      <c r="D1193" s="769" t="s">
        <v>2517</v>
      </c>
    </row>
    <row r="1194" spans="1:4" s="770" customFormat="1" ht="11.25" customHeight="1" x14ac:dyDescent="0.2">
      <c r="A1194" s="1181"/>
      <c r="B1194" s="830">
        <v>23238.100000000002</v>
      </c>
      <c r="C1194" s="830">
        <v>23238.09</v>
      </c>
      <c r="D1194" s="771" t="s">
        <v>2388</v>
      </c>
    </row>
    <row r="1195" spans="1:4" s="770" customFormat="1" ht="11.25" customHeight="1" x14ac:dyDescent="0.2">
      <c r="A1195" s="1181"/>
      <c r="B1195" s="830">
        <v>1833</v>
      </c>
      <c r="C1195" s="830">
        <v>1833</v>
      </c>
      <c r="D1195" s="771" t="s">
        <v>2548</v>
      </c>
    </row>
    <row r="1196" spans="1:4" s="770" customFormat="1" ht="11.25" customHeight="1" x14ac:dyDescent="0.2">
      <c r="A1196" s="1181"/>
      <c r="B1196" s="830">
        <v>151</v>
      </c>
      <c r="C1196" s="830">
        <v>151</v>
      </c>
      <c r="D1196" s="771" t="s">
        <v>2549</v>
      </c>
    </row>
    <row r="1197" spans="1:4" s="770" customFormat="1" ht="11.25" customHeight="1" x14ac:dyDescent="0.2">
      <c r="A1197" s="1181"/>
      <c r="B1197" s="830">
        <v>234.06</v>
      </c>
      <c r="C1197" s="830">
        <v>234.05200000000002</v>
      </c>
      <c r="D1197" s="771" t="s">
        <v>2551</v>
      </c>
    </row>
    <row r="1198" spans="1:4" s="770" customFormat="1" ht="11.25" customHeight="1" x14ac:dyDescent="0.2">
      <c r="A1198" s="1182"/>
      <c r="B1198" s="831">
        <v>25522.160000000003</v>
      </c>
      <c r="C1198" s="831">
        <v>25522.142</v>
      </c>
      <c r="D1198" s="772" t="s">
        <v>11</v>
      </c>
    </row>
    <row r="1199" spans="1:4" s="770" customFormat="1" ht="11.25" customHeight="1" x14ac:dyDescent="0.2">
      <c r="A1199" s="1181" t="s">
        <v>1103</v>
      </c>
      <c r="B1199" s="830">
        <v>3729.7</v>
      </c>
      <c r="C1199" s="830">
        <v>3729.6880199999996</v>
      </c>
      <c r="D1199" s="771" t="s">
        <v>2567</v>
      </c>
    </row>
    <row r="1200" spans="1:4" s="770" customFormat="1" ht="11.25" customHeight="1" x14ac:dyDescent="0.2">
      <c r="A1200" s="1181"/>
      <c r="B1200" s="830">
        <v>3000</v>
      </c>
      <c r="C1200" s="830">
        <v>3000</v>
      </c>
      <c r="D1200" s="771" t="s">
        <v>2615</v>
      </c>
    </row>
    <row r="1201" spans="1:4" s="770" customFormat="1" ht="11.25" customHeight="1" x14ac:dyDescent="0.2">
      <c r="A1201" s="1181"/>
      <c r="B1201" s="830">
        <v>110</v>
      </c>
      <c r="C1201" s="830">
        <v>110</v>
      </c>
      <c r="D1201" s="771" t="s">
        <v>2547</v>
      </c>
    </row>
    <row r="1202" spans="1:4" s="770" customFormat="1" ht="11.25" customHeight="1" x14ac:dyDescent="0.2">
      <c r="A1202" s="1181"/>
      <c r="B1202" s="830">
        <v>90</v>
      </c>
      <c r="C1202" s="830">
        <v>90</v>
      </c>
      <c r="D1202" s="771" t="s">
        <v>2194</v>
      </c>
    </row>
    <row r="1203" spans="1:4" s="770" customFormat="1" ht="11.25" customHeight="1" x14ac:dyDescent="0.2">
      <c r="A1203" s="1181"/>
      <c r="B1203" s="830">
        <v>27110.07</v>
      </c>
      <c r="C1203" s="830">
        <v>27110.074000000001</v>
      </c>
      <c r="D1203" s="771" t="s">
        <v>2388</v>
      </c>
    </row>
    <row r="1204" spans="1:4" s="770" customFormat="1" ht="11.25" customHeight="1" x14ac:dyDescent="0.2">
      <c r="A1204" s="1181"/>
      <c r="B1204" s="830">
        <v>3169</v>
      </c>
      <c r="C1204" s="830">
        <v>3169</v>
      </c>
      <c r="D1204" s="771" t="s">
        <v>2548</v>
      </c>
    </row>
    <row r="1205" spans="1:4" s="770" customFormat="1" ht="11.25" customHeight="1" x14ac:dyDescent="0.2">
      <c r="A1205" s="1181"/>
      <c r="B1205" s="830">
        <v>548</v>
      </c>
      <c r="C1205" s="830">
        <v>548</v>
      </c>
      <c r="D1205" s="771" t="s">
        <v>2549</v>
      </c>
    </row>
    <row r="1206" spans="1:4" s="770" customFormat="1" ht="11.25" customHeight="1" x14ac:dyDescent="0.2">
      <c r="A1206" s="1181"/>
      <c r="B1206" s="830">
        <v>277.5</v>
      </c>
      <c r="C1206" s="830">
        <v>277.49719999999996</v>
      </c>
      <c r="D1206" s="771" t="s">
        <v>2551</v>
      </c>
    </row>
    <row r="1207" spans="1:4" s="770" customFormat="1" ht="11.25" customHeight="1" x14ac:dyDescent="0.2">
      <c r="A1207" s="1181"/>
      <c r="B1207" s="830">
        <v>38034.269999999997</v>
      </c>
      <c r="C1207" s="830">
        <v>38034.25922</v>
      </c>
      <c r="D1207" s="771" t="s">
        <v>11</v>
      </c>
    </row>
    <row r="1208" spans="1:4" s="770" customFormat="1" ht="11.25" customHeight="1" x14ac:dyDescent="0.2">
      <c r="A1208" s="1180" t="s">
        <v>2616</v>
      </c>
      <c r="B1208" s="829">
        <v>150</v>
      </c>
      <c r="C1208" s="829">
        <v>150</v>
      </c>
      <c r="D1208" s="769" t="s">
        <v>2193</v>
      </c>
    </row>
    <row r="1209" spans="1:4" s="770" customFormat="1" ht="11.25" customHeight="1" x14ac:dyDescent="0.2">
      <c r="A1209" s="1181"/>
      <c r="B1209" s="830">
        <v>20</v>
      </c>
      <c r="C1209" s="830">
        <v>20</v>
      </c>
      <c r="D1209" s="771" t="s">
        <v>2517</v>
      </c>
    </row>
    <row r="1210" spans="1:4" s="770" customFormat="1" ht="11.25" customHeight="1" x14ac:dyDescent="0.2">
      <c r="A1210" s="1181"/>
      <c r="B1210" s="830">
        <v>120.14</v>
      </c>
      <c r="C1210" s="830">
        <v>120.14</v>
      </c>
      <c r="D1210" s="771" t="s">
        <v>2375</v>
      </c>
    </row>
    <row r="1211" spans="1:4" s="770" customFormat="1" ht="11.25" customHeight="1" x14ac:dyDescent="0.2">
      <c r="A1211" s="1181"/>
      <c r="B1211" s="830">
        <v>20506.46</v>
      </c>
      <c r="C1211" s="830">
        <v>20506.464</v>
      </c>
      <c r="D1211" s="771" t="s">
        <v>2388</v>
      </c>
    </row>
    <row r="1212" spans="1:4" s="770" customFormat="1" ht="11.25" customHeight="1" x14ac:dyDescent="0.2">
      <c r="A1212" s="1181"/>
      <c r="B1212" s="830">
        <v>9394</v>
      </c>
      <c r="C1212" s="830">
        <v>9394</v>
      </c>
      <c r="D1212" s="771" t="s">
        <v>2548</v>
      </c>
    </row>
    <row r="1213" spans="1:4" s="770" customFormat="1" ht="11.25" customHeight="1" x14ac:dyDescent="0.2">
      <c r="A1213" s="1181"/>
      <c r="B1213" s="830">
        <v>2240</v>
      </c>
      <c r="C1213" s="830">
        <v>2240</v>
      </c>
      <c r="D1213" s="771" t="s">
        <v>2549</v>
      </c>
    </row>
    <row r="1214" spans="1:4" s="770" customFormat="1" ht="11.25" customHeight="1" x14ac:dyDescent="0.2">
      <c r="A1214" s="1181"/>
      <c r="B1214" s="830">
        <v>301.33999999999997</v>
      </c>
      <c r="C1214" s="830">
        <v>301.33760000000001</v>
      </c>
      <c r="D1214" s="771" t="s">
        <v>2551</v>
      </c>
    </row>
    <row r="1215" spans="1:4" s="770" customFormat="1" ht="11.25" customHeight="1" x14ac:dyDescent="0.2">
      <c r="A1215" s="1182"/>
      <c r="B1215" s="831">
        <v>32731.94</v>
      </c>
      <c r="C1215" s="831">
        <v>32731.941599999998</v>
      </c>
      <c r="D1215" s="772" t="s">
        <v>11</v>
      </c>
    </row>
    <row r="1216" spans="1:4" s="770" customFormat="1" ht="11.25" customHeight="1" x14ac:dyDescent="0.2">
      <c r="A1216" s="1181" t="s">
        <v>1105</v>
      </c>
      <c r="B1216" s="830">
        <v>125.2</v>
      </c>
      <c r="C1216" s="830">
        <v>125.2</v>
      </c>
      <c r="D1216" s="771" t="s">
        <v>2194</v>
      </c>
    </row>
    <row r="1217" spans="1:4" s="770" customFormat="1" ht="21.75" customHeight="1" x14ac:dyDescent="0.2">
      <c r="A1217" s="1181"/>
      <c r="B1217" s="830">
        <v>99.46</v>
      </c>
      <c r="C1217" s="830">
        <v>89.240000000000009</v>
      </c>
      <c r="D1217" s="771" t="s">
        <v>2372</v>
      </c>
    </row>
    <row r="1218" spans="1:4" s="770" customFormat="1" ht="11.25" customHeight="1" x14ac:dyDescent="0.2">
      <c r="A1218" s="1181"/>
      <c r="B1218" s="830">
        <v>10</v>
      </c>
      <c r="C1218" s="830">
        <v>10</v>
      </c>
      <c r="D1218" s="771" t="s">
        <v>2556</v>
      </c>
    </row>
    <row r="1219" spans="1:4" s="770" customFormat="1" ht="11.25" customHeight="1" x14ac:dyDescent="0.2">
      <c r="A1219" s="1181"/>
      <c r="B1219" s="830">
        <v>67775.75</v>
      </c>
      <c r="C1219" s="830">
        <v>67775.744000000006</v>
      </c>
      <c r="D1219" s="771" t="s">
        <v>2388</v>
      </c>
    </row>
    <row r="1220" spans="1:4" s="770" customFormat="1" ht="11.25" customHeight="1" x14ac:dyDescent="0.2">
      <c r="A1220" s="1181"/>
      <c r="B1220" s="830">
        <v>6910</v>
      </c>
      <c r="C1220" s="830">
        <v>6910</v>
      </c>
      <c r="D1220" s="771" t="s">
        <v>2548</v>
      </c>
    </row>
    <row r="1221" spans="1:4" s="770" customFormat="1" ht="11.25" customHeight="1" x14ac:dyDescent="0.2">
      <c r="A1221" s="1181"/>
      <c r="B1221" s="830">
        <v>955</v>
      </c>
      <c r="C1221" s="830">
        <v>935.67060000000004</v>
      </c>
      <c r="D1221" s="771" t="s">
        <v>2549</v>
      </c>
    </row>
    <row r="1222" spans="1:4" s="770" customFormat="1" ht="11.25" customHeight="1" x14ac:dyDescent="0.2">
      <c r="A1222" s="1181"/>
      <c r="B1222" s="830">
        <v>8440</v>
      </c>
      <c r="C1222" s="830">
        <v>1158.42491</v>
      </c>
      <c r="D1222" s="771" t="s">
        <v>2617</v>
      </c>
    </row>
    <row r="1223" spans="1:4" s="770" customFormat="1" ht="11.25" customHeight="1" x14ac:dyDescent="0.2">
      <c r="A1223" s="1181"/>
      <c r="B1223" s="830">
        <v>380</v>
      </c>
      <c r="C1223" s="830">
        <v>372.42599999999999</v>
      </c>
      <c r="D1223" s="771" t="s">
        <v>2132</v>
      </c>
    </row>
    <row r="1224" spans="1:4" s="770" customFormat="1" ht="11.25" customHeight="1" x14ac:dyDescent="0.2">
      <c r="A1224" s="1181"/>
      <c r="B1224" s="830">
        <v>20890.530000000002</v>
      </c>
      <c r="C1224" s="830">
        <v>20890.5288</v>
      </c>
      <c r="D1224" s="771" t="s">
        <v>2551</v>
      </c>
    </row>
    <row r="1225" spans="1:4" s="770" customFormat="1" ht="11.25" customHeight="1" x14ac:dyDescent="0.2">
      <c r="A1225" s="1181"/>
      <c r="B1225" s="830">
        <v>105585.94</v>
      </c>
      <c r="C1225" s="830">
        <v>98267.234310000014</v>
      </c>
      <c r="D1225" s="771" t="s">
        <v>11</v>
      </c>
    </row>
    <row r="1226" spans="1:4" s="770" customFormat="1" ht="11.25" customHeight="1" x14ac:dyDescent="0.2">
      <c r="A1226" s="1180" t="s">
        <v>1129</v>
      </c>
      <c r="B1226" s="829">
        <v>100</v>
      </c>
      <c r="C1226" s="829">
        <v>100</v>
      </c>
      <c r="D1226" s="769" t="s">
        <v>2193</v>
      </c>
    </row>
    <row r="1227" spans="1:4" s="770" customFormat="1" ht="11.25" customHeight="1" x14ac:dyDescent="0.2">
      <c r="A1227" s="1181"/>
      <c r="B1227" s="830">
        <v>112.6</v>
      </c>
      <c r="C1227" s="830">
        <v>112.6</v>
      </c>
      <c r="D1227" s="771" t="s">
        <v>2194</v>
      </c>
    </row>
    <row r="1228" spans="1:4" s="770" customFormat="1" ht="21.75" customHeight="1" x14ac:dyDescent="0.2">
      <c r="A1228" s="1181"/>
      <c r="B1228" s="830">
        <v>69.06</v>
      </c>
      <c r="C1228" s="830">
        <v>68.896000000000001</v>
      </c>
      <c r="D1228" s="771" t="s">
        <v>2372</v>
      </c>
    </row>
    <row r="1229" spans="1:4" s="770" customFormat="1" ht="11.25" customHeight="1" x14ac:dyDescent="0.2">
      <c r="A1229" s="1181"/>
      <c r="B1229" s="830">
        <v>27</v>
      </c>
      <c r="C1229" s="830">
        <v>27</v>
      </c>
      <c r="D1229" s="771" t="s">
        <v>2556</v>
      </c>
    </row>
    <row r="1230" spans="1:4" s="770" customFormat="1" ht="11.25" customHeight="1" x14ac:dyDescent="0.2">
      <c r="A1230" s="1181"/>
      <c r="B1230" s="830">
        <v>21630.799999999999</v>
      </c>
      <c r="C1230" s="830">
        <v>21630.799999999999</v>
      </c>
      <c r="D1230" s="771" t="s">
        <v>2388</v>
      </c>
    </row>
    <row r="1231" spans="1:4" s="770" customFormat="1" ht="11.25" customHeight="1" x14ac:dyDescent="0.2">
      <c r="A1231" s="1181"/>
      <c r="B1231" s="830">
        <v>2061</v>
      </c>
      <c r="C1231" s="830">
        <v>2061</v>
      </c>
      <c r="D1231" s="771" t="s">
        <v>2548</v>
      </c>
    </row>
    <row r="1232" spans="1:4" s="770" customFormat="1" ht="11.25" customHeight="1" x14ac:dyDescent="0.2">
      <c r="A1232" s="1181"/>
      <c r="B1232" s="830">
        <v>47</v>
      </c>
      <c r="C1232" s="830">
        <v>47</v>
      </c>
      <c r="D1232" s="771" t="s">
        <v>2549</v>
      </c>
    </row>
    <row r="1233" spans="1:4" s="770" customFormat="1" ht="11.25" customHeight="1" x14ac:dyDescent="0.2">
      <c r="A1233" s="1182"/>
      <c r="B1233" s="831">
        <v>24047.46</v>
      </c>
      <c r="C1233" s="831">
        <v>24047.295999999998</v>
      </c>
      <c r="D1233" s="772" t="s">
        <v>11</v>
      </c>
    </row>
    <row r="1234" spans="1:4" s="770" customFormat="1" ht="11.25" customHeight="1" x14ac:dyDescent="0.2">
      <c r="A1234" s="1181" t="s">
        <v>1113</v>
      </c>
      <c r="B1234" s="830">
        <v>9.31</v>
      </c>
      <c r="C1234" s="830">
        <v>9.3089999999999993</v>
      </c>
      <c r="D1234" s="771" t="s">
        <v>2373</v>
      </c>
    </row>
    <row r="1235" spans="1:4" s="770" customFormat="1" ht="11.25" customHeight="1" x14ac:dyDescent="0.2">
      <c r="A1235" s="1181"/>
      <c r="B1235" s="830">
        <v>2104.0500000000002</v>
      </c>
      <c r="C1235" s="830">
        <v>2104.05366</v>
      </c>
      <c r="D1235" s="771" t="s">
        <v>2567</v>
      </c>
    </row>
    <row r="1236" spans="1:4" s="770" customFormat="1" ht="11.25" customHeight="1" x14ac:dyDescent="0.2">
      <c r="A1236" s="1181"/>
      <c r="B1236" s="830">
        <v>200</v>
      </c>
      <c r="C1236" s="830">
        <v>200</v>
      </c>
      <c r="D1236" s="771" t="s">
        <v>2618</v>
      </c>
    </row>
    <row r="1237" spans="1:4" s="770" customFormat="1" ht="11.25" customHeight="1" x14ac:dyDescent="0.2">
      <c r="A1237" s="1181"/>
      <c r="B1237" s="830">
        <v>26.57</v>
      </c>
      <c r="C1237" s="830">
        <v>26.565000000000001</v>
      </c>
      <c r="D1237" s="771" t="s">
        <v>2194</v>
      </c>
    </row>
    <row r="1238" spans="1:4" s="770" customFormat="1" ht="11.25" customHeight="1" x14ac:dyDescent="0.2">
      <c r="A1238" s="1181"/>
      <c r="B1238" s="830">
        <v>23434.989999999998</v>
      </c>
      <c r="C1238" s="830">
        <v>23434.993000000002</v>
      </c>
      <c r="D1238" s="771" t="s">
        <v>2388</v>
      </c>
    </row>
    <row r="1239" spans="1:4" s="770" customFormat="1" ht="11.25" customHeight="1" x14ac:dyDescent="0.2">
      <c r="A1239" s="1181"/>
      <c r="B1239" s="830">
        <v>2007</v>
      </c>
      <c r="C1239" s="830">
        <v>2007</v>
      </c>
      <c r="D1239" s="771" t="s">
        <v>2548</v>
      </c>
    </row>
    <row r="1240" spans="1:4" s="770" customFormat="1" ht="11.25" customHeight="1" x14ac:dyDescent="0.2">
      <c r="A1240" s="1181"/>
      <c r="B1240" s="830">
        <v>466</v>
      </c>
      <c r="C1240" s="830">
        <v>466</v>
      </c>
      <c r="D1240" s="771" t="s">
        <v>2549</v>
      </c>
    </row>
    <row r="1241" spans="1:4" s="770" customFormat="1" ht="11.25" customHeight="1" x14ac:dyDescent="0.2">
      <c r="A1241" s="1181"/>
      <c r="B1241" s="830">
        <v>200</v>
      </c>
      <c r="C1241" s="830">
        <v>200</v>
      </c>
      <c r="D1241" s="771" t="s">
        <v>2619</v>
      </c>
    </row>
    <row r="1242" spans="1:4" s="770" customFormat="1" ht="11.25" customHeight="1" x14ac:dyDescent="0.2">
      <c r="A1242" s="1181"/>
      <c r="B1242" s="830">
        <v>92</v>
      </c>
      <c r="C1242" s="830">
        <v>92</v>
      </c>
      <c r="D1242" s="771" t="s">
        <v>2132</v>
      </c>
    </row>
    <row r="1243" spans="1:4" s="770" customFormat="1" ht="11.25" customHeight="1" x14ac:dyDescent="0.2">
      <c r="A1243" s="1181"/>
      <c r="B1243" s="830">
        <v>905.99</v>
      </c>
      <c r="C1243" s="830">
        <v>905.98400000000004</v>
      </c>
      <c r="D1243" s="771" t="s">
        <v>2551</v>
      </c>
    </row>
    <row r="1244" spans="1:4" s="770" customFormat="1" ht="11.25" customHeight="1" x14ac:dyDescent="0.2">
      <c r="A1244" s="1181"/>
      <c r="B1244" s="830">
        <v>29445.91</v>
      </c>
      <c r="C1244" s="830">
        <v>29445.904660000004</v>
      </c>
      <c r="D1244" s="771" t="s">
        <v>11</v>
      </c>
    </row>
    <row r="1245" spans="1:4" s="770" customFormat="1" ht="11.25" customHeight="1" x14ac:dyDescent="0.2">
      <c r="A1245" s="1180" t="s">
        <v>1119</v>
      </c>
      <c r="B1245" s="829">
        <v>13.96</v>
      </c>
      <c r="C1245" s="829">
        <v>13.962999999999999</v>
      </c>
      <c r="D1245" s="769" t="s">
        <v>2373</v>
      </c>
    </row>
    <row r="1246" spans="1:4" s="770" customFormat="1" ht="11.25" customHeight="1" x14ac:dyDescent="0.2">
      <c r="A1246" s="1181"/>
      <c r="B1246" s="830">
        <v>94.15</v>
      </c>
      <c r="C1246" s="830">
        <v>94.147999999999996</v>
      </c>
      <c r="D1246" s="771" t="s">
        <v>2375</v>
      </c>
    </row>
    <row r="1247" spans="1:4" s="770" customFormat="1" ht="11.25" customHeight="1" x14ac:dyDescent="0.2">
      <c r="A1247" s="1181"/>
      <c r="B1247" s="830">
        <v>22.6</v>
      </c>
      <c r="C1247" s="830">
        <v>22.6</v>
      </c>
      <c r="D1247" s="771" t="s">
        <v>2194</v>
      </c>
    </row>
    <row r="1248" spans="1:4" s="770" customFormat="1" ht="11.25" customHeight="1" x14ac:dyDescent="0.2">
      <c r="A1248" s="1181"/>
      <c r="B1248" s="830">
        <v>24484.55</v>
      </c>
      <c r="C1248" s="830">
        <v>24484.550999999999</v>
      </c>
      <c r="D1248" s="771" t="s">
        <v>2388</v>
      </c>
    </row>
    <row r="1249" spans="1:4" s="770" customFormat="1" ht="11.25" customHeight="1" x14ac:dyDescent="0.2">
      <c r="A1249" s="1181"/>
      <c r="B1249" s="830">
        <v>1660</v>
      </c>
      <c r="C1249" s="830">
        <v>1660</v>
      </c>
      <c r="D1249" s="771" t="s">
        <v>2548</v>
      </c>
    </row>
    <row r="1250" spans="1:4" s="770" customFormat="1" ht="11.25" customHeight="1" x14ac:dyDescent="0.2">
      <c r="A1250" s="1181"/>
      <c r="B1250" s="830">
        <v>109</v>
      </c>
      <c r="C1250" s="830">
        <v>109</v>
      </c>
      <c r="D1250" s="771" t="s">
        <v>2549</v>
      </c>
    </row>
    <row r="1251" spans="1:4" s="770" customFormat="1" ht="11.25" customHeight="1" x14ac:dyDescent="0.2">
      <c r="A1251" s="1181"/>
      <c r="B1251" s="830">
        <v>361.4</v>
      </c>
      <c r="C1251" s="830">
        <v>361.39919999999995</v>
      </c>
      <c r="D1251" s="771" t="s">
        <v>2551</v>
      </c>
    </row>
    <row r="1252" spans="1:4" s="770" customFormat="1" ht="11.25" customHeight="1" x14ac:dyDescent="0.2">
      <c r="A1252" s="1182"/>
      <c r="B1252" s="831">
        <v>26745.66</v>
      </c>
      <c r="C1252" s="831">
        <v>26745.661199999999</v>
      </c>
      <c r="D1252" s="772" t="s">
        <v>11</v>
      </c>
    </row>
    <row r="1253" spans="1:4" s="770" customFormat="1" ht="11.25" customHeight="1" x14ac:dyDescent="0.2">
      <c r="A1253" s="1181" t="s">
        <v>1305</v>
      </c>
      <c r="B1253" s="830">
        <v>10250</v>
      </c>
      <c r="C1253" s="830">
        <v>10250</v>
      </c>
      <c r="D1253" s="771" t="s">
        <v>2620</v>
      </c>
    </row>
    <row r="1254" spans="1:4" s="770" customFormat="1" ht="11.25" customHeight="1" x14ac:dyDescent="0.2">
      <c r="A1254" s="1181"/>
      <c r="B1254" s="830">
        <v>3719</v>
      </c>
      <c r="C1254" s="830">
        <v>3719</v>
      </c>
      <c r="D1254" s="771" t="s">
        <v>2548</v>
      </c>
    </row>
    <row r="1255" spans="1:4" s="770" customFormat="1" ht="11.25" customHeight="1" x14ac:dyDescent="0.2">
      <c r="A1255" s="1181"/>
      <c r="B1255" s="830">
        <v>196</v>
      </c>
      <c r="C1255" s="830">
        <v>83.305700000000002</v>
      </c>
      <c r="D1255" s="771" t="s">
        <v>2549</v>
      </c>
    </row>
    <row r="1256" spans="1:4" s="770" customFormat="1" ht="11.25" customHeight="1" x14ac:dyDescent="0.2">
      <c r="A1256" s="1181"/>
      <c r="B1256" s="830">
        <v>14165</v>
      </c>
      <c r="C1256" s="830">
        <v>14052.305700000001</v>
      </c>
      <c r="D1256" s="771" t="s">
        <v>11</v>
      </c>
    </row>
    <row r="1257" spans="1:4" s="770" customFormat="1" ht="11.25" customHeight="1" x14ac:dyDescent="0.2">
      <c r="A1257" s="1180" t="s">
        <v>1081</v>
      </c>
      <c r="B1257" s="829">
        <v>100</v>
      </c>
      <c r="C1257" s="829">
        <v>100</v>
      </c>
      <c r="D1257" s="769" t="s">
        <v>2193</v>
      </c>
    </row>
    <row r="1258" spans="1:4" s="770" customFormat="1" ht="11.25" customHeight="1" x14ac:dyDescent="0.2">
      <c r="A1258" s="1181"/>
      <c r="B1258" s="830">
        <v>80</v>
      </c>
      <c r="C1258" s="830">
        <v>80</v>
      </c>
      <c r="D1258" s="771" t="s">
        <v>2194</v>
      </c>
    </row>
    <row r="1259" spans="1:4" s="770" customFormat="1" ht="11.25" customHeight="1" x14ac:dyDescent="0.2">
      <c r="A1259" s="1181"/>
      <c r="B1259" s="830">
        <v>17706.13</v>
      </c>
      <c r="C1259" s="830">
        <v>17706.131000000001</v>
      </c>
      <c r="D1259" s="771" t="s">
        <v>2388</v>
      </c>
    </row>
    <row r="1260" spans="1:4" s="770" customFormat="1" ht="11.25" customHeight="1" x14ac:dyDescent="0.2">
      <c r="A1260" s="1181"/>
      <c r="B1260" s="830">
        <v>1048.6400000000001</v>
      </c>
      <c r="C1260" s="830">
        <v>1048.6400000000001</v>
      </c>
      <c r="D1260" s="771" t="s">
        <v>2389</v>
      </c>
    </row>
    <row r="1261" spans="1:4" s="770" customFormat="1" ht="11.25" customHeight="1" x14ac:dyDescent="0.2">
      <c r="A1261" s="1181"/>
      <c r="B1261" s="830">
        <v>3428</v>
      </c>
      <c r="C1261" s="830">
        <v>3428</v>
      </c>
      <c r="D1261" s="771" t="s">
        <v>2548</v>
      </c>
    </row>
    <row r="1262" spans="1:4" s="770" customFormat="1" ht="11.25" customHeight="1" x14ac:dyDescent="0.2">
      <c r="A1262" s="1181"/>
      <c r="B1262" s="830">
        <v>425</v>
      </c>
      <c r="C1262" s="830">
        <v>425</v>
      </c>
      <c r="D1262" s="771" t="s">
        <v>2549</v>
      </c>
    </row>
    <row r="1263" spans="1:4" s="770" customFormat="1" ht="11.25" customHeight="1" x14ac:dyDescent="0.2">
      <c r="A1263" s="1181"/>
      <c r="B1263" s="830">
        <v>352.35</v>
      </c>
      <c r="C1263" s="830">
        <v>352.34840000000003</v>
      </c>
      <c r="D1263" s="771" t="s">
        <v>2551</v>
      </c>
    </row>
    <row r="1264" spans="1:4" s="770" customFormat="1" ht="11.25" customHeight="1" x14ac:dyDescent="0.2">
      <c r="A1264" s="1181"/>
      <c r="B1264" s="830">
        <v>194</v>
      </c>
      <c r="C1264" s="830">
        <v>194</v>
      </c>
      <c r="D1264" s="771" t="s">
        <v>2569</v>
      </c>
    </row>
    <row r="1265" spans="1:4" s="770" customFormat="1" ht="11.25" customHeight="1" x14ac:dyDescent="0.2">
      <c r="A1265" s="1182"/>
      <c r="B1265" s="831">
        <v>23334.12</v>
      </c>
      <c r="C1265" s="831">
        <v>23334.1194</v>
      </c>
      <c r="D1265" s="772" t="s">
        <v>11</v>
      </c>
    </row>
    <row r="1266" spans="1:4" s="770" customFormat="1" ht="11.25" customHeight="1" x14ac:dyDescent="0.2">
      <c r="A1266" s="1181" t="s">
        <v>1115</v>
      </c>
      <c r="B1266" s="830">
        <v>9.31</v>
      </c>
      <c r="C1266" s="830">
        <v>9.3089999999999993</v>
      </c>
      <c r="D1266" s="771" t="s">
        <v>2373</v>
      </c>
    </row>
    <row r="1267" spans="1:4" s="770" customFormat="1" ht="11.25" customHeight="1" x14ac:dyDescent="0.2">
      <c r="A1267" s="1181"/>
      <c r="B1267" s="830">
        <v>200</v>
      </c>
      <c r="C1267" s="830">
        <v>200</v>
      </c>
      <c r="D1267" s="771" t="s">
        <v>2193</v>
      </c>
    </row>
    <row r="1268" spans="1:4" s="770" customFormat="1" ht="11.25" customHeight="1" x14ac:dyDescent="0.2">
      <c r="A1268" s="1181"/>
      <c r="B1268" s="830">
        <v>544.28</v>
      </c>
      <c r="C1268" s="830">
        <v>544.28300000000002</v>
      </c>
      <c r="D1268" s="771" t="s">
        <v>2375</v>
      </c>
    </row>
    <row r="1269" spans="1:4" s="770" customFormat="1" ht="11.25" customHeight="1" x14ac:dyDescent="0.2">
      <c r="A1269" s="1181"/>
      <c r="B1269" s="830">
        <v>564.29999999999995</v>
      </c>
      <c r="C1269" s="830">
        <v>564.29999999999995</v>
      </c>
      <c r="D1269" s="771" t="s">
        <v>2194</v>
      </c>
    </row>
    <row r="1270" spans="1:4" s="770" customFormat="1" ht="11.25" customHeight="1" x14ac:dyDescent="0.2">
      <c r="A1270" s="1181"/>
      <c r="B1270" s="830">
        <v>50</v>
      </c>
      <c r="C1270" s="830">
        <v>50</v>
      </c>
      <c r="D1270" s="771" t="s">
        <v>2556</v>
      </c>
    </row>
    <row r="1271" spans="1:4" s="770" customFormat="1" ht="11.25" customHeight="1" x14ac:dyDescent="0.2">
      <c r="A1271" s="1181"/>
      <c r="B1271" s="830">
        <v>38143.759999999995</v>
      </c>
      <c r="C1271" s="830">
        <v>38143.760999999999</v>
      </c>
      <c r="D1271" s="771" t="s">
        <v>2388</v>
      </c>
    </row>
    <row r="1272" spans="1:4" s="770" customFormat="1" ht="11.25" customHeight="1" x14ac:dyDescent="0.2">
      <c r="A1272" s="1181"/>
      <c r="B1272" s="830">
        <v>16048</v>
      </c>
      <c r="C1272" s="830">
        <v>16048</v>
      </c>
      <c r="D1272" s="771" t="s">
        <v>2548</v>
      </c>
    </row>
    <row r="1273" spans="1:4" s="770" customFormat="1" ht="11.25" customHeight="1" x14ac:dyDescent="0.2">
      <c r="A1273" s="1181"/>
      <c r="B1273" s="830">
        <v>3333</v>
      </c>
      <c r="C1273" s="830">
        <v>3333</v>
      </c>
      <c r="D1273" s="771" t="s">
        <v>2549</v>
      </c>
    </row>
    <row r="1274" spans="1:4" s="770" customFormat="1" ht="21.75" customHeight="1" x14ac:dyDescent="0.2">
      <c r="A1274" s="1181"/>
      <c r="B1274" s="830">
        <v>1768</v>
      </c>
      <c r="C1274" s="830">
        <v>1768</v>
      </c>
      <c r="D1274" s="771" t="s">
        <v>2552</v>
      </c>
    </row>
    <row r="1275" spans="1:4" s="770" customFormat="1" ht="11.25" customHeight="1" x14ac:dyDescent="0.2">
      <c r="A1275" s="1181"/>
      <c r="B1275" s="830">
        <v>242.7</v>
      </c>
      <c r="C1275" s="830">
        <v>242.7</v>
      </c>
      <c r="D1275" s="771" t="s">
        <v>2569</v>
      </c>
    </row>
    <row r="1276" spans="1:4" s="770" customFormat="1" ht="11.25" customHeight="1" x14ac:dyDescent="0.2">
      <c r="A1276" s="1181"/>
      <c r="B1276" s="830">
        <v>60903.349999999991</v>
      </c>
      <c r="C1276" s="830">
        <v>60903.352999999996</v>
      </c>
      <c r="D1276" s="771" t="s">
        <v>11</v>
      </c>
    </row>
    <row r="1277" spans="1:4" s="770" customFormat="1" ht="11.25" customHeight="1" x14ac:dyDescent="0.2">
      <c r="A1277" s="1180" t="s">
        <v>1327</v>
      </c>
      <c r="B1277" s="829">
        <v>975</v>
      </c>
      <c r="C1277" s="829">
        <v>975</v>
      </c>
      <c r="D1277" s="769" t="s">
        <v>2548</v>
      </c>
    </row>
    <row r="1278" spans="1:4" s="770" customFormat="1" ht="11.25" customHeight="1" x14ac:dyDescent="0.2">
      <c r="A1278" s="1181"/>
      <c r="B1278" s="830">
        <v>125</v>
      </c>
      <c r="C1278" s="830">
        <v>124.678</v>
      </c>
      <c r="D1278" s="771" t="s">
        <v>2549</v>
      </c>
    </row>
    <row r="1279" spans="1:4" s="770" customFormat="1" ht="11.25" customHeight="1" x14ac:dyDescent="0.2">
      <c r="A1279" s="1182"/>
      <c r="B1279" s="831">
        <v>1100</v>
      </c>
      <c r="C1279" s="831">
        <v>1099.6780000000001</v>
      </c>
      <c r="D1279" s="772" t="s">
        <v>11</v>
      </c>
    </row>
    <row r="1280" spans="1:4" s="770" customFormat="1" ht="11.25" customHeight="1" x14ac:dyDescent="0.2">
      <c r="A1280" s="1181" t="s">
        <v>1044</v>
      </c>
      <c r="B1280" s="830">
        <v>200.14</v>
      </c>
      <c r="C1280" s="830">
        <v>200.13900000000001</v>
      </c>
      <c r="D1280" s="771" t="s">
        <v>2373</v>
      </c>
    </row>
    <row r="1281" spans="1:4" s="770" customFormat="1" ht="11.25" customHeight="1" x14ac:dyDescent="0.2">
      <c r="A1281" s="1181"/>
      <c r="B1281" s="830">
        <v>9.67</v>
      </c>
      <c r="C1281" s="830">
        <v>9.67</v>
      </c>
      <c r="D1281" s="771" t="s">
        <v>2377</v>
      </c>
    </row>
    <row r="1282" spans="1:4" s="770" customFormat="1" ht="11.25" customHeight="1" x14ac:dyDescent="0.2">
      <c r="A1282" s="1181"/>
      <c r="B1282" s="830">
        <v>395.14</v>
      </c>
      <c r="C1282" s="830">
        <v>395.14</v>
      </c>
      <c r="D1282" s="771" t="s">
        <v>2194</v>
      </c>
    </row>
    <row r="1283" spans="1:4" s="770" customFormat="1" ht="11.25" customHeight="1" x14ac:dyDescent="0.2">
      <c r="A1283" s="1181"/>
      <c r="B1283" s="830">
        <v>70</v>
      </c>
      <c r="C1283" s="830">
        <v>70</v>
      </c>
      <c r="D1283" s="771" t="s">
        <v>2556</v>
      </c>
    </row>
    <row r="1284" spans="1:4" s="770" customFormat="1" ht="11.25" customHeight="1" x14ac:dyDescent="0.2">
      <c r="A1284" s="1181"/>
      <c r="B1284" s="830">
        <v>30710.91</v>
      </c>
      <c r="C1284" s="830">
        <v>30710.909</v>
      </c>
      <c r="D1284" s="771" t="s">
        <v>2388</v>
      </c>
    </row>
    <row r="1285" spans="1:4" s="770" customFormat="1" ht="11.25" customHeight="1" x14ac:dyDescent="0.2">
      <c r="A1285" s="1181"/>
      <c r="B1285" s="830">
        <v>3182</v>
      </c>
      <c r="C1285" s="830">
        <v>3182</v>
      </c>
      <c r="D1285" s="771" t="s">
        <v>2548</v>
      </c>
    </row>
    <row r="1286" spans="1:4" s="770" customFormat="1" ht="11.25" customHeight="1" x14ac:dyDescent="0.2">
      <c r="A1286" s="1181"/>
      <c r="B1286" s="830">
        <v>145</v>
      </c>
      <c r="C1286" s="830">
        <v>145</v>
      </c>
      <c r="D1286" s="771" t="s">
        <v>2549</v>
      </c>
    </row>
    <row r="1287" spans="1:4" s="770" customFormat="1" ht="11.25" customHeight="1" x14ac:dyDescent="0.2">
      <c r="A1287" s="1181"/>
      <c r="B1287" s="830">
        <v>1337.4699999999998</v>
      </c>
      <c r="C1287" s="830">
        <v>1337.4689999999998</v>
      </c>
      <c r="D1287" s="771" t="s">
        <v>2551</v>
      </c>
    </row>
    <row r="1288" spans="1:4" s="770" customFormat="1" ht="11.25" customHeight="1" x14ac:dyDescent="0.2">
      <c r="A1288" s="1181"/>
      <c r="B1288" s="830">
        <v>36050.33</v>
      </c>
      <c r="C1288" s="830">
        <v>36050.326999999997</v>
      </c>
      <c r="D1288" s="771" t="s">
        <v>11</v>
      </c>
    </row>
    <row r="1289" spans="1:4" s="770" customFormat="1" ht="21.75" customHeight="1" x14ac:dyDescent="0.2">
      <c r="A1289" s="1180" t="s">
        <v>1214</v>
      </c>
      <c r="B1289" s="829">
        <v>1500</v>
      </c>
      <c r="C1289" s="829">
        <v>0</v>
      </c>
      <c r="D1289" s="769" t="s">
        <v>2621</v>
      </c>
    </row>
    <row r="1290" spans="1:4" s="770" customFormat="1" ht="11.25" customHeight="1" x14ac:dyDescent="0.2">
      <c r="A1290" s="1181"/>
      <c r="B1290" s="830">
        <v>10.67</v>
      </c>
      <c r="C1290" s="830">
        <v>10.667999999999999</v>
      </c>
      <c r="D1290" s="771" t="s">
        <v>2380</v>
      </c>
    </row>
    <row r="1291" spans="1:4" s="770" customFormat="1" ht="11.25" customHeight="1" x14ac:dyDescent="0.2">
      <c r="A1291" s="1181"/>
      <c r="B1291" s="830">
        <v>23008.01</v>
      </c>
      <c r="C1291" s="830">
        <v>23008.001</v>
      </c>
      <c r="D1291" s="771" t="s">
        <v>2388</v>
      </c>
    </row>
    <row r="1292" spans="1:4" s="770" customFormat="1" ht="11.25" customHeight="1" x14ac:dyDescent="0.2">
      <c r="A1292" s="1181"/>
      <c r="B1292" s="830">
        <v>1369</v>
      </c>
      <c r="C1292" s="830">
        <v>1369</v>
      </c>
      <c r="D1292" s="771" t="s">
        <v>2548</v>
      </c>
    </row>
    <row r="1293" spans="1:4" s="770" customFormat="1" ht="11.25" customHeight="1" x14ac:dyDescent="0.2">
      <c r="A1293" s="1181"/>
      <c r="B1293" s="830">
        <v>169</v>
      </c>
      <c r="C1293" s="830">
        <v>169</v>
      </c>
      <c r="D1293" s="771" t="s">
        <v>2549</v>
      </c>
    </row>
    <row r="1294" spans="1:4" s="770" customFormat="1" ht="11.25" customHeight="1" x14ac:dyDescent="0.2">
      <c r="A1294" s="1181"/>
      <c r="B1294" s="830">
        <v>1241.54</v>
      </c>
      <c r="C1294" s="830">
        <v>1241.5442</v>
      </c>
      <c r="D1294" s="771" t="s">
        <v>2551</v>
      </c>
    </row>
    <row r="1295" spans="1:4" s="770" customFormat="1" ht="11.25" customHeight="1" x14ac:dyDescent="0.2">
      <c r="A1295" s="1182"/>
      <c r="B1295" s="831">
        <v>27298.22</v>
      </c>
      <c r="C1295" s="831">
        <v>25798.213200000002</v>
      </c>
      <c r="D1295" s="772" t="s">
        <v>11</v>
      </c>
    </row>
    <row r="1296" spans="1:4" s="770" customFormat="1" ht="11.25" customHeight="1" x14ac:dyDescent="0.2">
      <c r="A1296" s="1181" t="s">
        <v>1213</v>
      </c>
      <c r="B1296" s="830">
        <v>7106.6900000000005</v>
      </c>
      <c r="C1296" s="830">
        <v>7106.6949999999997</v>
      </c>
      <c r="D1296" s="771" t="s">
        <v>2388</v>
      </c>
    </row>
    <row r="1297" spans="1:4" s="770" customFormat="1" ht="11.25" customHeight="1" x14ac:dyDescent="0.2">
      <c r="A1297" s="1181"/>
      <c r="B1297" s="830">
        <v>541</v>
      </c>
      <c r="C1297" s="830">
        <v>541</v>
      </c>
      <c r="D1297" s="771" t="s">
        <v>2548</v>
      </c>
    </row>
    <row r="1298" spans="1:4" s="770" customFormat="1" ht="11.25" customHeight="1" x14ac:dyDescent="0.2">
      <c r="A1298" s="1181"/>
      <c r="B1298" s="830">
        <v>134.9</v>
      </c>
      <c r="C1298" s="830">
        <v>134.9</v>
      </c>
      <c r="D1298" s="771" t="s">
        <v>2132</v>
      </c>
    </row>
    <row r="1299" spans="1:4" s="770" customFormat="1" ht="11.25" customHeight="1" x14ac:dyDescent="0.2">
      <c r="A1299" s="1181"/>
      <c r="B1299" s="830">
        <v>7782.59</v>
      </c>
      <c r="C1299" s="830">
        <v>7782.5949999999993</v>
      </c>
      <c r="D1299" s="771" t="s">
        <v>11</v>
      </c>
    </row>
    <row r="1300" spans="1:4" s="770" customFormat="1" ht="11.25" customHeight="1" x14ac:dyDescent="0.2">
      <c r="A1300" s="1180" t="s">
        <v>1231</v>
      </c>
      <c r="B1300" s="829">
        <v>9297.6500000000015</v>
      </c>
      <c r="C1300" s="829">
        <v>9297.6489999999994</v>
      </c>
      <c r="D1300" s="769" t="s">
        <v>2388</v>
      </c>
    </row>
    <row r="1301" spans="1:4" s="770" customFormat="1" ht="11.25" customHeight="1" x14ac:dyDescent="0.2">
      <c r="A1301" s="1181"/>
      <c r="B1301" s="830">
        <v>595</v>
      </c>
      <c r="C1301" s="830">
        <v>595</v>
      </c>
      <c r="D1301" s="771" t="s">
        <v>2548</v>
      </c>
    </row>
    <row r="1302" spans="1:4" s="770" customFormat="1" ht="11.25" customHeight="1" x14ac:dyDescent="0.2">
      <c r="A1302" s="1181"/>
      <c r="B1302" s="830">
        <v>3</v>
      </c>
      <c r="C1302" s="830">
        <v>3</v>
      </c>
      <c r="D1302" s="771" t="s">
        <v>2549</v>
      </c>
    </row>
    <row r="1303" spans="1:4" s="770" customFormat="1" ht="11.25" customHeight="1" x14ac:dyDescent="0.2">
      <c r="A1303" s="1182"/>
      <c r="B1303" s="831">
        <v>9895.6500000000015</v>
      </c>
      <c r="C1303" s="831">
        <v>9895.6489999999994</v>
      </c>
      <c r="D1303" s="772" t="s">
        <v>11</v>
      </c>
    </row>
    <row r="1304" spans="1:4" s="770" customFormat="1" ht="11.25" customHeight="1" x14ac:dyDescent="0.2">
      <c r="A1304" s="1181" t="s">
        <v>1212</v>
      </c>
      <c r="B1304" s="830">
        <v>8056.1800000000012</v>
      </c>
      <c r="C1304" s="830">
        <v>8056.1789999999992</v>
      </c>
      <c r="D1304" s="771" t="s">
        <v>2388</v>
      </c>
    </row>
    <row r="1305" spans="1:4" s="770" customFormat="1" ht="11.25" customHeight="1" x14ac:dyDescent="0.2">
      <c r="A1305" s="1181"/>
      <c r="B1305" s="830">
        <v>1505</v>
      </c>
      <c r="C1305" s="830">
        <v>1505</v>
      </c>
      <c r="D1305" s="771" t="s">
        <v>2548</v>
      </c>
    </row>
    <row r="1306" spans="1:4" s="770" customFormat="1" ht="11.25" customHeight="1" x14ac:dyDescent="0.2">
      <c r="A1306" s="1181"/>
      <c r="B1306" s="830">
        <v>425</v>
      </c>
      <c r="C1306" s="830">
        <v>425</v>
      </c>
      <c r="D1306" s="771" t="s">
        <v>2549</v>
      </c>
    </row>
    <row r="1307" spans="1:4" s="770" customFormat="1" ht="11.25" customHeight="1" x14ac:dyDescent="0.2">
      <c r="A1307" s="1181"/>
      <c r="B1307" s="830">
        <v>9986.18</v>
      </c>
      <c r="C1307" s="830">
        <v>9986.1790000000001</v>
      </c>
      <c r="D1307" s="771" t="s">
        <v>11</v>
      </c>
    </row>
    <row r="1308" spans="1:4" s="770" customFormat="1" ht="11.25" customHeight="1" x14ac:dyDescent="0.2">
      <c r="A1308" s="1180" t="s">
        <v>1203</v>
      </c>
      <c r="B1308" s="829">
        <v>43</v>
      </c>
      <c r="C1308" s="829">
        <v>43</v>
      </c>
      <c r="D1308" s="769" t="s">
        <v>2517</v>
      </c>
    </row>
    <row r="1309" spans="1:4" s="770" customFormat="1" ht="11.25" customHeight="1" x14ac:dyDescent="0.2">
      <c r="A1309" s="1181"/>
      <c r="B1309" s="830">
        <v>1.53</v>
      </c>
      <c r="C1309" s="830">
        <v>1.5183</v>
      </c>
      <c r="D1309" s="771" t="s">
        <v>2331</v>
      </c>
    </row>
    <row r="1310" spans="1:4" s="770" customFormat="1" ht="11.25" customHeight="1" x14ac:dyDescent="0.2">
      <c r="A1310" s="1181"/>
      <c r="B1310" s="830">
        <v>63.24</v>
      </c>
      <c r="C1310" s="830">
        <v>63.226799999999997</v>
      </c>
      <c r="D1310" s="771" t="s">
        <v>2332</v>
      </c>
    </row>
    <row r="1311" spans="1:4" s="770" customFormat="1" ht="11.25" customHeight="1" x14ac:dyDescent="0.2">
      <c r="A1311" s="1181"/>
      <c r="B1311" s="830">
        <v>77.819999999999993</v>
      </c>
      <c r="C1311" s="830">
        <v>77.816000000000003</v>
      </c>
      <c r="D1311" s="771" t="s">
        <v>2385</v>
      </c>
    </row>
    <row r="1312" spans="1:4" s="770" customFormat="1" ht="11.25" customHeight="1" x14ac:dyDescent="0.2">
      <c r="A1312" s="1181"/>
      <c r="B1312" s="830">
        <v>36462.909999999996</v>
      </c>
      <c r="C1312" s="830">
        <v>36462.902999999998</v>
      </c>
      <c r="D1312" s="771" t="s">
        <v>2388</v>
      </c>
    </row>
    <row r="1313" spans="1:4" s="770" customFormat="1" ht="11.25" customHeight="1" x14ac:dyDescent="0.2">
      <c r="A1313" s="1181"/>
      <c r="B1313" s="830">
        <v>1953</v>
      </c>
      <c r="C1313" s="830">
        <v>1953</v>
      </c>
      <c r="D1313" s="771" t="s">
        <v>2548</v>
      </c>
    </row>
    <row r="1314" spans="1:4" s="770" customFormat="1" ht="11.25" customHeight="1" x14ac:dyDescent="0.2">
      <c r="A1314" s="1181"/>
      <c r="B1314" s="830">
        <v>358</v>
      </c>
      <c r="C1314" s="830">
        <v>358</v>
      </c>
      <c r="D1314" s="771" t="s">
        <v>2549</v>
      </c>
    </row>
    <row r="1315" spans="1:4" s="770" customFormat="1" ht="11.25" customHeight="1" x14ac:dyDescent="0.2">
      <c r="A1315" s="1181"/>
      <c r="B1315" s="830">
        <v>900</v>
      </c>
      <c r="C1315" s="830">
        <v>900</v>
      </c>
      <c r="D1315" s="771" t="s">
        <v>2622</v>
      </c>
    </row>
    <row r="1316" spans="1:4" s="770" customFormat="1" ht="11.25" customHeight="1" x14ac:dyDescent="0.2">
      <c r="A1316" s="1181"/>
      <c r="B1316" s="830">
        <v>215.02</v>
      </c>
      <c r="C1316" s="830">
        <v>215.0224</v>
      </c>
      <c r="D1316" s="771" t="s">
        <v>2551</v>
      </c>
    </row>
    <row r="1317" spans="1:4" s="770" customFormat="1" ht="11.25" customHeight="1" x14ac:dyDescent="0.2">
      <c r="A1317" s="1181"/>
      <c r="B1317" s="830">
        <v>1000</v>
      </c>
      <c r="C1317" s="830">
        <v>0</v>
      </c>
      <c r="D1317" s="771" t="s">
        <v>2623</v>
      </c>
    </row>
    <row r="1318" spans="1:4" s="770" customFormat="1" ht="11.25" customHeight="1" x14ac:dyDescent="0.2">
      <c r="A1318" s="1181"/>
      <c r="B1318" s="830">
        <v>24.76</v>
      </c>
      <c r="C1318" s="830">
        <v>24.76</v>
      </c>
      <c r="D1318" s="771" t="s">
        <v>2624</v>
      </c>
    </row>
    <row r="1319" spans="1:4" s="770" customFormat="1" ht="11.25" customHeight="1" x14ac:dyDescent="0.2">
      <c r="A1319" s="1181"/>
      <c r="B1319" s="830">
        <v>250</v>
      </c>
      <c r="C1319" s="830">
        <v>250</v>
      </c>
      <c r="D1319" s="771" t="s">
        <v>2625</v>
      </c>
    </row>
    <row r="1320" spans="1:4" s="770" customFormat="1" ht="11.25" customHeight="1" x14ac:dyDescent="0.2">
      <c r="A1320" s="1182"/>
      <c r="B1320" s="831">
        <v>41349.279999999992</v>
      </c>
      <c r="C1320" s="831">
        <v>40349.246500000001</v>
      </c>
      <c r="D1320" s="772" t="s">
        <v>11</v>
      </c>
    </row>
    <row r="1321" spans="1:4" s="770" customFormat="1" ht="11.25" customHeight="1" x14ac:dyDescent="0.2">
      <c r="A1321" s="1181" t="s">
        <v>1224</v>
      </c>
      <c r="B1321" s="830">
        <v>76.3</v>
      </c>
      <c r="C1321" s="830">
        <v>76.3</v>
      </c>
      <c r="D1321" s="771" t="s">
        <v>2578</v>
      </c>
    </row>
    <row r="1322" spans="1:4" s="770" customFormat="1" ht="11.25" customHeight="1" x14ac:dyDescent="0.2">
      <c r="A1322" s="1181"/>
      <c r="B1322" s="830">
        <v>22.6</v>
      </c>
      <c r="C1322" s="830">
        <v>22.6</v>
      </c>
      <c r="D1322" s="771" t="s">
        <v>2374</v>
      </c>
    </row>
    <row r="1323" spans="1:4" s="770" customFormat="1" ht="11.25" customHeight="1" x14ac:dyDescent="0.2">
      <c r="A1323" s="1181"/>
      <c r="B1323" s="830">
        <v>93.64</v>
      </c>
      <c r="C1323" s="830">
        <v>93.624299999999991</v>
      </c>
      <c r="D1323" s="771" t="s">
        <v>2332</v>
      </c>
    </row>
    <row r="1324" spans="1:4" s="770" customFormat="1" ht="11.25" customHeight="1" x14ac:dyDescent="0.2">
      <c r="A1324" s="1181"/>
      <c r="B1324" s="830">
        <v>27517.300000000003</v>
      </c>
      <c r="C1324" s="830">
        <v>27517.296000000002</v>
      </c>
      <c r="D1324" s="771" t="s">
        <v>2388</v>
      </c>
    </row>
    <row r="1325" spans="1:4" s="770" customFormat="1" ht="11.25" customHeight="1" x14ac:dyDescent="0.2">
      <c r="A1325" s="1181"/>
      <c r="B1325" s="830">
        <v>1516</v>
      </c>
      <c r="C1325" s="830">
        <v>1516</v>
      </c>
      <c r="D1325" s="771" t="s">
        <v>2548</v>
      </c>
    </row>
    <row r="1326" spans="1:4" s="770" customFormat="1" ht="11.25" customHeight="1" x14ac:dyDescent="0.2">
      <c r="A1326" s="1181"/>
      <c r="B1326" s="830">
        <v>125</v>
      </c>
      <c r="C1326" s="830">
        <v>125</v>
      </c>
      <c r="D1326" s="771" t="s">
        <v>2549</v>
      </c>
    </row>
    <row r="1327" spans="1:4" s="770" customFormat="1" ht="11.25" customHeight="1" x14ac:dyDescent="0.2">
      <c r="A1327" s="1181"/>
      <c r="B1327" s="830">
        <v>199.89</v>
      </c>
      <c r="C1327" s="830">
        <v>199.88840000000002</v>
      </c>
      <c r="D1327" s="771" t="s">
        <v>2551</v>
      </c>
    </row>
    <row r="1328" spans="1:4" s="770" customFormat="1" ht="11.25" customHeight="1" x14ac:dyDescent="0.2">
      <c r="A1328" s="1181"/>
      <c r="B1328" s="830">
        <v>1000</v>
      </c>
      <c r="C1328" s="830">
        <v>0</v>
      </c>
      <c r="D1328" s="771" t="s">
        <v>2626</v>
      </c>
    </row>
    <row r="1329" spans="1:4" s="770" customFormat="1" ht="11.25" customHeight="1" x14ac:dyDescent="0.2">
      <c r="A1329" s="1181"/>
      <c r="B1329" s="830">
        <v>30550.730000000003</v>
      </c>
      <c r="C1329" s="830">
        <v>29550.708700000003</v>
      </c>
      <c r="D1329" s="771" t="s">
        <v>11</v>
      </c>
    </row>
    <row r="1330" spans="1:4" s="770" customFormat="1" ht="11.25" customHeight="1" x14ac:dyDescent="0.2">
      <c r="A1330" s="1180" t="s">
        <v>1218</v>
      </c>
      <c r="B1330" s="829">
        <v>132.74</v>
      </c>
      <c r="C1330" s="829">
        <v>132.73599999999999</v>
      </c>
      <c r="D1330" s="769" t="s">
        <v>2627</v>
      </c>
    </row>
    <row r="1331" spans="1:4" s="770" customFormat="1" ht="11.25" customHeight="1" x14ac:dyDescent="0.2">
      <c r="A1331" s="1181"/>
      <c r="B1331" s="830">
        <v>4.12</v>
      </c>
      <c r="C1331" s="830">
        <v>4.12</v>
      </c>
      <c r="D1331" s="771" t="s">
        <v>2380</v>
      </c>
    </row>
    <row r="1332" spans="1:4" s="770" customFormat="1" ht="21.75" customHeight="1" x14ac:dyDescent="0.2">
      <c r="A1332" s="1181"/>
      <c r="B1332" s="830">
        <v>82.28</v>
      </c>
      <c r="C1332" s="830">
        <v>82.28</v>
      </c>
      <c r="D1332" s="771" t="s">
        <v>2392</v>
      </c>
    </row>
    <row r="1333" spans="1:4" s="770" customFormat="1" ht="11.25" customHeight="1" x14ac:dyDescent="0.2">
      <c r="A1333" s="1181"/>
      <c r="B1333" s="830">
        <v>9844.9600000000009</v>
      </c>
      <c r="C1333" s="830">
        <v>9844.9560000000001</v>
      </c>
      <c r="D1333" s="771" t="s">
        <v>2388</v>
      </c>
    </row>
    <row r="1334" spans="1:4" s="770" customFormat="1" ht="11.25" customHeight="1" x14ac:dyDescent="0.2">
      <c r="A1334" s="1181"/>
      <c r="B1334" s="830">
        <v>1116</v>
      </c>
      <c r="C1334" s="830">
        <v>1116</v>
      </c>
      <c r="D1334" s="771" t="s">
        <v>2548</v>
      </c>
    </row>
    <row r="1335" spans="1:4" s="770" customFormat="1" ht="11.25" customHeight="1" x14ac:dyDescent="0.2">
      <c r="A1335" s="1181"/>
      <c r="B1335" s="830">
        <v>102</v>
      </c>
      <c r="C1335" s="830">
        <v>58.340129999999995</v>
      </c>
      <c r="D1335" s="771" t="s">
        <v>2549</v>
      </c>
    </row>
    <row r="1336" spans="1:4" s="770" customFormat="1" ht="11.25" customHeight="1" x14ac:dyDescent="0.2">
      <c r="A1336" s="1181"/>
      <c r="B1336" s="830">
        <v>114.71000000000001</v>
      </c>
      <c r="C1336" s="830">
        <v>114.71039999999999</v>
      </c>
      <c r="D1336" s="771" t="s">
        <v>2551</v>
      </c>
    </row>
    <row r="1337" spans="1:4" s="770" customFormat="1" ht="11.25" customHeight="1" x14ac:dyDescent="0.2">
      <c r="A1337" s="1182"/>
      <c r="B1337" s="831">
        <v>11396.81</v>
      </c>
      <c r="C1337" s="831">
        <v>11353.142530000001</v>
      </c>
      <c r="D1337" s="772" t="s">
        <v>11</v>
      </c>
    </row>
    <row r="1338" spans="1:4" s="770" customFormat="1" ht="11.25" customHeight="1" x14ac:dyDescent="0.2">
      <c r="A1338" s="1181" t="s">
        <v>1190</v>
      </c>
      <c r="B1338" s="830">
        <v>27</v>
      </c>
      <c r="C1338" s="830">
        <v>27</v>
      </c>
      <c r="D1338" s="771" t="s">
        <v>2374</v>
      </c>
    </row>
    <row r="1339" spans="1:4" s="770" customFormat="1" ht="11.25" customHeight="1" x14ac:dyDescent="0.2">
      <c r="A1339" s="1181"/>
      <c r="B1339" s="830">
        <v>35108.730000000003</v>
      </c>
      <c r="C1339" s="830">
        <v>35108.718999999997</v>
      </c>
      <c r="D1339" s="771" t="s">
        <v>2388</v>
      </c>
    </row>
    <row r="1340" spans="1:4" s="770" customFormat="1" ht="11.25" customHeight="1" x14ac:dyDescent="0.2">
      <c r="A1340" s="1181"/>
      <c r="B1340" s="830">
        <v>2395</v>
      </c>
      <c r="C1340" s="830">
        <v>2395</v>
      </c>
      <c r="D1340" s="771" t="s">
        <v>2548</v>
      </c>
    </row>
    <row r="1341" spans="1:4" s="770" customFormat="1" ht="11.25" customHeight="1" x14ac:dyDescent="0.2">
      <c r="A1341" s="1181"/>
      <c r="B1341" s="830">
        <v>404</v>
      </c>
      <c r="C1341" s="830">
        <v>404</v>
      </c>
      <c r="D1341" s="771" t="s">
        <v>2549</v>
      </c>
    </row>
    <row r="1342" spans="1:4" s="770" customFormat="1" ht="11.25" customHeight="1" x14ac:dyDescent="0.2">
      <c r="A1342" s="1181"/>
      <c r="B1342" s="830">
        <v>219.59</v>
      </c>
      <c r="C1342" s="830">
        <v>219.58799999999999</v>
      </c>
      <c r="D1342" s="771" t="s">
        <v>2132</v>
      </c>
    </row>
    <row r="1343" spans="1:4" s="770" customFormat="1" ht="11.25" customHeight="1" x14ac:dyDescent="0.2">
      <c r="A1343" s="1181"/>
      <c r="B1343" s="830">
        <v>38154.32</v>
      </c>
      <c r="C1343" s="830">
        <v>38154.307000000001</v>
      </c>
      <c r="D1343" s="771" t="s">
        <v>11</v>
      </c>
    </row>
    <row r="1344" spans="1:4" s="770" customFormat="1" ht="11.25" customHeight="1" x14ac:dyDescent="0.2">
      <c r="A1344" s="1180" t="s">
        <v>1221</v>
      </c>
      <c r="B1344" s="829">
        <v>14083.49</v>
      </c>
      <c r="C1344" s="829">
        <v>14083.484</v>
      </c>
      <c r="D1344" s="769" t="s">
        <v>2388</v>
      </c>
    </row>
    <row r="1345" spans="1:4" s="770" customFormat="1" ht="11.25" customHeight="1" x14ac:dyDescent="0.2">
      <c r="A1345" s="1181"/>
      <c r="B1345" s="830">
        <v>1022</v>
      </c>
      <c r="C1345" s="830">
        <v>1022</v>
      </c>
      <c r="D1345" s="771" t="s">
        <v>2548</v>
      </c>
    </row>
    <row r="1346" spans="1:4" s="770" customFormat="1" ht="11.25" customHeight="1" x14ac:dyDescent="0.2">
      <c r="A1346" s="1181"/>
      <c r="B1346" s="830">
        <v>50</v>
      </c>
      <c r="C1346" s="830">
        <v>50</v>
      </c>
      <c r="D1346" s="771" t="s">
        <v>2549</v>
      </c>
    </row>
    <row r="1347" spans="1:4" s="770" customFormat="1" ht="11.25" customHeight="1" x14ac:dyDescent="0.2">
      <c r="A1347" s="1181"/>
      <c r="B1347" s="830">
        <v>163.17999999999998</v>
      </c>
      <c r="C1347" s="830">
        <v>163.17079999999999</v>
      </c>
      <c r="D1347" s="771" t="s">
        <v>2551</v>
      </c>
    </row>
    <row r="1348" spans="1:4" s="770" customFormat="1" ht="11.25" customHeight="1" x14ac:dyDescent="0.2">
      <c r="A1348" s="1181"/>
      <c r="B1348" s="830">
        <v>288.60000000000002</v>
      </c>
      <c r="C1348" s="830">
        <v>288.60000000000002</v>
      </c>
      <c r="D1348" s="771" t="s">
        <v>2569</v>
      </c>
    </row>
    <row r="1349" spans="1:4" s="770" customFormat="1" ht="11.25" customHeight="1" x14ac:dyDescent="0.2">
      <c r="A1349" s="1182"/>
      <c r="B1349" s="831">
        <v>15607.27</v>
      </c>
      <c r="C1349" s="831">
        <v>15607.254800000001</v>
      </c>
      <c r="D1349" s="772" t="s">
        <v>11</v>
      </c>
    </row>
    <row r="1350" spans="1:4" s="770" customFormat="1" ht="11.25" customHeight="1" x14ac:dyDescent="0.2">
      <c r="A1350" s="1181" t="s">
        <v>1200</v>
      </c>
      <c r="B1350" s="830">
        <v>3733.28</v>
      </c>
      <c r="C1350" s="830">
        <v>3733.279</v>
      </c>
      <c r="D1350" s="771" t="s">
        <v>2154</v>
      </c>
    </row>
    <row r="1351" spans="1:4" s="770" customFormat="1" ht="11.25" customHeight="1" x14ac:dyDescent="0.2">
      <c r="A1351" s="1181"/>
      <c r="B1351" s="830">
        <v>28.1</v>
      </c>
      <c r="C1351" s="830">
        <v>28.1</v>
      </c>
      <c r="D1351" s="771" t="s">
        <v>2374</v>
      </c>
    </row>
    <row r="1352" spans="1:4" s="770" customFormat="1" ht="11.25" customHeight="1" x14ac:dyDescent="0.2">
      <c r="A1352" s="1181"/>
      <c r="B1352" s="830">
        <v>22011.93</v>
      </c>
      <c r="C1352" s="830">
        <v>22011.915000000001</v>
      </c>
      <c r="D1352" s="771" t="s">
        <v>2388</v>
      </c>
    </row>
    <row r="1353" spans="1:4" s="770" customFormat="1" ht="11.25" customHeight="1" x14ac:dyDescent="0.2">
      <c r="A1353" s="1181"/>
      <c r="B1353" s="830">
        <v>1398</v>
      </c>
      <c r="C1353" s="830">
        <v>1398</v>
      </c>
      <c r="D1353" s="771" t="s">
        <v>2548</v>
      </c>
    </row>
    <row r="1354" spans="1:4" s="770" customFormat="1" ht="11.25" customHeight="1" x14ac:dyDescent="0.2">
      <c r="A1354" s="1181"/>
      <c r="B1354" s="830">
        <v>1008</v>
      </c>
      <c r="C1354" s="830">
        <v>1008</v>
      </c>
      <c r="D1354" s="771" t="s">
        <v>2549</v>
      </c>
    </row>
    <row r="1355" spans="1:4" s="770" customFormat="1" ht="11.25" customHeight="1" x14ac:dyDescent="0.2">
      <c r="A1355" s="1181"/>
      <c r="B1355" s="830">
        <v>28179.31</v>
      </c>
      <c r="C1355" s="830">
        <v>28179.294000000002</v>
      </c>
      <c r="D1355" s="771" t="s">
        <v>11</v>
      </c>
    </row>
    <row r="1356" spans="1:4" s="770" customFormat="1" ht="11.25" customHeight="1" x14ac:dyDescent="0.2">
      <c r="A1356" s="1180" t="s">
        <v>1192</v>
      </c>
      <c r="B1356" s="829">
        <v>38</v>
      </c>
      <c r="C1356" s="829">
        <v>38</v>
      </c>
      <c r="D1356" s="769" t="s">
        <v>2578</v>
      </c>
    </row>
    <row r="1357" spans="1:4" s="770" customFormat="1" ht="11.25" customHeight="1" x14ac:dyDescent="0.2">
      <c r="A1357" s="1181"/>
      <c r="B1357" s="830">
        <v>70</v>
      </c>
      <c r="C1357" s="830">
        <v>70</v>
      </c>
      <c r="D1357" s="771" t="s">
        <v>2517</v>
      </c>
    </row>
    <row r="1358" spans="1:4" s="770" customFormat="1" ht="11.25" customHeight="1" x14ac:dyDescent="0.2">
      <c r="A1358" s="1181"/>
      <c r="B1358" s="830">
        <v>741.64</v>
      </c>
      <c r="C1358" s="830">
        <v>741.64400000000001</v>
      </c>
      <c r="D1358" s="771" t="s">
        <v>2379</v>
      </c>
    </row>
    <row r="1359" spans="1:4" s="770" customFormat="1" ht="11.25" customHeight="1" x14ac:dyDescent="0.2">
      <c r="A1359" s="1181"/>
      <c r="B1359" s="830">
        <v>29.4</v>
      </c>
      <c r="C1359" s="830">
        <v>23.4</v>
      </c>
      <c r="D1359" s="771" t="s">
        <v>2374</v>
      </c>
    </row>
    <row r="1360" spans="1:4" s="770" customFormat="1" ht="11.25" customHeight="1" x14ac:dyDescent="0.2">
      <c r="A1360" s="1181"/>
      <c r="B1360" s="830">
        <v>31497.160000000003</v>
      </c>
      <c r="C1360" s="830">
        <v>31497.160000000003</v>
      </c>
      <c r="D1360" s="771" t="s">
        <v>2388</v>
      </c>
    </row>
    <row r="1361" spans="1:4" s="770" customFormat="1" ht="11.25" customHeight="1" x14ac:dyDescent="0.2">
      <c r="A1361" s="1181"/>
      <c r="B1361" s="830">
        <v>2037</v>
      </c>
      <c r="C1361" s="830">
        <v>2037</v>
      </c>
      <c r="D1361" s="771" t="s">
        <v>2548</v>
      </c>
    </row>
    <row r="1362" spans="1:4" s="770" customFormat="1" ht="11.25" customHeight="1" x14ac:dyDescent="0.2">
      <c r="A1362" s="1181"/>
      <c r="B1362" s="830">
        <v>590</v>
      </c>
      <c r="C1362" s="830">
        <v>590</v>
      </c>
      <c r="D1362" s="771" t="s">
        <v>2549</v>
      </c>
    </row>
    <row r="1363" spans="1:4" s="770" customFormat="1" ht="11.25" customHeight="1" x14ac:dyDescent="0.2">
      <c r="A1363" s="1181"/>
      <c r="B1363" s="830">
        <v>133.51</v>
      </c>
      <c r="C1363" s="830">
        <v>133.50360000000001</v>
      </c>
      <c r="D1363" s="771" t="s">
        <v>2551</v>
      </c>
    </row>
    <row r="1364" spans="1:4" s="770" customFormat="1" ht="11.25" customHeight="1" x14ac:dyDescent="0.2">
      <c r="A1364" s="1182"/>
      <c r="B1364" s="831">
        <v>35136.710000000006</v>
      </c>
      <c r="C1364" s="831">
        <v>35130.707600000009</v>
      </c>
      <c r="D1364" s="772" t="s">
        <v>11</v>
      </c>
    </row>
    <row r="1365" spans="1:4" s="770" customFormat="1" ht="11.25" customHeight="1" x14ac:dyDescent="0.2">
      <c r="A1365" s="1180" t="s">
        <v>1236</v>
      </c>
      <c r="B1365" s="829">
        <v>8.82</v>
      </c>
      <c r="C1365" s="829">
        <v>8.82</v>
      </c>
      <c r="D1365" s="769" t="s">
        <v>2380</v>
      </c>
    </row>
    <row r="1366" spans="1:4" s="770" customFormat="1" ht="11.25" customHeight="1" x14ac:dyDescent="0.2">
      <c r="A1366" s="1181"/>
      <c r="B1366" s="830">
        <v>37.4</v>
      </c>
      <c r="C1366" s="830">
        <v>37.4</v>
      </c>
      <c r="D1366" s="771" t="s">
        <v>2374</v>
      </c>
    </row>
    <row r="1367" spans="1:4" s="770" customFormat="1" ht="11.25" customHeight="1" x14ac:dyDescent="0.2">
      <c r="A1367" s="1181"/>
      <c r="B1367" s="830">
        <v>18769.87</v>
      </c>
      <c r="C1367" s="830">
        <v>18769.865000000002</v>
      </c>
      <c r="D1367" s="771" t="s">
        <v>2388</v>
      </c>
    </row>
    <row r="1368" spans="1:4" s="770" customFormat="1" ht="11.25" customHeight="1" x14ac:dyDescent="0.2">
      <c r="A1368" s="1181"/>
      <c r="B1368" s="830">
        <v>1571</v>
      </c>
      <c r="C1368" s="830">
        <v>1571</v>
      </c>
      <c r="D1368" s="771" t="s">
        <v>2548</v>
      </c>
    </row>
    <row r="1369" spans="1:4" s="770" customFormat="1" ht="11.25" customHeight="1" x14ac:dyDescent="0.2">
      <c r="A1369" s="1181"/>
      <c r="B1369" s="830">
        <v>252</v>
      </c>
      <c r="C1369" s="830">
        <v>252</v>
      </c>
      <c r="D1369" s="771" t="s">
        <v>2549</v>
      </c>
    </row>
    <row r="1370" spans="1:4" s="770" customFormat="1" ht="11.25" customHeight="1" x14ac:dyDescent="0.2">
      <c r="A1370" s="1181"/>
      <c r="B1370" s="830">
        <v>7174.98</v>
      </c>
      <c r="C1370" s="830">
        <v>7174.9802</v>
      </c>
      <c r="D1370" s="771" t="s">
        <v>2551</v>
      </c>
    </row>
    <row r="1371" spans="1:4" s="770" customFormat="1" ht="11.25" customHeight="1" x14ac:dyDescent="0.2">
      <c r="A1371" s="1182"/>
      <c r="B1371" s="831">
        <v>27814.07</v>
      </c>
      <c r="C1371" s="831">
        <v>27814.065200000005</v>
      </c>
      <c r="D1371" s="772" t="s">
        <v>11</v>
      </c>
    </row>
    <row r="1372" spans="1:4" s="770" customFormat="1" ht="11.25" customHeight="1" x14ac:dyDescent="0.2">
      <c r="A1372" s="1180" t="s">
        <v>1234</v>
      </c>
      <c r="B1372" s="829">
        <v>20621.489999999998</v>
      </c>
      <c r="C1372" s="829">
        <v>20621.488999999998</v>
      </c>
      <c r="D1372" s="769" t="s">
        <v>2388</v>
      </c>
    </row>
    <row r="1373" spans="1:4" s="770" customFormat="1" ht="11.25" customHeight="1" x14ac:dyDescent="0.2">
      <c r="A1373" s="1181"/>
      <c r="B1373" s="830">
        <v>4150</v>
      </c>
      <c r="C1373" s="830">
        <v>4150</v>
      </c>
      <c r="D1373" s="771" t="s">
        <v>2548</v>
      </c>
    </row>
    <row r="1374" spans="1:4" s="770" customFormat="1" ht="11.25" customHeight="1" x14ac:dyDescent="0.2">
      <c r="A1374" s="1181"/>
      <c r="B1374" s="830">
        <v>342</v>
      </c>
      <c r="C1374" s="830">
        <v>342</v>
      </c>
      <c r="D1374" s="771" t="s">
        <v>2549</v>
      </c>
    </row>
    <row r="1375" spans="1:4" s="770" customFormat="1" ht="11.25" customHeight="1" x14ac:dyDescent="0.2">
      <c r="A1375" s="1181"/>
      <c r="B1375" s="830">
        <v>486.45000000000005</v>
      </c>
      <c r="C1375" s="830">
        <v>486.44600000000003</v>
      </c>
      <c r="D1375" s="771" t="s">
        <v>2551</v>
      </c>
    </row>
    <row r="1376" spans="1:4" s="770" customFormat="1" ht="11.25" customHeight="1" x14ac:dyDescent="0.2">
      <c r="A1376" s="1182"/>
      <c r="B1376" s="831">
        <v>25599.94</v>
      </c>
      <c r="C1376" s="831">
        <v>25599.934999999998</v>
      </c>
      <c r="D1376" s="772" t="s">
        <v>11</v>
      </c>
    </row>
    <row r="1377" spans="1:4" s="770" customFormat="1" ht="11.25" customHeight="1" x14ac:dyDescent="0.2">
      <c r="A1377" s="1181" t="s">
        <v>1215</v>
      </c>
      <c r="B1377" s="830">
        <v>5303.42</v>
      </c>
      <c r="C1377" s="830">
        <v>5303.4199999999992</v>
      </c>
      <c r="D1377" s="771" t="s">
        <v>2388</v>
      </c>
    </row>
    <row r="1378" spans="1:4" s="770" customFormat="1" ht="11.25" customHeight="1" x14ac:dyDescent="0.2">
      <c r="A1378" s="1181"/>
      <c r="B1378" s="830">
        <v>1024</v>
      </c>
      <c r="C1378" s="830">
        <v>1024</v>
      </c>
      <c r="D1378" s="771" t="s">
        <v>2548</v>
      </c>
    </row>
    <row r="1379" spans="1:4" s="770" customFormat="1" ht="11.25" customHeight="1" x14ac:dyDescent="0.2">
      <c r="A1379" s="1181"/>
      <c r="B1379" s="830">
        <v>100.64</v>
      </c>
      <c r="C1379" s="830">
        <v>100.64</v>
      </c>
      <c r="D1379" s="771" t="s">
        <v>2551</v>
      </c>
    </row>
    <row r="1380" spans="1:4" s="770" customFormat="1" ht="21.75" customHeight="1" x14ac:dyDescent="0.2">
      <c r="A1380" s="1181"/>
      <c r="B1380" s="830">
        <v>124</v>
      </c>
      <c r="C1380" s="830">
        <v>124</v>
      </c>
      <c r="D1380" s="771" t="s">
        <v>2552</v>
      </c>
    </row>
    <row r="1381" spans="1:4" s="770" customFormat="1" ht="11.25" customHeight="1" x14ac:dyDescent="0.2">
      <c r="A1381" s="1181"/>
      <c r="B1381" s="830">
        <v>6552.06</v>
      </c>
      <c r="C1381" s="830">
        <v>6552.0599999999995</v>
      </c>
      <c r="D1381" s="771" t="s">
        <v>11</v>
      </c>
    </row>
    <row r="1382" spans="1:4" s="770" customFormat="1" ht="11.25" customHeight="1" x14ac:dyDescent="0.2">
      <c r="A1382" s="1180" t="s">
        <v>1222</v>
      </c>
      <c r="B1382" s="829">
        <v>70</v>
      </c>
      <c r="C1382" s="829">
        <v>70</v>
      </c>
      <c r="D1382" s="769" t="s">
        <v>2517</v>
      </c>
    </row>
    <row r="1383" spans="1:4" s="770" customFormat="1" ht="11.25" customHeight="1" x14ac:dyDescent="0.2">
      <c r="A1383" s="1181"/>
      <c r="B1383" s="830">
        <v>5596.0300000000007</v>
      </c>
      <c r="C1383" s="830">
        <v>5596.0300000000007</v>
      </c>
      <c r="D1383" s="771" t="s">
        <v>2388</v>
      </c>
    </row>
    <row r="1384" spans="1:4" s="770" customFormat="1" ht="11.25" customHeight="1" x14ac:dyDescent="0.2">
      <c r="A1384" s="1181"/>
      <c r="B1384" s="830">
        <v>875</v>
      </c>
      <c r="C1384" s="830">
        <v>875</v>
      </c>
      <c r="D1384" s="771" t="s">
        <v>2548</v>
      </c>
    </row>
    <row r="1385" spans="1:4" s="770" customFormat="1" ht="11.25" customHeight="1" x14ac:dyDescent="0.2">
      <c r="A1385" s="1181"/>
      <c r="B1385" s="830">
        <v>155</v>
      </c>
      <c r="C1385" s="830">
        <v>151.667</v>
      </c>
      <c r="D1385" s="771" t="s">
        <v>2549</v>
      </c>
    </row>
    <row r="1386" spans="1:4" s="770" customFormat="1" ht="11.25" customHeight="1" x14ac:dyDescent="0.2">
      <c r="A1386" s="1181"/>
      <c r="B1386" s="830">
        <v>109.8</v>
      </c>
      <c r="C1386" s="830">
        <v>109.8</v>
      </c>
      <c r="D1386" s="771" t="s">
        <v>2551</v>
      </c>
    </row>
    <row r="1387" spans="1:4" s="770" customFormat="1" ht="21.75" customHeight="1" x14ac:dyDescent="0.2">
      <c r="A1387" s="1181"/>
      <c r="B1387" s="830">
        <v>632</v>
      </c>
      <c r="C1387" s="830">
        <v>632</v>
      </c>
      <c r="D1387" s="771" t="s">
        <v>2552</v>
      </c>
    </row>
    <row r="1388" spans="1:4" s="770" customFormat="1" ht="11.25" customHeight="1" x14ac:dyDescent="0.2">
      <c r="A1388" s="1181"/>
      <c r="B1388" s="830">
        <v>80</v>
      </c>
      <c r="C1388" s="830">
        <v>80</v>
      </c>
      <c r="D1388" s="771" t="s">
        <v>2134</v>
      </c>
    </row>
    <row r="1389" spans="1:4" s="770" customFormat="1" ht="11.25" customHeight="1" x14ac:dyDescent="0.2">
      <c r="A1389" s="1182"/>
      <c r="B1389" s="831">
        <v>7517.8300000000008</v>
      </c>
      <c r="C1389" s="831">
        <v>7514.4970000000012</v>
      </c>
      <c r="D1389" s="772" t="s">
        <v>11</v>
      </c>
    </row>
    <row r="1390" spans="1:4" s="770" customFormat="1" ht="11.25" customHeight="1" x14ac:dyDescent="0.2">
      <c r="A1390" s="1181" t="s">
        <v>1219</v>
      </c>
      <c r="B1390" s="830">
        <v>423.78</v>
      </c>
      <c r="C1390" s="830">
        <v>412.221</v>
      </c>
      <c r="D1390" s="771" t="s">
        <v>2379</v>
      </c>
    </row>
    <row r="1391" spans="1:4" s="770" customFormat="1" ht="11.25" customHeight="1" x14ac:dyDescent="0.2">
      <c r="A1391" s="1181"/>
      <c r="B1391" s="830">
        <v>48</v>
      </c>
      <c r="C1391" s="830">
        <v>48</v>
      </c>
      <c r="D1391" s="771" t="s">
        <v>2556</v>
      </c>
    </row>
    <row r="1392" spans="1:4" s="770" customFormat="1" ht="11.25" customHeight="1" x14ac:dyDescent="0.2">
      <c r="A1392" s="1181"/>
      <c r="B1392" s="830">
        <v>25476.28</v>
      </c>
      <c r="C1392" s="830">
        <v>25476.266</v>
      </c>
      <c r="D1392" s="771" t="s">
        <v>2388</v>
      </c>
    </row>
    <row r="1393" spans="1:4" s="770" customFormat="1" ht="11.25" customHeight="1" x14ac:dyDescent="0.2">
      <c r="A1393" s="1181"/>
      <c r="B1393" s="830">
        <v>2953.9</v>
      </c>
      <c r="C1393" s="830">
        <v>2953.9</v>
      </c>
      <c r="D1393" s="771" t="s">
        <v>2548</v>
      </c>
    </row>
    <row r="1394" spans="1:4" s="770" customFormat="1" ht="11.25" customHeight="1" x14ac:dyDescent="0.2">
      <c r="A1394" s="1181"/>
      <c r="B1394" s="830">
        <v>317</v>
      </c>
      <c r="C1394" s="830">
        <v>317</v>
      </c>
      <c r="D1394" s="771" t="s">
        <v>2549</v>
      </c>
    </row>
    <row r="1395" spans="1:4" s="770" customFormat="1" ht="11.25" customHeight="1" x14ac:dyDescent="0.2">
      <c r="A1395" s="1181"/>
      <c r="B1395" s="830">
        <v>189.78</v>
      </c>
      <c r="C1395" s="830">
        <v>189.77359999999999</v>
      </c>
      <c r="D1395" s="771" t="s">
        <v>2551</v>
      </c>
    </row>
    <row r="1396" spans="1:4" s="770" customFormat="1" ht="11.25" customHeight="1" x14ac:dyDescent="0.2">
      <c r="A1396" s="1181"/>
      <c r="B1396" s="830">
        <v>29408.739999999998</v>
      </c>
      <c r="C1396" s="830">
        <v>29397.160599999999</v>
      </c>
      <c r="D1396" s="771" t="s">
        <v>11</v>
      </c>
    </row>
    <row r="1397" spans="1:4" s="770" customFormat="1" ht="11.25" customHeight="1" x14ac:dyDescent="0.2">
      <c r="A1397" s="1180" t="s">
        <v>1207</v>
      </c>
      <c r="B1397" s="829">
        <v>24809.86</v>
      </c>
      <c r="C1397" s="829">
        <v>24809.856</v>
      </c>
      <c r="D1397" s="769" t="s">
        <v>2388</v>
      </c>
    </row>
    <row r="1398" spans="1:4" s="770" customFormat="1" ht="11.25" customHeight="1" x14ac:dyDescent="0.2">
      <c r="A1398" s="1181"/>
      <c r="B1398" s="830">
        <v>1956</v>
      </c>
      <c r="C1398" s="830">
        <v>1956</v>
      </c>
      <c r="D1398" s="771" t="s">
        <v>2548</v>
      </c>
    </row>
    <row r="1399" spans="1:4" s="770" customFormat="1" ht="11.25" customHeight="1" x14ac:dyDescent="0.2">
      <c r="A1399" s="1181"/>
      <c r="B1399" s="830">
        <v>917</v>
      </c>
      <c r="C1399" s="830">
        <v>917</v>
      </c>
      <c r="D1399" s="771" t="s">
        <v>2549</v>
      </c>
    </row>
    <row r="1400" spans="1:4" s="770" customFormat="1" ht="11.25" customHeight="1" x14ac:dyDescent="0.2">
      <c r="A1400" s="1181"/>
      <c r="B1400" s="830">
        <v>176.26</v>
      </c>
      <c r="C1400" s="830">
        <v>176.2576</v>
      </c>
      <c r="D1400" s="771" t="s">
        <v>2551</v>
      </c>
    </row>
    <row r="1401" spans="1:4" s="770" customFormat="1" ht="11.25" customHeight="1" x14ac:dyDescent="0.2">
      <c r="A1401" s="1181"/>
      <c r="B1401" s="830">
        <v>297.89999999999998</v>
      </c>
      <c r="C1401" s="830">
        <v>297.89999999999998</v>
      </c>
      <c r="D1401" s="771" t="s">
        <v>2569</v>
      </c>
    </row>
    <row r="1402" spans="1:4" s="770" customFormat="1" ht="11.25" customHeight="1" x14ac:dyDescent="0.2">
      <c r="A1402" s="1182"/>
      <c r="B1402" s="831">
        <v>28157.02</v>
      </c>
      <c r="C1402" s="831">
        <v>28157.013600000002</v>
      </c>
      <c r="D1402" s="772" t="s">
        <v>11</v>
      </c>
    </row>
    <row r="1403" spans="1:4" s="770" customFormat="1" ht="11.25" customHeight="1" x14ac:dyDescent="0.2">
      <c r="A1403" s="1181" t="s">
        <v>1209</v>
      </c>
      <c r="B1403" s="830">
        <v>413.4</v>
      </c>
      <c r="C1403" s="830">
        <v>183.36779999999996</v>
      </c>
      <c r="D1403" s="771" t="s">
        <v>2332</v>
      </c>
    </row>
    <row r="1404" spans="1:4" s="770" customFormat="1" ht="11.25" customHeight="1" x14ac:dyDescent="0.2">
      <c r="A1404" s="1181"/>
      <c r="B1404" s="830">
        <v>16366.1</v>
      </c>
      <c r="C1404" s="830">
        <v>16366.091</v>
      </c>
      <c r="D1404" s="771" t="s">
        <v>2388</v>
      </c>
    </row>
    <row r="1405" spans="1:4" s="770" customFormat="1" ht="11.25" customHeight="1" x14ac:dyDescent="0.2">
      <c r="A1405" s="1181"/>
      <c r="B1405" s="830">
        <v>1172</v>
      </c>
      <c r="C1405" s="830">
        <v>1172</v>
      </c>
      <c r="D1405" s="771" t="s">
        <v>2548</v>
      </c>
    </row>
    <row r="1406" spans="1:4" s="770" customFormat="1" ht="11.25" customHeight="1" x14ac:dyDescent="0.2">
      <c r="A1406" s="1181"/>
      <c r="B1406" s="830">
        <v>174</v>
      </c>
      <c r="C1406" s="830">
        <v>174</v>
      </c>
      <c r="D1406" s="771" t="s">
        <v>2549</v>
      </c>
    </row>
    <row r="1407" spans="1:4" s="770" customFormat="1" ht="11.25" customHeight="1" x14ac:dyDescent="0.2">
      <c r="A1407" s="1181"/>
      <c r="B1407" s="830">
        <v>221.9</v>
      </c>
      <c r="C1407" s="830">
        <v>221.89600000000002</v>
      </c>
      <c r="D1407" s="771" t="s">
        <v>2551</v>
      </c>
    </row>
    <row r="1408" spans="1:4" s="770" customFormat="1" ht="11.25" customHeight="1" x14ac:dyDescent="0.2">
      <c r="A1408" s="1181"/>
      <c r="B1408" s="830">
        <v>18347.400000000001</v>
      </c>
      <c r="C1408" s="830">
        <v>18117.354800000001</v>
      </c>
      <c r="D1408" s="771" t="s">
        <v>11</v>
      </c>
    </row>
    <row r="1409" spans="1:4" s="770" customFormat="1" ht="11.25" customHeight="1" x14ac:dyDescent="0.2">
      <c r="A1409" s="1180" t="s">
        <v>1210</v>
      </c>
      <c r="B1409" s="829">
        <v>18166.62</v>
      </c>
      <c r="C1409" s="829">
        <v>18166.616000000002</v>
      </c>
      <c r="D1409" s="769" t="s">
        <v>2388</v>
      </c>
    </row>
    <row r="1410" spans="1:4" s="770" customFormat="1" ht="11.25" customHeight="1" x14ac:dyDescent="0.2">
      <c r="A1410" s="1181"/>
      <c r="B1410" s="830">
        <v>2530</v>
      </c>
      <c r="C1410" s="830">
        <v>2530</v>
      </c>
      <c r="D1410" s="771" t="s">
        <v>2548</v>
      </c>
    </row>
    <row r="1411" spans="1:4" s="770" customFormat="1" ht="11.25" customHeight="1" x14ac:dyDescent="0.2">
      <c r="A1411" s="1181"/>
      <c r="B1411" s="830">
        <v>205</v>
      </c>
      <c r="C1411" s="830">
        <v>205</v>
      </c>
      <c r="D1411" s="771" t="s">
        <v>2549</v>
      </c>
    </row>
    <row r="1412" spans="1:4" s="770" customFormat="1" ht="11.25" customHeight="1" x14ac:dyDescent="0.2">
      <c r="A1412" s="1181"/>
      <c r="B1412" s="830">
        <v>300</v>
      </c>
      <c r="C1412" s="830">
        <v>300</v>
      </c>
      <c r="D1412" s="771" t="s">
        <v>2132</v>
      </c>
    </row>
    <row r="1413" spans="1:4" s="770" customFormat="1" ht="11.25" customHeight="1" x14ac:dyDescent="0.2">
      <c r="A1413" s="1181"/>
      <c r="B1413" s="830">
        <v>165.34</v>
      </c>
      <c r="C1413" s="830">
        <v>165.34479999999996</v>
      </c>
      <c r="D1413" s="771" t="s">
        <v>2551</v>
      </c>
    </row>
    <row r="1414" spans="1:4" s="770" customFormat="1" ht="11.25" customHeight="1" x14ac:dyDescent="0.2">
      <c r="A1414" s="1182"/>
      <c r="B1414" s="831">
        <v>21366.959999999999</v>
      </c>
      <c r="C1414" s="831">
        <v>21366.960800000001</v>
      </c>
      <c r="D1414" s="772" t="s">
        <v>11</v>
      </c>
    </row>
    <row r="1415" spans="1:4" s="770" customFormat="1" ht="11.25" customHeight="1" x14ac:dyDescent="0.2">
      <c r="A1415" s="1181" t="s">
        <v>1240</v>
      </c>
      <c r="B1415" s="830">
        <v>13812.94</v>
      </c>
      <c r="C1415" s="830">
        <v>13812.936</v>
      </c>
      <c r="D1415" s="771" t="s">
        <v>2388</v>
      </c>
    </row>
    <row r="1416" spans="1:4" s="770" customFormat="1" ht="11.25" customHeight="1" x14ac:dyDescent="0.2">
      <c r="A1416" s="1181"/>
      <c r="B1416" s="830">
        <v>1914</v>
      </c>
      <c r="C1416" s="830">
        <v>1914</v>
      </c>
      <c r="D1416" s="771" t="s">
        <v>2548</v>
      </c>
    </row>
    <row r="1417" spans="1:4" s="770" customFormat="1" ht="11.25" customHeight="1" x14ac:dyDescent="0.2">
      <c r="A1417" s="1181"/>
      <c r="B1417" s="830">
        <v>7</v>
      </c>
      <c r="C1417" s="830">
        <v>7</v>
      </c>
      <c r="D1417" s="771" t="s">
        <v>2549</v>
      </c>
    </row>
    <row r="1418" spans="1:4" s="770" customFormat="1" ht="11.25" customHeight="1" x14ac:dyDescent="0.2">
      <c r="A1418" s="1181"/>
      <c r="B1418" s="830">
        <v>191.53</v>
      </c>
      <c r="C1418" s="830">
        <v>191.52960000000002</v>
      </c>
      <c r="D1418" s="771" t="s">
        <v>2551</v>
      </c>
    </row>
    <row r="1419" spans="1:4" s="770" customFormat="1" ht="11.25" customHeight="1" x14ac:dyDescent="0.2">
      <c r="A1419" s="1181"/>
      <c r="B1419" s="830">
        <v>15925.470000000001</v>
      </c>
      <c r="C1419" s="830">
        <v>15925.4656</v>
      </c>
      <c r="D1419" s="771" t="s">
        <v>11</v>
      </c>
    </row>
    <row r="1420" spans="1:4" s="770" customFormat="1" ht="11.25" customHeight="1" x14ac:dyDescent="0.2">
      <c r="A1420" s="1180" t="s">
        <v>1205</v>
      </c>
      <c r="B1420" s="829">
        <v>2422.2800000000002</v>
      </c>
      <c r="C1420" s="829">
        <v>2422.2829999999999</v>
      </c>
      <c r="D1420" s="769" t="s">
        <v>2379</v>
      </c>
    </row>
    <row r="1421" spans="1:4" s="770" customFormat="1" ht="11.25" customHeight="1" x14ac:dyDescent="0.2">
      <c r="A1421" s="1181"/>
      <c r="B1421" s="830">
        <v>43.6</v>
      </c>
      <c r="C1421" s="830">
        <v>42.300000000000004</v>
      </c>
      <c r="D1421" s="771" t="s">
        <v>2374</v>
      </c>
    </row>
    <row r="1422" spans="1:4" s="770" customFormat="1" ht="11.25" customHeight="1" x14ac:dyDescent="0.2">
      <c r="A1422" s="1181"/>
      <c r="B1422" s="830">
        <v>42261.89</v>
      </c>
      <c r="C1422" s="830">
        <v>42261.883000000002</v>
      </c>
      <c r="D1422" s="771" t="s">
        <v>2388</v>
      </c>
    </row>
    <row r="1423" spans="1:4" s="770" customFormat="1" ht="11.25" customHeight="1" x14ac:dyDescent="0.2">
      <c r="A1423" s="1181"/>
      <c r="B1423" s="830">
        <v>3384</v>
      </c>
      <c r="C1423" s="830">
        <v>3384</v>
      </c>
      <c r="D1423" s="771" t="s">
        <v>2548</v>
      </c>
    </row>
    <row r="1424" spans="1:4" s="770" customFormat="1" ht="11.25" customHeight="1" x14ac:dyDescent="0.2">
      <c r="A1424" s="1181"/>
      <c r="B1424" s="830">
        <v>581</v>
      </c>
      <c r="C1424" s="830">
        <v>581</v>
      </c>
      <c r="D1424" s="771" t="s">
        <v>2549</v>
      </c>
    </row>
    <row r="1425" spans="1:4" s="770" customFormat="1" ht="11.25" customHeight="1" x14ac:dyDescent="0.2">
      <c r="A1425" s="1182"/>
      <c r="B1425" s="831">
        <v>48692.77</v>
      </c>
      <c r="C1425" s="831">
        <v>48691.466</v>
      </c>
      <c r="D1425" s="772" t="s">
        <v>11</v>
      </c>
    </row>
    <row r="1426" spans="1:4" s="770" customFormat="1" ht="11.25" customHeight="1" x14ac:dyDescent="0.2">
      <c r="A1426" s="1181" t="s">
        <v>1238</v>
      </c>
      <c r="B1426" s="830">
        <v>50</v>
      </c>
      <c r="C1426" s="830">
        <v>50</v>
      </c>
      <c r="D1426" s="771" t="s">
        <v>2193</v>
      </c>
    </row>
    <row r="1427" spans="1:4" s="770" customFormat="1" ht="11.25" customHeight="1" x14ac:dyDescent="0.2">
      <c r="A1427" s="1181"/>
      <c r="B1427" s="830">
        <v>26.39</v>
      </c>
      <c r="C1427" s="830">
        <v>26.38503</v>
      </c>
      <c r="D1427" s="771" t="s">
        <v>2332</v>
      </c>
    </row>
    <row r="1428" spans="1:4" s="770" customFormat="1" ht="11.25" customHeight="1" x14ac:dyDescent="0.2">
      <c r="A1428" s="1181"/>
      <c r="B1428" s="830">
        <v>6550</v>
      </c>
      <c r="C1428" s="830">
        <v>6550</v>
      </c>
      <c r="D1428" s="771" t="s">
        <v>2388</v>
      </c>
    </row>
    <row r="1429" spans="1:4" s="770" customFormat="1" ht="11.25" customHeight="1" x14ac:dyDescent="0.2">
      <c r="A1429" s="1181"/>
      <c r="B1429" s="830">
        <v>775</v>
      </c>
      <c r="C1429" s="830">
        <v>775</v>
      </c>
      <c r="D1429" s="771" t="s">
        <v>2548</v>
      </c>
    </row>
    <row r="1430" spans="1:4" s="770" customFormat="1" ht="11.25" customHeight="1" x14ac:dyDescent="0.2">
      <c r="A1430" s="1181"/>
      <c r="B1430" s="830">
        <v>21</v>
      </c>
      <c r="C1430" s="830">
        <v>21</v>
      </c>
      <c r="D1430" s="771" t="s">
        <v>2549</v>
      </c>
    </row>
    <row r="1431" spans="1:4" s="770" customFormat="1" ht="11.25" customHeight="1" x14ac:dyDescent="0.2">
      <c r="A1431" s="1181"/>
      <c r="B1431" s="830">
        <v>118.39</v>
      </c>
      <c r="C1431" s="830">
        <v>118.3904</v>
      </c>
      <c r="D1431" s="771" t="s">
        <v>2551</v>
      </c>
    </row>
    <row r="1432" spans="1:4" s="770" customFormat="1" ht="11.25" customHeight="1" x14ac:dyDescent="0.2">
      <c r="A1432" s="1181"/>
      <c r="B1432" s="830">
        <v>7540.7800000000007</v>
      </c>
      <c r="C1432" s="830">
        <v>7540.7754300000006</v>
      </c>
      <c r="D1432" s="771" t="s">
        <v>11</v>
      </c>
    </row>
    <row r="1433" spans="1:4" s="770" customFormat="1" ht="11.25" customHeight="1" x14ac:dyDescent="0.2">
      <c r="A1433" s="1180" t="s">
        <v>1228</v>
      </c>
      <c r="B1433" s="829">
        <v>17.64</v>
      </c>
      <c r="C1433" s="829">
        <v>17.64</v>
      </c>
      <c r="D1433" s="769" t="s">
        <v>2380</v>
      </c>
    </row>
    <row r="1434" spans="1:4" s="770" customFormat="1" ht="11.25" customHeight="1" x14ac:dyDescent="0.2">
      <c r="A1434" s="1181"/>
      <c r="B1434" s="830">
        <v>13426.91</v>
      </c>
      <c r="C1434" s="830">
        <v>13426.912</v>
      </c>
      <c r="D1434" s="771" t="s">
        <v>2388</v>
      </c>
    </row>
    <row r="1435" spans="1:4" s="770" customFormat="1" ht="11.25" customHeight="1" x14ac:dyDescent="0.2">
      <c r="A1435" s="1181"/>
      <c r="B1435" s="830">
        <v>1488</v>
      </c>
      <c r="C1435" s="830">
        <v>1488</v>
      </c>
      <c r="D1435" s="771" t="s">
        <v>2548</v>
      </c>
    </row>
    <row r="1436" spans="1:4" s="770" customFormat="1" ht="11.25" customHeight="1" x14ac:dyDescent="0.2">
      <c r="A1436" s="1181"/>
      <c r="B1436" s="830">
        <v>110</v>
      </c>
      <c r="C1436" s="830">
        <v>110</v>
      </c>
      <c r="D1436" s="771" t="s">
        <v>2549</v>
      </c>
    </row>
    <row r="1437" spans="1:4" s="770" customFormat="1" ht="11.25" customHeight="1" x14ac:dyDescent="0.2">
      <c r="A1437" s="1181"/>
      <c r="B1437" s="830">
        <v>155.35000000000002</v>
      </c>
      <c r="C1437" s="830">
        <v>155.34799999999998</v>
      </c>
      <c r="D1437" s="771" t="s">
        <v>2551</v>
      </c>
    </row>
    <row r="1438" spans="1:4" s="770" customFormat="1" ht="11.25" customHeight="1" x14ac:dyDescent="0.2">
      <c r="A1438" s="1182"/>
      <c r="B1438" s="831">
        <v>15197.9</v>
      </c>
      <c r="C1438" s="831">
        <v>15197.9</v>
      </c>
      <c r="D1438" s="772" t="s">
        <v>11</v>
      </c>
    </row>
    <row r="1439" spans="1:4" s="770" customFormat="1" ht="11.25" customHeight="1" x14ac:dyDescent="0.2">
      <c r="A1439" s="1181" t="s">
        <v>2628</v>
      </c>
      <c r="B1439" s="830">
        <v>100</v>
      </c>
      <c r="C1439" s="830">
        <v>100</v>
      </c>
      <c r="D1439" s="771" t="s">
        <v>2193</v>
      </c>
    </row>
    <row r="1440" spans="1:4" s="770" customFormat="1" ht="11.25" customHeight="1" x14ac:dyDescent="0.2">
      <c r="A1440" s="1181"/>
      <c r="B1440" s="830">
        <v>23902.46</v>
      </c>
      <c r="C1440" s="830">
        <v>23902.463</v>
      </c>
      <c r="D1440" s="771" t="s">
        <v>2388</v>
      </c>
    </row>
    <row r="1441" spans="1:4" s="770" customFormat="1" ht="11.25" customHeight="1" x14ac:dyDescent="0.2">
      <c r="A1441" s="1181"/>
      <c r="B1441" s="830">
        <v>44</v>
      </c>
      <c r="C1441" s="830">
        <v>44</v>
      </c>
      <c r="D1441" s="771" t="s">
        <v>2549</v>
      </c>
    </row>
    <row r="1442" spans="1:4" s="770" customFormat="1" ht="11.25" customHeight="1" x14ac:dyDescent="0.2">
      <c r="A1442" s="1181"/>
      <c r="B1442" s="830">
        <v>24046.46</v>
      </c>
      <c r="C1442" s="830">
        <v>24046.463</v>
      </c>
      <c r="D1442" s="771" t="s">
        <v>11</v>
      </c>
    </row>
    <row r="1443" spans="1:4" s="770" customFormat="1" ht="11.25" customHeight="1" x14ac:dyDescent="0.2">
      <c r="A1443" s="1180" t="s">
        <v>1264</v>
      </c>
      <c r="B1443" s="829">
        <v>22575.14</v>
      </c>
      <c r="C1443" s="829">
        <v>22575.136999999999</v>
      </c>
      <c r="D1443" s="769" t="s">
        <v>2388</v>
      </c>
    </row>
    <row r="1444" spans="1:4" s="770" customFormat="1" ht="11.25" customHeight="1" x14ac:dyDescent="0.2">
      <c r="A1444" s="1181"/>
      <c r="B1444" s="830">
        <v>1</v>
      </c>
      <c r="C1444" s="830">
        <v>1</v>
      </c>
      <c r="D1444" s="771" t="s">
        <v>2548</v>
      </c>
    </row>
    <row r="1445" spans="1:4" s="770" customFormat="1" ht="11.25" customHeight="1" x14ac:dyDescent="0.2">
      <c r="A1445" s="1181"/>
      <c r="B1445" s="830">
        <v>28</v>
      </c>
      <c r="C1445" s="830">
        <v>28</v>
      </c>
      <c r="D1445" s="771" t="s">
        <v>2549</v>
      </c>
    </row>
    <row r="1446" spans="1:4" s="770" customFormat="1" ht="11.25" customHeight="1" x14ac:dyDescent="0.2">
      <c r="A1446" s="1182"/>
      <c r="B1446" s="831">
        <v>22604.14</v>
      </c>
      <c r="C1446" s="831">
        <v>22604.136999999999</v>
      </c>
      <c r="D1446" s="772" t="s">
        <v>11</v>
      </c>
    </row>
    <row r="1447" spans="1:4" s="770" customFormat="1" ht="11.25" customHeight="1" x14ac:dyDescent="0.2">
      <c r="A1447" s="1181" t="s">
        <v>1244</v>
      </c>
      <c r="B1447" s="830">
        <v>200</v>
      </c>
      <c r="C1447" s="830">
        <v>200</v>
      </c>
      <c r="D1447" s="771" t="s">
        <v>2497</v>
      </c>
    </row>
    <row r="1448" spans="1:4" s="770" customFormat="1" ht="11.25" customHeight="1" x14ac:dyDescent="0.2">
      <c r="A1448" s="1181"/>
      <c r="B1448" s="830">
        <v>21474.85</v>
      </c>
      <c r="C1448" s="830">
        <v>21474.846000000001</v>
      </c>
      <c r="D1448" s="771" t="s">
        <v>2388</v>
      </c>
    </row>
    <row r="1449" spans="1:4" s="770" customFormat="1" ht="11.25" customHeight="1" x14ac:dyDescent="0.2">
      <c r="A1449" s="1181"/>
      <c r="B1449" s="830">
        <v>65</v>
      </c>
      <c r="C1449" s="830">
        <v>65</v>
      </c>
      <c r="D1449" s="771" t="s">
        <v>2548</v>
      </c>
    </row>
    <row r="1450" spans="1:4" s="770" customFormat="1" ht="11.25" customHeight="1" x14ac:dyDescent="0.2">
      <c r="A1450" s="1181"/>
      <c r="B1450" s="830">
        <v>127</v>
      </c>
      <c r="C1450" s="830">
        <v>127</v>
      </c>
      <c r="D1450" s="771" t="s">
        <v>2549</v>
      </c>
    </row>
    <row r="1451" spans="1:4" s="770" customFormat="1" ht="11.25" customHeight="1" x14ac:dyDescent="0.2">
      <c r="A1451" s="1181"/>
      <c r="B1451" s="830">
        <v>30</v>
      </c>
      <c r="C1451" s="830">
        <v>30</v>
      </c>
      <c r="D1451" s="771" t="s">
        <v>2577</v>
      </c>
    </row>
    <row r="1452" spans="1:4" s="770" customFormat="1" ht="11.25" customHeight="1" x14ac:dyDescent="0.2">
      <c r="A1452" s="1181"/>
      <c r="B1452" s="830">
        <v>21896.85</v>
      </c>
      <c r="C1452" s="830">
        <v>21896.846000000001</v>
      </c>
      <c r="D1452" s="771" t="s">
        <v>11</v>
      </c>
    </row>
    <row r="1453" spans="1:4" s="770" customFormat="1" ht="11.25" customHeight="1" x14ac:dyDescent="0.2">
      <c r="A1453" s="1180" t="s">
        <v>1248</v>
      </c>
      <c r="B1453" s="829">
        <v>16903.560000000001</v>
      </c>
      <c r="C1453" s="829">
        <v>16903.563999999998</v>
      </c>
      <c r="D1453" s="769" t="s">
        <v>2388</v>
      </c>
    </row>
    <row r="1454" spans="1:4" s="770" customFormat="1" ht="11.25" customHeight="1" x14ac:dyDescent="0.2">
      <c r="A1454" s="1181"/>
      <c r="B1454" s="830">
        <v>53</v>
      </c>
      <c r="C1454" s="830">
        <v>53</v>
      </c>
      <c r="D1454" s="771" t="s">
        <v>2549</v>
      </c>
    </row>
    <row r="1455" spans="1:4" s="770" customFormat="1" ht="11.25" customHeight="1" x14ac:dyDescent="0.2">
      <c r="A1455" s="1182"/>
      <c r="B1455" s="831">
        <v>16956.560000000001</v>
      </c>
      <c r="C1455" s="831">
        <v>16956.563999999998</v>
      </c>
      <c r="D1455" s="772" t="s">
        <v>11</v>
      </c>
    </row>
    <row r="1456" spans="1:4" s="770" customFormat="1" ht="11.25" customHeight="1" x14ac:dyDescent="0.2">
      <c r="A1456" s="1181" t="s">
        <v>1258</v>
      </c>
      <c r="B1456" s="830">
        <v>12446.06</v>
      </c>
      <c r="C1456" s="830">
        <v>12446.056</v>
      </c>
      <c r="D1456" s="771" t="s">
        <v>2388</v>
      </c>
    </row>
    <row r="1457" spans="1:4" s="770" customFormat="1" ht="11.25" customHeight="1" x14ac:dyDescent="0.2">
      <c r="A1457" s="1181"/>
      <c r="B1457" s="830">
        <v>12446.06</v>
      </c>
      <c r="C1457" s="830">
        <v>12446.056</v>
      </c>
      <c r="D1457" s="771" t="s">
        <v>11</v>
      </c>
    </row>
    <row r="1458" spans="1:4" s="770" customFormat="1" ht="11.25" customHeight="1" x14ac:dyDescent="0.2">
      <c r="A1458" s="1180" t="s">
        <v>1277</v>
      </c>
      <c r="B1458" s="829">
        <v>50</v>
      </c>
      <c r="C1458" s="829">
        <v>50</v>
      </c>
      <c r="D1458" s="769" t="s">
        <v>2193</v>
      </c>
    </row>
    <row r="1459" spans="1:4" s="770" customFormat="1" ht="11.25" customHeight="1" x14ac:dyDescent="0.2">
      <c r="A1459" s="1181"/>
      <c r="B1459" s="830">
        <v>14579.09</v>
      </c>
      <c r="C1459" s="830">
        <v>14579.09</v>
      </c>
      <c r="D1459" s="771" t="s">
        <v>2388</v>
      </c>
    </row>
    <row r="1460" spans="1:4" s="770" customFormat="1" ht="11.25" customHeight="1" x14ac:dyDescent="0.2">
      <c r="A1460" s="1181"/>
      <c r="B1460" s="830">
        <v>1</v>
      </c>
      <c r="C1460" s="830">
        <v>1</v>
      </c>
      <c r="D1460" s="771" t="s">
        <v>2548</v>
      </c>
    </row>
    <row r="1461" spans="1:4" s="770" customFormat="1" ht="11.25" customHeight="1" x14ac:dyDescent="0.2">
      <c r="A1461" s="1181"/>
      <c r="B1461" s="830">
        <v>146</v>
      </c>
      <c r="C1461" s="830">
        <v>146</v>
      </c>
      <c r="D1461" s="771" t="s">
        <v>2549</v>
      </c>
    </row>
    <row r="1462" spans="1:4" s="770" customFormat="1" ht="11.25" customHeight="1" x14ac:dyDescent="0.2">
      <c r="A1462" s="1181"/>
      <c r="B1462" s="830">
        <v>1238.82</v>
      </c>
      <c r="C1462" s="830">
        <v>1238.8209999999999</v>
      </c>
      <c r="D1462" s="771" t="s">
        <v>2551</v>
      </c>
    </row>
    <row r="1463" spans="1:4" s="770" customFormat="1" ht="11.25" customHeight="1" x14ac:dyDescent="0.2">
      <c r="A1463" s="1181"/>
      <c r="B1463" s="830">
        <v>375</v>
      </c>
      <c r="C1463" s="830">
        <v>375</v>
      </c>
      <c r="D1463" s="771" t="s">
        <v>2629</v>
      </c>
    </row>
    <row r="1464" spans="1:4" s="770" customFormat="1" ht="11.25" customHeight="1" x14ac:dyDescent="0.2">
      <c r="A1464" s="1182"/>
      <c r="B1464" s="831">
        <v>16389.91</v>
      </c>
      <c r="C1464" s="831">
        <v>16389.911</v>
      </c>
      <c r="D1464" s="772" t="s">
        <v>11</v>
      </c>
    </row>
    <row r="1465" spans="1:4" s="770" customFormat="1" ht="11.25" customHeight="1" x14ac:dyDescent="0.2">
      <c r="A1465" s="1181" t="s">
        <v>1268</v>
      </c>
      <c r="B1465" s="830">
        <v>100</v>
      </c>
      <c r="C1465" s="830">
        <v>100</v>
      </c>
      <c r="D1465" s="771" t="s">
        <v>2193</v>
      </c>
    </row>
    <row r="1466" spans="1:4" s="770" customFormat="1" ht="11.25" customHeight="1" x14ac:dyDescent="0.2">
      <c r="A1466" s="1181"/>
      <c r="B1466" s="830">
        <v>106</v>
      </c>
      <c r="C1466" s="830">
        <v>106</v>
      </c>
      <c r="D1466" s="771" t="s">
        <v>2580</v>
      </c>
    </row>
    <row r="1467" spans="1:4" s="770" customFormat="1" ht="11.25" customHeight="1" x14ac:dyDescent="0.2">
      <c r="A1467" s="1181"/>
      <c r="B1467" s="830">
        <v>10752.63</v>
      </c>
      <c r="C1467" s="830">
        <v>10752.625</v>
      </c>
      <c r="D1467" s="771" t="s">
        <v>2388</v>
      </c>
    </row>
    <row r="1468" spans="1:4" s="770" customFormat="1" ht="11.25" customHeight="1" x14ac:dyDescent="0.2">
      <c r="A1468" s="1181"/>
      <c r="B1468" s="830">
        <v>236</v>
      </c>
      <c r="C1468" s="830">
        <v>236</v>
      </c>
      <c r="D1468" s="771" t="s">
        <v>2549</v>
      </c>
    </row>
    <row r="1469" spans="1:4" s="770" customFormat="1" ht="11.25" customHeight="1" x14ac:dyDescent="0.2">
      <c r="A1469" s="1181"/>
      <c r="B1469" s="830">
        <v>195</v>
      </c>
      <c r="C1469" s="830">
        <v>195</v>
      </c>
      <c r="D1469" s="771" t="s">
        <v>2386</v>
      </c>
    </row>
    <row r="1470" spans="1:4" s="770" customFormat="1" ht="11.25" customHeight="1" x14ac:dyDescent="0.2">
      <c r="A1470" s="1181"/>
      <c r="B1470" s="830">
        <v>11389.63</v>
      </c>
      <c r="C1470" s="830">
        <v>11389.625</v>
      </c>
      <c r="D1470" s="771" t="s">
        <v>11</v>
      </c>
    </row>
    <row r="1471" spans="1:4" s="770" customFormat="1" ht="11.25" customHeight="1" x14ac:dyDescent="0.2">
      <c r="A1471" s="1180" t="s">
        <v>1284</v>
      </c>
      <c r="B1471" s="829">
        <v>12220.7</v>
      </c>
      <c r="C1471" s="829">
        <v>12220.699000000001</v>
      </c>
      <c r="D1471" s="769" t="s">
        <v>2388</v>
      </c>
    </row>
    <row r="1472" spans="1:4" s="770" customFormat="1" ht="11.25" customHeight="1" x14ac:dyDescent="0.2">
      <c r="A1472" s="1181"/>
      <c r="B1472" s="830">
        <v>185</v>
      </c>
      <c r="C1472" s="830">
        <v>185</v>
      </c>
      <c r="D1472" s="771" t="s">
        <v>2549</v>
      </c>
    </row>
    <row r="1473" spans="1:4" s="770" customFormat="1" ht="11.25" customHeight="1" x14ac:dyDescent="0.2">
      <c r="A1473" s="1182"/>
      <c r="B1473" s="831">
        <v>12405.7</v>
      </c>
      <c r="C1473" s="831">
        <v>12405.699000000001</v>
      </c>
      <c r="D1473" s="772" t="s">
        <v>11</v>
      </c>
    </row>
    <row r="1474" spans="1:4" s="770" customFormat="1" ht="11.25" customHeight="1" x14ac:dyDescent="0.2">
      <c r="A1474" s="1181" t="s">
        <v>1266</v>
      </c>
      <c r="B1474" s="830">
        <v>18761.16</v>
      </c>
      <c r="C1474" s="830">
        <v>18761.157999999999</v>
      </c>
      <c r="D1474" s="771" t="s">
        <v>2388</v>
      </c>
    </row>
    <row r="1475" spans="1:4" s="770" customFormat="1" ht="11.25" customHeight="1" x14ac:dyDescent="0.2">
      <c r="A1475" s="1181"/>
      <c r="B1475" s="830">
        <v>18</v>
      </c>
      <c r="C1475" s="830">
        <v>18</v>
      </c>
      <c r="D1475" s="771" t="s">
        <v>2548</v>
      </c>
    </row>
    <row r="1476" spans="1:4" s="770" customFormat="1" ht="11.25" customHeight="1" x14ac:dyDescent="0.2">
      <c r="A1476" s="1181"/>
      <c r="B1476" s="830">
        <v>451</v>
      </c>
      <c r="C1476" s="830">
        <v>448.66899999999998</v>
      </c>
      <c r="D1476" s="771" t="s">
        <v>2549</v>
      </c>
    </row>
    <row r="1477" spans="1:4" s="770" customFormat="1" ht="11.25" customHeight="1" x14ac:dyDescent="0.2">
      <c r="A1477" s="1181"/>
      <c r="B1477" s="830">
        <v>1300</v>
      </c>
      <c r="C1477" s="830">
        <v>1300</v>
      </c>
      <c r="D1477" s="771" t="s">
        <v>2619</v>
      </c>
    </row>
    <row r="1478" spans="1:4" s="770" customFormat="1" ht="11.25" customHeight="1" x14ac:dyDescent="0.2">
      <c r="A1478" s="1181"/>
      <c r="B1478" s="830">
        <v>1524.73</v>
      </c>
      <c r="C1478" s="830">
        <v>1524.7280000000001</v>
      </c>
      <c r="D1478" s="771" t="s">
        <v>2551</v>
      </c>
    </row>
    <row r="1479" spans="1:4" s="770" customFormat="1" ht="11.25" customHeight="1" x14ac:dyDescent="0.2">
      <c r="A1479" s="1181"/>
      <c r="B1479" s="830">
        <v>22054.89</v>
      </c>
      <c r="C1479" s="830">
        <v>22052.555</v>
      </c>
      <c r="D1479" s="771" t="s">
        <v>11</v>
      </c>
    </row>
    <row r="1480" spans="1:4" s="770" customFormat="1" ht="11.25" customHeight="1" x14ac:dyDescent="0.2">
      <c r="A1480" s="1180" t="s">
        <v>1254</v>
      </c>
      <c r="B1480" s="829">
        <v>12255.11</v>
      </c>
      <c r="C1480" s="829">
        <v>12255.109</v>
      </c>
      <c r="D1480" s="769" t="s">
        <v>2388</v>
      </c>
    </row>
    <row r="1481" spans="1:4" s="770" customFormat="1" ht="11.25" customHeight="1" x14ac:dyDescent="0.2">
      <c r="A1481" s="1181"/>
      <c r="B1481" s="830">
        <v>6</v>
      </c>
      <c r="C1481" s="830">
        <v>6</v>
      </c>
      <c r="D1481" s="771" t="s">
        <v>2549</v>
      </c>
    </row>
    <row r="1482" spans="1:4" s="770" customFormat="1" ht="11.25" customHeight="1" x14ac:dyDescent="0.2">
      <c r="A1482" s="1182"/>
      <c r="B1482" s="831">
        <v>12261.11</v>
      </c>
      <c r="C1482" s="831">
        <v>12261.109</v>
      </c>
      <c r="D1482" s="772" t="s">
        <v>11</v>
      </c>
    </row>
    <row r="1483" spans="1:4" s="770" customFormat="1" ht="11.25" customHeight="1" x14ac:dyDescent="0.2">
      <c r="A1483" s="1180" t="s">
        <v>1280</v>
      </c>
      <c r="B1483" s="829">
        <v>16238.44</v>
      </c>
      <c r="C1483" s="829">
        <v>16238.444</v>
      </c>
      <c r="D1483" s="769" t="s">
        <v>2388</v>
      </c>
    </row>
    <row r="1484" spans="1:4" s="770" customFormat="1" ht="11.25" customHeight="1" x14ac:dyDescent="0.2">
      <c r="A1484" s="1182"/>
      <c r="B1484" s="831">
        <v>16238.44</v>
      </c>
      <c r="C1484" s="831">
        <v>16238.444</v>
      </c>
      <c r="D1484" s="772" t="s">
        <v>11</v>
      </c>
    </row>
    <row r="1485" spans="1:4" s="770" customFormat="1" ht="11.25" customHeight="1" x14ac:dyDescent="0.2">
      <c r="A1485" s="1180" t="s">
        <v>1262</v>
      </c>
      <c r="B1485" s="829">
        <v>23213.86</v>
      </c>
      <c r="C1485" s="829">
        <v>23213.855</v>
      </c>
      <c r="D1485" s="769" t="s">
        <v>2388</v>
      </c>
    </row>
    <row r="1486" spans="1:4" s="770" customFormat="1" ht="11.25" customHeight="1" x14ac:dyDescent="0.2">
      <c r="A1486" s="1181"/>
      <c r="B1486" s="830">
        <v>27</v>
      </c>
      <c r="C1486" s="830">
        <v>27</v>
      </c>
      <c r="D1486" s="771" t="s">
        <v>2549</v>
      </c>
    </row>
    <row r="1487" spans="1:4" s="770" customFormat="1" ht="11.25" customHeight="1" x14ac:dyDescent="0.2">
      <c r="A1487" s="1182"/>
      <c r="B1487" s="831">
        <v>23240.86</v>
      </c>
      <c r="C1487" s="831">
        <v>23240.855</v>
      </c>
      <c r="D1487" s="772" t="s">
        <v>11</v>
      </c>
    </row>
    <row r="1488" spans="1:4" s="770" customFormat="1" ht="11.25" customHeight="1" x14ac:dyDescent="0.2">
      <c r="A1488" s="1181" t="s">
        <v>1250</v>
      </c>
      <c r="B1488" s="830">
        <v>21177.200000000001</v>
      </c>
      <c r="C1488" s="830">
        <v>21177.202000000001</v>
      </c>
      <c r="D1488" s="771" t="s">
        <v>2388</v>
      </c>
    </row>
    <row r="1489" spans="1:4" s="770" customFormat="1" ht="11.25" customHeight="1" x14ac:dyDescent="0.2">
      <c r="A1489" s="1181"/>
      <c r="B1489" s="830">
        <v>125</v>
      </c>
      <c r="C1489" s="830">
        <v>125</v>
      </c>
      <c r="D1489" s="771" t="s">
        <v>2549</v>
      </c>
    </row>
    <row r="1490" spans="1:4" s="770" customFormat="1" ht="11.25" customHeight="1" x14ac:dyDescent="0.2">
      <c r="A1490" s="1181"/>
      <c r="B1490" s="830">
        <v>21302.2</v>
      </c>
      <c r="C1490" s="830">
        <v>21302.202000000001</v>
      </c>
      <c r="D1490" s="771" t="s">
        <v>11</v>
      </c>
    </row>
    <row r="1491" spans="1:4" s="770" customFormat="1" ht="11.25" customHeight="1" x14ac:dyDescent="0.2">
      <c r="A1491" s="1180" t="s">
        <v>1278</v>
      </c>
      <c r="B1491" s="829">
        <v>13592.96</v>
      </c>
      <c r="C1491" s="829">
        <v>13592.962</v>
      </c>
      <c r="D1491" s="769" t="s">
        <v>2388</v>
      </c>
    </row>
    <row r="1492" spans="1:4" s="770" customFormat="1" ht="11.25" customHeight="1" x14ac:dyDescent="0.2">
      <c r="A1492" s="1181"/>
      <c r="B1492" s="830">
        <v>66</v>
      </c>
      <c r="C1492" s="830">
        <v>66</v>
      </c>
      <c r="D1492" s="771" t="s">
        <v>2549</v>
      </c>
    </row>
    <row r="1493" spans="1:4" s="770" customFormat="1" ht="11.25" customHeight="1" x14ac:dyDescent="0.2">
      <c r="A1493" s="1182"/>
      <c r="B1493" s="831">
        <v>13658.96</v>
      </c>
      <c r="C1493" s="831">
        <v>13658.962</v>
      </c>
      <c r="D1493" s="772" t="s">
        <v>11</v>
      </c>
    </row>
    <row r="1494" spans="1:4" s="770" customFormat="1" ht="11.25" customHeight="1" x14ac:dyDescent="0.2">
      <c r="A1494" s="1181" t="s">
        <v>1273</v>
      </c>
      <c r="B1494" s="830">
        <v>12767.94</v>
      </c>
      <c r="C1494" s="830">
        <v>12767.941999999999</v>
      </c>
      <c r="D1494" s="771" t="s">
        <v>2388</v>
      </c>
    </row>
    <row r="1495" spans="1:4" s="770" customFormat="1" ht="11.25" customHeight="1" x14ac:dyDescent="0.2">
      <c r="A1495" s="1181"/>
      <c r="B1495" s="830">
        <v>12767.94</v>
      </c>
      <c r="C1495" s="830">
        <v>12767.941999999999</v>
      </c>
      <c r="D1495" s="771" t="s">
        <v>11</v>
      </c>
    </row>
    <row r="1496" spans="1:4" s="770" customFormat="1" ht="11.25" customHeight="1" x14ac:dyDescent="0.2">
      <c r="A1496" s="1180" t="s">
        <v>1270</v>
      </c>
      <c r="B1496" s="829">
        <v>60</v>
      </c>
      <c r="C1496" s="829">
        <v>60</v>
      </c>
      <c r="D1496" s="769" t="s">
        <v>2193</v>
      </c>
    </row>
    <row r="1497" spans="1:4" s="770" customFormat="1" ht="11.25" customHeight="1" x14ac:dyDescent="0.2">
      <c r="A1497" s="1181"/>
      <c r="B1497" s="830">
        <v>6753.05</v>
      </c>
      <c r="C1497" s="830">
        <v>6753.0479999999998</v>
      </c>
      <c r="D1497" s="771" t="s">
        <v>2388</v>
      </c>
    </row>
    <row r="1498" spans="1:4" s="770" customFormat="1" ht="11.25" customHeight="1" x14ac:dyDescent="0.2">
      <c r="A1498" s="1182"/>
      <c r="B1498" s="831">
        <v>6813.05</v>
      </c>
      <c r="C1498" s="831">
        <v>6813.0479999999998</v>
      </c>
      <c r="D1498" s="772" t="s">
        <v>11</v>
      </c>
    </row>
    <row r="1499" spans="1:4" s="770" customFormat="1" ht="11.25" customHeight="1" x14ac:dyDescent="0.2">
      <c r="A1499" s="1181" t="s">
        <v>2630</v>
      </c>
      <c r="B1499" s="830">
        <v>8976.81</v>
      </c>
      <c r="C1499" s="830">
        <v>8976.8089999999993</v>
      </c>
      <c r="D1499" s="771" t="s">
        <v>2388</v>
      </c>
    </row>
    <row r="1500" spans="1:4" s="770" customFormat="1" ht="11.25" customHeight="1" x14ac:dyDescent="0.2">
      <c r="A1500" s="1181"/>
      <c r="B1500" s="830">
        <v>26</v>
      </c>
      <c r="C1500" s="830">
        <v>26</v>
      </c>
      <c r="D1500" s="771" t="s">
        <v>2549</v>
      </c>
    </row>
    <row r="1501" spans="1:4" s="770" customFormat="1" ht="11.25" customHeight="1" x14ac:dyDescent="0.2">
      <c r="A1501" s="1181"/>
      <c r="B1501" s="830">
        <v>9002.81</v>
      </c>
      <c r="C1501" s="830">
        <v>9002.8089999999993</v>
      </c>
      <c r="D1501" s="771" t="s">
        <v>11</v>
      </c>
    </row>
    <row r="1502" spans="1:4" s="770" customFormat="1" ht="11.25" customHeight="1" x14ac:dyDescent="0.2">
      <c r="A1502" s="1180" t="s">
        <v>1288</v>
      </c>
      <c r="B1502" s="829">
        <v>13618.13</v>
      </c>
      <c r="C1502" s="829">
        <v>13618.130999999999</v>
      </c>
      <c r="D1502" s="769" t="s">
        <v>2388</v>
      </c>
    </row>
    <row r="1503" spans="1:4" s="770" customFormat="1" ht="11.25" customHeight="1" x14ac:dyDescent="0.2">
      <c r="A1503" s="1181"/>
      <c r="B1503" s="830">
        <v>1025.99</v>
      </c>
      <c r="C1503" s="830">
        <v>1025.9859999999999</v>
      </c>
      <c r="D1503" s="771" t="s">
        <v>2551</v>
      </c>
    </row>
    <row r="1504" spans="1:4" s="770" customFormat="1" ht="11.25" customHeight="1" x14ac:dyDescent="0.2">
      <c r="A1504" s="1182"/>
      <c r="B1504" s="831">
        <v>14644.119999999999</v>
      </c>
      <c r="C1504" s="831">
        <v>14644.116999999998</v>
      </c>
      <c r="D1504" s="772" t="s">
        <v>11</v>
      </c>
    </row>
    <row r="1505" spans="1:4" s="770" customFormat="1" ht="11.25" customHeight="1" x14ac:dyDescent="0.2">
      <c r="A1505" s="1181" t="s">
        <v>1271</v>
      </c>
      <c r="B1505" s="830">
        <v>8804.1299999999992</v>
      </c>
      <c r="C1505" s="830">
        <v>8804.134</v>
      </c>
      <c r="D1505" s="771" t="s">
        <v>2388</v>
      </c>
    </row>
    <row r="1506" spans="1:4" s="770" customFormat="1" ht="11.25" customHeight="1" x14ac:dyDescent="0.2">
      <c r="A1506" s="1181"/>
      <c r="B1506" s="830">
        <v>8804.1299999999992</v>
      </c>
      <c r="C1506" s="830">
        <v>8804.134</v>
      </c>
      <c r="D1506" s="771" t="s">
        <v>11</v>
      </c>
    </row>
    <row r="1507" spans="1:4" s="770" customFormat="1" ht="11.25" customHeight="1" x14ac:dyDescent="0.2">
      <c r="A1507" s="1180" t="s">
        <v>1281</v>
      </c>
      <c r="B1507" s="829">
        <v>4683.67</v>
      </c>
      <c r="C1507" s="829">
        <v>4683.665</v>
      </c>
      <c r="D1507" s="769" t="s">
        <v>2388</v>
      </c>
    </row>
    <row r="1508" spans="1:4" s="770" customFormat="1" ht="11.25" customHeight="1" x14ac:dyDescent="0.2">
      <c r="A1508" s="1182"/>
      <c r="B1508" s="831">
        <v>4683.67</v>
      </c>
      <c r="C1508" s="831">
        <v>4683.665</v>
      </c>
      <c r="D1508" s="772" t="s">
        <v>11</v>
      </c>
    </row>
    <row r="1509" spans="1:4" s="770" customFormat="1" ht="11.25" customHeight="1" x14ac:dyDescent="0.2">
      <c r="A1509" s="1181" t="s">
        <v>1285</v>
      </c>
      <c r="B1509" s="830">
        <v>7793.35</v>
      </c>
      <c r="C1509" s="830">
        <v>7793.3469999999998</v>
      </c>
      <c r="D1509" s="771" t="s">
        <v>2388</v>
      </c>
    </row>
    <row r="1510" spans="1:4" s="770" customFormat="1" ht="11.25" customHeight="1" x14ac:dyDescent="0.2">
      <c r="A1510" s="1181"/>
      <c r="B1510" s="830">
        <v>7793.35</v>
      </c>
      <c r="C1510" s="830">
        <v>7793.3469999999998</v>
      </c>
      <c r="D1510" s="771" t="s">
        <v>11</v>
      </c>
    </row>
    <row r="1511" spans="1:4" s="770" customFormat="1" ht="11.25" customHeight="1" x14ac:dyDescent="0.2">
      <c r="A1511" s="1180" t="s">
        <v>1272</v>
      </c>
      <c r="B1511" s="829">
        <v>6743.26</v>
      </c>
      <c r="C1511" s="829">
        <v>6743.259</v>
      </c>
      <c r="D1511" s="769" t="s">
        <v>2388</v>
      </c>
    </row>
    <row r="1512" spans="1:4" s="770" customFormat="1" ht="11.25" customHeight="1" x14ac:dyDescent="0.2">
      <c r="A1512" s="1181"/>
      <c r="B1512" s="830">
        <v>54</v>
      </c>
      <c r="C1512" s="830">
        <v>54</v>
      </c>
      <c r="D1512" s="771" t="s">
        <v>2549</v>
      </c>
    </row>
    <row r="1513" spans="1:4" s="770" customFormat="1" ht="11.25" customHeight="1" x14ac:dyDescent="0.2">
      <c r="A1513" s="1181"/>
      <c r="B1513" s="830">
        <v>250</v>
      </c>
      <c r="C1513" s="830">
        <v>250</v>
      </c>
      <c r="D1513" s="771" t="s">
        <v>2132</v>
      </c>
    </row>
    <row r="1514" spans="1:4" s="770" customFormat="1" ht="11.25" customHeight="1" x14ac:dyDescent="0.2">
      <c r="A1514" s="1182"/>
      <c r="B1514" s="831">
        <v>7047.26</v>
      </c>
      <c r="C1514" s="831">
        <v>7047.259</v>
      </c>
      <c r="D1514" s="772" t="s">
        <v>11</v>
      </c>
    </row>
    <row r="1515" spans="1:4" s="770" customFormat="1" ht="11.25" customHeight="1" x14ac:dyDescent="0.2">
      <c r="A1515" s="1181" t="s">
        <v>1289</v>
      </c>
      <c r="B1515" s="830">
        <v>11863.69</v>
      </c>
      <c r="C1515" s="830">
        <v>11863.691000000001</v>
      </c>
      <c r="D1515" s="771" t="s">
        <v>2388</v>
      </c>
    </row>
    <row r="1516" spans="1:4" s="770" customFormat="1" ht="11.25" customHeight="1" x14ac:dyDescent="0.2">
      <c r="A1516" s="1181"/>
      <c r="B1516" s="830">
        <v>11863.69</v>
      </c>
      <c r="C1516" s="830">
        <v>11863.691000000001</v>
      </c>
      <c r="D1516" s="771" t="s">
        <v>11</v>
      </c>
    </row>
    <row r="1517" spans="1:4" s="770" customFormat="1" ht="11.25" customHeight="1" x14ac:dyDescent="0.2">
      <c r="A1517" s="1180" t="s">
        <v>1291</v>
      </c>
      <c r="B1517" s="829">
        <v>4729.75</v>
      </c>
      <c r="C1517" s="829">
        <v>4729.7449999999999</v>
      </c>
      <c r="D1517" s="769" t="s">
        <v>2388</v>
      </c>
    </row>
    <row r="1518" spans="1:4" s="770" customFormat="1" ht="11.25" customHeight="1" x14ac:dyDescent="0.2">
      <c r="A1518" s="1181"/>
      <c r="B1518" s="830">
        <v>30</v>
      </c>
      <c r="C1518" s="830">
        <v>30</v>
      </c>
      <c r="D1518" s="771" t="s">
        <v>2549</v>
      </c>
    </row>
    <row r="1519" spans="1:4" s="770" customFormat="1" ht="11.25" customHeight="1" x14ac:dyDescent="0.2">
      <c r="A1519" s="1182"/>
      <c r="B1519" s="831">
        <v>4759.75</v>
      </c>
      <c r="C1519" s="831">
        <v>4759.7449999999999</v>
      </c>
      <c r="D1519" s="772" t="s">
        <v>11</v>
      </c>
    </row>
    <row r="1520" spans="1:4" s="770" customFormat="1" ht="11.25" customHeight="1" x14ac:dyDescent="0.2">
      <c r="A1520" s="1181" t="s">
        <v>1274</v>
      </c>
      <c r="B1520" s="830">
        <v>14161.3</v>
      </c>
      <c r="C1520" s="830">
        <v>14161.3</v>
      </c>
      <c r="D1520" s="771" t="s">
        <v>2388</v>
      </c>
    </row>
    <row r="1521" spans="1:4" s="770" customFormat="1" ht="11.25" customHeight="1" x14ac:dyDescent="0.2">
      <c r="A1521" s="1181"/>
      <c r="B1521" s="830">
        <v>9</v>
      </c>
      <c r="C1521" s="830">
        <v>9</v>
      </c>
      <c r="D1521" s="771" t="s">
        <v>2548</v>
      </c>
    </row>
    <row r="1522" spans="1:4" s="770" customFormat="1" ht="11.25" customHeight="1" x14ac:dyDescent="0.2">
      <c r="A1522" s="1181"/>
      <c r="B1522" s="830">
        <v>85</v>
      </c>
      <c r="C1522" s="830">
        <v>85</v>
      </c>
      <c r="D1522" s="771" t="s">
        <v>2549</v>
      </c>
    </row>
    <row r="1523" spans="1:4" s="770" customFormat="1" ht="11.25" customHeight="1" x14ac:dyDescent="0.2">
      <c r="A1523" s="1181"/>
      <c r="B1523" s="830">
        <v>500</v>
      </c>
      <c r="C1523" s="830">
        <v>500</v>
      </c>
      <c r="D1523" s="771" t="s">
        <v>2631</v>
      </c>
    </row>
    <row r="1524" spans="1:4" s="770" customFormat="1" ht="11.25" customHeight="1" x14ac:dyDescent="0.2">
      <c r="A1524" s="1181"/>
      <c r="B1524" s="830">
        <v>14755.3</v>
      </c>
      <c r="C1524" s="830">
        <v>14755.3</v>
      </c>
      <c r="D1524" s="771" t="s">
        <v>11</v>
      </c>
    </row>
    <row r="1525" spans="1:4" s="770" customFormat="1" ht="11.25" customHeight="1" x14ac:dyDescent="0.2">
      <c r="A1525" s="1180" t="s">
        <v>1275</v>
      </c>
      <c r="B1525" s="829">
        <v>6712.92</v>
      </c>
      <c r="C1525" s="829">
        <v>6712.915</v>
      </c>
      <c r="D1525" s="769" t="s">
        <v>2388</v>
      </c>
    </row>
    <row r="1526" spans="1:4" s="770" customFormat="1" ht="11.25" customHeight="1" x14ac:dyDescent="0.2">
      <c r="A1526" s="1182"/>
      <c r="B1526" s="831">
        <v>6712.92</v>
      </c>
      <c r="C1526" s="831">
        <v>6712.915</v>
      </c>
      <c r="D1526" s="772" t="s">
        <v>11</v>
      </c>
    </row>
    <row r="1527" spans="1:4" s="770" customFormat="1" ht="11.25" customHeight="1" x14ac:dyDescent="0.2">
      <c r="A1527" s="1180" t="s">
        <v>1282</v>
      </c>
      <c r="B1527" s="829">
        <v>30603.61</v>
      </c>
      <c r="C1527" s="829">
        <v>30603.605</v>
      </c>
      <c r="D1527" s="769" t="s">
        <v>2388</v>
      </c>
    </row>
    <row r="1528" spans="1:4" s="770" customFormat="1" ht="11.25" customHeight="1" x14ac:dyDescent="0.2">
      <c r="A1528" s="1181"/>
      <c r="B1528" s="830">
        <v>68</v>
      </c>
      <c r="C1528" s="830">
        <v>68</v>
      </c>
      <c r="D1528" s="771" t="s">
        <v>2549</v>
      </c>
    </row>
    <row r="1529" spans="1:4" s="770" customFormat="1" ht="11.25" customHeight="1" x14ac:dyDescent="0.2">
      <c r="A1529" s="1182"/>
      <c r="B1529" s="831">
        <v>30671.61</v>
      </c>
      <c r="C1529" s="831">
        <v>30671.605</v>
      </c>
      <c r="D1529" s="772" t="s">
        <v>11</v>
      </c>
    </row>
    <row r="1530" spans="1:4" s="770" customFormat="1" ht="11.25" customHeight="1" x14ac:dyDescent="0.2">
      <c r="A1530" s="1180" t="s">
        <v>1242</v>
      </c>
      <c r="B1530" s="829">
        <v>20</v>
      </c>
      <c r="C1530" s="829">
        <v>20</v>
      </c>
      <c r="D1530" s="769" t="s">
        <v>2556</v>
      </c>
    </row>
    <row r="1531" spans="1:4" s="770" customFormat="1" ht="11.25" customHeight="1" x14ac:dyDescent="0.2">
      <c r="A1531" s="1181"/>
      <c r="B1531" s="830">
        <v>11712.77</v>
      </c>
      <c r="C1531" s="830">
        <v>11712.768</v>
      </c>
      <c r="D1531" s="771" t="s">
        <v>2388</v>
      </c>
    </row>
    <row r="1532" spans="1:4" s="770" customFormat="1" ht="11.25" customHeight="1" x14ac:dyDescent="0.2">
      <c r="A1532" s="1181"/>
      <c r="B1532" s="830">
        <v>63</v>
      </c>
      <c r="C1532" s="830">
        <v>63</v>
      </c>
      <c r="D1532" s="771" t="s">
        <v>2549</v>
      </c>
    </row>
    <row r="1533" spans="1:4" s="770" customFormat="1" ht="11.25" customHeight="1" x14ac:dyDescent="0.2">
      <c r="A1533" s="1182"/>
      <c r="B1533" s="831">
        <v>11795.77</v>
      </c>
      <c r="C1533" s="831">
        <v>11795.768</v>
      </c>
      <c r="D1533" s="772" t="s">
        <v>11</v>
      </c>
    </row>
    <row r="1534" spans="1:4" s="770" customFormat="1" ht="11.25" customHeight="1" x14ac:dyDescent="0.2">
      <c r="A1534" s="1181" t="s">
        <v>1246</v>
      </c>
      <c r="B1534" s="830">
        <v>5660.5</v>
      </c>
      <c r="C1534" s="830">
        <v>5660.5010000000002</v>
      </c>
      <c r="D1534" s="771" t="s">
        <v>2388</v>
      </c>
    </row>
    <row r="1535" spans="1:4" s="770" customFormat="1" ht="11.25" customHeight="1" x14ac:dyDescent="0.2">
      <c r="A1535" s="1181"/>
      <c r="B1535" s="830">
        <v>5660.5</v>
      </c>
      <c r="C1535" s="830">
        <v>5660.5010000000002</v>
      </c>
      <c r="D1535" s="771" t="s">
        <v>11</v>
      </c>
    </row>
    <row r="1536" spans="1:4" s="770" customFormat="1" ht="11.25" customHeight="1" x14ac:dyDescent="0.2">
      <c r="A1536" s="1180" t="s">
        <v>1256</v>
      </c>
      <c r="B1536" s="829">
        <v>15</v>
      </c>
      <c r="C1536" s="829">
        <v>15</v>
      </c>
      <c r="D1536" s="769" t="s">
        <v>2547</v>
      </c>
    </row>
    <row r="1537" spans="1:4" s="770" customFormat="1" ht="11.25" customHeight="1" x14ac:dyDescent="0.2">
      <c r="A1537" s="1181"/>
      <c r="B1537" s="830">
        <v>26623.02</v>
      </c>
      <c r="C1537" s="830">
        <v>26623.016</v>
      </c>
      <c r="D1537" s="771" t="s">
        <v>2388</v>
      </c>
    </row>
    <row r="1538" spans="1:4" s="770" customFormat="1" ht="11.25" customHeight="1" x14ac:dyDescent="0.2">
      <c r="A1538" s="1181"/>
      <c r="B1538" s="830">
        <v>369</v>
      </c>
      <c r="C1538" s="830">
        <v>369</v>
      </c>
      <c r="D1538" s="771" t="s">
        <v>2549</v>
      </c>
    </row>
    <row r="1539" spans="1:4" s="770" customFormat="1" ht="11.25" customHeight="1" x14ac:dyDescent="0.2">
      <c r="A1539" s="1182"/>
      <c r="B1539" s="831">
        <v>27007.02</v>
      </c>
      <c r="C1539" s="831">
        <v>27007.016</v>
      </c>
      <c r="D1539" s="772" t="s">
        <v>11</v>
      </c>
    </row>
    <row r="1540" spans="1:4" s="770" customFormat="1" ht="11.25" customHeight="1" x14ac:dyDescent="0.2">
      <c r="A1540" s="1181" t="s">
        <v>1252</v>
      </c>
      <c r="B1540" s="830">
        <v>9230.6</v>
      </c>
      <c r="C1540" s="830">
        <v>9230.6</v>
      </c>
      <c r="D1540" s="771" t="s">
        <v>2388</v>
      </c>
    </row>
    <row r="1541" spans="1:4" s="770" customFormat="1" ht="11.25" customHeight="1" x14ac:dyDescent="0.2">
      <c r="A1541" s="1181"/>
      <c r="B1541" s="830">
        <v>53</v>
      </c>
      <c r="C1541" s="830">
        <v>53</v>
      </c>
      <c r="D1541" s="771" t="s">
        <v>2549</v>
      </c>
    </row>
    <row r="1542" spans="1:4" s="770" customFormat="1" ht="11.25" customHeight="1" x14ac:dyDescent="0.2">
      <c r="A1542" s="1181"/>
      <c r="B1542" s="830">
        <v>9283.6</v>
      </c>
      <c r="C1542" s="830">
        <v>9283.6</v>
      </c>
      <c r="D1542" s="771" t="s">
        <v>11</v>
      </c>
    </row>
    <row r="1543" spans="1:4" s="770" customFormat="1" ht="11.25" customHeight="1" x14ac:dyDescent="0.2">
      <c r="A1543" s="1180" t="s">
        <v>1276</v>
      </c>
      <c r="B1543" s="829">
        <v>150</v>
      </c>
      <c r="C1543" s="829">
        <v>150</v>
      </c>
      <c r="D1543" s="769" t="s">
        <v>2193</v>
      </c>
    </row>
    <row r="1544" spans="1:4" s="770" customFormat="1" ht="11.25" customHeight="1" x14ac:dyDescent="0.2">
      <c r="A1544" s="1181"/>
      <c r="B1544" s="830">
        <v>8679.7800000000007</v>
      </c>
      <c r="C1544" s="830">
        <v>8679.7819999999992</v>
      </c>
      <c r="D1544" s="771" t="s">
        <v>2388</v>
      </c>
    </row>
    <row r="1545" spans="1:4" s="770" customFormat="1" ht="11.25" customHeight="1" x14ac:dyDescent="0.2">
      <c r="A1545" s="1182"/>
      <c r="B1545" s="831">
        <v>8829.7800000000007</v>
      </c>
      <c r="C1545" s="831">
        <v>8829.7819999999992</v>
      </c>
      <c r="D1545" s="772" t="s">
        <v>11</v>
      </c>
    </row>
    <row r="1546" spans="1:4" s="770" customFormat="1" ht="11.25" customHeight="1" x14ac:dyDescent="0.2">
      <c r="A1546" s="1180" t="s">
        <v>1269</v>
      </c>
      <c r="B1546" s="829">
        <v>100</v>
      </c>
      <c r="C1546" s="829">
        <v>100</v>
      </c>
      <c r="D1546" s="769" t="s">
        <v>2193</v>
      </c>
    </row>
    <row r="1547" spans="1:4" s="770" customFormat="1" ht="11.25" customHeight="1" x14ac:dyDescent="0.2">
      <c r="A1547" s="1181"/>
      <c r="B1547" s="830">
        <v>6859.12</v>
      </c>
      <c r="C1547" s="830">
        <v>6859.1170000000002</v>
      </c>
      <c r="D1547" s="771" t="s">
        <v>2388</v>
      </c>
    </row>
    <row r="1548" spans="1:4" s="770" customFormat="1" ht="11.25" customHeight="1" x14ac:dyDescent="0.2">
      <c r="A1548" s="1181"/>
      <c r="B1548" s="830">
        <v>43</v>
      </c>
      <c r="C1548" s="830">
        <v>43</v>
      </c>
      <c r="D1548" s="771" t="s">
        <v>2549</v>
      </c>
    </row>
    <row r="1549" spans="1:4" s="770" customFormat="1" ht="11.25" customHeight="1" x14ac:dyDescent="0.2">
      <c r="A1549" s="1181"/>
      <c r="B1549" s="830">
        <v>430</v>
      </c>
      <c r="C1549" s="830">
        <v>410</v>
      </c>
      <c r="D1549" s="771" t="s">
        <v>2632</v>
      </c>
    </row>
    <row r="1550" spans="1:4" s="770" customFormat="1" ht="11.25" customHeight="1" x14ac:dyDescent="0.2">
      <c r="A1550" s="1182"/>
      <c r="B1550" s="831">
        <v>7432.12</v>
      </c>
      <c r="C1550" s="831">
        <v>7412.1170000000002</v>
      </c>
      <c r="D1550" s="772" t="s">
        <v>11</v>
      </c>
    </row>
    <row r="1551" spans="1:4" s="770" customFormat="1" ht="11.25" customHeight="1" x14ac:dyDescent="0.2">
      <c r="A1551" s="1180" t="s">
        <v>1293</v>
      </c>
      <c r="B1551" s="829">
        <v>100</v>
      </c>
      <c r="C1551" s="829">
        <v>100</v>
      </c>
      <c r="D1551" s="769" t="s">
        <v>2193</v>
      </c>
    </row>
    <row r="1552" spans="1:4" s="770" customFormat="1" ht="11.25" customHeight="1" x14ac:dyDescent="0.2">
      <c r="A1552" s="1181"/>
      <c r="B1552" s="830">
        <v>7143.94</v>
      </c>
      <c r="C1552" s="830">
        <v>7143.9359999999997</v>
      </c>
      <c r="D1552" s="771" t="s">
        <v>2388</v>
      </c>
    </row>
    <row r="1553" spans="1:4" s="770" customFormat="1" ht="11.25" customHeight="1" x14ac:dyDescent="0.2">
      <c r="A1553" s="1182"/>
      <c r="B1553" s="831">
        <v>7243.94</v>
      </c>
      <c r="C1553" s="831">
        <v>7243.9359999999997</v>
      </c>
      <c r="D1553" s="772" t="s">
        <v>11</v>
      </c>
    </row>
    <row r="1554" spans="1:4" s="770" customFormat="1" ht="11.25" customHeight="1" x14ac:dyDescent="0.2">
      <c r="A1554" s="1181" t="s">
        <v>1286</v>
      </c>
      <c r="B1554" s="830">
        <v>19805.27</v>
      </c>
      <c r="C1554" s="830">
        <v>19805.274000000001</v>
      </c>
      <c r="D1554" s="771" t="s">
        <v>2388</v>
      </c>
    </row>
    <row r="1555" spans="1:4" s="770" customFormat="1" ht="11.25" customHeight="1" x14ac:dyDescent="0.2">
      <c r="A1555" s="1181"/>
      <c r="B1555" s="830">
        <v>5</v>
      </c>
      <c r="C1555" s="830">
        <v>5</v>
      </c>
      <c r="D1555" s="771" t="s">
        <v>2548</v>
      </c>
    </row>
    <row r="1556" spans="1:4" s="770" customFormat="1" ht="11.25" customHeight="1" x14ac:dyDescent="0.2">
      <c r="A1556" s="1181"/>
      <c r="B1556" s="830">
        <v>19810.27</v>
      </c>
      <c r="C1556" s="830">
        <v>19810.274000000001</v>
      </c>
      <c r="D1556" s="771" t="s">
        <v>11</v>
      </c>
    </row>
    <row r="1557" spans="1:4" s="770" customFormat="1" ht="11.25" customHeight="1" x14ac:dyDescent="0.2">
      <c r="A1557" s="1180" t="s">
        <v>1283</v>
      </c>
      <c r="B1557" s="829">
        <v>6704.6</v>
      </c>
      <c r="C1557" s="829">
        <v>6704.598</v>
      </c>
      <c r="D1557" s="769" t="s">
        <v>2388</v>
      </c>
    </row>
    <row r="1558" spans="1:4" s="770" customFormat="1" ht="11.25" customHeight="1" x14ac:dyDescent="0.2">
      <c r="A1558" s="1181"/>
      <c r="B1558" s="830">
        <v>5</v>
      </c>
      <c r="C1558" s="830">
        <v>5</v>
      </c>
      <c r="D1558" s="771" t="s">
        <v>2548</v>
      </c>
    </row>
    <row r="1559" spans="1:4" s="770" customFormat="1" ht="11.25" customHeight="1" x14ac:dyDescent="0.2">
      <c r="A1559" s="1181"/>
      <c r="B1559" s="830">
        <v>48</v>
      </c>
      <c r="C1559" s="830">
        <v>48</v>
      </c>
      <c r="D1559" s="771" t="s">
        <v>2549</v>
      </c>
    </row>
    <row r="1560" spans="1:4" s="770" customFormat="1" ht="11.25" customHeight="1" x14ac:dyDescent="0.2">
      <c r="A1560" s="1182"/>
      <c r="B1560" s="831">
        <v>6757.6</v>
      </c>
      <c r="C1560" s="831">
        <v>6757.598</v>
      </c>
      <c r="D1560" s="772" t="s">
        <v>11</v>
      </c>
    </row>
    <row r="1561" spans="1:4" s="770" customFormat="1" ht="11.25" customHeight="1" x14ac:dyDescent="0.2">
      <c r="A1561" s="1181" t="s">
        <v>1309</v>
      </c>
      <c r="B1561" s="830">
        <v>4386.4399999999996</v>
      </c>
      <c r="C1561" s="830">
        <v>4386.4409999999998</v>
      </c>
      <c r="D1561" s="771" t="s">
        <v>2388</v>
      </c>
    </row>
    <row r="1562" spans="1:4" s="770" customFormat="1" ht="11.25" customHeight="1" x14ac:dyDescent="0.2">
      <c r="A1562" s="1181"/>
      <c r="B1562" s="830">
        <v>1131</v>
      </c>
      <c r="C1562" s="830">
        <v>1131</v>
      </c>
      <c r="D1562" s="771" t="s">
        <v>2548</v>
      </c>
    </row>
    <row r="1563" spans="1:4" s="770" customFormat="1" ht="11.25" customHeight="1" x14ac:dyDescent="0.2">
      <c r="A1563" s="1181"/>
      <c r="B1563" s="830">
        <v>148</v>
      </c>
      <c r="C1563" s="830">
        <v>148</v>
      </c>
      <c r="D1563" s="771" t="s">
        <v>2549</v>
      </c>
    </row>
    <row r="1564" spans="1:4" s="770" customFormat="1" ht="11.25" customHeight="1" x14ac:dyDescent="0.2">
      <c r="A1564" s="1181"/>
      <c r="B1564" s="830">
        <v>5665.44</v>
      </c>
      <c r="C1564" s="830">
        <v>5665.4409999999998</v>
      </c>
      <c r="D1564" s="771" t="s">
        <v>11</v>
      </c>
    </row>
    <row r="1565" spans="1:4" s="819" customFormat="1" ht="23.25" customHeight="1" x14ac:dyDescent="0.2">
      <c r="A1565" s="813" t="s">
        <v>4318</v>
      </c>
      <c r="B1565" s="809">
        <v>5159200.79</v>
      </c>
      <c r="C1565" s="809">
        <v>5134331.8418500004</v>
      </c>
      <c r="D1565" s="818"/>
    </row>
    <row r="1566" spans="1:4" s="800" customFormat="1" ht="24.75" customHeight="1" x14ac:dyDescent="0.15">
      <c r="A1566" s="820" t="s">
        <v>4319</v>
      </c>
      <c r="B1566" s="816"/>
      <c r="C1566" s="816"/>
      <c r="D1566" s="817"/>
    </row>
    <row r="1567" spans="1:4" s="770" customFormat="1" ht="11.25" customHeight="1" x14ac:dyDescent="0.2">
      <c r="A1567" s="1180" t="s">
        <v>2633</v>
      </c>
      <c r="B1567" s="829">
        <v>70</v>
      </c>
      <c r="C1567" s="829">
        <v>70</v>
      </c>
      <c r="D1567" s="769" t="s">
        <v>2517</v>
      </c>
    </row>
    <row r="1568" spans="1:4" s="770" customFormat="1" ht="11.25" customHeight="1" x14ac:dyDescent="0.2">
      <c r="A1568" s="1181"/>
      <c r="B1568" s="830">
        <v>42285</v>
      </c>
      <c r="C1568" s="830">
        <v>40585</v>
      </c>
      <c r="D1568" s="771" t="s">
        <v>2634</v>
      </c>
    </row>
    <row r="1569" spans="1:4" s="770" customFormat="1" ht="11.25" customHeight="1" x14ac:dyDescent="0.2">
      <c r="A1569" s="1181"/>
      <c r="B1569" s="830">
        <v>3499.7200000000003</v>
      </c>
      <c r="C1569" s="830">
        <v>3499.7140000000004</v>
      </c>
      <c r="D1569" s="771" t="s">
        <v>2402</v>
      </c>
    </row>
    <row r="1570" spans="1:4" s="770" customFormat="1" ht="11.25" customHeight="1" x14ac:dyDescent="0.2">
      <c r="A1570" s="1182"/>
      <c r="B1570" s="831">
        <v>45854.720000000001</v>
      </c>
      <c r="C1570" s="831">
        <v>44154.714</v>
      </c>
      <c r="D1570" s="772" t="s">
        <v>11</v>
      </c>
    </row>
    <row r="1571" spans="1:4" s="770" customFormat="1" ht="11.25" customHeight="1" x14ac:dyDescent="0.2">
      <c r="A1571" s="1180" t="s">
        <v>1333</v>
      </c>
      <c r="B1571" s="829">
        <v>11081</v>
      </c>
      <c r="C1571" s="829">
        <v>11081</v>
      </c>
      <c r="D1571" s="769" t="s">
        <v>2634</v>
      </c>
    </row>
    <row r="1572" spans="1:4" s="770" customFormat="1" ht="11.25" customHeight="1" x14ac:dyDescent="0.2">
      <c r="A1572" s="1181"/>
      <c r="B1572" s="830">
        <v>1444.76</v>
      </c>
      <c r="C1572" s="830">
        <v>1444.76</v>
      </c>
      <c r="D1572" s="771" t="s">
        <v>2402</v>
      </c>
    </row>
    <row r="1573" spans="1:4" s="770" customFormat="1" ht="11.25" customHeight="1" x14ac:dyDescent="0.2">
      <c r="A1573" s="1182"/>
      <c r="B1573" s="831">
        <v>12525.76</v>
      </c>
      <c r="C1573" s="831">
        <v>12525.76</v>
      </c>
      <c r="D1573" s="772" t="s">
        <v>11</v>
      </c>
    </row>
    <row r="1574" spans="1:4" s="770" customFormat="1" ht="11.25" customHeight="1" x14ac:dyDescent="0.2">
      <c r="A1574" s="1180" t="s">
        <v>1343</v>
      </c>
      <c r="B1574" s="829">
        <v>1600</v>
      </c>
      <c r="C1574" s="829">
        <v>1600</v>
      </c>
      <c r="D1574" s="769" t="s">
        <v>2199</v>
      </c>
    </row>
    <row r="1575" spans="1:4" s="770" customFormat="1" ht="11.25" customHeight="1" x14ac:dyDescent="0.2">
      <c r="A1575" s="1181"/>
      <c r="B1575" s="830">
        <v>715.96</v>
      </c>
      <c r="C1575" s="830">
        <v>715.95399999999995</v>
      </c>
      <c r="D1575" s="771" t="s">
        <v>2635</v>
      </c>
    </row>
    <row r="1576" spans="1:4" s="770" customFormat="1" ht="11.25" customHeight="1" x14ac:dyDescent="0.2">
      <c r="A1576" s="1181"/>
      <c r="B1576" s="830">
        <v>200</v>
      </c>
      <c r="C1576" s="830">
        <v>0</v>
      </c>
      <c r="D1576" s="771" t="s">
        <v>2636</v>
      </c>
    </row>
    <row r="1577" spans="1:4" s="770" customFormat="1" ht="11.25" customHeight="1" x14ac:dyDescent="0.2">
      <c r="A1577" s="1181"/>
      <c r="B1577" s="830">
        <v>450</v>
      </c>
      <c r="C1577" s="830">
        <v>441.72381000000001</v>
      </c>
      <c r="D1577" s="771" t="s">
        <v>2637</v>
      </c>
    </row>
    <row r="1578" spans="1:4" s="770" customFormat="1" ht="11.25" customHeight="1" x14ac:dyDescent="0.2">
      <c r="A1578" s="1181"/>
      <c r="B1578" s="830">
        <v>1806.7</v>
      </c>
      <c r="C1578" s="830">
        <v>1806.6994999999999</v>
      </c>
      <c r="D1578" s="771" t="s">
        <v>2638</v>
      </c>
    </row>
    <row r="1579" spans="1:4" s="770" customFormat="1" ht="11.25" customHeight="1" x14ac:dyDescent="0.2">
      <c r="A1579" s="1181"/>
      <c r="B1579" s="830">
        <v>1048.8800000000001</v>
      </c>
      <c r="C1579" s="830">
        <v>1048.87069</v>
      </c>
      <c r="D1579" s="771" t="s">
        <v>2639</v>
      </c>
    </row>
    <row r="1580" spans="1:4" s="770" customFormat="1" ht="11.25" customHeight="1" x14ac:dyDescent="0.2">
      <c r="A1580" s="1181"/>
      <c r="B1580" s="830">
        <v>16278.7</v>
      </c>
      <c r="C1580" s="830">
        <v>1778.7</v>
      </c>
      <c r="D1580" s="771" t="s">
        <v>2205</v>
      </c>
    </row>
    <row r="1581" spans="1:4" s="770" customFormat="1" ht="11.25" customHeight="1" x14ac:dyDescent="0.2">
      <c r="A1581" s="1181"/>
      <c r="B1581" s="830">
        <v>19950</v>
      </c>
      <c r="C1581" s="830">
        <v>19950</v>
      </c>
      <c r="D1581" s="771" t="s">
        <v>2634</v>
      </c>
    </row>
    <row r="1582" spans="1:4" s="770" customFormat="1" ht="11.25" customHeight="1" x14ac:dyDescent="0.2">
      <c r="A1582" s="1181"/>
      <c r="B1582" s="830">
        <v>10633.5</v>
      </c>
      <c r="C1582" s="830">
        <v>10633.5</v>
      </c>
      <c r="D1582" s="771" t="s">
        <v>2640</v>
      </c>
    </row>
    <row r="1583" spans="1:4" s="770" customFormat="1" ht="11.25" customHeight="1" x14ac:dyDescent="0.2">
      <c r="A1583" s="1181"/>
      <c r="B1583" s="830">
        <v>5100</v>
      </c>
      <c r="C1583" s="830">
        <v>3824.1670899999999</v>
      </c>
      <c r="D1583" s="771" t="s">
        <v>2641</v>
      </c>
    </row>
    <row r="1584" spans="1:4" s="770" customFormat="1" ht="11.25" customHeight="1" x14ac:dyDescent="0.2">
      <c r="A1584" s="1181"/>
      <c r="B1584" s="830">
        <v>460.77</v>
      </c>
      <c r="C1584" s="830">
        <v>460.76900000000001</v>
      </c>
      <c r="D1584" s="771" t="s">
        <v>2642</v>
      </c>
    </row>
    <row r="1585" spans="1:4" s="770" customFormat="1" ht="11.25" customHeight="1" x14ac:dyDescent="0.2">
      <c r="A1585" s="1181"/>
      <c r="B1585" s="830">
        <v>1560</v>
      </c>
      <c r="C1585" s="830">
        <v>1560</v>
      </c>
      <c r="D1585" s="771" t="s">
        <v>2418</v>
      </c>
    </row>
    <row r="1586" spans="1:4" s="770" customFormat="1" ht="11.25" customHeight="1" x14ac:dyDescent="0.2">
      <c r="A1586" s="1181"/>
      <c r="B1586" s="830">
        <v>950</v>
      </c>
      <c r="C1586" s="830">
        <v>945</v>
      </c>
      <c r="D1586" s="771" t="s">
        <v>2643</v>
      </c>
    </row>
    <row r="1587" spans="1:4" s="770" customFormat="1" ht="11.25" customHeight="1" x14ac:dyDescent="0.2">
      <c r="A1587" s="1181"/>
      <c r="B1587" s="830">
        <v>1000</v>
      </c>
      <c r="C1587" s="830">
        <v>1000</v>
      </c>
      <c r="D1587" s="771" t="s">
        <v>2644</v>
      </c>
    </row>
    <row r="1588" spans="1:4" s="770" customFormat="1" ht="11.25" customHeight="1" x14ac:dyDescent="0.2">
      <c r="A1588" s="1182"/>
      <c r="B1588" s="831">
        <v>61754.51</v>
      </c>
      <c r="C1588" s="831">
        <v>45765.384090000007</v>
      </c>
      <c r="D1588" s="772" t="s">
        <v>11</v>
      </c>
    </row>
    <row r="1589" spans="1:4" s="770" customFormat="1" ht="11.25" customHeight="1" x14ac:dyDescent="0.2">
      <c r="A1589" s="1181" t="s">
        <v>1341</v>
      </c>
      <c r="B1589" s="830">
        <v>1600</v>
      </c>
      <c r="C1589" s="830">
        <v>1600</v>
      </c>
      <c r="D1589" s="771" t="s">
        <v>2199</v>
      </c>
    </row>
    <row r="1590" spans="1:4" s="770" customFormat="1" ht="11.25" customHeight="1" x14ac:dyDescent="0.2">
      <c r="A1590" s="1181"/>
      <c r="B1590" s="830">
        <v>560.23</v>
      </c>
      <c r="C1590" s="830">
        <v>560.23</v>
      </c>
      <c r="D1590" s="771" t="s">
        <v>2645</v>
      </c>
    </row>
    <row r="1591" spans="1:4" s="770" customFormat="1" ht="11.25" customHeight="1" x14ac:dyDescent="0.2">
      <c r="A1591" s="1181"/>
      <c r="B1591" s="830">
        <v>7661</v>
      </c>
      <c r="C1591" s="830">
        <v>4992.1738799999994</v>
      </c>
      <c r="D1591" s="771" t="s">
        <v>2646</v>
      </c>
    </row>
    <row r="1592" spans="1:4" s="770" customFormat="1" ht="11.25" customHeight="1" x14ac:dyDescent="0.2">
      <c r="A1592" s="1181"/>
      <c r="B1592" s="830">
        <v>2007.02</v>
      </c>
      <c r="C1592" s="830">
        <v>2007.02</v>
      </c>
      <c r="D1592" s="771" t="s">
        <v>2647</v>
      </c>
    </row>
    <row r="1593" spans="1:4" s="770" customFormat="1" ht="11.25" customHeight="1" x14ac:dyDescent="0.2">
      <c r="A1593" s="1181"/>
      <c r="B1593" s="830">
        <v>1551.33</v>
      </c>
      <c r="C1593" s="830">
        <v>1494.53522</v>
      </c>
      <c r="D1593" s="771" t="s">
        <v>2639</v>
      </c>
    </row>
    <row r="1594" spans="1:4" s="770" customFormat="1" ht="11.25" customHeight="1" x14ac:dyDescent="0.2">
      <c r="A1594" s="1181"/>
      <c r="B1594" s="830">
        <v>2468</v>
      </c>
      <c r="C1594" s="830">
        <v>2454.8085799999999</v>
      </c>
      <c r="D1594" s="771" t="s">
        <v>2205</v>
      </c>
    </row>
    <row r="1595" spans="1:4" s="770" customFormat="1" ht="11.25" customHeight="1" x14ac:dyDescent="0.2">
      <c r="A1595" s="1181"/>
      <c r="B1595" s="830">
        <v>7500</v>
      </c>
      <c r="C1595" s="830">
        <v>7500</v>
      </c>
      <c r="D1595" s="771" t="s">
        <v>2506</v>
      </c>
    </row>
    <row r="1596" spans="1:4" s="770" customFormat="1" ht="11.25" customHeight="1" x14ac:dyDescent="0.2">
      <c r="A1596" s="1181"/>
      <c r="B1596" s="830">
        <v>9950</v>
      </c>
      <c r="C1596" s="830">
        <v>9950</v>
      </c>
      <c r="D1596" s="771" t="s">
        <v>2634</v>
      </c>
    </row>
    <row r="1597" spans="1:4" s="770" customFormat="1" ht="11.25" customHeight="1" x14ac:dyDescent="0.2">
      <c r="A1597" s="1181"/>
      <c r="B1597" s="830">
        <v>10633.5</v>
      </c>
      <c r="C1597" s="830">
        <v>10633.5</v>
      </c>
      <c r="D1597" s="771" t="s">
        <v>2640</v>
      </c>
    </row>
    <row r="1598" spans="1:4" s="770" customFormat="1" ht="11.25" customHeight="1" x14ac:dyDescent="0.2">
      <c r="A1598" s="1181"/>
      <c r="B1598" s="830">
        <v>4926.1899999999996</v>
      </c>
      <c r="C1598" s="830">
        <v>937.93352000000004</v>
      </c>
      <c r="D1598" s="771" t="s">
        <v>2648</v>
      </c>
    </row>
    <row r="1599" spans="1:4" s="770" customFormat="1" ht="11.25" customHeight="1" x14ac:dyDescent="0.2">
      <c r="A1599" s="1181"/>
      <c r="B1599" s="830">
        <v>3069.06</v>
      </c>
      <c r="C1599" s="830">
        <v>3069.0536099999999</v>
      </c>
      <c r="D1599" s="771" t="s">
        <v>2649</v>
      </c>
    </row>
    <row r="1600" spans="1:4" s="770" customFormat="1" ht="11.25" customHeight="1" x14ac:dyDescent="0.2">
      <c r="A1600" s="1181"/>
      <c r="B1600" s="830">
        <v>642.78</v>
      </c>
      <c r="C1600" s="830">
        <v>544.8599999999999</v>
      </c>
      <c r="D1600" s="771" t="s">
        <v>2642</v>
      </c>
    </row>
    <row r="1601" spans="1:4" s="770" customFormat="1" ht="11.25" customHeight="1" x14ac:dyDescent="0.2">
      <c r="A1601" s="1181"/>
      <c r="B1601" s="830">
        <v>1367.5</v>
      </c>
      <c r="C1601" s="830">
        <v>1367.5</v>
      </c>
      <c r="D1601" s="771" t="s">
        <v>2643</v>
      </c>
    </row>
    <row r="1602" spans="1:4" s="770" customFormat="1" ht="11.25" customHeight="1" x14ac:dyDescent="0.2">
      <c r="A1602" s="1181"/>
      <c r="B1602" s="830">
        <v>1000</v>
      </c>
      <c r="C1602" s="830">
        <v>1000</v>
      </c>
      <c r="D1602" s="771" t="s">
        <v>2644</v>
      </c>
    </row>
    <row r="1603" spans="1:4" s="770" customFormat="1" ht="11.25" customHeight="1" x14ac:dyDescent="0.2">
      <c r="A1603" s="1181"/>
      <c r="B1603" s="830">
        <v>799.35</v>
      </c>
      <c r="C1603" s="830">
        <v>799.34382999999991</v>
      </c>
      <c r="D1603" s="771" t="s">
        <v>2650</v>
      </c>
    </row>
    <row r="1604" spans="1:4" s="770" customFormat="1" ht="11.25" customHeight="1" x14ac:dyDescent="0.2">
      <c r="A1604" s="1181"/>
      <c r="B1604" s="830">
        <v>55735.96</v>
      </c>
      <c r="C1604" s="830">
        <v>48910.958640000004</v>
      </c>
      <c r="D1604" s="771" t="s">
        <v>11</v>
      </c>
    </row>
    <row r="1605" spans="1:4" s="770" customFormat="1" ht="11.25" customHeight="1" x14ac:dyDescent="0.2">
      <c r="A1605" s="1180" t="s">
        <v>1337</v>
      </c>
      <c r="B1605" s="829">
        <v>1000</v>
      </c>
      <c r="C1605" s="829">
        <v>714.31434999999999</v>
      </c>
      <c r="D1605" s="769" t="s">
        <v>2651</v>
      </c>
    </row>
    <row r="1606" spans="1:4" s="770" customFormat="1" ht="11.25" customHeight="1" x14ac:dyDescent="0.2">
      <c r="A1606" s="1181"/>
      <c r="B1606" s="830">
        <v>1600</v>
      </c>
      <c r="C1606" s="830">
        <v>1435.3969999999999</v>
      </c>
      <c r="D1606" s="771" t="s">
        <v>2199</v>
      </c>
    </row>
    <row r="1607" spans="1:4" s="770" customFormat="1" ht="11.25" customHeight="1" x14ac:dyDescent="0.2">
      <c r="A1607" s="1181"/>
      <c r="B1607" s="830">
        <v>50884.750000000007</v>
      </c>
      <c r="C1607" s="830">
        <v>50884.711619999995</v>
      </c>
      <c r="D1607" s="771" t="s">
        <v>2652</v>
      </c>
    </row>
    <row r="1608" spans="1:4" s="770" customFormat="1" ht="11.25" customHeight="1" x14ac:dyDescent="0.2">
      <c r="A1608" s="1181"/>
      <c r="B1608" s="830">
        <v>10200</v>
      </c>
      <c r="C1608" s="830">
        <v>10200</v>
      </c>
      <c r="D1608" s="771" t="s">
        <v>2653</v>
      </c>
    </row>
    <row r="1609" spans="1:4" s="770" customFormat="1" ht="11.25" customHeight="1" x14ac:dyDescent="0.2">
      <c r="A1609" s="1181"/>
      <c r="B1609" s="830">
        <v>1000</v>
      </c>
      <c r="C1609" s="830">
        <v>1000</v>
      </c>
      <c r="D1609" s="771" t="s">
        <v>2639</v>
      </c>
    </row>
    <row r="1610" spans="1:4" s="770" customFormat="1" ht="11.25" customHeight="1" x14ac:dyDescent="0.2">
      <c r="A1610" s="1181"/>
      <c r="B1610" s="830">
        <v>2898</v>
      </c>
      <c r="C1610" s="830">
        <v>2898</v>
      </c>
      <c r="D1610" s="771" t="s">
        <v>2506</v>
      </c>
    </row>
    <row r="1611" spans="1:4" s="770" customFormat="1" ht="11.25" customHeight="1" x14ac:dyDescent="0.2">
      <c r="A1611" s="1181"/>
      <c r="B1611" s="830">
        <v>18000</v>
      </c>
      <c r="C1611" s="830">
        <v>18000</v>
      </c>
      <c r="D1611" s="771" t="s">
        <v>2634</v>
      </c>
    </row>
    <row r="1612" spans="1:4" s="770" customFormat="1" ht="11.25" customHeight="1" x14ac:dyDescent="0.2">
      <c r="A1612" s="1181"/>
      <c r="B1612" s="830">
        <v>10633.5</v>
      </c>
      <c r="C1612" s="830">
        <v>10633.5</v>
      </c>
      <c r="D1612" s="771" t="s">
        <v>2640</v>
      </c>
    </row>
    <row r="1613" spans="1:4" s="770" customFormat="1" ht="11.25" customHeight="1" x14ac:dyDescent="0.2">
      <c r="A1613" s="1181"/>
      <c r="B1613" s="830">
        <v>7000</v>
      </c>
      <c r="C1613" s="830">
        <v>7000</v>
      </c>
      <c r="D1613" s="771" t="s">
        <v>2654</v>
      </c>
    </row>
    <row r="1614" spans="1:4" s="770" customFormat="1" ht="11.25" customHeight="1" x14ac:dyDescent="0.2">
      <c r="A1614" s="1181"/>
      <c r="B1614" s="830">
        <v>244.28</v>
      </c>
      <c r="C1614" s="830">
        <v>183.34799999999998</v>
      </c>
      <c r="D1614" s="771" t="s">
        <v>2642</v>
      </c>
    </row>
    <row r="1615" spans="1:4" s="770" customFormat="1" ht="11.25" customHeight="1" x14ac:dyDescent="0.2">
      <c r="A1615" s="1181"/>
      <c r="B1615" s="830">
        <v>685</v>
      </c>
      <c r="C1615" s="830">
        <v>685</v>
      </c>
      <c r="D1615" s="771" t="s">
        <v>2418</v>
      </c>
    </row>
    <row r="1616" spans="1:4" s="770" customFormat="1" ht="11.25" customHeight="1" x14ac:dyDescent="0.2">
      <c r="A1616" s="1181"/>
      <c r="B1616" s="830">
        <v>1205</v>
      </c>
      <c r="C1616" s="830">
        <v>1205</v>
      </c>
      <c r="D1616" s="771" t="s">
        <v>2643</v>
      </c>
    </row>
    <row r="1617" spans="1:4" s="770" customFormat="1" ht="11.25" customHeight="1" x14ac:dyDescent="0.2">
      <c r="A1617" s="1181"/>
      <c r="B1617" s="830">
        <v>250</v>
      </c>
      <c r="C1617" s="830">
        <v>250</v>
      </c>
      <c r="D1617" s="771" t="s">
        <v>2655</v>
      </c>
    </row>
    <row r="1618" spans="1:4" s="770" customFormat="1" ht="11.25" customHeight="1" x14ac:dyDescent="0.2">
      <c r="A1618" s="1181"/>
      <c r="B1618" s="830">
        <v>1000</v>
      </c>
      <c r="C1618" s="830">
        <v>1000</v>
      </c>
      <c r="D1618" s="771" t="s">
        <v>2644</v>
      </c>
    </row>
    <row r="1619" spans="1:4" s="770" customFormat="1" ht="11.25" customHeight="1" x14ac:dyDescent="0.2">
      <c r="A1619" s="1182"/>
      <c r="B1619" s="831">
        <v>106600.53</v>
      </c>
      <c r="C1619" s="831">
        <v>106089.27096999998</v>
      </c>
      <c r="D1619" s="772" t="s">
        <v>11</v>
      </c>
    </row>
    <row r="1620" spans="1:4" s="770" customFormat="1" ht="11.25" customHeight="1" x14ac:dyDescent="0.2">
      <c r="A1620" s="1180" t="s">
        <v>1335</v>
      </c>
      <c r="B1620" s="829">
        <v>1600</v>
      </c>
      <c r="C1620" s="829">
        <v>1600</v>
      </c>
      <c r="D1620" s="769" t="s">
        <v>2199</v>
      </c>
    </row>
    <row r="1621" spans="1:4" s="770" customFormat="1" ht="11.25" customHeight="1" x14ac:dyDescent="0.2">
      <c r="A1621" s="1181"/>
      <c r="B1621" s="830">
        <v>250</v>
      </c>
      <c r="C1621" s="830">
        <v>250</v>
      </c>
      <c r="D1621" s="771" t="s">
        <v>2656</v>
      </c>
    </row>
    <row r="1622" spans="1:4" s="770" customFormat="1" ht="11.25" customHeight="1" x14ac:dyDescent="0.2">
      <c r="A1622" s="1181"/>
      <c r="B1622" s="830">
        <v>75500.13</v>
      </c>
      <c r="C1622" s="830">
        <v>75500.129379999998</v>
      </c>
      <c r="D1622" s="771" t="s">
        <v>2657</v>
      </c>
    </row>
    <row r="1623" spans="1:4" s="770" customFormat="1" ht="11.25" customHeight="1" x14ac:dyDescent="0.2">
      <c r="A1623" s="1181"/>
      <c r="B1623" s="830">
        <v>377</v>
      </c>
      <c r="C1623" s="830">
        <v>377</v>
      </c>
      <c r="D1623" s="771" t="s">
        <v>2658</v>
      </c>
    </row>
    <row r="1624" spans="1:4" s="770" customFormat="1" ht="11.25" customHeight="1" x14ac:dyDescent="0.2">
      <c r="A1624" s="1181"/>
      <c r="B1624" s="830">
        <v>4502</v>
      </c>
      <c r="C1624" s="830">
        <v>4411.4453600000006</v>
      </c>
      <c r="D1624" s="771" t="s">
        <v>2659</v>
      </c>
    </row>
    <row r="1625" spans="1:4" s="770" customFormat="1" ht="11.25" customHeight="1" x14ac:dyDescent="0.2">
      <c r="A1625" s="1181"/>
      <c r="B1625" s="830">
        <v>1624.29</v>
      </c>
      <c r="C1625" s="830">
        <v>1624.29</v>
      </c>
      <c r="D1625" s="771" t="s">
        <v>2639</v>
      </c>
    </row>
    <row r="1626" spans="1:4" s="770" customFormat="1" ht="11.25" customHeight="1" x14ac:dyDescent="0.2">
      <c r="A1626" s="1181"/>
      <c r="B1626" s="830">
        <v>70</v>
      </c>
      <c r="C1626" s="830">
        <v>70</v>
      </c>
      <c r="D1626" s="771" t="s">
        <v>2517</v>
      </c>
    </row>
    <row r="1627" spans="1:4" s="770" customFormat="1" ht="11.25" customHeight="1" x14ac:dyDescent="0.2">
      <c r="A1627" s="1181"/>
      <c r="B1627" s="830">
        <v>6000</v>
      </c>
      <c r="C1627" s="830">
        <v>6000</v>
      </c>
      <c r="D1627" s="771" t="s">
        <v>2660</v>
      </c>
    </row>
    <row r="1628" spans="1:4" s="770" customFormat="1" ht="11.25" customHeight="1" x14ac:dyDescent="0.2">
      <c r="A1628" s="1181"/>
      <c r="B1628" s="830">
        <v>1831.09</v>
      </c>
      <c r="C1628" s="830">
        <v>1795.30249</v>
      </c>
      <c r="D1628" s="771" t="s">
        <v>2661</v>
      </c>
    </row>
    <row r="1629" spans="1:4" s="770" customFormat="1" ht="11.25" customHeight="1" x14ac:dyDescent="0.2">
      <c r="A1629" s="1181"/>
      <c r="B1629" s="830">
        <v>10633.5</v>
      </c>
      <c r="C1629" s="830">
        <v>10633.5</v>
      </c>
      <c r="D1629" s="771" t="s">
        <v>2640</v>
      </c>
    </row>
    <row r="1630" spans="1:4" s="770" customFormat="1" ht="11.25" customHeight="1" x14ac:dyDescent="0.2">
      <c r="A1630" s="1181"/>
      <c r="B1630" s="830">
        <v>9500</v>
      </c>
      <c r="C1630" s="830">
        <v>9359.878560000001</v>
      </c>
      <c r="D1630" s="771" t="s">
        <v>2662</v>
      </c>
    </row>
    <row r="1631" spans="1:4" s="770" customFormat="1" ht="11.25" customHeight="1" x14ac:dyDescent="0.2">
      <c r="A1631" s="1181"/>
      <c r="B1631" s="830">
        <v>856.06</v>
      </c>
      <c r="C1631" s="830">
        <v>856.05050000000006</v>
      </c>
      <c r="D1631" s="771" t="s">
        <v>2663</v>
      </c>
    </row>
    <row r="1632" spans="1:4" s="770" customFormat="1" ht="11.25" customHeight="1" x14ac:dyDescent="0.2">
      <c r="A1632" s="1181"/>
      <c r="B1632" s="830">
        <v>477.71</v>
      </c>
      <c r="C1632" s="830">
        <v>477.71</v>
      </c>
      <c r="D1632" s="771" t="s">
        <v>2642</v>
      </c>
    </row>
    <row r="1633" spans="1:4" s="770" customFormat="1" ht="11.25" customHeight="1" x14ac:dyDescent="0.2">
      <c r="A1633" s="1181"/>
      <c r="B1633" s="830">
        <v>3921</v>
      </c>
      <c r="C1633" s="830">
        <v>3896</v>
      </c>
      <c r="D1633" s="771" t="s">
        <v>2418</v>
      </c>
    </row>
    <row r="1634" spans="1:4" s="770" customFormat="1" ht="11.25" customHeight="1" x14ac:dyDescent="0.2">
      <c r="A1634" s="1181"/>
      <c r="B1634" s="830">
        <v>1305</v>
      </c>
      <c r="C1634" s="830">
        <v>1305</v>
      </c>
      <c r="D1634" s="771" t="s">
        <v>2643</v>
      </c>
    </row>
    <row r="1635" spans="1:4" s="770" customFormat="1" ht="11.25" customHeight="1" x14ac:dyDescent="0.2">
      <c r="A1635" s="1181"/>
      <c r="B1635" s="830">
        <v>3200</v>
      </c>
      <c r="C1635" s="830">
        <v>0</v>
      </c>
      <c r="D1635" s="771" t="s">
        <v>2664</v>
      </c>
    </row>
    <row r="1636" spans="1:4" s="770" customFormat="1" ht="11.25" customHeight="1" x14ac:dyDescent="0.2">
      <c r="A1636" s="1181"/>
      <c r="B1636" s="830">
        <v>25419</v>
      </c>
      <c r="C1636" s="830">
        <v>25418.999370000001</v>
      </c>
      <c r="D1636" s="771" t="s">
        <v>2665</v>
      </c>
    </row>
    <row r="1637" spans="1:4" s="770" customFormat="1" ht="11.25" customHeight="1" x14ac:dyDescent="0.2">
      <c r="A1637" s="1181"/>
      <c r="B1637" s="830">
        <v>2500</v>
      </c>
      <c r="C1637" s="830">
        <v>2500</v>
      </c>
      <c r="D1637" s="771" t="s">
        <v>2666</v>
      </c>
    </row>
    <row r="1638" spans="1:4" s="770" customFormat="1" ht="11.25" customHeight="1" x14ac:dyDescent="0.2">
      <c r="A1638" s="1181"/>
      <c r="B1638" s="830">
        <v>1000</v>
      </c>
      <c r="C1638" s="830">
        <v>1000</v>
      </c>
      <c r="D1638" s="771" t="s">
        <v>2644</v>
      </c>
    </row>
    <row r="1639" spans="1:4" s="770" customFormat="1" ht="11.25" customHeight="1" x14ac:dyDescent="0.2">
      <c r="A1639" s="1182"/>
      <c r="B1639" s="831">
        <v>150566.78</v>
      </c>
      <c r="C1639" s="831">
        <v>147075.30565999998</v>
      </c>
      <c r="D1639" s="772" t="s">
        <v>11</v>
      </c>
    </row>
    <row r="1640" spans="1:4" s="770" customFormat="1" ht="11.25" customHeight="1" x14ac:dyDescent="0.2">
      <c r="A1640" s="1180" t="s">
        <v>2667</v>
      </c>
      <c r="B1640" s="829">
        <v>3916</v>
      </c>
      <c r="C1640" s="829">
        <v>3916</v>
      </c>
      <c r="D1640" s="769" t="s">
        <v>2668</v>
      </c>
    </row>
    <row r="1641" spans="1:4" s="770" customFormat="1" ht="11.25" customHeight="1" x14ac:dyDescent="0.2">
      <c r="A1641" s="1181"/>
      <c r="B1641" s="830">
        <v>1322.73</v>
      </c>
      <c r="C1641" s="830">
        <v>1322.7249999999999</v>
      </c>
      <c r="D1641" s="771" t="s">
        <v>2199</v>
      </c>
    </row>
    <row r="1642" spans="1:4" s="770" customFormat="1" ht="11.25" customHeight="1" x14ac:dyDescent="0.2">
      <c r="A1642" s="1181"/>
      <c r="B1642" s="830">
        <v>183</v>
      </c>
      <c r="C1642" s="830">
        <v>183</v>
      </c>
      <c r="D1642" s="771" t="s">
        <v>2669</v>
      </c>
    </row>
    <row r="1643" spans="1:4" s="770" customFormat="1" ht="11.25" customHeight="1" x14ac:dyDescent="0.2">
      <c r="A1643" s="1181"/>
      <c r="B1643" s="830">
        <v>2423.17</v>
      </c>
      <c r="C1643" s="830">
        <v>2423.165</v>
      </c>
      <c r="D1643" s="771" t="s">
        <v>2205</v>
      </c>
    </row>
    <row r="1644" spans="1:4" s="770" customFormat="1" ht="11.25" customHeight="1" x14ac:dyDescent="0.2">
      <c r="A1644" s="1181"/>
      <c r="B1644" s="830">
        <v>3058</v>
      </c>
      <c r="C1644" s="830">
        <v>3058</v>
      </c>
      <c r="D1644" s="771" t="s">
        <v>2634</v>
      </c>
    </row>
    <row r="1645" spans="1:4" s="770" customFormat="1" ht="11.25" customHeight="1" x14ac:dyDescent="0.2">
      <c r="A1645" s="1181"/>
      <c r="B1645" s="830">
        <v>1000</v>
      </c>
      <c r="C1645" s="830">
        <v>1000</v>
      </c>
      <c r="D1645" s="771" t="s">
        <v>2670</v>
      </c>
    </row>
    <row r="1646" spans="1:4" s="770" customFormat="1" ht="11.25" customHeight="1" x14ac:dyDescent="0.2">
      <c r="A1646" s="1182"/>
      <c r="B1646" s="831">
        <v>11902.9</v>
      </c>
      <c r="C1646" s="831">
        <v>11902.89</v>
      </c>
      <c r="D1646" s="772" t="s">
        <v>11</v>
      </c>
    </row>
    <row r="1647" spans="1:4" s="770" customFormat="1" ht="11.25" customHeight="1" x14ac:dyDescent="0.2">
      <c r="A1647" s="1181" t="s">
        <v>1331</v>
      </c>
      <c r="B1647" s="830">
        <v>1600</v>
      </c>
      <c r="C1647" s="830">
        <v>1600</v>
      </c>
      <c r="D1647" s="771" t="s">
        <v>2199</v>
      </c>
    </row>
    <row r="1648" spans="1:4" s="770" customFormat="1" ht="11.25" customHeight="1" x14ac:dyDescent="0.2">
      <c r="A1648" s="1181"/>
      <c r="B1648" s="830">
        <v>29135.340000000004</v>
      </c>
      <c r="C1648" s="830">
        <v>27808.115879999998</v>
      </c>
      <c r="D1648" s="771" t="s">
        <v>2671</v>
      </c>
    </row>
    <row r="1649" spans="1:4" s="770" customFormat="1" ht="11.25" customHeight="1" x14ac:dyDescent="0.2">
      <c r="A1649" s="1181"/>
      <c r="B1649" s="830">
        <v>5000.5</v>
      </c>
      <c r="C1649" s="830">
        <v>961.2731</v>
      </c>
      <c r="D1649" s="771" t="s">
        <v>2672</v>
      </c>
    </row>
    <row r="1650" spans="1:4" s="770" customFormat="1" ht="11.25" customHeight="1" x14ac:dyDescent="0.2">
      <c r="A1650" s="1181"/>
      <c r="B1650" s="830">
        <v>1163.53</v>
      </c>
      <c r="C1650" s="830">
        <v>1163.5229999999999</v>
      </c>
      <c r="D1650" s="771" t="s">
        <v>2639</v>
      </c>
    </row>
    <row r="1651" spans="1:4" s="770" customFormat="1" ht="11.25" customHeight="1" x14ac:dyDescent="0.2">
      <c r="A1651" s="1181"/>
      <c r="B1651" s="830">
        <v>5000</v>
      </c>
      <c r="C1651" s="830">
        <v>5000</v>
      </c>
      <c r="D1651" s="771" t="s">
        <v>2673</v>
      </c>
    </row>
    <row r="1652" spans="1:4" s="770" customFormat="1" ht="11.25" customHeight="1" x14ac:dyDescent="0.2">
      <c r="A1652" s="1181"/>
      <c r="B1652" s="830">
        <v>1073.8800000000001</v>
      </c>
      <c r="C1652" s="830">
        <v>1073.8800000000001</v>
      </c>
      <c r="D1652" s="771" t="s">
        <v>2674</v>
      </c>
    </row>
    <row r="1653" spans="1:4" s="770" customFormat="1" ht="11.25" customHeight="1" x14ac:dyDescent="0.2">
      <c r="A1653" s="1181"/>
      <c r="B1653" s="830">
        <v>2400</v>
      </c>
      <c r="C1653" s="830">
        <v>2400</v>
      </c>
      <c r="D1653" s="771" t="s">
        <v>2506</v>
      </c>
    </row>
    <row r="1654" spans="1:4" s="770" customFormat="1" ht="11.25" customHeight="1" x14ac:dyDescent="0.2">
      <c r="A1654" s="1181"/>
      <c r="B1654" s="830">
        <v>10633.5</v>
      </c>
      <c r="C1654" s="830">
        <v>10633.5</v>
      </c>
      <c r="D1654" s="771" t="s">
        <v>2640</v>
      </c>
    </row>
    <row r="1655" spans="1:4" s="770" customFormat="1" ht="11.25" customHeight="1" x14ac:dyDescent="0.2">
      <c r="A1655" s="1181"/>
      <c r="B1655" s="830">
        <v>910</v>
      </c>
      <c r="C1655" s="830">
        <v>870</v>
      </c>
      <c r="D1655" s="771" t="s">
        <v>2418</v>
      </c>
    </row>
    <row r="1656" spans="1:4" s="770" customFormat="1" ht="11.25" customHeight="1" x14ac:dyDescent="0.2">
      <c r="A1656" s="1181"/>
      <c r="B1656" s="830">
        <v>1072.5</v>
      </c>
      <c r="C1656" s="830">
        <v>1072.5</v>
      </c>
      <c r="D1656" s="771" t="s">
        <v>2643</v>
      </c>
    </row>
    <row r="1657" spans="1:4" s="770" customFormat="1" ht="11.25" customHeight="1" x14ac:dyDescent="0.2">
      <c r="A1657" s="1181"/>
      <c r="B1657" s="830">
        <v>1000</v>
      </c>
      <c r="C1657" s="830">
        <v>1000</v>
      </c>
      <c r="D1657" s="771" t="s">
        <v>2644</v>
      </c>
    </row>
    <row r="1658" spans="1:4" s="770" customFormat="1" ht="11.25" customHeight="1" x14ac:dyDescent="0.2">
      <c r="A1658" s="1181"/>
      <c r="B1658" s="830">
        <v>58989.25</v>
      </c>
      <c r="C1658" s="830">
        <v>53582.791979999995</v>
      </c>
      <c r="D1658" s="771" t="s">
        <v>11</v>
      </c>
    </row>
    <row r="1659" spans="1:4" s="770" customFormat="1" ht="11.25" customHeight="1" x14ac:dyDescent="0.2">
      <c r="A1659" s="1180" t="s">
        <v>1345</v>
      </c>
      <c r="B1659" s="829">
        <v>1600</v>
      </c>
      <c r="C1659" s="829">
        <v>1600</v>
      </c>
      <c r="D1659" s="769" t="s">
        <v>2199</v>
      </c>
    </row>
    <row r="1660" spans="1:4" s="770" customFormat="1" ht="11.25" customHeight="1" x14ac:dyDescent="0.2">
      <c r="A1660" s="1181"/>
      <c r="B1660" s="830">
        <v>73063.3</v>
      </c>
      <c r="C1660" s="830">
        <v>72669.596030000015</v>
      </c>
      <c r="D1660" s="771" t="s">
        <v>2675</v>
      </c>
    </row>
    <row r="1661" spans="1:4" s="770" customFormat="1" ht="11.25" customHeight="1" x14ac:dyDescent="0.2">
      <c r="A1661" s="1181"/>
      <c r="B1661" s="830">
        <v>1000</v>
      </c>
      <c r="C1661" s="830">
        <v>1000</v>
      </c>
      <c r="D1661" s="771" t="s">
        <v>2639</v>
      </c>
    </row>
    <row r="1662" spans="1:4" s="770" customFormat="1" ht="11.25" customHeight="1" x14ac:dyDescent="0.2">
      <c r="A1662" s="1181"/>
      <c r="B1662" s="830">
        <v>5000.93</v>
      </c>
      <c r="C1662" s="830">
        <v>0</v>
      </c>
      <c r="D1662" s="771" t="s">
        <v>2676</v>
      </c>
    </row>
    <row r="1663" spans="1:4" s="770" customFormat="1" ht="11.25" customHeight="1" x14ac:dyDescent="0.2">
      <c r="A1663" s="1181"/>
      <c r="B1663" s="830">
        <v>1073.8800000000001</v>
      </c>
      <c r="C1663" s="830">
        <v>1073.8800000000001</v>
      </c>
      <c r="D1663" s="771" t="s">
        <v>2677</v>
      </c>
    </row>
    <row r="1664" spans="1:4" s="770" customFormat="1" ht="11.25" customHeight="1" x14ac:dyDescent="0.2">
      <c r="A1664" s="1181"/>
      <c r="B1664" s="830">
        <v>470</v>
      </c>
      <c r="C1664" s="830">
        <v>470</v>
      </c>
      <c r="D1664" s="771" t="s">
        <v>2205</v>
      </c>
    </row>
    <row r="1665" spans="1:4" s="770" customFormat="1" ht="11.25" customHeight="1" x14ac:dyDescent="0.2">
      <c r="A1665" s="1181"/>
      <c r="B1665" s="830">
        <v>10633.5</v>
      </c>
      <c r="C1665" s="830">
        <v>10633.5</v>
      </c>
      <c r="D1665" s="771" t="s">
        <v>2640</v>
      </c>
    </row>
    <row r="1666" spans="1:4" s="770" customFormat="1" ht="11.25" customHeight="1" x14ac:dyDescent="0.2">
      <c r="A1666" s="1181"/>
      <c r="B1666" s="830">
        <v>158.58000000000001</v>
      </c>
      <c r="C1666" s="830">
        <v>158.571</v>
      </c>
      <c r="D1666" s="771" t="s">
        <v>2642</v>
      </c>
    </row>
    <row r="1667" spans="1:4" s="770" customFormat="1" ht="11.25" customHeight="1" x14ac:dyDescent="0.2">
      <c r="A1667" s="1181"/>
      <c r="B1667" s="830">
        <v>4173</v>
      </c>
      <c r="C1667" s="830">
        <v>4173</v>
      </c>
      <c r="D1667" s="771" t="s">
        <v>2418</v>
      </c>
    </row>
    <row r="1668" spans="1:4" s="770" customFormat="1" ht="11.25" customHeight="1" x14ac:dyDescent="0.2">
      <c r="A1668" s="1181"/>
      <c r="B1668" s="830">
        <v>1604</v>
      </c>
      <c r="C1668" s="830">
        <v>1604</v>
      </c>
      <c r="D1668" s="771" t="s">
        <v>2643</v>
      </c>
    </row>
    <row r="1669" spans="1:4" s="770" customFormat="1" ht="11.25" customHeight="1" x14ac:dyDescent="0.2">
      <c r="A1669" s="1181"/>
      <c r="B1669" s="830">
        <v>1000</v>
      </c>
      <c r="C1669" s="830">
        <v>1000</v>
      </c>
      <c r="D1669" s="771" t="s">
        <v>2644</v>
      </c>
    </row>
    <row r="1670" spans="1:4" s="770" customFormat="1" ht="11.25" customHeight="1" x14ac:dyDescent="0.2">
      <c r="A1670" s="1182"/>
      <c r="B1670" s="831">
        <v>99777.190000000017</v>
      </c>
      <c r="C1670" s="831">
        <v>94382.547030000016</v>
      </c>
      <c r="D1670" s="772" t="s">
        <v>11</v>
      </c>
    </row>
    <row r="1671" spans="1:4" s="770" customFormat="1" ht="11.25" customHeight="1" x14ac:dyDescent="0.2">
      <c r="A1671" s="1181" t="s">
        <v>2678</v>
      </c>
      <c r="B1671" s="830">
        <v>12756</v>
      </c>
      <c r="C1671" s="830">
        <v>12756</v>
      </c>
      <c r="D1671" s="771" t="s">
        <v>2679</v>
      </c>
    </row>
    <row r="1672" spans="1:4" s="770" customFormat="1" ht="11.25" customHeight="1" x14ac:dyDescent="0.2">
      <c r="A1672" s="1181"/>
      <c r="B1672" s="830">
        <v>6000</v>
      </c>
      <c r="C1672" s="830">
        <v>6000</v>
      </c>
      <c r="D1672" s="771" t="s">
        <v>2680</v>
      </c>
    </row>
    <row r="1673" spans="1:4" s="770" customFormat="1" ht="11.25" customHeight="1" x14ac:dyDescent="0.2">
      <c r="A1673" s="1181"/>
      <c r="B1673" s="830">
        <v>528</v>
      </c>
      <c r="C1673" s="830">
        <v>528</v>
      </c>
      <c r="D1673" s="771" t="s">
        <v>2681</v>
      </c>
    </row>
    <row r="1674" spans="1:4" s="770" customFormat="1" ht="11.25" customHeight="1" x14ac:dyDescent="0.2">
      <c r="A1674" s="1181"/>
      <c r="B1674" s="830">
        <v>400</v>
      </c>
      <c r="C1674" s="830">
        <v>0</v>
      </c>
      <c r="D1674" s="771" t="s">
        <v>2682</v>
      </c>
    </row>
    <row r="1675" spans="1:4" s="770" customFormat="1" ht="11.25" customHeight="1" x14ac:dyDescent="0.2">
      <c r="A1675" s="1181"/>
      <c r="B1675" s="830">
        <v>136</v>
      </c>
      <c r="C1675" s="830">
        <v>136</v>
      </c>
      <c r="D1675" s="771" t="s">
        <v>2683</v>
      </c>
    </row>
    <row r="1676" spans="1:4" s="770" customFormat="1" ht="11.25" customHeight="1" x14ac:dyDescent="0.2">
      <c r="A1676" s="1181"/>
      <c r="B1676" s="830">
        <v>10500</v>
      </c>
      <c r="C1676" s="830">
        <v>10500</v>
      </c>
      <c r="D1676" s="771" t="s">
        <v>2660</v>
      </c>
    </row>
    <row r="1677" spans="1:4" s="770" customFormat="1" ht="11.25" customHeight="1" x14ac:dyDescent="0.2">
      <c r="A1677" s="1181"/>
      <c r="B1677" s="830">
        <v>6158.86</v>
      </c>
      <c r="C1677" s="830">
        <v>6158.86</v>
      </c>
      <c r="D1677" s="771" t="s">
        <v>2419</v>
      </c>
    </row>
    <row r="1678" spans="1:4" s="770" customFormat="1" ht="11.25" customHeight="1" x14ac:dyDescent="0.2">
      <c r="A1678" s="1181"/>
      <c r="B1678" s="830">
        <v>433226</v>
      </c>
      <c r="C1678" s="830">
        <v>433226</v>
      </c>
      <c r="D1678" s="771" t="s">
        <v>2634</v>
      </c>
    </row>
    <row r="1679" spans="1:4" s="770" customFormat="1" ht="11.25" customHeight="1" x14ac:dyDescent="0.2">
      <c r="A1679" s="1181"/>
      <c r="B1679" s="830">
        <v>490</v>
      </c>
      <c r="C1679" s="830">
        <v>490</v>
      </c>
      <c r="D1679" s="771" t="s">
        <v>2684</v>
      </c>
    </row>
    <row r="1680" spans="1:4" s="770" customFormat="1" ht="11.25" customHeight="1" x14ac:dyDescent="0.2">
      <c r="A1680" s="1181"/>
      <c r="B1680" s="830">
        <v>1500</v>
      </c>
      <c r="C1680" s="830">
        <v>1500</v>
      </c>
      <c r="D1680" s="771" t="s">
        <v>2644</v>
      </c>
    </row>
    <row r="1681" spans="1:4" s="770" customFormat="1" ht="11.25" customHeight="1" x14ac:dyDescent="0.2">
      <c r="A1681" s="1181"/>
      <c r="B1681" s="830">
        <v>12.1</v>
      </c>
      <c r="C1681" s="830">
        <v>0</v>
      </c>
      <c r="D1681" s="771" t="s">
        <v>2685</v>
      </c>
    </row>
    <row r="1682" spans="1:4" s="770" customFormat="1" ht="11.25" customHeight="1" x14ac:dyDescent="0.2">
      <c r="A1682" s="1181"/>
      <c r="B1682" s="830">
        <v>33.880000000000003</v>
      </c>
      <c r="C1682" s="830">
        <v>0</v>
      </c>
      <c r="D1682" s="771" t="s">
        <v>2686</v>
      </c>
    </row>
    <row r="1683" spans="1:4" s="770" customFormat="1" ht="11.25" customHeight="1" x14ac:dyDescent="0.2">
      <c r="A1683" s="1181"/>
      <c r="B1683" s="830">
        <v>471740.83999999997</v>
      </c>
      <c r="C1683" s="830">
        <v>471294.86</v>
      </c>
      <c r="D1683" s="771" t="s">
        <v>11</v>
      </c>
    </row>
    <row r="1684" spans="1:4" s="819" customFormat="1" ht="23.25" customHeight="1" x14ac:dyDescent="0.2">
      <c r="A1684" s="808" t="s">
        <v>4320</v>
      </c>
      <c r="B1684" s="809">
        <v>1075448.44</v>
      </c>
      <c r="C1684" s="809">
        <v>1035684.4823699999</v>
      </c>
      <c r="D1684" s="821"/>
    </row>
    <row r="1685" spans="1:4" s="800" customFormat="1" x14ac:dyDescent="0.15">
      <c r="A1685" s="822"/>
      <c r="B1685" s="816"/>
      <c r="C1685" s="816"/>
      <c r="D1685" s="817"/>
    </row>
    <row r="1686" spans="1:4" s="826" customFormat="1" ht="21" customHeight="1" x14ac:dyDescent="0.15">
      <c r="A1686" s="823" t="s">
        <v>402</v>
      </c>
      <c r="B1686" s="824">
        <f>B23+B90+B231+B1565+B1684</f>
        <v>7915154.4100000001</v>
      </c>
      <c r="C1686" s="824">
        <f>C23+C90+C231+C1565+C1684</f>
        <v>7802635.4757300001</v>
      </c>
      <c r="D1686" s="825"/>
    </row>
    <row r="1687" spans="1:4" s="800" customFormat="1" ht="12.75" customHeight="1" x14ac:dyDescent="0.15">
      <c r="B1687" s="827"/>
      <c r="C1687" s="827"/>
      <c r="D1687" s="828"/>
    </row>
    <row r="1688" spans="1:4" s="800" customFormat="1" ht="12.75" customHeight="1" x14ac:dyDescent="0.15">
      <c r="B1688" s="827"/>
      <c r="C1688" s="827"/>
      <c r="D1688" s="828"/>
    </row>
    <row r="1689" spans="1:4" s="800" customFormat="1" ht="12.75" customHeight="1" x14ac:dyDescent="0.15">
      <c r="A1689" s="1184" t="s">
        <v>4321</v>
      </c>
      <c r="B1689" s="1184"/>
      <c r="C1689" s="1184"/>
      <c r="D1689" s="1184"/>
    </row>
    <row r="1690" spans="1:4" s="800" customFormat="1" ht="24" customHeight="1" x14ac:dyDescent="0.15">
      <c r="A1690" s="1185" t="s">
        <v>5063</v>
      </c>
      <c r="B1690" s="1185"/>
      <c r="C1690" s="1185"/>
      <c r="D1690" s="1185"/>
    </row>
  </sheetData>
  <mergeCells count="225">
    <mergeCell ref="A1:D1"/>
    <mergeCell ref="A1689:D1689"/>
    <mergeCell ref="A1690:D1690"/>
    <mergeCell ref="A1605:A1619"/>
    <mergeCell ref="A1620:A1639"/>
    <mergeCell ref="A1640:A1646"/>
    <mergeCell ref="A1647:A1658"/>
    <mergeCell ref="A1659:A1670"/>
    <mergeCell ref="A1671:A1683"/>
    <mergeCell ref="A1557:A1560"/>
    <mergeCell ref="A1561:A1564"/>
    <mergeCell ref="A1567:A1570"/>
    <mergeCell ref="A1571:A1573"/>
    <mergeCell ref="A1574:A1588"/>
    <mergeCell ref="A1589:A1604"/>
    <mergeCell ref="A1536:A1539"/>
    <mergeCell ref="A1540:A1542"/>
    <mergeCell ref="A1543:A1545"/>
    <mergeCell ref="A1546:A1550"/>
    <mergeCell ref="A1551:A1553"/>
    <mergeCell ref="A1554:A1556"/>
    <mergeCell ref="A1517:A1519"/>
    <mergeCell ref="A1520:A1524"/>
    <mergeCell ref="A1525:A1526"/>
    <mergeCell ref="A1527:A1529"/>
    <mergeCell ref="A1530:A1533"/>
    <mergeCell ref="A1534:A1535"/>
    <mergeCell ref="A1502:A1504"/>
    <mergeCell ref="A1505:A1506"/>
    <mergeCell ref="A1507:A1508"/>
    <mergeCell ref="A1509:A1510"/>
    <mergeCell ref="A1511:A1514"/>
    <mergeCell ref="A1515:A1516"/>
    <mergeCell ref="A1485:A1487"/>
    <mergeCell ref="A1488:A1490"/>
    <mergeCell ref="A1491:A1493"/>
    <mergeCell ref="A1494:A1495"/>
    <mergeCell ref="A1496:A1498"/>
    <mergeCell ref="A1499:A1501"/>
    <mergeCell ref="A1458:A1464"/>
    <mergeCell ref="A1465:A1470"/>
    <mergeCell ref="A1471:A1473"/>
    <mergeCell ref="A1474:A1479"/>
    <mergeCell ref="A1480:A1482"/>
    <mergeCell ref="A1483:A1484"/>
    <mergeCell ref="A1433:A1438"/>
    <mergeCell ref="A1439:A1442"/>
    <mergeCell ref="A1443:A1446"/>
    <mergeCell ref="A1447:A1452"/>
    <mergeCell ref="A1453:A1455"/>
    <mergeCell ref="A1456:A1457"/>
    <mergeCell ref="A1397:A1402"/>
    <mergeCell ref="A1403:A1408"/>
    <mergeCell ref="A1409:A1414"/>
    <mergeCell ref="A1415:A1419"/>
    <mergeCell ref="A1420:A1425"/>
    <mergeCell ref="A1426:A1432"/>
    <mergeCell ref="A1356:A1364"/>
    <mergeCell ref="A1365:A1371"/>
    <mergeCell ref="A1372:A1376"/>
    <mergeCell ref="A1377:A1381"/>
    <mergeCell ref="A1382:A1389"/>
    <mergeCell ref="A1390:A1396"/>
    <mergeCell ref="A1308:A1320"/>
    <mergeCell ref="A1321:A1329"/>
    <mergeCell ref="A1330:A1337"/>
    <mergeCell ref="A1338:A1343"/>
    <mergeCell ref="A1344:A1349"/>
    <mergeCell ref="A1350:A1355"/>
    <mergeCell ref="A1277:A1279"/>
    <mergeCell ref="A1280:A1288"/>
    <mergeCell ref="A1289:A1295"/>
    <mergeCell ref="A1296:A1299"/>
    <mergeCell ref="A1300:A1303"/>
    <mergeCell ref="A1304:A1307"/>
    <mergeCell ref="A1226:A1233"/>
    <mergeCell ref="A1234:A1244"/>
    <mergeCell ref="A1245:A1252"/>
    <mergeCell ref="A1253:A1256"/>
    <mergeCell ref="A1257:A1265"/>
    <mergeCell ref="A1266:A1276"/>
    <mergeCell ref="A1176:A1184"/>
    <mergeCell ref="A1185:A1192"/>
    <mergeCell ref="A1193:A1198"/>
    <mergeCell ref="A1199:A1207"/>
    <mergeCell ref="A1208:A1215"/>
    <mergeCell ref="A1216:A1225"/>
    <mergeCell ref="A1122:A1130"/>
    <mergeCell ref="A1131:A1141"/>
    <mergeCell ref="A1142:A1145"/>
    <mergeCell ref="A1146:A1155"/>
    <mergeCell ref="A1156:A1165"/>
    <mergeCell ref="A1166:A1175"/>
    <mergeCell ref="A1055:A1063"/>
    <mergeCell ref="A1064:A1072"/>
    <mergeCell ref="A1073:A1084"/>
    <mergeCell ref="A1085:A1096"/>
    <mergeCell ref="A1097:A1110"/>
    <mergeCell ref="A1111:A1121"/>
    <mergeCell ref="A996:A1003"/>
    <mergeCell ref="A1004:A1012"/>
    <mergeCell ref="A1013:A1023"/>
    <mergeCell ref="A1024:A1032"/>
    <mergeCell ref="A1033:A1045"/>
    <mergeCell ref="A1046:A1054"/>
    <mergeCell ref="A938:A944"/>
    <mergeCell ref="A945:A952"/>
    <mergeCell ref="A953:A961"/>
    <mergeCell ref="A962:A970"/>
    <mergeCell ref="A971:A980"/>
    <mergeCell ref="A981:A995"/>
    <mergeCell ref="A879:A888"/>
    <mergeCell ref="A889:A897"/>
    <mergeCell ref="A898:A905"/>
    <mergeCell ref="A906:A915"/>
    <mergeCell ref="A916:A926"/>
    <mergeCell ref="A927:A937"/>
    <mergeCell ref="A824:A833"/>
    <mergeCell ref="A834:A842"/>
    <mergeCell ref="A843:A854"/>
    <mergeCell ref="A855:A863"/>
    <mergeCell ref="A864:A871"/>
    <mergeCell ref="A872:A878"/>
    <mergeCell ref="A765:A775"/>
    <mergeCell ref="A776:A784"/>
    <mergeCell ref="A785:A792"/>
    <mergeCell ref="A793:A798"/>
    <mergeCell ref="A799:A810"/>
    <mergeCell ref="A811:A823"/>
    <mergeCell ref="A718:A724"/>
    <mergeCell ref="A725:A732"/>
    <mergeCell ref="A733:A740"/>
    <mergeCell ref="A741:A747"/>
    <mergeCell ref="A748:A755"/>
    <mergeCell ref="A756:A764"/>
    <mergeCell ref="A673:A681"/>
    <mergeCell ref="A682:A688"/>
    <mergeCell ref="A689:A696"/>
    <mergeCell ref="A697:A701"/>
    <mergeCell ref="A702:A708"/>
    <mergeCell ref="A709:A717"/>
    <mergeCell ref="A611:A614"/>
    <mergeCell ref="A615:A623"/>
    <mergeCell ref="A624:A635"/>
    <mergeCell ref="A636:A650"/>
    <mergeCell ref="A651:A662"/>
    <mergeCell ref="A663:A672"/>
    <mergeCell ref="A565:A577"/>
    <mergeCell ref="A578:A587"/>
    <mergeCell ref="A588:A591"/>
    <mergeCell ref="A592:A596"/>
    <mergeCell ref="A597:A604"/>
    <mergeCell ref="A605:A610"/>
    <mergeCell ref="A504:A515"/>
    <mergeCell ref="A516:A524"/>
    <mergeCell ref="A525:A535"/>
    <mergeCell ref="A536:A545"/>
    <mergeCell ref="A546:A554"/>
    <mergeCell ref="A555:A564"/>
    <mergeCell ref="A451:A457"/>
    <mergeCell ref="A458:A466"/>
    <mergeCell ref="A467:A476"/>
    <mergeCell ref="A477:A483"/>
    <mergeCell ref="A484:A492"/>
    <mergeCell ref="A493:A503"/>
    <mergeCell ref="A397:A404"/>
    <mergeCell ref="A405:A414"/>
    <mergeCell ref="A415:A425"/>
    <mergeCell ref="A426:A435"/>
    <mergeCell ref="A436:A443"/>
    <mergeCell ref="A444:A450"/>
    <mergeCell ref="A334:A341"/>
    <mergeCell ref="A342:A353"/>
    <mergeCell ref="A354:A367"/>
    <mergeCell ref="A368:A376"/>
    <mergeCell ref="A377:A388"/>
    <mergeCell ref="A389:A396"/>
    <mergeCell ref="A300:A304"/>
    <mergeCell ref="A305:A308"/>
    <mergeCell ref="A309:A312"/>
    <mergeCell ref="A313:A317"/>
    <mergeCell ref="A318:A321"/>
    <mergeCell ref="A322:A333"/>
    <mergeCell ref="A270:A274"/>
    <mergeCell ref="A275:A280"/>
    <mergeCell ref="A281:A284"/>
    <mergeCell ref="A285:A288"/>
    <mergeCell ref="A289:A294"/>
    <mergeCell ref="A295:A299"/>
    <mergeCell ref="A257:A260"/>
    <mergeCell ref="A261:A264"/>
    <mergeCell ref="A265:A269"/>
    <mergeCell ref="A186:A194"/>
    <mergeCell ref="A195:A202"/>
    <mergeCell ref="A203:A207"/>
    <mergeCell ref="A208:A214"/>
    <mergeCell ref="A215:A222"/>
    <mergeCell ref="A223:A230"/>
    <mergeCell ref="A169:A175"/>
    <mergeCell ref="A176:A179"/>
    <mergeCell ref="A180:A185"/>
    <mergeCell ref="A123:A127"/>
    <mergeCell ref="A128:A136"/>
    <mergeCell ref="A137:A145"/>
    <mergeCell ref="A233:A246"/>
    <mergeCell ref="A247:A250"/>
    <mergeCell ref="A251:A256"/>
    <mergeCell ref="A5:A7"/>
    <mergeCell ref="A8:A11"/>
    <mergeCell ref="A12:A22"/>
    <mergeCell ref="A25:A32"/>
    <mergeCell ref="A33:A42"/>
    <mergeCell ref="A43:A50"/>
    <mergeCell ref="A146:A152"/>
    <mergeCell ref="A153:A160"/>
    <mergeCell ref="A161:A168"/>
    <mergeCell ref="A106:A110"/>
    <mergeCell ref="A111:A115"/>
    <mergeCell ref="A116:A122"/>
    <mergeCell ref="A51:A63"/>
    <mergeCell ref="A64:A73"/>
    <mergeCell ref="A74:A84"/>
    <mergeCell ref="A85:A89"/>
    <mergeCell ref="A92:A96"/>
    <mergeCell ref="A97:A105"/>
  </mergeCells>
  <printOptions horizontalCentered="1"/>
  <pageMargins left="0.39370078740157483" right="0.39370078740157483" top="0.59055118110236227" bottom="0.39370078740157483" header="0.31496062992125984" footer="0.11811023622047245"/>
  <pageSetup paperSize="9" scale="96" firstPageNumber="328" fitToHeight="0" orientation="landscape" useFirstPageNumber="1" r:id="rId1"/>
  <headerFooter>
    <oddHeader>&amp;L&amp;"Tahoma,Kurzíva"&amp;9Závěrečný účet za rok 2018&amp;R&amp;"Tahoma,Kurzíva"&amp;9Tabulka č. 26</oddHeader>
    <oddFooter>&amp;C&amp;"Tahoma,Obyčejné"&amp;P</oddFooter>
  </headerFooter>
  <rowBreaks count="37" manualBreakCount="37">
    <brk id="44" max="16383" man="1"/>
    <brk id="134" max="16383" man="1"/>
    <brk id="179" max="16383" man="1"/>
    <brk id="224" max="16383" man="1"/>
    <brk id="265" max="16383" man="1"/>
    <brk id="312" max="3" man="1"/>
    <brk id="356" max="16383" man="1"/>
    <brk id="402" max="16383" man="1"/>
    <brk id="445" max="16383" man="1"/>
    <brk id="490" max="16383" man="1"/>
    <brk id="535" max="16383" man="1"/>
    <brk id="580" max="16383" man="1"/>
    <brk id="626" max="16383" man="1"/>
    <brk id="669" max="16383" man="1"/>
    <brk id="714" max="16383" man="1"/>
    <brk id="760" max="16383" man="1"/>
    <brk id="803" max="16383" man="1"/>
    <brk id="846" max="16383" man="1"/>
    <brk id="888" max="16383" man="1"/>
    <brk id="934" max="16383" man="1"/>
    <brk id="978" max="16383" man="1"/>
    <brk id="1021" max="16383" man="1"/>
    <brk id="1063" max="16383" man="1"/>
    <brk id="1107" max="16383" man="1"/>
    <brk id="1152" max="16383" man="1"/>
    <brk id="1194" max="16383" man="1"/>
    <brk id="1237" max="16383" man="1"/>
    <brk id="1282" max="16383" man="1"/>
    <brk id="1327" max="16383" man="1"/>
    <brk id="1371" max="16383" man="1"/>
    <brk id="1414" max="16383" man="1"/>
    <brk id="1459" max="16383" man="1"/>
    <brk id="1504" max="16383" man="1"/>
    <brk id="1550" max="16383" man="1"/>
    <brk id="1594" max="16383" man="1"/>
    <brk id="1639" max="16383" man="1"/>
    <brk id="1684"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59"/>
  <sheetViews>
    <sheetView zoomScaleNormal="100" zoomScaleSheetLayoutView="100" workbookViewId="0">
      <selection activeCell="F2" sqref="F2"/>
    </sheetView>
  </sheetViews>
  <sheetFormatPr defaultRowHeight="10.5" x14ac:dyDescent="0.15"/>
  <cols>
    <col min="1" max="1" width="38.5703125" style="766" customWidth="1"/>
    <col min="2" max="3" width="11.140625" style="766" customWidth="1"/>
    <col min="4" max="4" width="87.28515625" style="768" customWidth="1"/>
    <col min="5" max="16384" width="9.140625" style="766"/>
  </cols>
  <sheetData>
    <row r="1" spans="1:4" s="832" customFormat="1" ht="21" customHeight="1" x14ac:dyDescent="0.2">
      <c r="A1" s="1189" t="s">
        <v>4322</v>
      </c>
      <c r="B1" s="1189"/>
      <c r="C1" s="1189"/>
      <c r="D1" s="1189"/>
    </row>
    <row r="2" spans="1:4" s="832" customFormat="1" ht="12.75" x14ac:dyDescent="0.2">
      <c r="A2" s="833"/>
      <c r="B2" s="833"/>
      <c r="C2" s="833"/>
      <c r="D2" s="834" t="s">
        <v>2</v>
      </c>
    </row>
    <row r="3" spans="1:4" s="836" customFormat="1" ht="13.5" customHeight="1" x14ac:dyDescent="0.2">
      <c r="A3" s="835" t="s">
        <v>460</v>
      </c>
      <c r="B3" s="835" t="s">
        <v>4308</v>
      </c>
      <c r="C3" s="835" t="s">
        <v>4309</v>
      </c>
      <c r="D3" s="835" t="s">
        <v>4310</v>
      </c>
    </row>
    <row r="4" spans="1:4" s="840" customFormat="1" ht="24.75" customHeight="1" x14ac:dyDescent="0.2">
      <c r="A4" s="837" t="s">
        <v>4323</v>
      </c>
      <c r="B4" s="838"/>
      <c r="C4" s="838"/>
      <c r="D4" s="839"/>
    </row>
    <row r="5" spans="1:4" s="770" customFormat="1" ht="11.25" customHeight="1" x14ac:dyDescent="0.2">
      <c r="A5" s="1186" t="s">
        <v>466</v>
      </c>
      <c r="B5" s="853">
        <v>449.8</v>
      </c>
      <c r="C5" s="853">
        <v>322.38078000000002</v>
      </c>
      <c r="D5" s="769" t="s">
        <v>2687</v>
      </c>
    </row>
    <row r="6" spans="1:4" s="770" customFormat="1" ht="11.25" customHeight="1" x14ac:dyDescent="0.2">
      <c r="A6" s="1187"/>
      <c r="B6" s="854">
        <v>65</v>
      </c>
      <c r="C6" s="854">
        <v>64.453999999999994</v>
      </c>
      <c r="D6" s="771" t="s">
        <v>2688</v>
      </c>
    </row>
    <row r="7" spans="1:4" s="770" customFormat="1" ht="11.25" customHeight="1" x14ac:dyDescent="0.2">
      <c r="A7" s="1187"/>
      <c r="B7" s="854">
        <v>3598</v>
      </c>
      <c r="C7" s="854">
        <v>3598</v>
      </c>
      <c r="D7" s="771" t="s">
        <v>2689</v>
      </c>
    </row>
    <row r="8" spans="1:4" s="770" customFormat="1" ht="11.25" customHeight="1" x14ac:dyDescent="0.2">
      <c r="A8" s="1187"/>
      <c r="B8" s="854">
        <v>94.4</v>
      </c>
      <c r="C8" s="854">
        <v>67.62</v>
      </c>
      <c r="D8" s="771" t="s">
        <v>2690</v>
      </c>
    </row>
    <row r="9" spans="1:4" s="770" customFormat="1" ht="11.25" customHeight="1" x14ac:dyDescent="0.2">
      <c r="A9" s="1187"/>
      <c r="B9" s="854">
        <v>461.6</v>
      </c>
      <c r="C9" s="854">
        <v>446.42899999999997</v>
      </c>
      <c r="D9" s="771" t="s">
        <v>2691</v>
      </c>
    </row>
    <row r="10" spans="1:4" s="770" customFormat="1" ht="11.25" customHeight="1" x14ac:dyDescent="0.2">
      <c r="A10" s="1187"/>
      <c r="B10" s="854">
        <v>1765</v>
      </c>
      <c r="C10" s="854">
        <v>0</v>
      </c>
      <c r="D10" s="771" t="s">
        <v>465</v>
      </c>
    </row>
    <row r="11" spans="1:4" s="770" customFormat="1" ht="11.25" customHeight="1" x14ac:dyDescent="0.2">
      <c r="A11" s="1187"/>
      <c r="B11" s="854">
        <v>50</v>
      </c>
      <c r="C11" s="854">
        <v>50</v>
      </c>
      <c r="D11" s="771" t="s">
        <v>496</v>
      </c>
    </row>
    <row r="12" spans="1:4" s="770" customFormat="1" ht="11.25" customHeight="1" x14ac:dyDescent="0.2">
      <c r="A12" s="1188"/>
      <c r="B12" s="855">
        <v>6483.8</v>
      </c>
      <c r="C12" s="856">
        <v>4548.8837800000001</v>
      </c>
      <c r="D12" s="772" t="s">
        <v>11</v>
      </c>
    </row>
    <row r="13" spans="1:4" s="770" customFormat="1" ht="21" x14ac:dyDescent="0.2">
      <c r="A13" s="1187" t="s">
        <v>733</v>
      </c>
      <c r="B13" s="854">
        <v>80</v>
      </c>
      <c r="C13" s="857">
        <v>80</v>
      </c>
      <c r="D13" s="771" t="s">
        <v>2692</v>
      </c>
    </row>
    <row r="14" spans="1:4" s="770" customFormat="1" ht="11.25" customHeight="1" x14ac:dyDescent="0.2">
      <c r="A14" s="1187"/>
      <c r="B14" s="854">
        <v>140</v>
      </c>
      <c r="C14" s="857">
        <v>140</v>
      </c>
      <c r="D14" s="771" t="s">
        <v>2693</v>
      </c>
    </row>
    <row r="15" spans="1:4" s="770" customFormat="1" ht="11.25" customHeight="1" x14ac:dyDescent="0.2">
      <c r="A15" s="1187"/>
      <c r="B15" s="854">
        <v>13335</v>
      </c>
      <c r="C15" s="857">
        <v>13335</v>
      </c>
      <c r="D15" s="771" t="s">
        <v>2689</v>
      </c>
    </row>
    <row r="16" spans="1:4" s="770" customFormat="1" ht="11.25" customHeight="1" x14ac:dyDescent="0.2">
      <c r="A16" s="1187"/>
      <c r="B16" s="854">
        <v>400</v>
      </c>
      <c r="C16" s="857">
        <v>400</v>
      </c>
      <c r="D16" s="771" t="s">
        <v>2694</v>
      </c>
    </row>
    <row r="17" spans="1:4" s="770" customFormat="1" ht="11.25" customHeight="1" x14ac:dyDescent="0.2">
      <c r="A17" s="1187"/>
      <c r="B17" s="854">
        <v>100</v>
      </c>
      <c r="C17" s="857">
        <v>100</v>
      </c>
      <c r="D17" s="771" t="s">
        <v>2695</v>
      </c>
    </row>
    <row r="18" spans="1:4" s="770" customFormat="1" ht="11.25" customHeight="1" x14ac:dyDescent="0.2">
      <c r="A18" s="1187"/>
      <c r="B18" s="854">
        <v>2551</v>
      </c>
      <c r="C18" s="857">
        <v>2551</v>
      </c>
      <c r="D18" s="771" t="s">
        <v>2294</v>
      </c>
    </row>
    <row r="19" spans="1:4" s="770" customFormat="1" ht="11.25" customHeight="1" x14ac:dyDescent="0.2">
      <c r="A19" s="1187"/>
      <c r="B19" s="854">
        <v>30</v>
      </c>
      <c r="C19" s="857">
        <v>30</v>
      </c>
      <c r="D19" s="771" t="s">
        <v>2696</v>
      </c>
    </row>
    <row r="20" spans="1:4" s="770" customFormat="1" ht="11.25" customHeight="1" x14ac:dyDescent="0.2">
      <c r="A20" s="1187"/>
      <c r="B20" s="854">
        <v>199.9</v>
      </c>
      <c r="C20" s="857">
        <v>199.9</v>
      </c>
      <c r="D20" s="771" t="s">
        <v>713</v>
      </c>
    </row>
    <row r="21" spans="1:4" s="770" customFormat="1" ht="11.25" customHeight="1" x14ac:dyDescent="0.2">
      <c r="A21" s="1187"/>
      <c r="B21" s="854">
        <v>16835.900000000001</v>
      </c>
      <c r="C21" s="857">
        <v>16835.900000000001</v>
      </c>
      <c r="D21" s="771" t="s">
        <v>11</v>
      </c>
    </row>
    <row r="22" spans="1:4" s="770" customFormat="1" ht="11.25" customHeight="1" x14ac:dyDescent="0.2">
      <c r="A22" s="1186" t="s">
        <v>497</v>
      </c>
      <c r="B22" s="853">
        <v>118.8</v>
      </c>
      <c r="C22" s="858">
        <v>118.8</v>
      </c>
      <c r="D22" s="769" t="s">
        <v>2697</v>
      </c>
    </row>
    <row r="23" spans="1:4" s="770" customFormat="1" ht="11.25" customHeight="1" x14ac:dyDescent="0.2">
      <c r="A23" s="1187"/>
      <c r="B23" s="854">
        <v>135</v>
      </c>
      <c r="C23" s="857">
        <v>131.21199999999999</v>
      </c>
      <c r="D23" s="771" t="s">
        <v>2688</v>
      </c>
    </row>
    <row r="24" spans="1:4" s="770" customFormat="1" ht="11.25" customHeight="1" x14ac:dyDescent="0.2">
      <c r="A24" s="1187"/>
      <c r="B24" s="854">
        <v>20440</v>
      </c>
      <c r="C24" s="857">
        <v>20440</v>
      </c>
      <c r="D24" s="771" t="s">
        <v>2689</v>
      </c>
    </row>
    <row r="25" spans="1:4" s="770" customFormat="1" ht="11.25" customHeight="1" x14ac:dyDescent="0.2">
      <c r="A25" s="1187"/>
      <c r="B25" s="854">
        <v>196</v>
      </c>
      <c r="C25" s="857">
        <v>196</v>
      </c>
      <c r="D25" s="771" t="s">
        <v>2694</v>
      </c>
    </row>
    <row r="26" spans="1:4" s="770" customFormat="1" ht="11.25" customHeight="1" x14ac:dyDescent="0.2">
      <c r="A26" s="1187"/>
      <c r="B26" s="854">
        <v>70</v>
      </c>
      <c r="C26" s="857">
        <v>70</v>
      </c>
      <c r="D26" s="771" t="s">
        <v>2691</v>
      </c>
    </row>
    <row r="27" spans="1:4" s="770" customFormat="1" ht="11.25" customHeight="1" x14ac:dyDescent="0.2">
      <c r="A27" s="1187"/>
      <c r="B27" s="854">
        <v>50</v>
      </c>
      <c r="C27" s="857">
        <v>50</v>
      </c>
      <c r="D27" s="771" t="s">
        <v>496</v>
      </c>
    </row>
    <row r="28" spans="1:4" s="770" customFormat="1" ht="11.25" customHeight="1" x14ac:dyDescent="0.2">
      <c r="A28" s="1187"/>
      <c r="B28" s="854">
        <v>1901</v>
      </c>
      <c r="C28" s="857">
        <v>1901</v>
      </c>
      <c r="D28" s="771" t="s">
        <v>2698</v>
      </c>
    </row>
    <row r="29" spans="1:4" s="770" customFormat="1" ht="11.25" customHeight="1" x14ac:dyDescent="0.2">
      <c r="A29" s="1188"/>
      <c r="B29" s="855">
        <v>22910.799999999999</v>
      </c>
      <c r="C29" s="856">
        <v>22907.011999999999</v>
      </c>
      <c r="D29" s="772" t="s">
        <v>11</v>
      </c>
    </row>
    <row r="30" spans="1:4" s="770" customFormat="1" ht="11.25" customHeight="1" x14ac:dyDescent="0.2">
      <c r="A30" s="1187" t="s">
        <v>2699</v>
      </c>
      <c r="B30" s="854">
        <v>5702</v>
      </c>
      <c r="C30" s="857">
        <v>5702</v>
      </c>
      <c r="D30" s="771" t="s">
        <v>2689</v>
      </c>
    </row>
    <row r="31" spans="1:4" s="770" customFormat="1" ht="11.25" customHeight="1" x14ac:dyDescent="0.2">
      <c r="A31" s="1187"/>
      <c r="B31" s="854">
        <v>400</v>
      </c>
      <c r="C31" s="857">
        <v>224.31657999999999</v>
      </c>
      <c r="D31" s="771" t="s">
        <v>2694</v>
      </c>
    </row>
    <row r="32" spans="1:4" s="770" customFormat="1" ht="11.25" customHeight="1" x14ac:dyDescent="0.2">
      <c r="A32" s="1187"/>
      <c r="B32" s="854">
        <v>353</v>
      </c>
      <c r="C32" s="857">
        <v>353</v>
      </c>
      <c r="D32" s="771" t="s">
        <v>2698</v>
      </c>
    </row>
    <row r="33" spans="1:4" s="770" customFormat="1" ht="11.25" customHeight="1" x14ac:dyDescent="0.2">
      <c r="A33" s="1187"/>
      <c r="B33" s="854">
        <v>6455</v>
      </c>
      <c r="C33" s="857">
        <v>6279.3165799999997</v>
      </c>
      <c r="D33" s="771" t="s">
        <v>11</v>
      </c>
    </row>
    <row r="34" spans="1:4" s="770" customFormat="1" ht="11.25" customHeight="1" x14ac:dyDescent="0.2">
      <c r="A34" s="1186" t="s">
        <v>498</v>
      </c>
      <c r="B34" s="853">
        <v>53</v>
      </c>
      <c r="C34" s="858">
        <v>53</v>
      </c>
      <c r="D34" s="769" t="s">
        <v>2693</v>
      </c>
    </row>
    <row r="35" spans="1:4" s="770" customFormat="1" ht="11.25" customHeight="1" x14ac:dyDescent="0.2">
      <c r="A35" s="1187"/>
      <c r="B35" s="854">
        <v>50</v>
      </c>
      <c r="C35" s="857">
        <v>50</v>
      </c>
      <c r="D35" s="771" t="s">
        <v>496</v>
      </c>
    </row>
    <row r="36" spans="1:4" s="770" customFormat="1" ht="11.25" customHeight="1" x14ac:dyDescent="0.2">
      <c r="A36" s="1188"/>
      <c r="B36" s="855">
        <v>103</v>
      </c>
      <c r="C36" s="856">
        <v>103</v>
      </c>
      <c r="D36" s="772" t="s">
        <v>11</v>
      </c>
    </row>
    <row r="37" spans="1:4" s="770" customFormat="1" ht="11.25" customHeight="1" x14ac:dyDescent="0.2">
      <c r="A37" s="1187" t="s">
        <v>499</v>
      </c>
      <c r="B37" s="854">
        <v>400</v>
      </c>
      <c r="C37" s="857">
        <v>320</v>
      </c>
      <c r="D37" s="771" t="s">
        <v>2700</v>
      </c>
    </row>
    <row r="38" spans="1:4" s="770" customFormat="1" ht="11.25" customHeight="1" x14ac:dyDescent="0.2">
      <c r="A38" s="1187"/>
      <c r="B38" s="854">
        <v>1199</v>
      </c>
      <c r="C38" s="857">
        <v>1199</v>
      </c>
      <c r="D38" s="771" t="s">
        <v>2701</v>
      </c>
    </row>
    <row r="39" spans="1:4" s="770" customFormat="1" ht="11.25" customHeight="1" x14ac:dyDescent="0.2">
      <c r="A39" s="1187"/>
      <c r="B39" s="854">
        <v>75</v>
      </c>
      <c r="C39" s="857">
        <v>75</v>
      </c>
      <c r="D39" s="771" t="s">
        <v>713</v>
      </c>
    </row>
    <row r="40" spans="1:4" s="770" customFormat="1" ht="11.25" customHeight="1" x14ac:dyDescent="0.2">
      <c r="A40" s="1187"/>
      <c r="B40" s="854">
        <v>50</v>
      </c>
      <c r="C40" s="857">
        <v>50</v>
      </c>
      <c r="D40" s="771" t="s">
        <v>496</v>
      </c>
    </row>
    <row r="41" spans="1:4" s="770" customFormat="1" ht="11.25" customHeight="1" x14ac:dyDescent="0.2">
      <c r="A41" s="1187"/>
      <c r="B41" s="854">
        <v>1724</v>
      </c>
      <c r="C41" s="857">
        <v>1644</v>
      </c>
      <c r="D41" s="771" t="s">
        <v>11</v>
      </c>
    </row>
    <row r="42" spans="1:4" s="770" customFormat="1" ht="21" x14ac:dyDescent="0.2">
      <c r="A42" s="1186" t="s">
        <v>500</v>
      </c>
      <c r="B42" s="853">
        <v>100</v>
      </c>
      <c r="C42" s="858">
        <v>100</v>
      </c>
      <c r="D42" s="769" t="s">
        <v>2692</v>
      </c>
    </row>
    <row r="43" spans="1:4" s="770" customFormat="1" ht="21" x14ac:dyDescent="0.2">
      <c r="A43" s="1187"/>
      <c r="B43" s="854">
        <v>167</v>
      </c>
      <c r="C43" s="857">
        <v>167</v>
      </c>
      <c r="D43" s="771" t="s">
        <v>2702</v>
      </c>
    </row>
    <row r="44" spans="1:4" s="770" customFormat="1" ht="11.25" customHeight="1" x14ac:dyDescent="0.2">
      <c r="A44" s="1187"/>
      <c r="B44" s="854">
        <v>6100</v>
      </c>
      <c r="C44" s="857">
        <v>6100</v>
      </c>
      <c r="D44" s="771" t="s">
        <v>2689</v>
      </c>
    </row>
    <row r="45" spans="1:4" s="770" customFormat="1" ht="11.25" customHeight="1" x14ac:dyDescent="0.2">
      <c r="A45" s="1187"/>
      <c r="B45" s="854">
        <v>100.8</v>
      </c>
      <c r="C45" s="857">
        <v>100.8</v>
      </c>
      <c r="D45" s="771" t="s">
        <v>2694</v>
      </c>
    </row>
    <row r="46" spans="1:4" s="770" customFormat="1" ht="11.25" customHeight="1" x14ac:dyDescent="0.2">
      <c r="A46" s="1187"/>
      <c r="B46" s="854">
        <v>210</v>
      </c>
      <c r="C46" s="857">
        <v>210</v>
      </c>
      <c r="D46" s="771" t="s">
        <v>2703</v>
      </c>
    </row>
    <row r="47" spans="1:4" s="770" customFormat="1" ht="11.25" customHeight="1" x14ac:dyDescent="0.2">
      <c r="A47" s="1187"/>
      <c r="B47" s="854">
        <v>20</v>
      </c>
      <c r="C47" s="857">
        <v>20</v>
      </c>
      <c r="D47" s="771" t="s">
        <v>2696</v>
      </c>
    </row>
    <row r="48" spans="1:4" s="770" customFormat="1" ht="11.25" customHeight="1" x14ac:dyDescent="0.2">
      <c r="A48" s="1187"/>
      <c r="B48" s="854">
        <v>450</v>
      </c>
      <c r="C48" s="857">
        <v>0</v>
      </c>
      <c r="D48" s="771" t="s">
        <v>496</v>
      </c>
    </row>
    <row r="49" spans="1:4" s="770" customFormat="1" ht="11.25" customHeight="1" x14ac:dyDescent="0.2">
      <c r="A49" s="1188"/>
      <c r="B49" s="855">
        <v>7147.8</v>
      </c>
      <c r="C49" s="856">
        <v>6697.8</v>
      </c>
      <c r="D49" s="772" t="s">
        <v>11</v>
      </c>
    </row>
    <row r="50" spans="1:4" s="770" customFormat="1" ht="11.25" customHeight="1" x14ac:dyDescent="0.2">
      <c r="A50" s="1187" t="s">
        <v>501</v>
      </c>
      <c r="B50" s="854">
        <v>225</v>
      </c>
      <c r="C50" s="857">
        <v>225</v>
      </c>
      <c r="D50" s="771" t="s">
        <v>496</v>
      </c>
    </row>
    <row r="51" spans="1:4" s="770" customFormat="1" ht="11.25" customHeight="1" x14ac:dyDescent="0.2">
      <c r="A51" s="1187"/>
      <c r="B51" s="854">
        <v>225</v>
      </c>
      <c r="C51" s="857">
        <v>225</v>
      </c>
      <c r="D51" s="771" t="s">
        <v>11</v>
      </c>
    </row>
    <row r="52" spans="1:4" s="770" customFormat="1" ht="11.25" customHeight="1" x14ac:dyDescent="0.2">
      <c r="A52" s="1186" t="s">
        <v>502</v>
      </c>
      <c r="B52" s="853">
        <v>135</v>
      </c>
      <c r="C52" s="858">
        <v>134.97999999999999</v>
      </c>
      <c r="D52" s="769" t="s">
        <v>2688</v>
      </c>
    </row>
    <row r="53" spans="1:4" s="770" customFormat="1" ht="11.25" customHeight="1" x14ac:dyDescent="0.2">
      <c r="A53" s="1187"/>
      <c r="B53" s="854">
        <v>1908</v>
      </c>
      <c r="C53" s="857">
        <v>1908</v>
      </c>
      <c r="D53" s="771" t="s">
        <v>2689</v>
      </c>
    </row>
    <row r="54" spans="1:4" s="770" customFormat="1" ht="11.25" customHeight="1" x14ac:dyDescent="0.2">
      <c r="A54" s="1187"/>
      <c r="B54" s="854">
        <v>119</v>
      </c>
      <c r="C54" s="857">
        <v>119</v>
      </c>
      <c r="D54" s="771" t="s">
        <v>2691</v>
      </c>
    </row>
    <row r="55" spans="1:4" s="770" customFormat="1" ht="11.25" customHeight="1" x14ac:dyDescent="0.2">
      <c r="A55" s="1187"/>
      <c r="B55" s="854">
        <v>400</v>
      </c>
      <c r="C55" s="857">
        <v>400</v>
      </c>
      <c r="D55" s="771" t="s">
        <v>2703</v>
      </c>
    </row>
    <row r="56" spans="1:4" s="770" customFormat="1" ht="11.25" customHeight="1" x14ac:dyDescent="0.2">
      <c r="A56" s="1187"/>
      <c r="B56" s="854">
        <v>570</v>
      </c>
      <c r="C56" s="857">
        <v>570</v>
      </c>
      <c r="D56" s="771" t="s">
        <v>2294</v>
      </c>
    </row>
    <row r="57" spans="1:4" s="770" customFormat="1" ht="11.25" customHeight="1" x14ac:dyDescent="0.2">
      <c r="A57" s="1187"/>
      <c r="B57" s="854">
        <v>30.16</v>
      </c>
      <c r="C57" s="857">
        <v>30.151800000000001</v>
      </c>
      <c r="D57" s="771" t="s">
        <v>2332</v>
      </c>
    </row>
    <row r="58" spans="1:4" s="770" customFormat="1" ht="11.25" customHeight="1" x14ac:dyDescent="0.2">
      <c r="A58" s="1187"/>
      <c r="B58" s="854">
        <v>550</v>
      </c>
      <c r="C58" s="857">
        <v>50</v>
      </c>
      <c r="D58" s="771" t="s">
        <v>496</v>
      </c>
    </row>
    <row r="59" spans="1:4" s="770" customFormat="1" ht="11.25" customHeight="1" x14ac:dyDescent="0.2">
      <c r="A59" s="1188"/>
      <c r="B59" s="855">
        <v>3712.16</v>
      </c>
      <c r="C59" s="856">
        <v>3212.1318000000001</v>
      </c>
      <c r="D59" s="772" t="s">
        <v>11</v>
      </c>
    </row>
    <row r="60" spans="1:4" s="770" customFormat="1" ht="11.25" customHeight="1" x14ac:dyDescent="0.2">
      <c r="A60" s="1187" t="s">
        <v>503</v>
      </c>
      <c r="B60" s="854">
        <v>52.5</v>
      </c>
      <c r="C60" s="857">
        <v>52.5</v>
      </c>
      <c r="D60" s="771" t="s">
        <v>2697</v>
      </c>
    </row>
    <row r="61" spans="1:4" s="770" customFormat="1" ht="11.25" customHeight="1" x14ac:dyDescent="0.2">
      <c r="A61" s="1187"/>
      <c r="B61" s="854">
        <v>13694</v>
      </c>
      <c r="C61" s="857">
        <v>13694</v>
      </c>
      <c r="D61" s="771" t="s">
        <v>2689</v>
      </c>
    </row>
    <row r="62" spans="1:4" s="770" customFormat="1" ht="11.25" customHeight="1" x14ac:dyDescent="0.2">
      <c r="A62" s="1187"/>
      <c r="B62" s="854">
        <v>176</v>
      </c>
      <c r="C62" s="857">
        <v>176</v>
      </c>
      <c r="D62" s="771" t="s">
        <v>2695</v>
      </c>
    </row>
    <row r="63" spans="1:4" s="770" customFormat="1" ht="11.25" customHeight="1" x14ac:dyDescent="0.2">
      <c r="A63" s="1187"/>
      <c r="B63" s="854">
        <v>220</v>
      </c>
      <c r="C63" s="857">
        <v>220</v>
      </c>
      <c r="D63" s="771" t="s">
        <v>2703</v>
      </c>
    </row>
    <row r="64" spans="1:4" s="770" customFormat="1" ht="11.25" customHeight="1" x14ac:dyDescent="0.2">
      <c r="A64" s="1187"/>
      <c r="B64" s="854">
        <v>50</v>
      </c>
      <c r="C64" s="857">
        <v>50</v>
      </c>
      <c r="D64" s="771" t="s">
        <v>496</v>
      </c>
    </row>
    <row r="65" spans="1:4" s="770" customFormat="1" ht="11.25" customHeight="1" x14ac:dyDescent="0.2">
      <c r="A65" s="1187"/>
      <c r="B65" s="854">
        <v>295</v>
      </c>
      <c r="C65" s="857">
        <v>295</v>
      </c>
      <c r="D65" s="771" t="s">
        <v>2698</v>
      </c>
    </row>
    <row r="66" spans="1:4" s="770" customFormat="1" ht="11.25" customHeight="1" x14ac:dyDescent="0.2">
      <c r="A66" s="1187"/>
      <c r="B66" s="854">
        <v>14487.5</v>
      </c>
      <c r="C66" s="857">
        <v>14487.5</v>
      </c>
      <c r="D66" s="771" t="s">
        <v>11</v>
      </c>
    </row>
    <row r="67" spans="1:4" s="770" customFormat="1" ht="11.25" customHeight="1" x14ac:dyDescent="0.2">
      <c r="A67" s="1186" t="s">
        <v>504</v>
      </c>
      <c r="B67" s="853">
        <v>84</v>
      </c>
      <c r="C67" s="858">
        <v>84</v>
      </c>
      <c r="D67" s="769" t="s">
        <v>2704</v>
      </c>
    </row>
    <row r="68" spans="1:4" s="770" customFormat="1" ht="11.25" customHeight="1" x14ac:dyDescent="0.2">
      <c r="A68" s="1187"/>
      <c r="B68" s="854">
        <v>7000</v>
      </c>
      <c r="C68" s="857">
        <v>6133.0557399999998</v>
      </c>
      <c r="D68" s="771" t="s">
        <v>574</v>
      </c>
    </row>
    <row r="69" spans="1:4" s="770" customFormat="1" ht="11.25" customHeight="1" x14ac:dyDescent="0.2">
      <c r="A69" s="1187"/>
      <c r="B69" s="854">
        <v>3000</v>
      </c>
      <c r="C69" s="857">
        <v>3000</v>
      </c>
      <c r="D69" s="771" t="s">
        <v>687</v>
      </c>
    </row>
    <row r="70" spans="1:4" s="770" customFormat="1" ht="11.25" customHeight="1" x14ac:dyDescent="0.2">
      <c r="A70" s="1187"/>
      <c r="B70" s="854">
        <v>275</v>
      </c>
      <c r="C70" s="857">
        <v>275</v>
      </c>
      <c r="D70" s="771" t="s">
        <v>496</v>
      </c>
    </row>
    <row r="71" spans="1:4" s="770" customFormat="1" ht="11.25" customHeight="1" x14ac:dyDescent="0.2">
      <c r="A71" s="1188"/>
      <c r="B71" s="855">
        <v>10359</v>
      </c>
      <c r="C71" s="856">
        <v>9492.0557399999998</v>
      </c>
      <c r="D71" s="772" t="s">
        <v>11</v>
      </c>
    </row>
    <row r="72" spans="1:4" s="770" customFormat="1" ht="11.25" customHeight="1" x14ac:dyDescent="0.2">
      <c r="A72" s="1187" t="s">
        <v>505</v>
      </c>
      <c r="B72" s="854">
        <v>90</v>
      </c>
      <c r="C72" s="857">
        <v>90</v>
      </c>
      <c r="D72" s="771" t="s">
        <v>2704</v>
      </c>
    </row>
    <row r="73" spans="1:4" s="770" customFormat="1" ht="11.25" customHeight="1" x14ac:dyDescent="0.2">
      <c r="A73" s="1187"/>
      <c r="B73" s="854">
        <v>70</v>
      </c>
      <c r="C73" s="857">
        <v>54.247999999999998</v>
      </c>
      <c r="D73" s="771" t="s">
        <v>2693</v>
      </c>
    </row>
    <row r="74" spans="1:4" s="770" customFormat="1" ht="11.25" customHeight="1" x14ac:dyDescent="0.2">
      <c r="A74" s="1187"/>
      <c r="B74" s="854">
        <v>12795</v>
      </c>
      <c r="C74" s="857">
        <v>12795</v>
      </c>
      <c r="D74" s="771" t="s">
        <v>2689</v>
      </c>
    </row>
    <row r="75" spans="1:4" s="770" customFormat="1" ht="11.25" customHeight="1" x14ac:dyDescent="0.2">
      <c r="A75" s="1187"/>
      <c r="B75" s="854">
        <v>200</v>
      </c>
      <c r="C75" s="857">
        <v>120</v>
      </c>
      <c r="D75" s="771" t="s">
        <v>2690</v>
      </c>
    </row>
    <row r="76" spans="1:4" s="770" customFormat="1" ht="11.25" customHeight="1" x14ac:dyDescent="0.2">
      <c r="A76" s="1187"/>
      <c r="B76" s="854">
        <v>85.5</v>
      </c>
      <c r="C76" s="857">
        <v>85.5</v>
      </c>
      <c r="D76" s="771" t="s">
        <v>2703</v>
      </c>
    </row>
    <row r="77" spans="1:4" s="770" customFormat="1" ht="11.25" customHeight="1" x14ac:dyDescent="0.2">
      <c r="A77" s="1187"/>
      <c r="B77" s="854">
        <v>50</v>
      </c>
      <c r="C77" s="857">
        <v>50</v>
      </c>
      <c r="D77" s="771" t="s">
        <v>496</v>
      </c>
    </row>
    <row r="78" spans="1:4" s="770" customFormat="1" ht="11.25" customHeight="1" x14ac:dyDescent="0.2">
      <c r="A78" s="1187"/>
      <c r="B78" s="854">
        <v>95</v>
      </c>
      <c r="C78" s="857">
        <v>95</v>
      </c>
      <c r="D78" s="771" t="s">
        <v>599</v>
      </c>
    </row>
    <row r="79" spans="1:4" s="770" customFormat="1" ht="11.25" customHeight="1" x14ac:dyDescent="0.2">
      <c r="A79" s="1187"/>
      <c r="B79" s="854">
        <v>13385.5</v>
      </c>
      <c r="C79" s="857">
        <v>13289.748</v>
      </c>
      <c r="D79" s="771" t="s">
        <v>11</v>
      </c>
    </row>
    <row r="80" spans="1:4" s="770" customFormat="1" ht="11.25" customHeight="1" x14ac:dyDescent="0.2">
      <c r="A80" s="1186" t="s">
        <v>506</v>
      </c>
      <c r="B80" s="853">
        <v>334.72</v>
      </c>
      <c r="C80" s="858">
        <v>334.72</v>
      </c>
      <c r="D80" s="769" t="s">
        <v>2694</v>
      </c>
    </row>
    <row r="81" spans="1:4" s="770" customFormat="1" ht="11.25" customHeight="1" x14ac:dyDescent="0.2">
      <c r="A81" s="1187"/>
      <c r="B81" s="854">
        <v>50</v>
      </c>
      <c r="C81" s="857">
        <v>50</v>
      </c>
      <c r="D81" s="771" t="s">
        <v>496</v>
      </c>
    </row>
    <row r="82" spans="1:4" s="770" customFormat="1" ht="11.25" customHeight="1" x14ac:dyDescent="0.2">
      <c r="A82" s="1188"/>
      <c r="B82" s="855">
        <v>384.72</v>
      </c>
      <c r="C82" s="856">
        <v>384.72</v>
      </c>
      <c r="D82" s="772" t="s">
        <v>11</v>
      </c>
    </row>
    <row r="83" spans="1:4" s="770" customFormat="1" ht="21" x14ac:dyDescent="0.2">
      <c r="A83" s="1186" t="s">
        <v>507</v>
      </c>
      <c r="B83" s="853">
        <v>100</v>
      </c>
      <c r="C83" s="858">
        <v>100</v>
      </c>
      <c r="D83" s="769" t="s">
        <v>2692</v>
      </c>
    </row>
    <row r="84" spans="1:4" s="770" customFormat="1" ht="11.25" customHeight="1" x14ac:dyDescent="0.2">
      <c r="A84" s="1187"/>
      <c r="B84" s="854">
        <v>65</v>
      </c>
      <c r="C84" s="857">
        <v>65</v>
      </c>
      <c r="D84" s="771" t="s">
        <v>2688</v>
      </c>
    </row>
    <row r="85" spans="1:4" s="770" customFormat="1" ht="11.25" customHeight="1" x14ac:dyDescent="0.2">
      <c r="A85" s="1187"/>
      <c r="B85" s="854">
        <v>70</v>
      </c>
      <c r="C85" s="857">
        <v>70</v>
      </c>
      <c r="D85" s="771" t="s">
        <v>2693</v>
      </c>
    </row>
    <row r="86" spans="1:4" s="770" customFormat="1" ht="11.25" customHeight="1" x14ac:dyDescent="0.2">
      <c r="A86" s="1187"/>
      <c r="B86" s="854">
        <v>110.5</v>
      </c>
      <c r="C86" s="857">
        <v>110.5</v>
      </c>
      <c r="D86" s="771" t="s">
        <v>2703</v>
      </c>
    </row>
    <row r="87" spans="1:4" s="770" customFormat="1" ht="11.25" customHeight="1" x14ac:dyDescent="0.2">
      <c r="A87" s="1187"/>
      <c r="B87" s="854">
        <v>30</v>
      </c>
      <c r="C87" s="857">
        <v>30</v>
      </c>
      <c r="D87" s="771" t="s">
        <v>2696</v>
      </c>
    </row>
    <row r="88" spans="1:4" s="770" customFormat="1" ht="11.25" customHeight="1" x14ac:dyDescent="0.2">
      <c r="A88" s="1187"/>
      <c r="B88" s="854">
        <v>50</v>
      </c>
      <c r="C88" s="857">
        <v>50</v>
      </c>
      <c r="D88" s="771" t="s">
        <v>496</v>
      </c>
    </row>
    <row r="89" spans="1:4" s="770" customFormat="1" ht="11.25" customHeight="1" x14ac:dyDescent="0.2">
      <c r="A89" s="1187"/>
      <c r="B89" s="854">
        <v>531</v>
      </c>
      <c r="C89" s="857">
        <v>531</v>
      </c>
      <c r="D89" s="771" t="s">
        <v>2698</v>
      </c>
    </row>
    <row r="90" spans="1:4" s="770" customFormat="1" ht="11.25" customHeight="1" x14ac:dyDescent="0.2">
      <c r="A90" s="1188"/>
      <c r="B90" s="855">
        <v>956.5</v>
      </c>
      <c r="C90" s="856">
        <v>956.5</v>
      </c>
      <c r="D90" s="772" t="s">
        <v>11</v>
      </c>
    </row>
    <row r="91" spans="1:4" s="770" customFormat="1" ht="21" x14ac:dyDescent="0.2">
      <c r="A91" s="1186" t="s">
        <v>508</v>
      </c>
      <c r="B91" s="853">
        <v>80</v>
      </c>
      <c r="C91" s="858">
        <v>80</v>
      </c>
      <c r="D91" s="769" t="s">
        <v>2692</v>
      </c>
    </row>
    <row r="92" spans="1:4" s="770" customFormat="1" ht="11.25" customHeight="1" x14ac:dyDescent="0.2">
      <c r="A92" s="1187"/>
      <c r="B92" s="854">
        <v>100.1</v>
      </c>
      <c r="C92" s="857">
        <v>78.922479999999993</v>
      </c>
      <c r="D92" s="771" t="s">
        <v>2704</v>
      </c>
    </row>
    <row r="93" spans="1:4" s="770" customFormat="1" ht="11.25" customHeight="1" x14ac:dyDescent="0.2">
      <c r="A93" s="1187"/>
      <c r="B93" s="854">
        <v>134.80000000000001</v>
      </c>
      <c r="C93" s="857">
        <v>134.80000000000001</v>
      </c>
      <c r="D93" s="771" t="s">
        <v>2688</v>
      </c>
    </row>
    <row r="94" spans="1:4" s="770" customFormat="1" ht="11.25" customHeight="1" x14ac:dyDescent="0.2">
      <c r="A94" s="1187"/>
      <c r="B94" s="854">
        <v>22</v>
      </c>
      <c r="C94" s="857">
        <v>22</v>
      </c>
      <c r="D94" s="771" t="s">
        <v>2693</v>
      </c>
    </row>
    <row r="95" spans="1:4" s="770" customFormat="1" ht="11.25" customHeight="1" x14ac:dyDescent="0.2">
      <c r="A95" s="1187"/>
      <c r="B95" s="854">
        <v>399.84</v>
      </c>
      <c r="C95" s="857">
        <v>399.84</v>
      </c>
      <c r="D95" s="771" t="s">
        <v>2694</v>
      </c>
    </row>
    <row r="96" spans="1:4" s="770" customFormat="1" ht="11.25" customHeight="1" x14ac:dyDescent="0.2">
      <c r="A96" s="1187"/>
      <c r="B96" s="854">
        <v>465.7</v>
      </c>
      <c r="C96" s="857">
        <v>465.7</v>
      </c>
      <c r="D96" s="771" t="s">
        <v>2691</v>
      </c>
    </row>
    <row r="97" spans="1:4" s="770" customFormat="1" ht="11.25" customHeight="1" x14ac:dyDescent="0.2">
      <c r="A97" s="1187"/>
      <c r="B97" s="854">
        <v>176.4</v>
      </c>
      <c r="C97" s="857">
        <v>176.4</v>
      </c>
      <c r="D97" s="771" t="s">
        <v>2705</v>
      </c>
    </row>
    <row r="98" spans="1:4" s="770" customFormat="1" ht="11.25" customHeight="1" x14ac:dyDescent="0.2">
      <c r="A98" s="1187"/>
      <c r="B98" s="854">
        <v>86.7</v>
      </c>
      <c r="C98" s="857">
        <v>82.115000000000009</v>
      </c>
      <c r="D98" s="771" t="s">
        <v>2703</v>
      </c>
    </row>
    <row r="99" spans="1:4" s="770" customFormat="1" ht="11.25" customHeight="1" x14ac:dyDescent="0.2">
      <c r="A99" s="1187"/>
      <c r="B99" s="854">
        <v>723.76</v>
      </c>
      <c r="C99" s="857">
        <v>723.73155999999994</v>
      </c>
      <c r="D99" s="771" t="s">
        <v>2328</v>
      </c>
    </row>
    <row r="100" spans="1:4" s="770" customFormat="1" ht="11.25" customHeight="1" x14ac:dyDescent="0.2">
      <c r="A100" s="1187"/>
      <c r="B100" s="854">
        <v>20</v>
      </c>
      <c r="C100" s="857">
        <v>20</v>
      </c>
      <c r="D100" s="771" t="s">
        <v>2696</v>
      </c>
    </row>
    <row r="101" spans="1:4" s="770" customFormat="1" ht="11.25" customHeight="1" x14ac:dyDescent="0.2">
      <c r="A101" s="1187"/>
      <c r="B101" s="854">
        <v>53.57</v>
      </c>
      <c r="C101" s="857">
        <v>53.562600000000003</v>
      </c>
      <c r="D101" s="771" t="s">
        <v>2332</v>
      </c>
    </row>
    <row r="102" spans="1:4" s="770" customFormat="1" ht="11.25" customHeight="1" x14ac:dyDescent="0.2">
      <c r="A102" s="1187"/>
      <c r="B102" s="854">
        <v>2300</v>
      </c>
      <c r="C102" s="857">
        <v>50</v>
      </c>
      <c r="D102" s="771" t="s">
        <v>496</v>
      </c>
    </row>
    <row r="103" spans="1:4" s="770" customFormat="1" ht="11.25" customHeight="1" x14ac:dyDescent="0.2">
      <c r="A103" s="1188"/>
      <c r="B103" s="855">
        <v>4562.8700000000008</v>
      </c>
      <c r="C103" s="856">
        <v>2287.0716400000001</v>
      </c>
      <c r="D103" s="772" t="s">
        <v>11</v>
      </c>
    </row>
    <row r="104" spans="1:4" s="770" customFormat="1" ht="11.25" customHeight="1" x14ac:dyDescent="0.2">
      <c r="A104" s="1187" t="s">
        <v>2706</v>
      </c>
      <c r="B104" s="854">
        <v>4228.72</v>
      </c>
      <c r="C104" s="857">
        <v>2966.9362299999998</v>
      </c>
      <c r="D104" s="771" t="s">
        <v>2707</v>
      </c>
    </row>
    <row r="105" spans="1:4" s="770" customFormat="1" ht="11.25" customHeight="1" x14ac:dyDescent="0.2">
      <c r="A105" s="1187"/>
      <c r="B105" s="854">
        <v>224.22</v>
      </c>
      <c r="C105" s="857">
        <v>224.22200000000001</v>
      </c>
      <c r="D105" s="771" t="s">
        <v>2703</v>
      </c>
    </row>
    <row r="106" spans="1:4" s="770" customFormat="1" ht="11.25" customHeight="1" x14ac:dyDescent="0.2">
      <c r="A106" s="1187"/>
      <c r="B106" s="854">
        <v>4452.9400000000005</v>
      </c>
      <c r="C106" s="857">
        <v>3191.15823</v>
      </c>
      <c r="D106" s="771" t="s">
        <v>11</v>
      </c>
    </row>
    <row r="107" spans="1:4" s="770" customFormat="1" ht="11.25" customHeight="1" x14ac:dyDescent="0.2">
      <c r="A107" s="1186" t="s">
        <v>577</v>
      </c>
      <c r="B107" s="853">
        <v>1149.5</v>
      </c>
      <c r="C107" s="858">
        <v>1149.5</v>
      </c>
      <c r="D107" s="769" t="s">
        <v>2701</v>
      </c>
    </row>
    <row r="108" spans="1:4" s="770" customFormat="1" ht="11.25" customHeight="1" x14ac:dyDescent="0.2">
      <c r="A108" s="1187"/>
      <c r="B108" s="854">
        <v>2200</v>
      </c>
      <c r="C108" s="857">
        <v>2200</v>
      </c>
      <c r="D108" s="771" t="s">
        <v>2689</v>
      </c>
    </row>
    <row r="109" spans="1:4" s="770" customFormat="1" ht="11.25" customHeight="1" x14ac:dyDescent="0.2">
      <c r="A109" s="1187"/>
      <c r="B109" s="854">
        <v>270.8</v>
      </c>
      <c r="C109" s="857">
        <v>270.8</v>
      </c>
      <c r="D109" s="771" t="s">
        <v>2691</v>
      </c>
    </row>
    <row r="110" spans="1:4" s="770" customFormat="1" ht="11.25" customHeight="1" x14ac:dyDescent="0.2">
      <c r="A110" s="1187"/>
      <c r="B110" s="854">
        <v>161</v>
      </c>
      <c r="C110" s="857">
        <v>161</v>
      </c>
      <c r="D110" s="771" t="s">
        <v>574</v>
      </c>
    </row>
    <row r="111" spans="1:4" s="770" customFormat="1" ht="11.25" customHeight="1" x14ac:dyDescent="0.2">
      <c r="A111" s="1188"/>
      <c r="B111" s="855">
        <v>3781.3</v>
      </c>
      <c r="C111" s="856">
        <v>3781.3</v>
      </c>
      <c r="D111" s="772" t="s">
        <v>11</v>
      </c>
    </row>
    <row r="112" spans="1:4" s="770" customFormat="1" ht="11.25" customHeight="1" x14ac:dyDescent="0.2">
      <c r="A112" s="1187" t="s">
        <v>509</v>
      </c>
      <c r="B112" s="854">
        <v>177.5</v>
      </c>
      <c r="C112" s="857">
        <v>173.38749999999999</v>
      </c>
      <c r="D112" s="771" t="s">
        <v>2704</v>
      </c>
    </row>
    <row r="113" spans="1:4" s="770" customFormat="1" ht="11.25" customHeight="1" x14ac:dyDescent="0.2">
      <c r="A113" s="1187"/>
      <c r="B113" s="854">
        <v>65</v>
      </c>
      <c r="C113" s="857">
        <v>65</v>
      </c>
      <c r="D113" s="771" t="s">
        <v>2688</v>
      </c>
    </row>
    <row r="114" spans="1:4" s="770" customFormat="1" ht="21" x14ac:dyDescent="0.2">
      <c r="A114" s="1187"/>
      <c r="B114" s="854">
        <v>70</v>
      </c>
      <c r="C114" s="857">
        <v>70</v>
      </c>
      <c r="D114" s="771" t="s">
        <v>2702</v>
      </c>
    </row>
    <row r="115" spans="1:4" s="770" customFormat="1" ht="11.25" customHeight="1" x14ac:dyDescent="0.2">
      <c r="A115" s="1187"/>
      <c r="B115" s="854">
        <v>72</v>
      </c>
      <c r="C115" s="857">
        <v>72</v>
      </c>
      <c r="D115" s="771" t="s">
        <v>2693</v>
      </c>
    </row>
    <row r="116" spans="1:4" s="770" customFormat="1" ht="11.25" customHeight="1" x14ac:dyDescent="0.2">
      <c r="A116" s="1187"/>
      <c r="B116" s="854">
        <v>5161</v>
      </c>
      <c r="C116" s="857">
        <v>5161</v>
      </c>
      <c r="D116" s="771" t="s">
        <v>2689</v>
      </c>
    </row>
    <row r="117" spans="1:4" s="770" customFormat="1" ht="11.25" customHeight="1" x14ac:dyDescent="0.2">
      <c r="A117" s="1187"/>
      <c r="B117" s="854">
        <v>97.4</v>
      </c>
      <c r="C117" s="857">
        <v>97.4</v>
      </c>
      <c r="D117" s="771" t="s">
        <v>2690</v>
      </c>
    </row>
    <row r="118" spans="1:4" s="770" customFormat="1" ht="11.25" customHeight="1" x14ac:dyDescent="0.2">
      <c r="A118" s="1187"/>
      <c r="B118" s="854">
        <v>100</v>
      </c>
      <c r="C118" s="857">
        <v>77.489000000000004</v>
      </c>
      <c r="D118" s="771" t="s">
        <v>2695</v>
      </c>
    </row>
    <row r="119" spans="1:4" s="770" customFormat="1" ht="11.25" customHeight="1" x14ac:dyDescent="0.2">
      <c r="A119" s="1187"/>
      <c r="B119" s="854">
        <v>1747</v>
      </c>
      <c r="C119" s="857">
        <v>1747</v>
      </c>
      <c r="D119" s="771" t="s">
        <v>2294</v>
      </c>
    </row>
    <row r="120" spans="1:4" s="770" customFormat="1" ht="11.25" customHeight="1" x14ac:dyDescent="0.2">
      <c r="A120" s="1187"/>
      <c r="B120" s="854">
        <v>260</v>
      </c>
      <c r="C120" s="857">
        <v>260</v>
      </c>
      <c r="D120" s="771" t="s">
        <v>496</v>
      </c>
    </row>
    <row r="121" spans="1:4" s="770" customFormat="1" ht="11.25" customHeight="1" x14ac:dyDescent="0.2">
      <c r="A121" s="1187"/>
      <c r="B121" s="854">
        <v>7749.9</v>
      </c>
      <c r="C121" s="857">
        <v>7723.276499999999</v>
      </c>
      <c r="D121" s="771" t="s">
        <v>11</v>
      </c>
    </row>
    <row r="122" spans="1:4" s="770" customFormat="1" ht="11.25" customHeight="1" x14ac:dyDescent="0.2">
      <c r="A122" s="1186" t="s">
        <v>510</v>
      </c>
      <c r="B122" s="853">
        <v>6557</v>
      </c>
      <c r="C122" s="858">
        <v>6557</v>
      </c>
      <c r="D122" s="769" t="s">
        <v>2689</v>
      </c>
    </row>
    <row r="123" spans="1:4" s="770" customFormat="1" ht="11.25" customHeight="1" x14ac:dyDescent="0.2">
      <c r="A123" s="1187"/>
      <c r="B123" s="854">
        <v>134.4</v>
      </c>
      <c r="C123" s="857">
        <v>134.4</v>
      </c>
      <c r="D123" s="771" t="s">
        <v>2694</v>
      </c>
    </row>
    <row r="124" spans="1:4" s="770" customFormat="1" ht="11.25" customHeight="1" x14ac:dyDescent="0.2">
      <c r="A124" s="1187"/>
      <c r="B124" s="854">
        <v>500</v>
      </c>
      <c r="C124" s="857">
        <v>500</v>
      </c>
      <c r="D124" s="771" t="s">
        <v>2691</v>
      </c>
    </row>
    <row r="125" spans="1:4" s="770" customFormat="1" ht="11.25" customHeight="1" x14ac:dyDescent="0.2">
      <c r="A125" s="1187"/>
      <c r="B125" s="854">
        <v>2310</v>
      </c>
      <c r="C125" s="857">
        <v>0</v>
      </c>
      <c r="D125" s="771" t="s">
        <v>574</v>
      </c>
    </row>
    <row r="126" spans="1:4" s="770" customFormat="1" ht="11.25" customHeight="1" x14ac:dyDescent="0.2">
      <c r="A126" s="1187"/>
      <c r="B126" s="854">
        <v>50</v>
      </c>
      <c r="C126" s="857">
        <v>50</v>
      </c>
      <c r="D126" s="771" t="s">
        <v>496</v>
      </c>
    </row>
    <row r="127" spans="1:4" s="770" customFormat="1" ht="11.25" customHeight="1" x14ac:dyDescent="0.2">
      <c r="A127" s="1188"/>
      <c r="B127" s="855">
        <v>9551.4</v>
      </c>
      <c r="C127" s="856">
        <v>7241.4</v>
      </c>
      <c r="D127" s="772" t="s">
        <v>11</v>
      </c>
    </row>
    <row r="128" spans="1:4" s="770" customFormat="1" ht="11.25" customHeight="1" x14ac:dyDescent="0.2">
      <c r="A128" s="1187" t="s">
        <v>467</v>
      </c>
      <c r="B128" s="854">
        <v>165.2</v>
      </c>
      <c r="C128" s="857">
        <v>119.515</v>
      </c>
      <c r="D128" s="771" t="s">
        <v>2704</v>
      </c>
    </row>
    <row r="129" spans="1:4" s="770" customFormat="1" ht="11.25" customHeight="1" x14ac:dyDescent="0.2">
      <c r="A129" s="1187"/>
      <c r="B129" s="854">
        <v>92.44</v>
      </c>
      <c r="C129" s="857">
        <v>92.444000000000003</v>
      </c>
      <c r="D129" s="771" t="s">
        <v>2688</v>
      </c>
    </row>
    <row r="130" spans="1:4" s="770" customFormat="1" ht="11.25" customHeight="1" x14ac:dyDescent="0.2">
      <c r="A130" s="1187"/>
      <c r="B130" s="854">
        <v>24293</v>
      </c>
      <c r="C130" s="857">
        <v>24293</v>
      </c>
      <c r="D130" s="771" t="s">
        <v>2689</v>
      </c>
    </row>
    <row r="131" spans="1:4" s="770" customFormat="1" ht="11.25" customHeight="1" x14ac:dyDescent="0.2">
      <c r="A131" s="1187"/>
      <c r="B131" s="854">
        <v>78.400000000000006</v>
      </c>
      <c r="C131" s="857">
        <v>78.400000000000006</v>
      </c>
      <c r="D131" s="771" t="s">
        <v>2690</v>
      </c>
    </row>
    <row r="132" spans="1:4" s="770" customFormat="1" ht="11.25" customHeight="1" x14ac:dyDescent="0.2">
      <c r="A132" s="1187"/>
      <c r="B132" s="854">
        <v>12000</v>
      </c>
      <c r="C132" s="857">
        <v>0</v>
      </c>
      <c r="D132" s="771" t="s">
        <v>465</v>
      </c>
    </row>
    <row r="133" spans="1:4" s="770" customFormat="1" ht="11.25" customHeight="1" x14ac:dyDescent="0.2">
      <c r="A133" s="1187"/>
      <c r="B133" s="854">
        <v>10000</v>
      </c>
      <c r="C133" s="857">
        <v>0</v>
      </c>
      <c r="D133" s="771" t="s">
        <v>574</v>
      </c>
    </row>
    <row r="134" spans="1:4" s="770" customFormat="1" ht="11.25" customHeight="1" x14ac:dyDescent="0.2">
      <c r="A134" s="1187"/>
      <c r="B134" s="854">
        <v>108</v>
      </c>
      <c r="C134" s="857">
        <v>108</v>
      </c>
      <c r="D134" s="771" t="s">
        <v>809</v>
      </c>
    </row>
    <row r="135" spans="1:4" s="770" customFormat="1" ht="11.25" customHeight="1" x14ac:dyDescent="0.2">
      <c r="A135" s="1187"/>
      <c r="B135" s="854">
        <v>72.239999999999995</v>
      </c>
      <c r="C135" s="857">
        <v>72.228450000000009</v>
      </c>
      <c r="D135" s="771" t="s">
        <v>2331</v>
      </c>
    </row>
    <row r="136" spans="1:4" s="770" customFormat="1" ht="11.25" customHeight="1" x14ac:dyDescent="0.2">
      <c r="A136" s="1187"/>
      <c r="B136" s="854">
        <v>453.2</v>
      </c>
      <c r="C136" s="857">
        <v>453.13947000000002</v>
      </c>
      <c r="D136" s="771" t="s">
        <v>2332</v>
      </c>
    </row>
    <row r="137" spans="1:4" s="770" customFormat="1" ht="11.25" customHeight="1" x14ac:dyDescent="0.2">
      <c r="A137" s="1187"/>
      <c r="B137" s="854">
        <v>50</v>
      </c>
      <c r="C137" s="857">
        <v>50</v>
      </c>
      <c r="D137" s="771" t="s">
        <v>496</v>
      </c>
    </row>
    <row r="138" spans="1:4" s="770" customFormat="1" ht="11.25" customHeight="1" x14ac:dyDescent="0.2">
      <c r="A138" s="1187"/>
      <c r="B138" s="854">
        <v>47312.479999999996</v>
      </c>
      <c r="C138" s="857">
        <v>25266.726919999997</v>
      </c>
      <c r="D138" s="771" t="s">
        <v>11</v>
      </c>
    </row>
    <row r="139" spans="1:4" s="770" customFormat="1" ht="11.25" customHeight="1" x14ac:dyDescent="0.2">
      <c r="A139" s="1186" t="s">
        <v>511</v>
      </c>
      <c r="B139" s="853">
        <v>600</v>
      </c>
      <c r="C139" s="858">
        <v>599.98784999999998</v>
      </c>
      <c r="D139" s="769" t="s">
        <v>687</v>
      </c>
    </row>
    <row r="140" spans="1:4" s="770" customFormat="1" ht="11.25" customHeight="1" x14ac:dyDescent="0.2">
      <c r="A140" s="1187"/>
      <c r="B140" s="854">
        <v>50</v>
      </c>
      <c r="C140" s="857">
        <v>50</v>
      </c>
      <c r="D140" s="771" t="s">
        <v>496</v>
      </c>
    </row>
    <row r="141" spans="1:4" s="770" customFormat="1" ht="11.25" customHeight="1" x14ac:dyDescent="0.2">
      <c r="A141" s="1188"/>
      <c r="B141" s="855">
        <v>650</v>
      </c>
      <c r="C141" s="856">
        <v>649.98784999999998</v>
      </c>
      <c r="D141" s="772" t="s">
        <v>11</v>
      </c>
    </row>
    <row r="142" spans="1:4" s="770" customFormat="1" ht="11.25" customHeight="1" x14ac:dyDescent="0.2">
      <c r="A142" s="1187" t="s">
        <v>578</v>
      </c>
      <c r="B142" s="854">
        <v>65</v>
      </c>
      <c r="C142" s="857">
        <v>65</v>
      </c>
      <c r="D142" s="771" t="s">
        <v>2688</v>
      </c>
    </row>
    <row r="143" spans="1:4" s="770" customFormat="1" ht="11.25" customHeight="1" x14ac:dyDescent="0.2">
      <c r="A143" s="1187"/>
      <c r="B143" s="854">
        <v>3861</v>
      </c>
      <c r="C143" s="857">
        <v>3861</v>
      </c>
      <c r="D143" s="771" t="s">
        <v>2689</v>
      </c>
    </row>
    <row r="144" spans="1:4" s="770" customFormat="1" ht="11.25" customHeight="1" x14ac:dyDescent="0.2">
      <c r="A144" s="1187"/>
      <c r="B144" s="854">
        <v>4000</v>
      </c>
      <c r="C144" s="857">
        <v>0</v>
      </c>
      <c r="D144" s="771" t="s">
        <v>574</v>
      </c>
    </row>
    <row r="145" spans="1:4" s="770" customFormat="1" ht="11.25" customHeight="1" x14ac:dyDescent="0.2">
      <c r="A145" s="1187"/>
      <c r="B145" s="854">
        <v>97</v>
      </c>
      <c r="C145" s="857">
        <v>76.286749999999998</v>
      </c>
      <c r="D145" s="771" t="s">
        <v>809</v>
      </c>
    </row>
    <row r="146" spans="1:4" s="770" customFormat="1" ht="11.25" customHeight="1" x14ac:dyDescent="0.2">
      <c r="A146" s="1187"/>
      <c r="B146" s="854">
        <v>107.55</v>
      </c>
      <c r="C146" s="857">
        <v>107.52966000000001</v>
      </c>
      <c r="D146" s="771" t="s">
        <v>2332</v>
      </c>
    </row>
    <row r="147" spans="1:4" s="770" customFormat="1" ht="11.25" customHeight="1" x14ac:dyDescent="0.2">
      <c r="A147" s="1187"/>
      <c r="B147" s="854">
        <v>3015</v>
      </c>
      <c r="C147" s="857">
        <v>3015</v>
      </c>
      <c r="D147" s="771" t="s">
        <v>2698</v>
      </c>
    </row>
    <row r="148" spans="1:4" s="770" customFormat="1" ht="11.25" customHeight="1" x14ac:dyDescent="0.2">
      <c r="A148" s="1187"/>
      <c r="B148" s="854">
        <v>11145.55</v>
      </c>
      <c r="C148" s="857">
        <v>7124.8164100000004</v>
      </c>
      <c r="D148" s="771" t="s">
        <v>11</v>
      </c>
    </row>
    <row r="149" spans="1:4" s="770" customFormat="1" ht="11.25" customHeight="1" x14ac:dyDescent="0.2">
      <c r="A149" s="1186" t="s">
        <v>512</v>
      </c>
      <c r="B149" s="853">
        <v>64.5</v>
      </c>
      <c r="C149" s="858">
        <v>59.901600000000002</v>
      </c>
      <c r="D149" s="769" t="s">
        <v>2688</v>
      </c>
    </row>
    <row r="150" spans="1:4" s="770" customFormat="1" ht="11.25" customHeight="1" x14ac:dyDescent="0.2">
      <c r="A150" s="1187"/>
      <c r="B150" s="854">
        <v>46.2</v>
      </c>
      <c r="C150" s="857">
        <v>46.2</v>
      </c>
      <c r="D150" s="771" t="s">
        <v>2694</v>
      </c>
    </row>
    <row r="151" spans="1:4" s="770" customFormat="1" ht="11.25" customHeight="1" x14ac:dyDescent="0.2">
      <c r="A151" s="1187"/>
      <c r="B151" s="854">
        <v>108.1</v>
      </c>
      <c r="C151" s="857">
        <v>108.1</v>
      </c>
      <c r="D151" s="771" t="s">
        <v>2703</v>
      </c>
    </row>
    <row r="152" spans="1:4" s="770" customFormat="1" ht="11.25" customHeight="1" x14ac:dyDescent="0.2">
      <c r="A152" s="1187"/>
      <c r="B152" s="854">
        <v>106.98</v>
      </c>
      <c r="C152" s="857">
        <v>106.97399999999999</v>
      </c>
      <c r="D152" s="771" t="s">
        <v>2332</v>
      </c>
    </row>
    <row r="153" spans="1:4" s="770" customFormat="1" ht="11.25" customHeight="1" x14ac:dyDescent="0.2">
      <c r="A153" s="1187"/>
      <c r="B153" s="854">
        <v>2300</v>
      </c>
      <c r="C153" s="857">
        <v>50</v>
      </c>
      <c r="D153" s="771" t="s">
        <v>496</v>
      </c>
    </row>
    <row r="154" spans="1:4" s="770" customFormat="1" ht="11.25" customHeight="1" x14ac:dyDescent="0.2">
      <c r="A154" s="1188"/>
      <c r="B154" s="855">
        <v>2625.78</v>
      </c>
      <c r="C154" s="856">
        <v>371.17559999999997</v>
      </c>
      <c r="D154" s="772" t="s">
        <v>11</v>
      </c>
    </row>
    <row r="155" spans="1:4" s="770" customFormat="1" ht="21" x14ac:dyDescent="0.2">
      <c r="A155" s="1187" t="s">
        <v>2708</v>
      </c>
      <c r="B155" s="854">
        <v>608</v>
      </c>
      <c r="C155" s="857">
        <v>608</v>
      </c>
      <c r="D155" s="771" t="s">
        <v>2709</v>
      </c>
    </row>
    <row r="156" spans="1:4" s="770" customFormat="1" ht="11.25" customHeight="1" x14ac:dyDescent="0.2">
      <c r="A156" s="1187"/>
      <c r="B156" s="854">
        <v>15531</v>
      </c>
      <c r="C156" s="857">
        <v>15531</v>
      </c>
      <c r="D156" s="771" t="s">
        <v>2689</v>
      </c>
    </row>
    <row r="157" spans="1:4" s="770" customFormat="1" ht="11.25" customHeight="1" x14ac:dyDescent="0.2">
      <c r="A157" s="1187"/>
      <c r="B157" s="854">
        <v>88</v>
      </c>
      <c r="C157" s="857">
        <v>88</v>
      </c>
      <c r="D157" s="771" t="s">
        <v>2695</v>
      </c>
    </row>
    <row r="158" spans="1:4" s="770" customFormat="1" ht="11.25" customHeight="1" x14ac:dyDescent="0.2">
      <c r="A158" s="1187"/>
      <c r="B158" s="854">
        <v>1905</v>
      </c>
      <c r="C158" s="857">
        <v>1905</v>
      </c>
      <c r="D158" s="771" t="s">
        <v>2294</v>
      </c>
    </row>
    <row r="159" spans="1:4" s="770" customFormat="1" ht="11.25" customHeight="1" x14ac:dyDescent="0.2">
      <c r="A159" s="1187"/>
      <c r="B159" s="854">
        <v>18132</v>
      </c>
      <c r="C159" s="857">
        <v>18132</v>
      </c>
      <c r="D159" s="771" t="s">
        <v>11</v>
      </c>
    </row>
    <row r="160" spans="1:4" s="770" customFormat="1" ht="11.25" customHeight="1" x14ac:dyDescent="0.2">
      <c r="A160" s="1186" t="s">
        <v>2710</v>
      </c>
      <c r="B160" s="853">
        <v>60.2</v>
      </c>
      <c r="C160" s="858">
        <v>60.2</v>
      </c>
      <c r="D160" s="769" t="s">
        <v>2697</v>
      </c>
    </row>
    <row r="161" spans="1:4" s="770" customFormat="1" ht="11.25" customHeight="1" x14ac:dyDescent="0.2">
      <c r="A161" s="1187"/>
      <c r="B161" s="854">
        <v>167.9</v>
      </c>
      <c r="C161" s="857">
        <v>161.46299999999999</v>
      </c>
      <c r="D161" s="771" t="s">
        <v>2690</v>
      </c>
    </row>
    <row r="162" spans="1:4" s="770" customFormat="1" ht="11.25" customHeight="1" x14ac:dyDescent="0.2">
      <c r="A162" s="1187"/>
      <c r="B162" s="854">
        <v>119</v>
      </c>
      <c r="C162" s="857">
        <v>119</v>
      </c>
      <c r="D162" s="771" t="s">
        <v>2691</v>
      </c>
    </row>
    <row r="163" spans="1:4" s="770" customFormat="1" ht="11.25" customHeight="1" x14ac:dyDescent="0.2">
      <c r="A163" s="1187"/>
      <c r="B163" s="854">
        <v>40.5</v>
      </c>
      <c r="C163" s="857">
        <v>40.5</v>
      </c>
      <c r="D163" s="771" t="s">
        <v>2703</v>
      </c>
    </row>
    <row r="164" spans="1:4" s="770" customFormat="1" ht="11.25" customHeight="1" x14ac:dyDescent="0.2">
      <c r="A164" s="1187"/>
      <c r="B164" s="854">
        <v>40.51</v>
      </c>
      <c r="C164" s="857">
        <v>40.501440000000002</v>
      </c>
      <c r="D164" s="771" t="s">
        <v>2332</v>
      </c>
    </row>
    <row r="165" spans="1:4" s="770" customFormat="1" ht="11.25" customHeight="1" x14ac:dyDescent="0.2">
      <c r="A165" s="1188"/>
      <c r="B165" s="855">
        <v>428.11</v>
      </c>
      <c r="C165" s="856">
        <v>421.66444000000001</v>
      </c>
      <c r="D165" s="772" t="s">
        <v>11</v>
      </c>
    </row>
    <row r="166" spans="1:4" s="770" customFormat="1" ht="11.25" customHeight="1" x14ac:dyDescent="0.2">
      <c r="A166" s="1187" t="s">
        <v>2711</v>
      </c>
      <c r="B166" s="854">
        <v>129</v>
      </c>
      <c r="C166" s="857">
        <v>0</v>
      </c>
      <c r="D166" s="771" t="s">
        <v>2687</v>
      </c>
    </row>
    <row r="167" spans="1:4" s="770" customFormat="1" ht="11.25" customHeight="1" x14ac:dyDescent="0.2">
      <c r="A167" s="1187"/>
      <c r="B167" s="854">
        <v>300</v>
      </c>
      <c r="C167" s="857">
        <v>300</v>
      </c>
      <c r="D167" s="771" t="s">
        <v>2689</v>
      </c>
    </row>
    <row r="168" spans="1:4" s="770" customFormat="1" ht="11.25" customHeight="1" x14ac:dyDescent="0.2">
      <c r="A168" s="1187"/>
      <c r="B168" s="854">
        <v>429</v>
      </c>
      <c r="C168" s="857">
        <v>300</v>
      </c>
      <c r="D168" s="771" t="s">
        <v>11</v>
      </c>
    </row>
    <row r="169" spans="1:4" s="770" customFormat="1" ht="11.25" customHeight="1" x14ac:dyDescent="0.2">
      <c r="A169" s="1186" t="s">
        <v>513</v>
      </c>
      <c r="B169" s="853">
        <v>63.4</v>
      </c>
      <c r="C169" s="858">
        <v>63.375</v>
      </c>
      <c r="D169" s="769" t="s">
        <v>2688</v>
      </c>
    </row>
    <row r="170" spans="1:4" s="770" customFormat="1" ht="11.25" customHeight="1" x14ac:dyDescent="0.2">
      <c r="A170" s="1187"/>
      <c r="B170" s="854">
        <v>50</v>
      </c>
      <c r="C170" s="857">
        <v>50</v>
      </c>
      <c r="D170" s="771" t="s">
        <v>496</v>
      </c>
    </row>
    <row r="171" spans="1:4" s="770" customFormat="1" ht="11.25" customHeight="1" x14ac:dyDescent="0.2">
      <c r="A171" s="1188"/>
      <c r="B171" s="855">
        <v>113.4</v>
      </c>
      <c r="C171" s="856">
        <v>113.375</v>
      </c>
      <c r="D171" s="772" t="s">
        <v>11</v>
      </c>
    </row>
    <row r="172" spans="1:4" s="770" customFormat="1" ht="11.25" customHeight="1" x14ac:dyDescent="0.2">
      <c r="A172" s="1187" t="s">
        <v>2712</v>
      </c>
      <c r="B172" s="854">
        <v>117</v>
      </c>
      <c r="C172" s="857">
        <v>117</v>
      </c>
      <c r="D172" s="771" t="s">
        <v>2689</v>
      </c>
    </row>
    <row r="173" spans="1:4" s="770" customFormat="1" ht="11.25" customHeight="1" x14ac:dyDescent="0.2">
      <c r="A173" s="1187"/>
      <c r="B173" s="854">
        <v>117</v>
      </c>
      <c r="C173" s="857">
        <v>117</v>
      </c>
      <c r="D173" s="771" t="s">
        <v>11</v>
      </c>
    </row>
    <row r="174" spans="1:4" s="770" customFormat="1" ht="11.25" customHeight="1" x14ac:dyDescent="0.2">
      <c r="A174" s="1186" t="s">
        <v>514</v>
      </c>
      <c r="B174" s="853">
        <v>135</v>
      </c>
      <c r="C174" s="858">
        <v>134.74160000000001</v>
      </c>
      <c r="D174" s="769" t="s">
        <v>2688</v>
      </c>
    </row>
    <row r="175" spans="1:4" s="770" customFormat="1" ht="11.25" customHeight="1" x14ac:dyDescent="0.2">
      <c r="A175" s="1187"/>
      <c r="B175" s="854">
        <v>132</v>
      </c>
      <c r="C175" s="857">
        <v>107.721</v>
      </c>
      <c r="D175" s="771" t="s">
        <v>2703</v>
      </c>
    </row>
    <row r="176" spans="1:4" s="770" customFormat="1" ht="11.25" customHeight="1" x14ac:dyDescent="0.2">
      <c r="A176" s="1187"/>
      <c r="B176" s="854">
        <v>2300</v>
      </c>
      <c r="C176" s="857">
        <v>50</v>
      </c>
      <c r="D176" s="771" t="s">
        <v>496</v>
      </c>
    </row>
    <row r="177" spans="1:4" s="770" customFormat="1" ht="11.25" customHeight="1" x14ac:dyDescent="0.2">
      <c r="A177" s="1188"/>
      <c r="B177" s="855">
        <v>2567</v>
      </c>
      <c r="C177" s="856">
        <v>292.46260000000001</v>
      </c>
      <c r="D177" s="772" t="s">
        <v>11</v>
      </c>
    </row>
    <row r="178" spans="1:4" s="770" customFormat="1" ht="11.25" customHeight="1" x14ac:dyDescent="0.2">
      <c r="A178" s="1187" t="s">
        <v>515</v>
      </c>
      <c r="B178" s="854">
        <v>250</v>
      </c>
      <c r="C178" s="857">
        <v>237.642</v>
      </c>
      <c r="D178" s="771" t="s">
        <v>2713</v>
      </c>
    </row>
    <row r="179" spans="1:4" s="770" customFormat="1" ht="11.25" customHeight="1" x14ac:dyDescent="0.2">
      <c r="A179" s="1187"/>
      <c r="B179" s="854">
        <v>200</v>
      </c>
      <c r="C179" s="857">
        <v>200</v>
      </c>
      <c r="D179" s="771" t="s">
        <v>713</v>
      </c>
    </row>
    <row r="180" spans="1:4" s="770" customFormat="1" ht="11.25" customHeight="1" x14ac:dyDescent="0.2">
      <c r="A180" s="1187"/>
      <c r="B180" s="854">
        <v>29.9</v>
      </c>
      <c r="C180" s="857">
        <v>29.886570000000003</v>
      </c>
      <c r="D180" s="771" t="s">
        <v>2331</v>
      </c>
    </row>
    <row r="181" spans="1:4" s="770" customFormat="1" ht="11.25" customHeight="1" x14ac:dyDescent="0.2">
      <c r="A181" s="1187"/>
      <c r="B181" s="854">
        <v>200.66000000000003</v>
      </c>
      <c r="C181" s="857">
        <v>55.610100000000003</v>
      </c>
      <c r="D181" s="771" t="s">
        <v>2332</v>
      </c>
    </row>
    <row r="182" spans="1:4" s="770" customFormat="1" ht="11.25" customHeight="1" x14ac:dyDescent="0.2">
      <c r="A182" s="1187"/>
      <c r="B182" s="854">
        <v>100</v>
      </c>
      <c r="C182" s="857">
        <v>100</v>
      </c>
      <c r="D182" s="771" t="s">
        <v>496</v>
      </c>
    </row>
    <row r="183" spans="1:4" s="770" customFormat="1" ht="11.25" customHeight="1" x14ac:dyDescent="0.2">
      <c r="A183" s="1187"/>
      <c r="B183" s="854">
        <v>780.56</v>
      </c>
      <c r="C183" s="857">
        <v>623.13867000000005</v>
      </c>
      <c r="D183" s="771" t="s">
        <v>11</v>
      </c>
    </row>
    <row r="184" spans="1:4" s="770" customFormat="1" ht="11.25" customHeight="1" x14ac:dyDescent="0.2">
      <c r="A184" s="1186" t="s">
        <v>2714</v>
      </c>
      <c r="B184" s="853">
        <v>120</v>
      </c>
      <c r="C184" s="858">
        <v>120</v>
      </c>
      <c r="D184" s="769" t="s">
        <v>2689</v>
      </c>
    </row>
    <row r="185" spans="1:4" s="770" customFormat="1" ht="11.25" customHeight="1" x14ac:dyDescent="0.2">
      <c r="A185" s="1187"/>
      <c r="B185" s="830">
        <v>34.200000000000003</v>
      </c>
      <c r="C185" s="859">
        <v>34.191499999999998</v>
      </c>
      <c r="D185" s="771" t="s">
        <v>2694</v>
      </c>
    </row>
    <row r="186" spans="1:4" s="770" customFormat="1" ht="11.25" customHeight="1" x14ac:dyDescent="0.2">
      <c r="A186" s="1188"/>
      <c r="B186" s="831">
        <v>154.19999999999999</v>
      </c>
      <c r="C186" s="860">
        <v>154.19150000000002</v>
      </c>
      <c r="D186" s="772" t="s">
        <v>11</v>
      </c>
    </row>
    <row r="187" spans="1:4" s="770" customFormat="1" ht="11.25" customHeight="1" x14ac:dyDescent="0.2">
      <c r="A187" s="1187" t="s">
        <v>516</v>
      </c>
      <c r="B187" s="854">
        <v>65</v>
      </c>
      <c r="C187" s="857">
        <v>63.75</v>
      </c>
      <c r="D187" s="771" t="s">
        <v>2688</v>
      </c>
    </row>
    <row r="188" spans="1:4" s="770" customFormat="1" ht="11.25" customHeight="1" x14ac:dyDescent="0.2">
      <c r="A188" s="1187"/>
      <c r="B188" s="854">
        <v>50</v>
      </c>
      <c r="C188" s="857">
        <v>50</v>
      </c>
      <c r="D188" s="771" t="s">
        <v>496</v>
      </c>
    </row>
    <row r="189" spans="1:4" s="770" customFormat="1" ht="11.25" customHeight="1" x14ac:dyDescent="0.2">
      <c r="A189" s="1187"/>
      <c r="B189" s="854">
        <v>115</v>
      </c>
      <c r="C189" s="857">
        <v>113.75</v>
      </c>
      <c r="D189" s="771" t="s">
        <v>11</v>
      </c>
    </row>
    <row r="190" spans="1:4" s="770" customFormat="1" ht="11.25" customHeight="1" x14ac:dyDescent="0.2">
      <c r="A190" s="1186" t="s">
        <v>517</v>
      </c>
      <c r="B190" s="853">
        <v>166.1</v>
      </c>
      <c r="C190" s="858">
        <v>166.1</v>
      </c>
      <c r="D190" s="769" t="s">
        <v>2704</v>
      </c>
    </row>
    <row r="191" spans="1:4" s="770" customFormat="1" ht="11.25" customHeight="1" x14ac:dyDescent="0.2">
      <c r="A191" s="1187"/>
      <c r="B191" s="854">
        <v>65</v>
      </c>
      <c r="C191" s="857">
        <v>54.89</v>
      </c>
      <c r="D191" s="771" t="s">
        <v>2688</v>
      </c>
    </row>
    <row r="192" spans="1:4" s="770" customFormat="1" ht="11.25" customHeight="1" x14ac:dyDescent="0.2">
      <c r="A192" s="1187"/>
      <c r="B192" s="854">
        <v>759</v>
      </c>
      <c r="C192" s="857">
        <v>759</v>
      </c>
      <c r="D192" s="771" t="s">
        <v>2689</v>
      </c>
    </row>
    <row r="193" spans="1:4" s="770" customFormat="1" ht="11.25" customHeight="1" x14ac:dyDescent="0.2">
      <c r="A193" s="1187"/>
      <c r="B193" s="854">
        <v>103.6</v>
      </c>
      <c r="C193" s="857">
        <v>41.103209999999997</v>
      </c>
      <c r="D193" s="771" t="s">
        <v>2690</v>
      </c>
    </row>
    <row r="194" spans="1:4" s="770" customFormat="1" ht="11.25" customHeight="1" x14ac:dyDescent="0.2">
      <c r="A194" s="1187"/>
      <c r="B194" s="854">
        <v>1078.99</v>
      </c>
      <c r="C194" s="857">
        <v>1078.9621000000002</v>
      </c>
      <c r="D194" s="771" t="s">
        <v>2328</v>
      </c>
    </row>
    <row r="195" spans="1:4" s="770" customFormat="1" ht="11.25" customHeight="1" x14ac:dyDescent="0.2">
      <c r="A195" s="1187"/>
      <c r="B195" s="854">
        <v>200</v>
      </c>
      <c r="C195" s="857">
        <v>200</v>
      </c>
      <c r="D195" s="771" t="s">
        <v>687</v>
      </c>
    </row>
    <row r="196" spans="1:4" s="770" customFormat="1" ht="11.25" customHeight="1" x14ac:dyDescent="0.2">
      <c r="A196" s="1187"/>
      <c r="B196" s="854">
        <v>400</v>
      </c>
      <c r="C196" s="857">
        <v>400</v>
      </c>
      <c r="D196" s="771" t="s">
        <v>2294</v>
      </c>
    </row>
    <row r="197" spans="1:4" s="770" customFormat="1" ht="11.25" customHeight="1" x14ac:dyDescent="0.2">
      <c r="A197" s="1187"/>
      <c r="B197" s="854">
        <v>50</v>
      </c>
      <c r="C197" s="857">
        <v>50</v>
      </c>
      <c r="D197" s="771" t="s">
        <v>496</v>
      </c>
    </row>
    <row r="198" spans="1:4" s="770" customFormat="1" ht="11.25" customHeight="1" x14ac:dyDescent="0.2">
      <c r="A198" s="1187"/>
      <c r="B198" s="854">
        <v>421</v>
      </c>
      <c r="C198" s="857">
        <v>421</v>
      </c>
      <c r="D198" s="771" t="s">
        <v>2698</v>
      </c>
    </row>
    <row r="199" spans="1:4" s="770" customFormat="1" ht="11.25" customHeight="1" x14ac:dyDescent="0.2">
      <c r="A199" s="1187"/>
      <c r="B199" s="854">
        <v>111.5</v>
      </c>
      <c r="C199" s="857">
        <v>111.5</v>
      </c>
      <c r="D199" s="771" t="s">
        <v>599</v>
      </c>
    </row>
    <row r="200" spans="1:4" s="770" customFormat="1" ht="11.25" customHeight="1" x14ac:dyDescent="0.2">
      <c r="A200" s="1188"/>
      <c r="B200" s="855">
        <v>3355.19</v>
      </c>
      <c r="C200" s="856">
        <v>3282.5553100000002</v>
      </c>
      <c r="D200" s="772" t="s">
        <v>11</v>
      </c>
    </row>
    <row r="201" spans="1:4" s="770" customFormat="1" ht="21" x14ac:dyDescent="0.2">
      <c r="A201" s="1187" t="s">
        <v>518</v>
      </c>
      <c r="B201" s="854">
        <v>84.6</v>
      </c>
      <c r="C201" s="857">
        <v>71.557000000000002</v>
      </c>
      <c r="D201" s="771" t="s">
        <v>2692</v>
      </c>
    </row>
    <row r="202" spans="1:4" s="770" customFormat="1" ht="11.25" customHeight="1" x14ac:dyDescent="0.2">
      <c r="A202" s="1187"/>
      <c r="B202" s="854">
        <v>70</v>
      </c>
      <c r="C202" s="857">
        <v>70</v>
      </c>
      <c r="D202" s="771" t="s">
        <v>2693</v>
      </c>
    </row>
    <row r="203" spans="1:4" s="770" customFormat="1" ht="11.25" customHeight="1" x14ac:dyDescent="0.2">
      <c r="A203" s="1187"/>
      <c r="B203" s="854">
        <v>99</v>
      </c>
      <c r="C203" s="857">
        <v>99</v>
      </c>
      <c r="D203" s="771" t="s">
        <v>2689</v>
      </c>
    </row>
    <row r="204" spans="1:4" s="770" customFormat="1" ht="11.25" customHeight="1" x14ac:dyDescent="0.2">
      <c r="A204" s="1187"/>
      <c r="B204" s="854">
        <v>100</v>
      </c>
      <c r="C204" s="857">
        <v>83.033000000000001</v>
      </c>
      <c r="D204" s="771" t="s">
        <v>2690</v>
      </c>
    </row>
    <row r="205" spans="1:4" s="770" customFormat="1" ht="11.25" customHeight="1" x14ac:dyDescent="0.2">
      <c r="A205" s="1187"/>
      <c r="B205" s="854">
        <v>50</v>
      </c>
      <c r="C205" s="857">
        <v>50</v>
      </c>
      <c r="D205" s="771" t="s">
        <v>496</v>
      </c>
    </row>
    <row r="206" spans="1:4" s="770" customFormat="1" ht="11.25" customHeight="1" x14ac:dyDescent="0.2">
      <c r="A206" s="1187"/>
      <c r="B206" s="854">
        <v>214</v>
      </c>
      <c r="C206" s="857">
        <v>214</v>
      </c>
      <c r="D206" s="771" t="s">
        <v>2698</v>
      </c>
    </row>
    <row r="207" spans="1:4" s="770" customFormat="1" ht="11.25" customHeight="1" x14ac:dyDescent="0.2">
      <c r="A207" s="1187"/>
      <c r="B207" s="854">
        <v>617.6</v>
      </c>
      <c r="C207" s="857">
        <v>587.59</v>
      </c>
      <c r="D207" s="771" t="s">
        <v>11</v>
      </c>
    </row>
    <row r="208" spans="1:4" s="770" customFormat="1" ht="11.25" customHeight="1" x14ac:dyDescent="0.2">
      <c r="A208" s="1186" t="s">
        <v>519</v>
      </c>
      <c r="B208" s="853">
        <v>10196</v>
      </c>
      <c r="C208" s="858">
        <v>10196</v>
      </c>
      <c r="D208" s="769" t="s">
        <v>2689</v>
      </c>
    </row>
    <row r="209" spans="1:4" s="770" customFormat="1" ht="11.25" customHeight="1" x14ac:dyDescent="0.2">
      <c r="A209" s="1187"/>
      <c r="B209" s="854">
        <v>300</v>
      </c>
      <c r="C209" s="857">
        <v>300</v>
      </c>
      <c r="D209" s="771" t="s">
        <v>687</v>
      </c>
    </row>
    <row r="210" spans="1:4" s="770" customFormat="1" ht="11.25" customHeight="1" x14ac:dyDescent="0.2">
      <c r="A210" s="1187"/>
      <c r="B210" s="854">
        <v>4569.53</v>
      </c>
      <c r="C210" s="857">
        <v>4569.53</v>
      </c>
      <c r="D210" s="771" t="s">
        <v>496</v>
      </c>
    </row>
    <row r="211" spans="1:4" s="770" customFormat="1" ht="11.25" customHeight="1" x14ac:dyDescent="0.2">
      <c r="A211" s="1188"/>
      <c r="B211" s="855">
        <v>15065.529999999999</v>
      </c>
      <c r="C211" s="856">
        <v>15065.529999999999</v>
      </c>
      <c r="D211" s="772" t="s">
        <v>11</v>
      </c>
    </row>
    <row r="212" spans="1:4" s="770" customFormat="1" ht="11.25" customHeight="1" x14ac:dyDescent="0.2">
      <c r="A212" s="1187" t="s">
        <v>520</v>
      </c>
      <c r="B212" s="854">
        <v>340.9</v>
      </c>
      <c r="C212" s="857">
        <v>304.108</v>
      </c>
      <c r="D212" s="771" t="s">
        <v>2700</v>
      </c>
    </row>
    <row r="213" spans="1:4" s="770" customFormat="1" ht="11.25" customHeight="1" x14ac:dyDescent="0.2">
      <c r="A213" s="1187"/>
      <c r="B213" s="854">
        <v>95.41</v>
      </c>
      <c r="C213" s="857">
        <v>95.412279999999996</v>
      </c>
      <c r="D213" s="771" t="s">
        <v>2701</v>
      </c>
    </row>
    <row r="214" spans="1:4" s="770" customFormat="1" ht="11.25" customHeight="1" x14ac:dyDescent="0.2">
      <c r="A214" s="1187"/>
      <c r="B214" s="854">
        <v>50</v>
      </c>
      <c r="C214" s="857">
        <v>50</v>
      </c>
      <c r="D214" s="771" t="s">
        <v>496</v>
      </c>
    </row>
    <row r="215" spans="1:4" s="770" customFormat="1" ht="11.25" customHeight="1" x14ac:dyDescent="0.2">
      <c r="A215" s="1187"/>
      <c r="B215" s="854">
        <v>486.30999999999995</v>
      </c>
      <c r="C215" s="857">
        <v>449.52028000000001</v>
      </c>
      <c r="D215" s="771" t="s">
        <v>11</v>
      </c>
    </row>
    <row r="216" spans="1:4" s="770" customFormat="1" ht="11.25" customHeight="1" x14ac:dyDescent="0.2">
      <c r="A216" s="1186" t="s">
        <v>2715</v>
      </c>
      <c r="B216" s="853">
        <v>289</v>
      </c>
      <c r="C216" s="858">
        <v>265.71939000000003</v>
      </c>
      <c r="D216" s="769" t="s">
        <v>2700</v>
      </c>
    </row>
    <row r="217" spans="1:4" s="770" customFormat="1" ht="11.25" customHeight="1" x14ac:dyDescent="0.2">
      <c r="A217" s="1187"/>
      <c r="B217" s="854">
        <v>233.6</v>
      </c>
      <c r="C217" s="857">
        <v>233.6</v>
      </c>
      <c r="D217" s="771" t="s">
        <v>2694</v>
      </c>
    </row>
    <row r="218" spans="1:4" s="770" customFormat="1" ht="11.25" customHeight="1" x14ac:dyDescent="0.2">
      <c r="A218" s="1188"/>
      <c r="B218" s="855">
        <v>522.6</v>
      </c>
      <c r="C218" s="856">
        <v>499.31939</v>
      </c>
      <c r="D218" s="772" t="s">
        <v>11</v>
      </c>
    </row>
    <row r="219" spans="1:4" s="770" customFormat="1" ht="11.25" customHeight="1" x14ac:dyDescent="0.2">
      <c r="A219" s="1187" t="s">
        <v>2716</v>
      </c>
      <c r="B219" s="854">
        <v>35.33</v>
      </c>
      <c r="C219" s="857">
        <v>35.326620000000005</v>
      </c>
      <c r="D219" s="771" t="s">
        <v>2332</v>
      </c>
    </row>
    <row r="220" spans="1:4" s="770" customFormat="1" ht="11.25" customHeight="1" x14ac:dyDescent="0.2">
      <c r="A220" s="1187"/>
      <c r="B220" s="854">
        <v>35.33</v>
      </c>
      <c r="C220" s="857">
        <v>35.326620000000005</v>
      </c>
      <c r="D220" s="771" t="s">
        <v>11</v>
      </c>
    </row>
    <row r="221" spans="1:4" s="770" customFormat="1" ht="11.25" customHeight="1" x14ac:dyDescent="0.2">
      <c r="A221" s="1186" t="s">
        <v>2717</v>
      </c>
      <c r="B221" s="853">
        <v>250</v>
      </c>
      <c r="C221" s="858">
        <v>250</v>
      </c>
      <c r="D221" s="769" t="s">
        <v>2700</v>
      </c>
    </row>
    <row r="222" spans="1:4" s="770" customFormat="1" ht="11.25" customHeight="1" x14ac:dyDescent="0.2">
      <c r="A222" s="1187"/>
      <c r="B222" s="854">
        <v>231.18</v>
      </c>
      <c r="C222" s="857">
        <v>231.18</v>
      </c>
      <c r="D222" s="771" t="s">
        <v>2694</v>
      </c>
    </row>
    <row r="223" spans="1:4" s="770" customFormat="1" ht="11.25" customHeight="1" x14ac:dyDescent="0.2">
      <c r="A223" s="1188"/>
      <c r="B223" s="855">
        <v>481.18</v>
      </c>
      <c r="C223" s="856">
        <v>481.18</v>
      </c>
      <c r="D223" s="772" t="s">
        <v>11</v>
      </c>
    </row>
    <row r="224" spans="1:4" s="770" customFormat="1" ht="11.25" customHeight="1" x14ac:dyDescent="0.2">
      <c r="A224" s="1186" t="s">
        <v>2718</v>
      </c>
      <c r="B224" s="853">
        <v>240</v>
      </c>
      <c r="C224" s="858">
        <v>192</v>
      </c>
      <c r="D224" s="769" t="s">
        <v>2700</v>
      </c>
    </row>
    <row r="225" spans="1:4" s="770" customFormat="1" ht="11.25" customHeight="1" x14ac:dyDescent="0.2">
      <c r="A225" s="1187"/>
      <c r="B225" s="854">
        <v>79.2</v>
      </c>
      <c r="C225" s="857">
        <v>79.2</v>
      </c>
      <c r="D225" s="771" t="s">
        <v>2693</v>
      </c>
    </row>
    <row r="226" spans="1:4" s="770" customFormat="1" ht="11.25" customHeight="1" x14ac:dyDescent="0.2">
      <c r="A226" s="1187"/>
      <c r="B226" s="854">
        <v>37.39</v>
      </c>
      <c r="C226" s="857">
        <v>0</v>
      </c>
      <c r="D226" s="771" t="s">
        <v>2332</v>
      </c>
    </row>
    <row r="227" spans="1:4" s="770" customFormat="1" ht="11.25" customHeight="1" x14ac:dyDescent="0.2">
      <c r="A227" s="1188"/>
      <c r="B227" s="855">
        <v>356.59</v>
      </c>
      <c r="C227" s="856">
        <v>271.2</v>
      </c>
      <c r="D227" s="772" t="s">
        <v>11</v>
      </c>
    </row>
    <row r="228" spans="1:4" s="770" customFormat="1" ht="11.25" customHeight="1" x14ac:dyDescent="0.2">
      <c r="A228" s="1186" t="s">
        <v>2719</v>
      </c>
      <c r="B228" s="853">
        <v>390.64</v>
      </c>
      <c r="C228" s="858">
        <v>390.64</v>
      </c>
      <c r="D228" s="769" t="s">
        <v>2694</v>
      </c>
    </row>
    <row r="229" spans="1:4" s="770" customFormat="1" ht="11.25" customHeight="1" x14ac:dyDescent="0.2">
      <c r="A229" s="1188"/>
      <c r="B229" s="855">
        <v>390.64</v>
      </c>
      <c r="C229" s="856">
        <v>390.64</v>
      </c>
      <c r="D229" s="772" t="s">
        <v>11</v>
      </c>
    </row>
    <row r="230" spans="1:4" s="770" customFormat="1" ht="11.25" customHeight="1" x14ac:dyDescent="0.2">
      <c r="A230" s="1187" t="s">
        <v>2720</v>
      </c>
      <c r="B230" s="854">
        <v>236</v>
      </c>
      <c r="C230" s="857">
        <v>236</v>
      </c>
      <c r="D230" s="771" t="s">
        <v>2694</v>
      </c>
    </row>
    <row r="231" spans="1:4" s="770" customFormat="1" ht="11.25" customHeight="1" x14ac:dyDescent="0.2">
      <c r="A231" s="1187"/>
      <c r="B231" s="854">
        <v>236</v>
      </c>
      <c r="C231" s="857">
        <v>236</v>
      </c>
      <c r="D231" s="771" t="s">
        <v>11</v>
      </c>
    </row>
    <row r="232" spans="1:4" s="770" customFormat="1" ht="11.25" customHeight="1" x14ac:dyDescent="0.2">
      <c r="A232" s="1186" t="s">
        <v>579</v>
      </c>
      <c r="B232" s="853">
        <v>100</v>
      </c>
      <c r="C232" s="858">
        <v>100</v>
      </c>
      <c r="D232" s="769" t="s">
        <v>574</v>
      </c>
    </row>
    <row r="233" spans="1:4" s="770" customFormat="1" ht="11.25" customHeight="1" x14ac:dyDescent="0.2">
      <c r="A233" s="1188"/>
      <c r="B233" s="855">
        <v>100</v>
      </c>
      <c r="C233" s="856">
        <v>100</v>
      </c>
      <c r="D233" s="772" t="s">
        <v>11</v>
      </c>
    </row>
    <row r="234" spans="1:4" s="770" customFormat="1" ht="11.25" customHeight="1" x14ac:dyDescent="0.2">
      <c r="A234" s="1187" t="s">
        <v>2721</v>
      </c>
      <c r="B234" s="854">
        <v>336</v>
      </c>
      <c r="C234" s="857">
        <v>168</v>
      </c>
      <c r="D234" s="771" t="s">
        <v>2722</v>
      </c>
    </row>
    <row r="235" spans="1:4" s="770" customFormat="1" ht="11.25" customHeight="1" x14ac:dyDescent="0.2">
      <c r="A235" s="1187"/>
      <c r="B235" s="854">
        <v>60.23</v>
      </c>
      <c r="C235" s="857">
        <v>60.225000000000001</v>
      </c>
      <c r="D235" s="771" t="s">
        <v>2694</v>
      </c>
    </row>
    <row r="236" spans="1:4" s="770" customFormat="1" ht="11.25" customHeight="1" x14ac:dyDescent="0.2">
      <c r="A236" s="1187"/>
      <c r="B236" s="854">
        <v>396.23</v>
      </c>
      <c r="C236" s="857">
        <v>228.22499999999999</v>
      </c>
      <c r="D236" s="771" t="s">
        <v>11</v>
      </c>
    </row>
    <row r="237" spans="1:4" s="770" customFormat="1" ht="11.25" customHeight="1" x14ac:dyDescent="0.2">
      <c r="A237" s="1186" t="s">
        <v>737</v>
      </c>
      <c r="B237" s="853">
        <v>400</v>
      </c>
      <c r="C237" s="858">
        <v>320</v>
      </c>
      <c r="D237" s="769" t="s">
        <v>2700</v>
      </c>
    </row>
    <row r="238" spans="1:4" s="770" customFormat="1" ht="11.25" customHeight="1" x14ac:dyDescent="0.2">
      <c r="A238" s="1187"/>
      <c r="B238" s="854">
        <v>500</v>
      </c>
      <c r="C238" s="857">
        <v>500</v>
      </c>
      <c r="D238" s="771" t="s">
        <v>713</v>
      </c>
    </row>
    <row r="239" spans="1:4" s="770" customFormat="1" ht="11.25" customHeight="1" x14ac:dyDescent="0.2">
      <c r="A239" s="1188"/>
      <c r="B239" s="855">
        <v>900</v>
      </c>
      <c r="C239" s="856">
        <v>820</v>
      </c>
      <c r="D239" s="772" t="s">
        <v>11</v>
      </c>
    </row>
    <row r="240" spans="1:4" s="770" customFormat="1" ht="11.25" customHeight="1" x14ac:dyDescent="0.2">
      <c r="A240" s="1187" t="s">
        <v>521</v>
      </c>
      <c r="B240" s="854">
        <v>200</v>
      </c>
      <c r="C240" s="857">
        <v>200</v>
      </c>
      <c r="D240" s="771" t="s">
        <v>2704</v>
      </c>
    </row>
    <row r="241" spans="1:4" s="770" customFormat="1" ht="11.25" customHeight="1" x14ac:dyDescent="0.2">
      <c r="A241" s="1187"/>
      <c r="B241" s="854">
        <v>50</v>
      </c>
      <c r="C241" s="857">
        <v>50</v>
      </c>
      <c r="D241" s="771" t="s">
        <v>496</v>
      </c>
    </row>
    <row r="242" spans="1:4" s="770" customFormat="1" ht="11.25" customHeight="1" x14ac:dyDescent="0.2">
      <c r="A242" s="1187"/>
      <c r="B242" s="854">
        <v>150</v>
      </c>
      <c r="C242" s="857">
        <v>150</v>
      </c>
      <c r="D242" s="771" t="s">
        <v>2723</v>
      </c>
    </row>
    <row r="243" spans="1:4" s="770" customFormat="1" ht="11.25" customHeight="1" x14ac:dyDescent="0.2">
      <c r="A243" s="1187"/>
      <c r="B243" s="854">
        <v>400</v>
      </c>
      <c r="C243" s="857">
        <v>400</v>
      </c>
      <c r="D243" s="771" t="s">
        <v>11</v>
      </c>
    </row>
    <row r="244" spans="1:4" s="770" customFormat="1" ht="11.25" customHeight="1" x14ac:dyDescent="0.2">
      <c r="A244" s="1186" t="s">
        <v>2724</v>
      </c>
      <c r="B244" s="853">
        <v>403.5</v>
      </c>
      <c r="C244" s="858">
        <v>403.5</v>
      </c>
      <c r="D244" s="769" t="s">
        <v>2701</v>
      </c>
    </row>
    <row r="245" spans="1:4" s="770" customFormat="1" ht="11.25" customHeight="1" x14ac:dyDescent="0.2">
      <c r="A245" s="1188"/>
      <c r="B245" s="855">
        <v>403.5</v>
      </c>
      <c r="C245" s="856">
        <v>403.5</v>
      </c>
      <c r="D245" s="772" t="s">
        <v>11</v>
      </c>
    </row>
    <row r="246" spans="1:4" s="770" customFormat="1" ht="11.25" customHeight="1" x14ac:dyDescent="0.2">
      <c r="A246" s="1187" t="s">
        <v>468</v>
      </c>
      <c r="B246" s="854">
        <v>10000</v>
      </c>
      <c r="C246" s="857">
        <v>10000</v>
      </c>
      <c r="D246" s="771" t="s">
        <v>465</v>
      </c>
    </row>
    <row r="247" spans="1:4" s="770" customFormat="1" ht="11.25" customHeight="1" x14ac:dyDescent="0.2">
      <c r="A247" s="1187"/>
      <c r="B247" s="854">
        <v>10000</v>
      </c>
      <c r="C247" s="857">
        <v>10000</v>
      </c>
      <c r="D247" s="771" t="s">
        <v>11</v>
      </c>
    </row>
    <row r="248" spans="1:4" s="770" customFormat="1" ht="11.25" customHeight="1" x14ac:dyDescent="0.2">
      <c r="A248" s="1186" t="s">
        <v>2725</v>
      </c>
      <c r="B248" s="853">
        <v>302.5</v>
      </c>
      <c r="C248" s="858">
        <v>302.5</v>
      </c>
      <c r="D248" s="769" t="s">
        <v>2700</v>
      </c>
    </row>
    <row r="249" spans="1:4" s="770" customFormat="1" ht="11.25" customHeight="1" x14ac:dyDescent="0.2">
      <c r="A249" s="1187"/>
      <c r="B249" s="854">
        <v>100</v>
      </c>
      <c r="C249" s="857">
        <v>100</v>
      </c>
      <c r="D249" s="771" t="s">
        <v>2694</v>
      </c>
    </row>
    <row r="250" spans="1:4" s="770" customFormat="1" ht="11.25" customHeight="1" x14ac:dyDescent="0.2">
      <c r="A250" s="1188"/>
      <c r="B250" s="855">
        <v>402.5</v>
      </c>
      <c r="C250" s="856">
        <v>402.5</v>
      </c>
      <c r="D250" s="772" t="s">
        <v>11</v>
      </c>
    </row>
    <row r="251" spans="1:4" s="770" customFormat="1" ht="11.25" customHeight="1" x14ac:dyDescent="0.2">
      <c r="A251" s="1187" t="s">
        <v>522</v>
      </c>
      <c r="B251" s="854">
        <v>675</v>
      </c>
      <c r="C251" s="857">
        <v>0</v>
      </c>
      <c r="D251" s="771" t="s">
        <v>496</v>
      </c>
    </row>
    <row r="252" spans="1:4" s="770" customFormat="1" ht="11.25" customHeight="1" x14ac:dyDescent="0.2">
      <c r="A252" s="1187"/>
      <c r="B252" s="854">
        <v>675</v>
      </c>
      <c r="C252" s="857">
        <v>0</v>
      </c>
      <c r="D252" s="771" t="s">
        <v>11</v>
      </c>
    </row>
    <row r="253" spans="1:4" s="770" customFormat="1" ht="11.25" customHeight="1" x14ac:dyDescent="0.2">
      <c r="A253" s="1186" t="s">
        <v>2726</v>
      </c>
      <c r="B253" s="853">
        <v>276</v>
      </c>
      <c r="C253" s="858">
        <v>276</v>
      </c>
      <c r="D253" s="769" t="s">
        <v>2694</v>
      </c>
    </row>
    <row r="254" spans="1:4" s="770" customFormat="1" ht="11.25" customHeight="1" x14ac:dyDescent="0.2">
      <c r="A254" s="1188"/>
      <c r="B254" s="855">
        <v>276</v>
      </c>
      <c r="C254" s="856">
        <v>276</v>
      </c>
      <c r="D254" s="772" t="s">
        <v>11</v>
      </c>
    </row>
    <row r="255" spans="1:4" s="770" customFormat="1" ht="11.25" customHeight="1" x14ac:dyDescent="0.2">
      <c r="A255" s="1187" t="s">
        <v>2727</v>
      </c>
      <c r="B255" s="854">
        <v>400</v>
      </c>
      <c r="C255" s="857">
        <v>320</v>
      </c>
      <c r="D255" s="771" t="s">
        <v>2700</v>
      </c>
    </row>
    <row r="256" spans="1:4" s="770" customFormat="1" ht="11.25" customHeight="1" x14ac:dyDescent="0.2">
      <c r="A256" s="1187"/>
      <c r="B256" s="854">
        <v>263.2</v>
      </c>
      <c r="C256" s="857">
        <v>263.2</v>
      </c>
      <c r="D256" s="771" t="s">
        <v>2694</v>
      </c>
    </row>
    <row r="257" spans="1:4" s="770" customFormat="1" ht="11.25" customHeight="1" x14ac:dyDescent="0.2">
      <c r="A257" s="1187"/>
      <c r="B257" s="854">
        <v>663.2</v>
      </c>
      <c r="C257" s="857">
        <v>583.20000000000005</v>
      </c>
      <c r="D257" s="771" t="s">
        <v>11</v>
      </c>
    </row>
    <row r="258" spans="1:4" s="770" customFormat="1" ht="11.25" customHeight="1" x14ac:dyDescent="0.2">
      <c r="A258" s="1186" t="s">
        <v>2728</v>
      </c>
      <c r="B258" s="853">
        <v>30</v>
      </c>
      <c r="C258" s="858">
        <v>30</v>
      </c>
      <c r="D258" s="769" t="s">
        <v>2696</v>
      </c>
    </row>
    <row r="259" spans="1:4" s="770" customFormat="1" ht="11.25" customHeight="1" x14ac:dyDescent="0.2">
      <c r="A259" s="1188"/>
      <c r="B259" s="855">
        <v>30</v>
      </c>
      <c r="C259" s="856">
        <v>30</v>
      </c>
      <c r="D259" s="772" t="s">
        <v>11</v>
      </c>
    </row>
    <row r="260" spans="1:4" s="770" customFormat="1" ht="11.25" customHeight="1" x14ac:dyDescent="0.2">
      <c r="A260" s="1187" t="s">
        <v>843</v>
      </c>
      <c r="B260" s="854">
        <v>622</v>
      </c>
      <c r="C260" s="857">
        <v>622</v>
      </c>
      <c r="D260" s="771" t="s">
        <v>2689</v>
      </c>
    </row>
    <row r="261" spans="1:4" s="770" customFormat="1" ht="11.25" customHeight="1" x14ac:dyDescent="0.2">
      <c r="A261" s="1187"/>
      <c r="B261" s="854">
        <v>135</v>
      </c>
      <c r="C261" s="857">
        <v>135</v>
      </c>
      <c r="D261" s="771" t="s">
        <v>2703</v>
      </c>
    </row>
    <row r="262" spans="1:4" s="770" customFormat="1" ht="11.25" customHeight="1" x14ac:dyDescent="0.2">
      <c r="A262" s="1187"/>
      <c r="B262" s="854">
        <v>3000</v>
      </c>
      <c r="C262" s="857">
        <v>3000</v>
      </c>
      <c r="D262" s="771" t="s">
        <v>810</v>
      </c>
    </row>
    <row r="263" spans="1:4" s="770" customFormat="1" ht="11.25" customHeight="1" x14ac:dyDescent="0.2">
      <c r="A263" s="1187"/>
      <c r="B263" s="854">
        <v>35.5</v>
      </c>
      <c r="C263" s="857">
        <v>35.489159999999998</v>
      </c>
      <c r="D263" s="771" t="s">
        <v>2332</v>
      </c>
    </row>
    <row r="264" spans="1:4" s="770" customFormat="1" ht="11.25" customHeight="1" x14ac:dyDescent="0.2">
      <c r="A264" s="1187"/>
      <c r="B264" s="854">
        <v>3792.5</v>
      </c>
      <c r="C264" s="857">
        <v>3792.4891600000001</v>
      </c>
      <c r="D264" s="771" t="s">
        <v>11</v>
      </c>
    </row>
    <row r="265" spans="1:4" s="770" customFormat="1" ht="11.25" customHeight="1" x14ac:dyDescent="0.2">
      <c r="A265" s="1186" t="s">
        <v>2729</v>
      </c>
      <c r="B265" s="853">
        <v>216.3</v>
      </c>
      <c r="C265" s="858">
        <v>173.04</v>
      </c>
      <c r="D265" s="769" t="s">
        <v>2700</v>
      </c>
    </row>
    <row r="266" spans="1:4" s="770" customFormat="1" ht="11.25" customHeight="1" x14ac:dyDescent="0.2">
      <c r="A266" s="1188"/>
      <c r="B266" s="855">
        <v>216.3</v>
      </c>
      <c r="C266" s="856">
        <v>173.04</v>
      </c>
      <c r="D266" s="772" t="s">
        <v>11</v>
      </c>
    </row>
    <row r="267" spans="1:4" s="770" customFormat="1" ht="11.25" customHeight="1" x14ac:dyDescent="0.2">
      <c r="A267" s="1186" t="s">
        <v>2730</v>
      </c>
      <c r="B267" s="853">
        <v>400</v>
      </c>
      <c r="C267" s="858">
        <v>200</v>
      </c>
      <c r="D267" s="769" t="s">
        <v>2722</v>
      </c>
    </row>
    <row r="268" spans="1:4" s="770" customFormat="1" ht="11.25" customHeight="1" x14ac:dyDescent="0.2">
      <c r="A268" s="1188"/>
      <c r="B268" s="855">
        <v>400</v>
      </c>
      <c r="C268" s="856">
        <v>200</v>
      </c>
      <c r="D268" s="772" t="s">
        <v>11</v>
      </c>
    </row>
    <row r="269" spans="1:4" s="770" customFormat="1" ht="11.25" customHeight="1" x14ac:dyDescent="0.2">
      <c r="A269" s="1186" t="s">
        <v>2731</v>
      </c>
      <c r="B269" s="853">
        <v>75</v>
      </c>
      <c r="C269" s="858">
        <v>75</v>
      </c>
      <c r="D269" s="769" t="s">
        <v>2697</v>
      </c>
    </row>
    <row r="270" spans="1:4" s="770" customFormat="1" ht="11.25" customHeight="1" x14ac:dyDescent="0.2">
      <c r="A270" s="1187"/>
      <c r="B270" s="854">
        <v>233.87</v>
      </c>
      <c r="C270" s="857">
        <v>233.87327999999999</v>
      </c>
      <c r="D270" s="771" t="s">
        <v>2701</v>
      </c>
    </row>
    <row r="271" spans="1:4" s="770" customFormat="1" ht="11.25" customHeight="1" x14ac:dyDescent="0.2">
      <c r="A271" s="1187"/>
      <c r="B271" s="854">
        <v>20.329999999999998</v>
      </c>
      <c r="C271" s="857">
        <v>20.325419999999998</v>
      </c>
      <c r="D271" s="771" t="s">
        <v>2694</v>
      </c>
    </row>
    <row r="272" spans="1:4" s="770" customFormat="1" ht="11.25" customHeight="1" x14ac:dyDescent="0.2">
      <c r="A272" s="1188"/>
      <c r="B272" s="855">
        <v>329.2</v>
      </c>
      <c r="C272" s="856">
        <v>329.19870000000003</v>
      </c>
      <c r="D272" s="772" t="s">
        <v>11</v>
      </c>
    </row>
    <row r="273" spans="1:4" s="770" customFormat="1" ht="11.25" customHeight="1" x14ac:dyDescent="0.2">
      <c r="A273" s="1186" t="s">
        <v>523</v>
      </c>
      <c r="B273" s="853">
        <v>225</v>
      </c>
      <c r="C273" s="858">
        <v>0</v>
      </c>
      <c r="D273" s="769" t="s">
        <v>496</v>
      </c>
    </row>
    <row r="274" spans="1:4" s="770" customFormat="1" ht="11.25" customHeight="1" x14ac:dyDescent="0.2">
      <c r="A274" s="1188"/>
      <c r="B274" s="855">
        <v>225</v>
      </c>
      <c r="C274" s="856">
        <v>0</v>
      </c>
      <c r="D274" s="772" t="s">
        <v>11</v>
      </c>
    </row>
    <row r="275" spans="1:4" s="770" customFormat="1" ht="11.25" customHeight="1" x14ac:dyDescent="0.2">
      <c r="A275" s="1186" t="s">
        <v>2732</v>
      </c>
      <c r="B275" s="853">
        <v>382.58</v>
      </c>
      <c r="C275" s="858">
        <v>382.58199999999999</v>
      </c>
      <c r="D275" s="769" t="s">
        <v>2700</v>
      </c>
    </row>
    <row r="276" spans="1:4" s="770" customFormat="1" ht="11.25" customHeight="1" x14ac:dyDescent="0.2">
      <c r="A276" s="1188"/>
      <c r="B276" s="855">
        <v>382.58</v>
      </c>
      <c r="C276" s="856">
        <v>382.58199999999999</v>
      </c>
      <c r="D276" s="772" t="s">
        <v>11</v>
      </c>
    </row>
    <row r="277" spans="1:4" s="770" customFormat="1" ht="11.25" customHeight="1" x14ac:dyDescent="0.2">
      <c r="A277" s="1187" t="s">
        <v>2733</v>
      </c>
      <c r="B277" s="854">
        <v>300</v>
      </c>
      <c r="C277" s="857">
        <v>300</v>
      </c>
      <c r="D277" s="771" t="s">
        <v>2689</v>
      </c>
    </row>
    <row r="278" spans="1:4" s="770" customFormat="1" ht="11.25" customHeight="1" x14ac:dyDescent="0.2">
      <c r="A278" s="1187"/>
      <c r="B278" s="854">
        <v>392</v>
      </c>
      <c r="C278" s="857">
        <v>392</v>
      </c>
      <c r="D278" s="771" t="s">
        <v>2694</v>
      </c>
    </row>
    <row r="279" spans="1:4" s="770" customFormat="1" ht="11.25" customHeight="1" x14ac:dyDescent="0.2">
      <c r="A279" s="1187"/>
      <c r="B279" s="854">
        <v>692</v>
      </c>
      <c r="C279" s="857">
        <v>692</v>
      </c>
      <c r="D279" s="771" t="s">
        <v>11</v>
      </c>
    </row>
    <row r="280" spans="1:4" s="770" customFormat="1" ht="11.25" customHeight="1" x14ac:dyDescent="0.2">
      <c r="A280" s="1186" t="s">
        <v>2734</v>
      </c>
      <c r="B280" s="853">
        <v>220</v>
      </c>
      <c r="C280" s="858">
        <v>176</v>
      </c>
      <c r="D280" s="769" t="s">
        <v>2700</v>
      </c>
    </row>
    <row r="281" spans="1:4" s="770" customFormat="1" ht="11.25" customHeight="1" x14ac:dyDescent="0.2">
      <c r="A281" s="1188"/>
      <c r="B281" s="855">
        <v>220</v>
      </c>
      <c r="C281" s="856">
        <v>176</v>
      </c>
      <c r="D281" s="772" t="s">
        <v>11</v>
      </c>
    </row>
    <row r="282" spans="1:4" s="770" customFormat="1" ht="11.25" customHeight="1" x14ac:dyDescent="0.2">
      <c r="A282" s="1187" t="s">
        <v>2735</v>
      </c>
      <c r="B282" s="854">
        <v>196.8</v>
      </c>
      <c r="C282" s="857">
        <v>196.8</v>
      </c>
      <c r="D282" s="771" t="s">
        <v>2700</v>
      </c>
    </row>
    <row r="283" spans="1:4" s="770" customFormat="1" ht="11.25" customHeight="1" x14ac:dyDescent="0.2">
      <c r="A283" s="1187"/>
      <c r="B283" s="854">
        <v>500</v>
      </c>
      <c r="C283" s="857">
        <v>500</v>
      </c>
      <c r="D283" s="771" t="s">
        <v>2701</v>
      </c>
    </row>
    <row r="284" spans="1:4" s="770" customFormat="1" ht="11.25" customHeight="1" x14ac:dyDescent="0.2">
      <c r="A284" s="1187"/>
      <c r="B284" s="854">
        <v>95.800000000000011</v>
      </c>
      <c r="C284" s="857">
        <v>95.800000000000011</v>
      </c>
      <c r="D284" s="771" t="s">
        <v>2694</v>
      </c>
    </row>
    <row r="285" spans="1:4" s="770" customFormat="1" ht="11.25" customHeight="1" x14ac:dyDescent="0.2">
      <c r="A285" s="1187"/>
      <c r="B285" s="854">
        <v>792.59999999999991</v>
      </c>
      <c r="C285" s="857">
        <v>792.59999999999991</v>
      </c>
      <c r="D285" s="771" t="s">
        <v>11</v>
      </c>
    </row>
    <row r="286" spans="1:4" s="770" customFormat="1" ht="11.25" customHeight="1" x14ac:dyDescent="0.2">
      <c r="A286" s="1186" t="s">
        <v>2736</v>
      </c>
      <c r="B286" s="853">
        <v>215</v>
      </c>
      <c r="C286" s="858">
        <v>215</v>
      </c>
      <c r="D286" s="769" t="s">
        <v>2698</v>
      </c>
    </row>
    <row r="287" spans="1:4" s="770" customFormat="1" ht="11.25" customHeight="1" x14ac:dyDescent="0.2">
      <c r="A287" s="1188"/>
      <c r="B287" s="855">
        <v>215</v>
      </c>
      <c r="C287" s="856">
        <v>215</v>
      </c>
      <c r="D287" s="772" t="s">
        <v>11</v>
      </c>
    </row>
    <row r="288" spans="1:4" s="770" customFormat="1" ht="11.25" customHeight="1" x14ac:dyDescent="0.2">
      <c r="A288" s="1187" t="s">
        <v>652</v>
      </c>
      <c r="B288" s="854">
        <v>396.7</v>
      </c>
      <c r="C288" s="857">
        <v>198.35</v>
      </c>
      <c r="D288" s="771" t="s">
        <v>2722</v>
      </c>
    </row>
    <row r="289" spans="1:4" s="770" customFormat="1" ht="11.25" customHeight="1" x14ac:dyDescent="0.2">
      <c r="A289" s="1187"/>
      <c r="B289" s="854">
        <v>460</v>
      </c>
      <c r="C289" s="857">
        <v>380</v>
      </c>
      <c r="D289" s="771" t="s">
        <v>2700</v>
      </c>
    </row>
    <row r="290" spans="1:4" s="770" customFormat="1" ht="11.25" customHeight="1" x14ac:dyDescent="0.2">
      <c r="A290" s="1187"/>
      <c r="B290" s="854">
        <v>36</v>
      </c>
      <c r="C290" s="857">
        <v>36</v>
      </c>
      <c r="D290" s="771" t="s">
        <v>2737</v>
      </c>
    </row>
    <row r="291" spans="1:4" s="770" customFormat="1" ht="11.25" customHeight="1" x14ac:dyDescent="0.2">
      <c r="A291" s="1187"/>
      <c r="B291" s="854">
        <v>892.7</v>
      </c>
      <c r="C291" s="857">
        <v>614.35</v>
      </c>
      <c r="D291" s="771" t="s">
        <v>11</v>
      </c>
    </row>
    <row r="292" spans="1:4" s="770" customFormat="1" ht="11.25" customHeight="1" x14ac:dyDescent="0.2">
      <c r="A292" s="1186" t="s">
        <v>2738</v>
      </c>
      <c r="B292" s="853">
        <v>400</v>
      </c>
      <c r="C292" s="858">
        <v>183.76499999999999</v>
      </c>
      <c r="D292" s="769" t="s">
        <v>2700</v>
      </c>
    </row>
    <row r="293" spans="1:4" s="770" customFormat="1" ht="11.25" customHeight="1" x14ac:dyDescent="0.2">
      <c r="A293" s="1188"/>
      <c r="B293" s="855">
        <v>400</v>
      </c>
      <c r="C293" s="856">
        <v>183.76499999999999</v>
      </c>
      <c r="D293" s="772" t="s">
        <v>11</v>
      </c>
    </row>
    <row r="294" spans="1:4" s="770" customFormat="1" ht="11.25" customHeight="1" x14ac:dyDescent="0.2">
      <c r="A294" s="1187" t="s">
        <v>2739</v>
      </c>
      <c r="B294" s="854">
        <v>333.84</v>
      </c>
      <c r="C294" s="857">
        <v>333.84064000000001</v>
      </c>
      <c r="D294" s="771" t="s">
        <v>2700</v>
      </c>
    </row>
    <row r="295" spans="1:4" s="770" customFormat="1" ht="11.25" customHeight="1" x14ac:dyDescent="0.2">
      <c r="A295" s="1187"/>
      <c r="B295" s="854">
        <v>333.84</v>
      </c>
      <c r="C295" s="859">
        <v>333.84064000000001</v>
      </c>
      <c r="D295" s="771" t="s">
        <v>11</v>
      </c>
    </row>
    <row r="296" spans="1:4" s="770" customFormat="1" ht="11.25" customHeight="1" x14ac:dyDescent="0.2">
      <c r="A296" s="1186" t="s">
        <v>2740</v>
      </c>
      <c r="B296" s="853">
        <v>18.73</v>
      </c>
      <c r="C296" s="858">
        <v>18.711000000000002</v>
      </c>
      <c r="D296" s="769" t="s">
        <v>2332</v>
      </c>
    </row>
    <row r="297" spans="1:4" s="770" customFormat="1" ht="11.25" customHeight="1" x14ac:dyDescent="0.2">
      <c r="A297" s="1188"/>
      <c r="B297" s="855">
        <v>18.73</v>
      </c>
      <c r="C297" s="856">
        <v>18.711000000000002</v>
      </c>
      <c r="D297" s="772" t="s">
        <v>11</v>
      </c>
    </row>
    <row r="298" spans="1:4" s="770" customFormat="1" ht="11.25" customHeight="1" x14ac:dyDescent="0.2">
      <c r="A298" s="1187" t="s">
        <v>2741</v>
      </c>
      <c r="B298" s="854">
        <v>2116.4</v>
      </c>
      <c r="C298" s="857">
        <v>0</v>
      </c>
      <c r="D298" s="771" t="s">
        <v>2707</v>
      </c>
    </row>
    <row r="299" spans="1:4" s="770" customFormat="1" ht="11.25" customHeight="1" x14ac:dyDescent="0.2">
      <c r="A299" s="1187"/>
      <c r="B299" s="854">
        <v>460</v>
      </c>
      <c r="C299" s="857">
        <v>353.17384999999996</v>
      </c>
      <c r="D299" s="771" t="s">
        <v>2700</v>
      </c>
    </row>
    <row r="300" spans="1:4" s="770" customFormat="1" ht="11.25" customHeight="1" x14ac:dyDescent="0.2">
      <c r="A300" s="1187"/>
      <c r="B300" s="854">
        <v>129</v>
      </c>
      <c r="C300" s="857">
        <v>129</v>
      </c>
      <c r="D300" s="771" t="s">
        <v>2694</v>
      </c>
    </row>
    <row r="301" spans="1:4" s="770" customFormat="1" ht="11.25" customHeight="1" x14ac:dyDescent="0.2">
      <c r="A301" s="1187"/>
      <c r="B301" s="854">
        <v>2705.4</v>
      </c>
      <c r="C301" s="857">
        <v>482.17384999999996</v>
      </c>
      <c r="D301" s="771" t="s">
        <v>11</v>
      </c>
    </row>
    <row r="302" spans="1:4" s="770" customFormat="1" ht="11.25" customHeight="1" x14ac:dyDescent="0.2">
      <c r="A302" s="1186" t="s">
        <v>524</v>
      </c>
      <c r="B302" s="853">
        <v>197</v>
      </c>
      <c r="C302" s="858">
        <v>197</v>
      </c>
      <c r="D302" s="769" t="s">
        <v>2689</v>
      </c>
    </row>
    <row r="303" spans="1:4" s="770" customFormat="1" ht="11.25" customHeight="1" x14ac:dyDescent="0.2">
      <c r="A303" s="1187"/>
      <c r="B303" s="854">
        <v>225</v>
      </c>
      <c r="C303" s="857">
        <v>225</v>
      </c>
      <c r="D303" s="771" t="s">
        <v>496</v>
      </c>
    </row>
    <row r="304" spans="1:4" s="770" customFormat="1" ht="11.25" customHeight="1" x14ac:dyDescent="0.2">
      <c r="A304" s="1188"/>
      <c r="B304" s="855">
        <v>422</v>
      </c>
      <c r="C304" s="856">
        <v>422</v>
      </c>
      <c r="D304" s="772" t="s">
        <v>11</v>
      </c>
    </row>
    <row r="305" spans="1:4" s="770" customFormat="1" ht="11.25" customHeight="1" x14ac:dyDescent="0.2">
      <c r="A305" s="1187" t="s">
        <v>525</v>
      </c>
      <c r="B305" s="854">
        <v>333.4</v>
      </c>
      <c r="C305" s="857">
        <v>333.4</v>
      </c>
      <c r="D305" s="771" t="s">
        <v>2700</v>
      </c>
    </row>
    <row r="306" spans="1:4" s="770" customFormat="1" ht="11.25" customHeight="1" x14ac:dyDescent="0.2">
      <c r="A306" s="1187"/>
      <c r="B306" s="854">
        <v>50</v>
      </c>
      <c r="C306" s="857">
        <v>50</v>
      </c>
      <c r="D306" s="771" t="s">
        <v>496</v>
      </c>
    </row>
    <row r="307" spans="1:4" s="770" customFormat="1" ht="11.25" customHeight="1" x14ac:dyDescent="0.2">
      <c r="A307" s="1187"/>
      <c r="B307" s="854">
        <v>383.4</v>
      </c>
      <c r="C307" s="857">
        <v>383.4</v>
      </c>
      <c r="D307" s="771" t="s">
        <v>11</v>
      </c>
    </row>
    <row r="308" spans="1:4" s="770" customFormat="1" ht="11.25" customHeight="1" x14ac:dyDescent="0.2">
      <c r="A308" s="1186" t="s">
        <v>2742</v>
      </c>
      <c r="B308" s="853">
        <v>293.7</v>
      </c>
      <c r="C308" s="858">
        <v>0</v>
      </c>
      <c r="D308" s="769" t="s">
        <v>2707</v>
      </c>
    </row>
    <row r="309" spans="1:4" s="770" customFormat="1" ht="11.25" customHeight="1" x14ac:dyDescent="0.2">
      <c r="A309" s="1188"/>
      <c r="B309" s="855">
        <v>293.7</v>
      </c>
      <c r="C309" s="856">
        <v>0</v>
      </c>
      <c r="D309" s="772" t="s">
        <v>11</v>
      </c>
    </row>
    <row r="310" spans="1:4" s="770" customFormat="1" ht="11.25" customHeight="1" x14ac:dyDescent="0.2">
      <c r="A310" s="1187" t="s">
        <v>2743</v>
      </c>
      <c r="B310" s="854">
        <v>265.20999999999998</v>
      </c>
      <c r="C310" s="857">
        <v>265.20438000000001</v>
      </c>
      <c r="D310" s="771" t="s">
        <v>2700</v>
      </c>
    </row>
    <row r="311" spans="1:4" s="770" customFormat="1" ht="11.25" customHeight="1" x14ac:dyDescent="0.2">
      <c r="A311" s="1187"/>
      <c r="B311" s="854">
        <v>265.20999999999998</v>
      </c>
      <c r="C311" s="857">
        <v>265.20438000000001</v>
      </c>
      <c r="D311" s="771" t="s">
        <v>11</v>
      </c>
    </row>
    <row r="312" spans="1:4" s="770" customFormat="1" ht="11.25" customHeight="1" x14ac:dyDescent="0.2">
      <c r="A312" s="1186" t="s">
        <v>2744</v>
      </c>
      <c r="B312" s="853">
        <v>50.96</v>
      </c>
      <c r="C312" s="858">
        <v>50.946210000000001</v>
      </c>
      <c r="D312" s="769" t="s">
        <v>2331</v>
      </c>
    </row>
    <row r="313" spans="1:4" s="770" customFormat="1" ht="11.25" customHeight="1" x14ac:dyDescent="0.2">
      <c r="A313" s="1187"/>
      <c r="B313" s="854">
        <v>100.47</v>
      </c>
      <c r="C313" s="857">
        <v>100.46484000000001</v>
      </c>
      <c r="D313" s="771" t="s">
        <v>2332</v>
      </c>
    </row>
    <row r="314" spans="1:4" s="770" customFormat="1" ht="11.25" customHeight="1" x14ac:dyDescent="0.2">
      <c r="A314" s="1188"/>
      <c r="B314" s="855">
        <v>151.43</v>
      </c>
      <c r="C314" s="856">
        <v>151.41105000000002</v>
      </c>
      <c r="D314" s="772" t="s">
        <v>11</v>
      </c>
    </row>
    <row r="315" spans="1:4" s="770" customFormat="1" ht="11.25" customHeight="1" x14ac:dyDescent="0.2">
      <c r="A315" s="1187" t="s">
        <v>526</v>
      </c>
      <c r="B315" s="854">
        <v>50</v>
      </c>
      <c r="C315" s="857">
        <v>50</v>
      </c>
      <c r="D315" s="771" t="s">
        <v>496</v>
      </c>
    </row>
    <row r="316" spans="1:4" s="770" customFormat="1" ht="11.25" customHeight="1" x14ac:dyDescent="0.2">
      <c r="A316" s="1187"/>
      <c r="B316" s="854">
        <v>50</v>
      </c>
      <c r="C316" s="857">
        <v>50</v>
      </c>
      <c r="D316" s="771" t="s">
        <v>11</v>
      </c>
    </row>
    <row r="317" spans="1:4" s="770" customFormat="1" ht="11.25" customHeight="1" x14ac:dyDescent="0.2">
      <c r="A317" s="1186" t="s">
        <v>2745</v>
      </c>
      <c r="B317" s="853">
        <v>159</v>
      </c>
      <c r="C317" s="858">
        <v>159</v>
      </c>
      <c r="D317" s="769" t="s">
        <v>2701</v>
      </c>
    </row>
    <row r="318" spans="1:4" s="770" customFormat="1" ht="11.25" customHeight="1" x14ac:dyDescent="0.2">
      <c r="A318" s="1188"/>
      <c r="B318" s="855">
        <v>159</v>
      </c>
      <c r="C318" s="856">
        <v>159</v>
      </c>
      <c r="D318" s="772" t="s">
        <v>11</v>
      </c>
    </row>
    <row r="319" spans="1:4" s="770" customFormat="1" ht="11.25" customHeight="1" x14ac:dyDescent="0.2">
      <c r="A319" s="1186" t="s">
        <v>738</v>
      </c>
      <c r="B319" s="853">
        <v>11040</v>
      </c>
      <c r="C319" s="858">
        <v>11040</v>
      </c>
      <c r="D319" s="769" t="s">
        <v>2689</v>
      </c>
    </row>
    <row r="320" spans="1:4" s="770" customFormat="1" ht="11.25" customHeight="1" x14ac:dyDescent="0.2">
      <c r="A320" s="1187"/>
      <c r="B320" s="854">
        <v>1000</v>
      </c>
      <c r="C320" s="857">
        <v>1000</v>
      </c>
      <c r="D320" s="771" t="s">
        <v>713</v>
      </c>
    </row>
    <row r="321" spans="1:4" s="770" customFormat="1" ht="11.25" customHeight="1" x14ac:dyDescent="0.2">
      <c r="A321" s="1188"/>
      <c r="B321" s="855">
        <v>12040</v>
      </c>
      <c r="C321" s="856">
        <v>12040</v>
      </c>
      <c r="D321" s="772" t="s">
        <v>11</v>
      </c>
    </row>
    <row r="322" spans="1:4" s="770" customFormat="1" ht="11.25" customHeight="1" x14ac:dyDescent="0.2">
      <c r="A322" s="1186" t="s">
        <v>2746</v>
      </c>
      <c r="B322" s="853">
        <v>400</v>
      </c>
      <c r="C322" s="858">
        <v>400</v>
      </c>
      <c r="D322" s="769" t="s">
        <v>2700</v>
      </c>
    </row>
    <row r="323" spans="1:4" s="770" customFormat="1" ht="11.25" customHeight="1" x14ac:dyDescent="0.2">
      <c r="A323" s="1188"/>
      <c r="B323" s="855">
        <v>400</v>
      </c>
      <c r="C323" s="856">
        <v>400</v>
      </c>
      <c r="D323" s="772" t="s">
        <v>11</v>
      </c>
    </row>
    <row r="324" spans="1:4" s="770" customFormat="1" ht="11.25" customHeight="1" x14ac:dyDescent="0.2">
      <c r="A324" s="1187" t="s">
        <v>2747</v>
      </c>
      <c r="B324" s="854">
        <v>500</v>
      </c>
      <c r="C324" s="857">
        <v>500</v>
      </c>
      <c r="D324" s="771" t="s">
        <v>2701</v>
      </c>
    </row>
    <row r="325" spans="1:4" s="770" customFormat="1" ht="11.25" customHeight="1" x14ac:dyDescent="0.2">
      <c r="A325" s="1187"/>
      <c r="B325" s="854">
        <v>500</v>
      </c>
      <c r="C325" s="857">
        <v>500</v>
      </c>
      <c r="D325" s="771" t="s">
        <v>11</v>
      </c>
    </row>
    <row r="326" spans="1:4" s="770" customFormat="1" ht="11.25" customHeight="1" x14ac:dyDescent="0.2">
      <c r="A326" s="1186" t="s">
        <v>2748</v>
      </c>
      <c r="B326" s="853">
        <v>500</v>
      </c>
      <c r="C326" s="858">
        <v>500</v>
      </c>
      <c r="D326" s="769" t="s">
        <v>2701</v>
      </c>
    </row>
    <row r="327" spans="1:4" s="770" customFormat="1" ht="11.25" customHeight="1" x14ac:dyDescent="0.2">
      <c r="A327" s="1188"/>
      <c r="B327" s="855">
        <v>500</v>
      </c>
      <c r="C327" s="856">
        <v>500</v>
      </c>
      <c r="D327" s="772" t="s">
        <v>11</v>
      </c>
    </row>
    <row r="328" spans="1:4" s="770" customFormat="1" ht="11.25" customHeight="1" x14ac:dyDescent="0.2">
      <c r="A328" s="1187" t="s">
        <v>2749</v>
      </c>
      <c r="B328" s="854">
        <v>238</v>
      </c>
      <c r="C328" s="857">
        <v>190.4</v>
      </c>
      <c r="D328" s="771" t="s">
        <v>2700</v>
      </c>
    </row>
    <row r="329" spans="1:4" s="770" customFormat="1" ht="11.25" customHeight="1" x14ac:dyDescent="0.2">
      <c r="A329" s="1187"/>
      <c r="B329" s="854">
        <v>238</v>
      </c>
      <c r="C329" s="857">
        <v>190.4</v>
      </c>
      <c r="D329" s="771" t="s">
        <v>11</v>
      </c>
    </row>
    <row r="330" spans="1:4" s="770" customFormat="1" ht="11.25" customHeight="1" x14ac:dyDescent="0.2">
      <c r="A330" s="1186" t="s">
        <v>2750</v>
      </c>
      <c r="B330" s="853">
        <v>2700</v>
      </c>
      <c r="C330" s="858">
        <v>2700</v>
      </c>
      <c r="D330" s="769" t="s">
        <v>2707</v>
      </c>
    </row>
    <row r="331" spans="1:4" s="770" customFormat="1" ht="11.25" customHeight="1" x14ac:dyDescent="0.2">
      <c r="A331" s="1187"/>
      <c r="B331" s="854">
        <v>34.4</v>
      </c>
      <c r="C331" s="857">
        <v>34.4</v>
      </c>
      <c r="D331" s="771" t="s">
        <v>2697</v>
      </c>
    </row>
    <row r="332" spans="1:4" s="770" customFormat="1" ht="11.25" customHeight="1" x14ac:dyDescent="0.2">
      <c r="A332" s="1187"/>
      <c r="B332" s="854">
        <v>234.41</v>
      </c>
      <c r="C332" s="857">
        <v>234.40600000000001</v>
      </c>
      <c r="D332" s="771" t="s">
        <v>2701</v>
      </c>
    </row>
    <row r="333" spans="1:4" s="770" customFormat="1" ht="11.25" customHeight="1" x14ac:dyDescent="0.2">
      <c r="A333" s="1187"/>
      <c r="B333" s="854">
        <v>24.2</v>
      </c>
      <c r="C333" s="857">
        <v>24.19641</v>
      </c>
      <c r="D333" s="771" t="s">
        <v>2332</v>
      </c>
    </row>
    <row r="334" spans="1:4" s="770" customFormat="1" ht="11.25" customHeight="1" x14ac:dyDescent="0.2">
      <c r="A334" s="1188"/>
      <c r="B334" s="855">
        <v>2993.0099999999998</v>
      </c>
      <c r="C334" s="856">
        <v>2993.0024100000001</v>
      </c>
      <c r="D334" s="772" t="s">
        <v>11</v>
      </c>
    </row>
    <row r="335" spans="1:4" s="770" customFormat="1" ht="11.25" customHeight="1" x14ac:dyDescent="0.2">
      <c r="A335" s="1187" t="s">
        <v>2751</v>
      </c>
      <c r="B335" s="854">
        <v>1500</v>
      </c>
      <c r="C335" s="857">
        <v>1500</v>
      </c>
      <c r="D335" s="771" t="s">
        <v>2701</v>
      </c>
    </row>
    <row r="336" spans="1:4" s="770" customFormat="1" ht="11.25" customHeight="1" x14ac:dyDescent="0.2">
      <c r="A336" s="1187"/>
      <c r="B336" s="854">
        <v>100</v>
      </c>
      <c r="C336" s="857">
        <v>100</v>
      </c>
      <c r="D336" s="771" t="s">
        <v>2690</v>
      </c>
    </row>
    <row r="337" spans="1:4" s="770" customFormat="1" ht="11.25" customHeight="1" x14ac:dyDescent="0.2">
      <c r="A337" s="1187"/>
      <c r="B337" s="854">
        <v>250</v>
      </c>
      <c r="C337" s="857">
        <v>182.24599999999998</v>
      </c>
      <c r="D337" s="771" t="s">
        <v>2703</v>
      </c>
    </row>
    <row r="338" spans="1:4" s="770" customFormat="1" ht="11.25" customHeight="1" x14ac:dyDescent="0.2">
      <c r="A338" s="1187"/>
      <c r="B338" s="854">
        <v>1850</v>
      </c>
      <c r="C338" s="857">
        <v>1782.2460000000001</v>
      </c>
      <c r="D338" s="771" t="s">
        <v>11</v>
      </c>
    </row>
    <row r="339" spans="1:4" s="770" customFormat="1" ht="11.25" customHeight="1" x14ac:dyDescent="0.2">
      <c r="A339" s="1186" t="s">
        <v>2752</v>
      </c>
      <c r="B339" s="853">
        <v>562</v>
      </c>
      <c r="C339" s="858">
        <v>562</v>
      </c>
      <c r="D339" s="769" t="s">
        <v>2698</v>
      </c>
    </row>
    <row r="340" spans="1:4" s="770" customFormat="1" ht="11.25" customHeight="1" x14ac:dyDescent="0.2">
      <c r="A340" s="1187"/>
      <c r="B340" s="854">
        <v>25</v>
      </c>
      <c r="C340" s="857">
        <v>25</v>
      </c>
      <c r="D340" s="771" t="s">
        <v>2723</v>
      </c>
    </row>
    <row r="341" spans="1:4" s="770" customFormat="1" ht="11.25" customHeight="1" x14ac:dyDescent="0.2">
      <c r="A341" s="1188"/>
      <c r="B341" s="855">
        <v>587</v>
      </c>
      <c r="C341" s="856">
        <v>587</v>
      </c>
      <c r="D341" s="772" t="s">
        <v>11</v>
      </c>
    </row>
    <row r="342" spans="1:4" s="770" customFormat="1" ht="11.25" customHeight="1" x14ac:dyDescent="0.2">
      <c r="A342" s="1187" t="s">
        <v>2753</v>
      </c>
      <c r="B342" s="854">
        <v>187.47</v>
      </c>
      <c r="C342" s="857">
        <v>187.47007000000002</v>
      </c>
      <c r="D342" s="771" t="s">
        <v>2701</v>
      </c>
    </row>
    <row r="343" spans="1:4" s="770" customFormat="1" ht="11.25" customHeight="1" x14ac:dyDescent="0.2">
      <c r="A343" s="1187"/>
      <c r="B343" s="854">
        <v>140</v>
      </c>
      <c r="C343" s="857">
        <v>140</v>
      </c>
      <c r="D343" s="771" t="s">
        <v>2694</v>
      </c>
    </row>
    <row r="344" spans="1:4" s="770" customFormat="1" ht="11.25" customHeight="1" x14ac:dyDescent="0.2">
      <c r="A344" s="1187"/>
      <c r="B344" s="854">
        <v>327.47000000000003</v>
      </c>
      <c r="C344" s="857">
        <v>327.47007000000002</v>
      </c>
      <c r="D344" s="771" t="s">
        <v>11</v>
      </c>
    </row>
    <row r="345" spans="1:4" s="770" customFormat="1" ht="11.25" customHeight="1" x14ac:dyDescent="0.2">
      <c r="A345" s="1186" t="s">
        <v>2754</v>
      </c>
      <c r="B345" s="853">
        <v>400</v>
      </c>
      <c r="C345" s="858">
        <v>400</v>
      </c>
      <c r="D345" s="769" t="s">
        <v>2700</v>
      </c>
    </row>
    <row r="346" spans="1:4" s="770" customFormat="1" ht="11.25" customHeight="1" x14ac:dyDescent="0.2">
      <c r="A346" s="1188"/>
      <c r="B346" s="855">
        <v>400</v>
      </c>
      <c r="C346" s="856">
        <v>400</v>
      </c>
      <c r="D346" s="772" t="s">
        <v>11</v>
      </c>
    </row>
    <row r="347" spans="1:4" s="770" customFormat="1" ht="11.25" customHeight="1" x14ac:dyDescent="0.2">
      <c r="A347" s="1187" t="s">
        <v>527</v>
      </c>
      <c r="B347" s="854">
        <v>363.31</v>
      </c>
      <c r="C347" s="857">
        <v>363.30500000000001</v>
      </c>
      <c r="D347" s="771" t="s">
        <v>2700</v>
      </c>
    </row>
    <row r="348" spans="1:4" s="770" customFormat="1" ht="11.25" customHeight="1" x14ac:dyDescent="0.2">
      <c r="A348" s="1187"/>
      <c r="B348" s="854">
        <v>68.349999999999994</v>
      </c>
      <c r="C348" s="857">
        <v>68.349999999999994</v>
      </c>
      <c r="D348" s="771" t="s">
        <v>2755</v>
      </c>
    </row>
    <row r="349" spans="1:4" s="770" customFormat="1" ht="11.25" customHeight="1" x14ac:dyDescent="0.2">
      <c r="A349" s="1187"/>
      <c r="B349" s="854">
        <v>50</v>
      </c>
      <c r="C349" s="857">
        <v>50</v>
      </c>
      <c r="D349" s="771" t="s">
        <v>496</v>
      </c>
    </row>
    <row r="350" spans="1:4" s="770" customFormat="1" ht="11.25" customHeight="1" x14ac:dyDescent="0.2">
      <c r="A350" s="1187"/>
      <c r="B350" s="854">
        <v>481.65999999999997</v>
      </c>
      <c r="C350" s="857">
        <v>481.65499999999997</v>
      </c>
      <c r="D350" s="771" t="s">
        <v>11</v>
      </c>
    </row>
    <row r="351" spans="1:4" s="770" customFormat="1" ht="11.25" customHeight="1" x14ac:dyDescent="0.2">
      <c r="A351" s="1186" t="s">
        <v>2756</v>
      </c>
      <c r="B351" s="853">
        <v>400</v>
      </c>
      <c r="C351" s="858">
        <v>400</v>
      </c>
      <c r="D351" s="769" t="s">
        <v>2700</v>
      </c>
    </row>
    <row r="352" spans="1:4" s="770" customFormat="1" ht="11.25" customHeight="1" x14ac:dyDescent="0.2">
      <c r="A352" s="1188"/>
      <c r="B352" s="855">
        <v>400</v>
      </c>
      <c r="C352" s="856">
        <v>400</v>
      </c>
      <c r="D352" s="772" t="s">
        <v>11</v>
      </c>
    </row>
    <row r="353" spans="1:4" s="770" customFormat="1" ht="11.25" customHeight="1" x14ac:dyDescent="0.2">
      <c r="A353" s="1187" t="s">
        <v>2757</v>
      </c>
      <c r="B353" s="854">
        <v>204.7</v>
      </c>
      <c r="C353" s="857">
        <v>163.76</v>
      </c>
      <c r="D353" s="771" t="s">
        <v>2700</v>
      </c>
    </row>
    <row r="354" spans="1:4" s="770" customFormat="1" ht="11.25" customHeight="1" x14ac:dyDescent="0.2">
      <c r="A354" s="1187"/>
      <c r="B354" s="854">
        <v>204.7</v>
      </c>
      <c r="C354" s="857">
        <v>163.76</v>
      </c>
      <c r="D354" s="771" t="s">
        <v>11</v>
      </c>
    </row>
    <row r="355" spans="1:4" s="770" customFormat="1" ht="11.25" customHeight="1" x14ac:dyDescent="0.2">
      <c r="A355" s="1186" t="s">
        <v>653</v>
      </c>
      <c r="B355" s="853">
        <v>2762.2</v>
      </c>
      <c r="C355" s="858">
        <v>0</v>
      </c>
      <c r="D355" s="769" t="s">
        <v>2707</v>
      </c>
    </row>
    <row r="356" spans="1:4" s="770" customFormat="1" ht="11.25" customHeight="1" x14ac:dyDescent="0.2">
      <c r="A356" s="1187"/>
      <c r="B356" s="854">
        <v>89.6</v>
      </c>
      <c r="C356" s="857">
        <v>0</v>
      </c>
      <c r="D356" s="771" t="s">
        <v>2694</v>
      </c>
    </row>
    <row r="357" spans="1:4" s="770" customFormat="1" ht="11.25" customHeight="1" x14ac:dyDescent="0.2">
      <c r="A357" s="1187"/>
      <c r="B357" s="854">
        <v>30</v>
      </c>
      <c r="C357" s="857">
        <v>30</v>
      </c>
      <c r="D357" s="771" t="s">
        <v>2758</v>
      </c>
    </row>
    <row r="358" spans="1:4" s="770" customFormat="1" ht="11.25" customHeight="1" x14ac:dyDescent="0.2">
      <c r="A358" s="1188"/>
      <c r="B358" s="855">
        <v>2881.7999999999997</v>
      </c>
      <c r="C358" s="856">
        <v>30</v>
      </c>
      <c r="D358" s="772" t="s">
        <v>11</v>
      </c>
    </row>
    <row r="359" spans="1:4" s="770" customFormat="1" ht="11.25" customHeight="1" x14ac:dyDescent="0.2">
      <c r="A359" s="1186" t="s">
        <v>528</v>
      </c>
      <c r="B359" s="853">
        <v>3775</v>
      </c>
      <c r="C359" s="858">
        <v>3775</v>
      </c>
      <c r="D359" s="769" t="s">
        <v>2689</v>
      </c>
    </row>
    <row r="360" spans="1:4" s="770" customFormat="1" ht="11.25" customHeight="1" x14ac:dyDescent="0.2">
      <c r="A360" s="1187"/>
      <c r="B360" s="854">
        <v>50</v>
      </c>
      <c r="C360" s="857">
        <v>50</v>
      </c>
      <c r="D360" s="771" t="s">
        <v>496</v>
      </c>
    </row>
    <row r="361" spans="1:4" s="770" customFormat="1" ht="11.25" customHeight="1" x14ac:dyDescent="0.2">
      <c r="A361" s="1188"/>
      <c r="B361" s="855">
        <v>3825</v>
      </c>
      <c r="C361" s="856">
        <v>3825</v>
      </c>
      <c r="D361" s="772" t="s">
        <v>11</v>
      </c>
    </row>
    <row r="362" spans="1:4" s="770" customFormat="1" ht="11.25" customHeight="1" x14ac:dyDescent="0.2">
      <c r="A362" s="1186" t="s">
        <v>2759</v>
      </c>
      <c r="B362" s="853">
        <v>151.30000000000001</v>
      </c>
      <c r="C362" s="858">
        <v>123.38700000000001</v>
      </c>
      <c r="D362" s="769" t="s">
        <v>2704</v>
      </c>
    </row>
    <row r="363" spans="1:4" s="770" customFormat="1" ht="11.25" customHeight="1" x14ac:dyDescent="0.2">
      <c r="A363" s="1187"/>
      <c r="B363" s="854">
        <v>32.770000000000003</v>
      </c>
      <c r="C363" s="857">
        <v>32.765000000000001</v>
      </c>
      <c r="D363" s="771" t="s">
        <v>2694</v>
      </c>
    </row>
    <row r="364" spans="1:4" s="770" customFormat="1" ht="11.25" customHeight="1" x14ac:dyDescent="0.2">
      <c r="A364" s="1188"/>
      <c r="B364" s="855">
        <v>184.07000000000002</v>
      </c>
      <c r="C364" s="856">
        <v>156.15199999999999</v>
      </c>
      <c r="D364" s="772" t="s">
        <v>11</v>
      </c>
    </row>
    <row r="365" spans="1:4" s="770" customFormat="1" ht="11.25" customHeight="1" x14ac:dyDescent="0.2">
      <c r="A365" s="1187" t="s">
        <v>693</v>
      </c>
      <c r="B365" s="854">
        <v>2624</v>
      </c>
      <c r="C365" s="857">
        <v>0</v>
      </c>
      <c r="D365" s="771" t="s">
        <v>687</v>
      </c>
    </row>
    <row r="366" spans="1:4" s="770" customFormat="1" ht="11.25" customHeight="1" x14ac:dyDescent="0.2">
      <c r="A366" s="1187"/>
      <c r="B366" s="854">
        <v>2624</v>
      </c>
      <c r="C366" s="857">
        <v>0</v>
      </c>
      <c r="D366" s="771" t="s">
        <v>11</v>
      </c>
    </row>
    <row r="367" spans="1:4" s="770" customFormat="1" ht="11.25" customHeight="1" x14ac:dyDescent="0.2">
      <c r="A367" s="1186" t="s">
        <v>529</v>
      </c>
      <c r="B367" s="853">
        <v>2095.5</v>
      </c>
      <c r="C367" s="858">
        <v>1513.68615</v>
      </c>
      <c r="D367" s="769" t="s">
        <v>2707</v>
      </c>
    </row>
    <row r="368" spans="1:4" s="770" customFormat="1" ht="11.25" customHeight="1" x14ac:dyDescent="0.2">
      <c r="A368" s="1187"/>
      <c r="B368" s="854">
        <v>400</v>
      </c>
      <c r="C368" s="857">
        <v>400</v>
      </c>
      <c r="D368" s="771" t="s">
        <v>2700</v>
      </c>
    </row>
    <row r="369" spans="1:4" s="770" customFormat="1" ht="11.25" customHeight="1" x14ac:dyDescent="0.2">
      <c r="A369" s="1187"/>
      <c r="B369" s="854">
        <v>65</v>
      </c>
      <c r="C369" s="857">
        <v>65</v>
      </c>
      <c r="D369" s="771" t="s">
        <v>2688</v>
      </c>
    </row>
    <row r="370" spans="1:4" s="770" customFormat="1" ht="11.25" customHeight="1" x14ac:dyDescent="0.2">
      <c r="A370" s="1187"/>
      <c r="B370" s="854">
        <v>140</v>
      </c>
      <c r="C370" s="857">
        <v>135.25</v>
      </c>
      <c r="D370" s="771" t="s">
        <v>2703</v>
      </c>
    </row>
    <row r="371" spans="1:4" s="770" customFormat="1" ht="11.25" customHeight="1" x14ac:dyDescent="0.2">
      <c r="A371" s="1187"/>
      <c r="B371" s="854">
        <v>225</v>
      </c>
      <c r="C371" s="857">
        <v>225</v>
      </c>
      <c r="D371" s="771" t="s">
        <v>496</v>
      </c>
    </row>
    <row r="372" spans="1:4" s="770" customFormat="1" ht="11.25" customHeight="1" x14ac:dyDescent="0.2">
      <c r="A372" s="1188"/>
      <c r="B372" s="855">
        <v>2925.5</v>
      </c>
      <c r="C372" s="856">
        <v>2338.93615</v>
      </c>
      <c r="D372" s="772" t="s">
        <v>11</v>
      </c>
    </row>
    <row r="373" spans="1:4" s="770" customFormat="1" ht="11.25" customHeight="1" x14ac:dyDescent="0.2">
      <c r="A373" s="1187" t="s">
        <v>2760</v>
      </c>
      <c r="B373" s="854">
        <v>400</v>
      </c>
      <c r="C373" s="857">
        <v>304.30599999999998</v>
      </c>
      <c r="D373" s="771" t="s">
        <v>2700</v>
      </c>
    </row>
    <row r="374" spans="1:4" s="770" customFormat="1" ht="11.25" customHeight="1" x14ac:dyDescent="0.2">
      <c r="A374" s="1187"/>
      <c r="B374" s="854">
        <v>400</v>
      </c>
      <c r="C374" s="857">
        <v>304.30599999999998</v>
      </c>
      <c r="D374" s="771" t="s">
        <v>11</v>
      </c>
    </row>
    <row r="375" spans="1:4" s="770" customFormat="1" ht="11.25" customHeight="1" x14ac:dyDescent="0.2">
      <c r="A375" s="1186" t="s">
        <v>530</v>
      </c>
      <c r="B375" s="853">
        <v>225</v>
      </c>
      <c r="C375" s="858">
        <v>0</v>
      </c>
      <c r="D375" s="769" t="s">
        <v>496</v>
      </c>
    </row>
    <row r="376" spans="1:4" s="770" customFormat="1" ht="11.25" customHeight="1" x14ac:dyDescent="0.2">
      <c r="A376" s="1188"/>
      <c r="B376" s="855">
        <v>225</v>
      </c>
      <c r="C376" s="856">
        <v>0</v>
      </c>
      <c r="D376" s="772" t="s">
        <v>11</v>
      </c>
    </row>
    <row r="377" spans="1:4" s="770" customFormat="1" ht="11.25" customHeight="1" x14ac:dyDescent="0.2">
      <c r="A377" s="1187" t="s">
        <v>531</v>
      </c>
      <c r="B377" s="854">
        <v>225</v>
      </c>
      <c r="C377" s="857">
        <v>0</v>
      </c>
      <c r="D377" s="771" t="s">
        <v>496</v>
      </c>
    </row>
    <row r="378" spans="1:4" s="770" customFormat="1" ht="11.25" customHeight="1" x14ac:dyDescent="0.2">
      <c r="A378" s="1187"/>
      <c r="B378" s="854">
        <v>225</v>
      </c>
      <c r="C378" s="857">
        <v>0</v>
      </c>
      <c r="D378" s="771" t="s">
        <v>11</v>
      </c>
    </row>
    <row r="379" spans="1:4" s="770" customFormat="1" ht="11.25" customHeight="1" x14ac:dyDescent="0.2">
      <c r="A379" s="1186" t="s">
        <v>654</v>
      </c>
      <c r="B379" s="853">
        <v>400</v>
      </c>
      <c r="C379" s="858">
        <v>400</v>
      </c>
      <c r="D379" s="769" t="s">
        <v>2694</v>
      </c>
    </row>
    <row r="380" spans="1:4" s="770" customFormat="1" ht="11.25" customHeight="1" x14ac:dyDescent="0.2">
      <c r="A380" s="1187"/>
      <c r="B380" s="854">
        <v>33</v>
      </c>
      <c r="C380" s="857">
        <v>33</v>
      </c>
      <c r="D380" s="771" t="s">
        <v>2761</v>
      </c>
    </row>
    <row r="381" spans="1:4" s="770" customFormat="1" ht="11.25" customHeight="1" x14ac:dyDescent="0.2">
      <c r="A381" s="1188"/>
      <c r="B381" s="855">
        <v>433</v>
      </c>
      <c r="C381" s="856">
        <v>433</v>
      </c>
      <c r="D381" s="772" t="s">
        <v>11</v>
      </c>
    </row>
    <row r="382" spans="1:4" s="770" customFormat="1" ht="11.25" customHeight="1" x14ac:dyDescent="0.2">
      <c r="A382" s="1187" t="s">
        <v>2762</v>
      </c>
      <c r="B382" s="854">
        <v>70</v>
      </c>
      <c r="C382" s="857">
        <v>70</v>
      </c>
      <c r="D382" s="771" t="s">
        <v>2693</v>
      </c>
    </row>
    <row r="383" spans="1:4" s="770" customFormat="1" ht="11.25" customHeight="1" x14ac:dyDescent="0.2">
      <c r="A383" s="1187"/>
      <c r="B383" s="854">
        <v>400</v>
      </c>
      <c r="C383" s="857">
        <v>400</v>
      </c>
      <c r="D383" s="771" t="s">
        <v>2694</v>
      </c>
    </row>
    <row r="384" spans="1:4" s="770" customFormat="1" ht="11.25" customHeight="1" x14ac:dyDescent="0.2">
      <c r="A384" s="1187"/>
      <c r="B384" s="854">
        <v>96</v>
      </c>
      <c r="C384" s="857">
        <v>70.855999999999995</v>
      </c>
      <c r="D384" s="771" t="s">
        <v>2690</v>
      </c>
    </row>
    <row r="385" spans="1:4" s="770" customFormat="1" ht="11.25" customHeight="1" x14ac:dyDescent="0.2">
      <c r="A385" s="1187"/>
      <c r="B385" s="854">
        <v>566</v>
      </c>
      <c r="C385" s="857">
        <v>540.85599999999999</v>
      </c>
      <c r="D385" s="771" t="s">
        <v>11</v>
      </c>
    </row>
    <row r="386" spans="1:4" s="770" customFormat="1" ht="11.25" customHeight="1" x14ac:dyDescent="0.2">
      <c r="A386" s="1186" t="s">
        <v>2763</v>
      </c>
      <c r="B386" s="853">
        <v>500</v>
      </c>
      <c r="C386" s="858">
        <v>500</v>
      </c>
      <c r="D386" s="769" t="s">
        <v>2701</v>
      </c>
    </row>
    <row r="387" spans="1:4" s="770" customFormat="1" ht="11.25" customHeight="1" x14ac:dyDescent="0.2">
      <c r="A387" s="1187"/>
      <c r="B387" s="854">
        <v>616.59999999999991</v>
      </c>
      <c r="C387" s="857">
        <v>616.59100000000001</v>
      </c>
      <c r="D387" s="771" t="s">
        <v>2694</v>
      </c>
    </row>
    <row r="388" spans="1:4" s="770" customFormat="1" ht="11.25" customHeight="1" x14ac:dyDescent="0.2">
      <c r="A388" s="1188"/>
      <c r="B388" s="855">
        <v>1116.5999999999999</v>
      </c>
      <c r="C388" s="856">
        <v>1116.5909999999999</v>
      </c>
      <c r="D388" s="772" t="s">
        <v>11</v>
      </c>
    </row>
    <row r="389" spans="1:4" s="770" customFormat="1" ht="11.25" customHeight="1" x14ac:dyDescent="0.2">
      <c r="A389" s="1187" t="s">
        <v>532</v>
      </c>
      <c r="B389" s="854">
        <v>292.89999999999998</v>
      </c>
      <c r="C389" s="857">
        <v>292.89999999999998</v>
      </c>
      <c r="D389" s="771" t="s">
        <v>2691</v>
      </c>
    </row>
    <row r="390" spans="1:4" s="770" customFormat="1" ht="11.25" customHeight="1" x14ac:dyDescent="0.2">
      <c r="A390" s="1187"/>
      <c r="B390" s="854">
        <v>50</v>
      </c>
      <c r="C390" s="857">
        <v>50</v>
      </c>
      <c r="D390" s="771" t="s">
        <v>496</v>
      </c>
    </row>
    <row r="391" spans="1:4" s="770" customFormat="1" ht="11.25" customHeight="1" x14ac:dyDescent="0.2">
      <c r="A391" s="1187"/>
      <c r="B391" s="854">
        <v>342.9</v>
      </c>
      <c r="C391" s="857">
        <v>342.9</v>
      </c>
      <c r="D391" s="771" t="s">
        <v>11</v>
      </c>
    </row>
    <row r="392" spans="1:4" s="770" customFormat="1" ht="11.25" customHeight="1" x14ac:dyDescent="0.2">
      <c r="A392" s="1186" t="s">
        <v>2764</v>
      </c>
      <c r="B392" s="853">
        <v>460</v>
      </c>
      <c r="C392" s="858">
        <v>460</v>
      </c>
      <c r="D392" s="769" t="s">
        <v>2700</v>
      </c>
    </row>
    <row r="393" spans="1:4" s="770" customFormat="1" ht="11.25" customHeight="1" x14ac:dyDescent="0.2">
      <c r="A393" s="1188"/>
      <c r="B393" s="855">
        <v>460</v>
      </c>
      <c r="C393" s="856">
        <v>460</v>
      </c>
      <c r="D393" s="772" t="s">
        <v>11</v>
      </c>
    </row>
    <row r="394" spans="1:4" s="770" customFormat="1" ht="11.25" customHeight="1" x14ac:dyDescent="0.2">
      <c r="A394" s="1187" t="s">
        <v>2765</v>
      </c>
      <c r="B394" s="854">
        <v>251.5</v>
      </c>
      <c r="C394" s="857">
        <v>251.5</v>
      </c>
      <c r="D394" s="771" t="s">
        <v>2700</v>
      </c>
    </row>
    <row r="395" spans="1:4" s="770" customFormat="1" ht="11.25" customHeight="1" x14ac:dyDescent="0.2">
      <c r="A395" s="1187"/>
      <c r="B395" s="854">
        <v>251.5</v>
      </c>
      <c r="C395" s="857">
        <v>251.5</v>
      </c>
      <c r="D395" s="771" t="s">
        <v>11</v>
      </c>
    </row>
    <row r="396" spans="1:4" s="770" customFormat="1" ht="11.25" customHeight="1" x14ac:dyDescent="0.2">
      <c r="A396" s="1186" t="s">
        <v>469</v>
      </c>
      <c r="B396" s="853">
        <v>11.97</v>
      </c>
      <c r="C396" s="858">
        <v>11.97339</v>
      </c>
      <c r="D396" s="769" t="s">
        <v>2694</v>
      </c>
    </row>
    <row r="397" spans="1:4" s="770" customFormat="1" ht="11.25" customHeight="1" x14ac:dyDescent="0.2">
      <c r="A397" s="1187"/>
      <c r="B397" s="854">
        <v>830</v>
      </c>
      <c r="C397" s="857">
        <v>830</v>
      </c>
      <c r="D397" s="771" t="s">
        <v>465</v>
      </c>
    </row>
    <row r="398" spans="1:4" s="770" customFormat="1" ht="11.25" customHeight="1" x14ac:dyDescent="0.2">
      <c r="A398" s="1187"/>
      <c r="B398" s="854">
        <v>20</v>
      </c>
      <c r="C398" s="857">
        <v>20</v>
      </c>
      <c r="D398" s="771" t="s">
        <v>2696</v>
      </c>
    </row>
    <row r="399" spans="1:4" s="770" customFormat="1" ht="11.25" customHeight="1" x14ac:dyDescent="0.2">
      <c r="A399" s="1187"/>
      <c r="B399" s="854">
        <v>50</v>
      </c>
      <c r="C399" s="857">
        <v>50</v>
      </c>
      <c r="D399" s="771" t="s">
        <v>496</v>
      </c>
    </row>
    <row r="400" spans="1:4" s="770" customFormat="1" ht="11.25" customHeight="1" x14ac:dyDescent="0.2">
      <c r="A400" s="1188"/>
      <c r="B400" s="855">
        <v>911.97</v>
      </c>
      <c r="C400" s="856">
        <v>911.97338999999999</v>
      </c>
      <c r="D400" s="772" t="s">
        <v>11</v>
      </c>
    </row>
    <row r="401" spans="1:4" s="770" customFormat="1" ht="11.25" customHeight="1" x14ac:dyDescent="0.2">
      <c r="A401" s="1187" t="s">
        <v>2766</v>
      </c>
      <c r="B401" s="854">
        <v>400</v>
      </c>
      <c r="C401" s="857">
        <v>400</v>
      </c>
      <c r="D401" s="771" t="s">
        <v>2700</v>
      </c>
    </row>
    <row r="402" spans="1:4" s="770" customFormat="1" ht="11.25" customHeight="1" x14ac:dyDescent="0.2">
      <c r="A402" s="1187"/>
      <c r="B402" s="854">
        <v>441.8</v>
      </c>
      <c r="C402" s="857">
        <v>441.798</v>
      </c>
      <c r="D402" s="771" t="s">
        <v>2701</v>
      </c>
    </row>
    <row r="403" spans="1:4" s="770" customFormat="1" ht="11.25" customHeight="1" x14ac:dyDescent="0.2">
      <c r="A403" s="1187"/>
      <c r="B403" s="854">
        <v>841.8</v>
      </c>
      <c r="C403" s="857">
        <v>841.798</v>
      </c>
      <c r="D403" s="771" t="s">
        <v>11</v>
      </c>
    </row>
    <row r="404" spans="1:4" s="770" customFormat="1" ht="11.25" customHeight="1" x14ac:dyDescent="0.2">
      <c r="A404" s="1186" t="s">
        <v>533</v>
      </c>
      <c r="B404" s="853">
        <v>1250</v>
      </c>
      <c r="C404" s="858">
        <v>0</v>
      </c>
      <c r="D404" s="769" t="s">
        <v>496</v>
      </c>
    </row>
    <row r="405" spans="1:4" s="770" customFormat="1" ht="11.25" customHeight="1" x14ac:dyDescent="0.2">
      <c r="A405" s="1188"/>
      <c r="B405" s="855">
        <v>1250</v>
      </c>
      <c r="C405" s="856">
        <v>0</v>
      </c>
      <c r="D405" s="772" t="s">
        <v>11</v>
      </c>
    </row>
    <row r="406" spans="1:4" s="770" customFormat="1" ht="11.25" customHeight="1" x14ac:dyDescent="0.2">
      <c r="A406" s="1187" t="s">
        <v>534</v>
      </c>
      <c r="B406" s="854">
        <v>229.69</v>
      </c>
      <c r="C406" s="857">
        <v>229.69232</v>
      </c>
      <c r="D406" s="771" t="s">
        <v>2700</v>
      </c>
    </row>
    <row r="407" spans="1:4" s="770" customFormat="1" ht="11.25" customHeight="1" x14ac:dyDescent="0.2">
      <c r="A407" s="1187"/>
      <c r="B407" s="854">
        <v>4334</v>
      </c>
      <c r="C407" s="857">
        <v>4334</v>
      </c>
      <c r="D407" s="771" t="s">
        <v>2689</v>
      </c>
    </row>
    <row r="408" spans="1:4" s="770" customFormat="1" ht="11.25" customHeight="1" x14ac:dyDescent="0.2">
      <c r="A408" s="1187"/>
      <c r="B408" s="854">
        <v>225</v>
      </c>
      <c r="C408" s="857">
        <v>225</v>
      </c>
      <c r="D408" s="771" t="s">
        <v>496</v>
      </c>
    </row>
    <row r="409" spans="1:4" s="770" customFormat="1" ht="11.25" customHeight="1" x14ac:dyDescent="0.2">
      <c r="A409" s="1187"/>
      <c r="B409" s="854">
        <v>4788.6899999999996</v>
      </c>
      <c r="C409" s="857">
        <v>4788.6923200000001</v>
      </c>
      <c r="D409" s="771" t="s">
        <v>11</v>
      </c>
    </row>
    <row r="410" spans="1:4" s="770" customFormat="1" ht="11.25" customHeight="1" x14ac:dyDescent="0.2">
      <c r="A410" s="1186" t="s">
        <v>2767</v>
      </c>
      <c r="B410" s="853">
        <v>135.52000000000001</v>
      </c>
      <c r="C410" s="858">
        <v>135.52000000000001</v>
      </c>
      <c r="D410" s="769" t="s">
        <v>2694</v>
      </c>
    </row>
    <row r="411" spans="1:4" s="770" customFormat="1" ht="11.25" customHeight="1" x14ac:dyDescent="0.2">
      <c r="A411" s="1188"/>
      <c r="B411" s="855">
        <v>135.52000000000001</v>
      </c>
      <c r="C411" s="856">
        <v>135.52000000000001</v>
      </c>
      <c r="D411" s="772" t="s">
        <v>11</v>
      </c>
    </row>
    <row r="412" spans="1:4" s="770" customFormat="1" ht="11.25" customHeight="1" x14ac:dyDescent="0.2">
      <c r="A412" s="1186" t="s">
        <v>2768</v>
      </c>
      <c r="B412" s="853">
        <v>39.9</v>
      </c>
      <c r="C412" s="858">
        <v>39.9</v>
      </c>
      <c r="D412" s="769" t="s">
        <v>2697</v>
      </c>
    </row>
    <row r="413" spans="1:4" s="770" customFormat="1" ht="11.25" customHeight="1" x14ac:dyDescent="0.2">
      <c r="A413" s="1188"/>
      <c r="B413" s="855">
        <v>39.9</v>
      </c>
      <c r="C413" s="856">
        <v>39.9</v>
      </c>
      <c r="D413" s="772" t="s">
        <v>11</v>
      </c>
    </row>
    <row r="414" spans="1:4" s="770" customFormat="1" ht="11.25" customHeight="1" x14ac:dyDescent="0.2">
      <c r="A414" s="1186" t="s">
        <v>2769</v>
      </c>
      <c r="B414" s="853">
        <v>120</v>
      </c>
      <c r="C414" s="858">
        <v>120</v>
      </c>
      <c r="D414" s="769" t="s">
        <v>2722</v>
      </c>
    </row>
    <row r="415" spans="1:4" s="770" customFormat="1" ht="11.25" customHeight="1" x14ac:dyDescent="0.2">
      <c r="A415" s="1187"/>
      <c r="B415" s="854">
        <v>400</v>
      </c>
      <c r="C415" s="857">
        <v>400</v>
      </c>
      <c r="D415" s="771" t="s">
        <v>2700</v>
      </c>
    </row>
    <row r="416" spans="1:4" s="770" customFormat="1" ht="11.25" customHeight="1" x14ac:dyDescent="0.2">
      <c r="A416" s="1187"/>
      <c r="B416" s="854">
        <v>87.2</v>
      </c>
      <c r="C416" s="857">
        <v>87.2</v>
      </c>
      <c r="D416" s="771" t="s">
        <v>2694</v>
      </c>
    </row>
    <row r="417" spans="1:4" s="770" customFormat="1" ht="11.25" customHeight="1" x14ac:dyDescent="0.2">
      <c r="A417" s="1188"/>
      <c r="B417" s="855">
        <v>607.20000000000005</v>
      </c>
      <c r="C417" s="856">
        <v>607.20000000000005</v>
      </c>
      <c r="D417" s="772" t="s">
        <v>11</v>
      </c>
    </row>
    <row r="418" spans="1:4" s="770" customFormat="1" ht="11.25" customHeight="1" x14ac:dyDescent="0.2">
      <c r="A418" s="1187" t="s">
        <v>2770</v>
      </c>
      <c r="B418" s="854">
        <v>400</v>
      </c>
      <c r="C418" s="857">
        <v>400</v>
      </c>
      <c r="D418" s="771" t="s">
        <v>2694</v>
      </c>
    </row>
    <row r="419" spans="1:4" s="770" customFormat="1" ht="11.25" customHeight="1" x14ac:dyDescent="0.2">
      <c r="A419" s="1187"/>
      <c r="B419" s="854">
        <v>400</v>
      </c>
      <c r="C419" s="857">
        <v>400</v>
      </c>
      <c r="D419" s="771" t="s">
        <v>11</v>
      </c>
    </row>
    <row r="420" spans="1:4" s="770" customFormat="1" ht="11.25" customHeight="1" x14ac:dyDescent="0.2">
      <c r="A420" s="1186" t="s">
        <v>2771</v>
      </c>
      <c r="B420" s="853">
        <v>102.74</v>
      </c>
      <c r="C420" s="858">
        <v>102.74162</v>
      </c>
      <c r="D420" s="769" t="s">
        <v>2694</v>
      </c>
    </row>
    <row r="421" spans="1:4" s="770" customFormat="1" ht="11.25" customHeight="1" x14ac:dyDescent="0.2">
      <c r="A421" s="1188"/>
      <c r="B421" s="855">
        <v>102.74</v>
      </c>
      <c r="C421" s="856">
        <v>102.74162</v>
      </c>
      <c r="D421" s="772" t="s">
        <v>11</v>
      </c>
    </row>
    <row r="422" spans="1:4" s="770" customFormat="1" ht="11.25" customHeight="1" x14ac:dyDescent="0.2">
      <c r="A422" s="1187" t="s">
        <v>580</v>
      </c>
      <c r="B422" s="854">
        <v>397.6</v>
      </c>
      <c r="C422" s="857">
        <v>397.6</v>
      </c>
      <c r="D422" s="771" t="s">
        <v>2694</v>
      </c>
    </row>
    <row r="423" spans="1:4" s="770" customFormat="1" ht="11.25" customHeight="1" x14ac:dyDescent="0.2">
      <c r="A423" s="1187"/>
      <c r="B423" s="854">
        <v>1000</v>
      </c>
      <c r="C423" s="857">
        <v>0</v>
      </c>
      <c r="D423" s="771" t="s">
        <v>574</v>
      </c>
    </row>
    <row r="424" spans="1:4" s="770" customFormat="1" ht="11.25" customHeight="1" x14ac:dyDescent="0.2">
      <c r="A424" s="1187"/>
      <c r="B424" s="854">
        <v>1397.6</v>
      </c>
      <c r="C424" s="857">
        <v>397.6</v>
      </c>
      <c r="D424" s="771" t="s">
        <v>11</v>
      </c>
    </row>
    <row r="425" spans="1:4" s="770" customFormat="1" ht="11.25" customHeight="1" x14ac:dyDescent="0.2">
      <c r="A425" s="1186" t="s">
        <v>2772</v>
      </c>
      <c r="B425" s="853">
        <v>468</v>
      </c>
      <c r="C425" s="858">
        <v>467.62900000000002</v>
      </c>
      <c r="D425" s="769" t="s">
        <v>2701</v>
      </c>
    </row>
    <row r="426" spans="1:4" s="770" customFormat="1" ht="11.25" customHeight="1" x14ac:dyDescent="0.2">
      <c r="A426" s="1188"/>
      <c r="B426" s="855">
        <v>468</v>
      </c>
      <c r="C426" s="856">
        <v>467.62900000000002</v>
      </c>
      <c r="D426" s="772" t="s">
        <v>11</v>
      </c>
    </row>
    <row r="427" spans="1:4" s="770" customFormat="1" ht="11.25" customHeight="1" x14ac:dyDescent="0.2">
      <c r="A427" s="1187" t="s">
        <v>535</v>
      </c>
      <c r="B427" s="854">
        <v>400</v>
      </c>
      <c r="C427" s="857">
        <v>320</v>
      </c>
      <c r="D427" s="771" t="s">
        <v>2700</v>
      </c>
    </row>
    <row r="428" spans="1:4" s="770" customFormat="1" ht="11.25" customHeight="1" x14ac:dyDescent="0.2">
      <c r="A428" s="1187"/>
      <c r="B428" s="854">
        <v>1000</v>
      </c>
      <c r="C428" s="857">
        <v>1000</v>
      </c>
      <c r="D428" s="771" t="s">
        <v>713</v>
      </c>
    </row>
    <row r="429" spans="1:4" s="770" customFormat="1" ht="11.25" customHeight="1" x14ac:dyDescent="0.2">
      <c r="A429" s="1187"/>
      <c r="B429" s="854">
        <v>225</v>
      </c>
      <c r="C429" s="857">
        <v>225</v>
      </c>
      <c r="D429" s="771" t="s">
        <v>496</v>
      </c>
    </row>
    <row r="430" spans="1:4" s="770" customFormat="1" ht="11.25" customHeight="1" x14ac:dyDescent="0.2">
      <c r="A430" s="1187"/>
      <c r="B430" s="854">
        <v>1625</v>
      </c>
      <c r="C430" s="857">
        <v>1545</v>
      </c>
      <c r="D430" s="771" t="s">
        <v>11</v>
      </c>
    </row>
    <row r="431" spans="1:4" s="770" customFormat="1" ht="11.25" customHeight="1" x14ac:dyDescent="0.2">
      <c r="A431" s="1186" t="s">
        <v>2773</v>
      </c>
      <c r="B431" s="853">
        <v>400</v>
      </c>
      <c r="C431" s="858">
        <v>320</v>
      </c>
      <c r="D431" s="769" t="s">
        <v>2700</v>
      </c>
    </row>
    <row r="432" spans="1:4" s="770" customFormat="1" ht="11.25" customHeight="1" x14ac:dyDescent="0.2">
      <c r="A432" s="1188"/>
      <c r="B432" s="855">
        <v>400</v>
      </c>
      <c r="C432" s="856">
        <v>320</v>
      </c>
      <c r="D432" s="772" t="s">
        <v>11</v>
      </c>
    </row>
    <row r="433" spans="1:4" s="770" customFormat="1" ht="11.25" customHeight="1" x14ac:dyDescent="0.2">
      <c r="A433" s="1187" t="s">
        <v>2774</v>
      </c>
      <c r="B433" s="854">
        <v>400</v>
      </c>
      <c r="C433" s="857">
        <v>400</v>
      </c>
      <c r="D433" s="771" t="s">
        <v>2700</v>
      </c>
    </row>
    <row r="434" spans="1:4" s="770" customFormat="1" ht="11.25" customHeight="1" x14ac:dyDescent="0.2">
      <c r="A434" s="1187"/>
      <c r="B434" s="854">
        <v>400</v>
      </c>
      <c r="C434" s="857">
        <v>400</v>
      </c>
      <c r="D434" s="771" t="s">
        <v>11</v>
      </c>
    </row>
    <row r="435" spans="1:4" s="770" customFormat="1" ht="11.25" customHeight="1" x14ac:dyDescent="0.2">
      <c r="A435" s="1186" t="s">
        <v>676</v>
      </c>
      <c r="B435" s="853">
        <v>30</v>
      </c>
      <c r="C435" s="858">
        <v>30</v>
      </c>
      <c r="D435" s="769" t="s">
        <v>2775</v>
      </c>
    </row>
    <row r="436" spans="1:4" s="770" customFormat="1" ht="11.25" customHeight="1" x14ac:dyDescent="0.2">
      <c r="A436" s="1188"/>
      <c r="B436" s="855">
        <v>30</v>
      </c>
      <c r="C436" s="856">
        <v>30</v>
      </c>
      <c r="D436" s="772" t="s">
        <v>11</v>
      </c>
    </row>
    <row r="437" spans="1:4" s="770" customFormat="1" ht="11.25" customHeight="1" x14ac:dyDescent="0.2">
      <c r="A437" s="1187" t="s">
        <v>536</v>
      </c>
      <c r="B437" s="854">
        <v>45.53</v>
      </c>
      <c r="C437" s="857">
        <v>45.528509999999997</v>
      </c>
      <c r="D437" s="771" t="s">
        <v>2755</v>
      </c>
    </row>
    <row r="438" spans="1:4" s="770" customFormat="1" ht="11.25" customHeight="1" x14ac:dyDescent="0.2">
      <c r="A438" s="1187"/>
      <c r="B438" s="854">
        <v>50</v>
      </c>
      <c r="C438" s="857">
        <v>37.493549999999999</v>
      </c>
      <c r="D438" s="771" t="s">
        <v>496</v>
      </c>
    </row>
    <row r="439" spans="1:4" s="770" customFormat="1" ht="11.25" customHeight="1" x14ac:dyDescent="0.2">
      <c r="A439" s="1187"/>
      <c r="B439" s="854">
        <v>95.53</v>
      </c>
      <c r="C439" s="857">
        <v>83.022059999999996</v>
      </c>
      <c r="D439" s="771" t="s">
        <v>11</v>
      </c>
    </row>
    <row r="440" spans="1:4" s="770" customFormat="1" ht="11.25" customHeight="1" x14ac:dyDescent="0.2">
      <c r="A440" s="1186" t="s">
        <v>655</v>
      </c>
      <c r="B440" s="853">
        <v>33</v>
      </c>
      <c r="C440" s="858">
        <v>33</v>
      </c>
      <c r="D440" s="769" t="s">
        <v>2776</v>
      </c>
    </row>
    <row r="441" spans="1:4" s="770" customFormat="1" ht="11.25" customHeight="1" x14ac:dyDescent="0.2">
      <c r="A441" s="1188"/>
      <c r="B441" s="855">
        <v>33</v>
      </c>
      <c r="C441" s="856">
        <v>33</v>
      </c>
      <c r="D441" s="772" t="s">
        <v>11</v>
      </c>
    </row>
    <row r="442" spans="1:4" s="770" customFormat="1" ht="11.25" customHeight="1" x14ac:dyDescent="0.2">
      <c r="A442" s="1187" t="s">
        <v>537</v>
      </c>
      <c r="B442" s="854">
        <v>2250</v>
      </c>
      <c r="C442" s="857">
        <v>0</v>
      </c>
      <c r="D442" s="771" t="s">
        <v>496</v>
      </c>
    </row>
    <row r="443" spans="1:4" s="770" customFormat="1" ht="11.25" customHeight="1" x14ac:dyDescent="0.2">
      <c r="A443" s="1187"/>
      <c r="B443" s="854">
        <v>60</v>
      </c>
      <c r="C443" s="857">
        <v>60</v>
      </c>
      <c r="D443" s="771" t="s">
        <v>599</v>
      </c>
    </row>
    <row r="444" spans="1:4" s="770" customFormat="1" ht="11.25" customHeight="1" x14ac:dyDescent="0.2">
      <c r="A444" s="1187"/>
      <c r="B444" s="854">
        <v>2310</v>
      </c>
      <c r="C444" s="857">
        <v>60</v>
      </c>
      <c r="D444" s="771" t="s">
        <v>11</v>
      </c>
    </row>
    <row r="445" spans="1:4" s="770" customFormat="1" ht="11.25" customHeight="1" x14ac:dyDescent="0.2">
      <c r="A445" s="1186" t="s">
        <v>2777</v>
      </c>
      <c r="B445" s="853">
        <v>396</v>
      </c>
      <c r="C445" s="858">
        <v>316.8</v>
      </c>
      <c r="D445" s="769" t="s">
        <v>2700</v>
      </c>
    </row>
    <row r="446" spans="1:4" s="770" customFormat="1" ht="11.25" customHeight="1" x14ac:dyDescent="0.2">
      <c r="A446" s="1188"/>
      <c r="B446" s="855">
        <v>396</v>
      </c>
      <c r="C446" s="856">
        <v>316.8</v>
      </c>
      <c r="D446" s="772" t="s">
        <v>11</v>
      </c>
    </row>
    <row r="447" spans="1:4" s="770" customFormat="1" ht="11.25" customHeight="1" x14ac:dyDescent="0.2">
      <c r="A447" s="1187" t="s">
        <v>538</v>
      </c>
      <c r="B447" s="854">
        <v>164.7</v>
      </c>
      <c r="C447" s="857">
        <v>131.74299999999999</v>
      </c>
      <c r="D447" s="771" t="s">
        <v>2700</v>
      </c>
    </row>
    <row r="448" spans="1:4" s="770" customFormat="1" ht="11.25" customHeight="1" x14ac:dyDescent="0.2">
      <c r="A448" s="1187"/>
      <c r="B448" s="854">
        <v>454.54999999999995</v>
      </c>
      <c r="C448" s="857">
        <v>454.54999999999995</v>
      </c>
      <c r="D448" s="771" t="s">
        <v>2755</v>
      </c>
    </row>
    <row r="449" spans="1:4" s="770" customFormat="1" ht="11.25" customHeight="1" x14ac:dyDescent="0.2">
      <c r="A449" s="1187"/>
      <c r="B449" s="854">
        <v>500</v>
      </c>
      <c r="C449" s="857">
        <v>0</v>
      </c>
      <c r="D449" s="771" t="s">
        <v>713</v>
      </c>
    </row>
    <row r="450" spans="1:4" s="770" customFormat="1" ht="11.25" customHeight="1" x14ac:dyDescent="0.2">
      <c r="A450" s="1187"/>
      <c r="B450" s="854">
        <v>50</v>
      </c>
      <c r="C450" s="857">
        <v>50</v>
      </c>
      <c r="D450" s="771" t="s">
        <v>496</v>
      </c>
    </row>
    <row r="451" spans="1:4" s="770" customFormat="1" ht="11.25" customHeight="1" x14ac:dyDescent="0.2">
      <c r="A451" s="1187"/>
      <c r="B451" s="854">
        <v>1169.25</v>
      </c>
      <c r="C451" s="857">
        <v>636.29299999999989</v>
      </c>
      <c r="D451" s="771" t="s">
        <v>11</v>
      </c>
    </row>
    <row r="452" spans="1:4" s="770" customFormat="1" ht="11.25" customHeight="1" x14ac:dyDescent="0.2">
      <c r="A452" s="1186" t="s">
        <v>539</v>
      </c>
      <c r="B452" s="853">
        <v>225</v>
      </c>
      <c r="C452" s="858">
        <v>225</v>
      </c>
      <c r="D452" s="769" t="s">
        <v>496</v>
      </c>
    </row>
    <row r="453" spans="1:4" s="770" customFormat="1" ht="11.25" customHeight="1" x14ac:dyDescent="0.2">
      <c r="A453" s="1188"/>
      <c r="B453" s="855">
        <v>225</v>
      </c>
      <c r="C453" s="856">
        <v>225</v>
      </c>
      <c r="D453" s="772" t="s">
        <v>11</v>
      </c>
    </row>
    <row r="454" spans="1:4" s="770" customFormat="1" ht="11.25" customHeight="1" x14ac:dyDescent="0.2">
      <c r="A454" s="1187" t="s">
        <v>2778</v>
      </c>
      <c r="B454" s="854">
        <v>51</v>
      </c>
      <c r="C454" s="857">
        <v>50.99962</v>
      </c>
      <c r="D454" s="771" t="s">
        <v>2694</v>
      </c>
    </row>
    <row r="455" spans="1:4" s="770" customFormat="1" ht="11.25" customHeight="1" x14ac:dyDescent="0.2">
      <c r="A455" s="1187"/>
      <c r="B455" s="854">
        <v>51</v>
      </c>
      <c r="C455" s="857">
        <v>50.99962</v>
      </c>
      <c r="D455" s="771" t="s">
        <v>11</v>
      </c>
    </row>
    <row r="456" spans="1:4" s="770" customFormat="1" ht="11.25" customHeight="1" x14ac:dyDescent="0.2">
      <c r="A456" s="1186" t="s">
        <v>540</v>
      </c>
      <c r="B456" s="853">
        <v>60</v>
      </c>
      <c r="C456" s="858">
        <v>60</v>
      </c>
      <c r="D456" s="769" t="s">
        <v>2700</v>
      </c>
    </row>
    <row r="457" spans="1:4" s="770" customFormat="1" ht="11.25" customHeight="1" x14ac:dyDescent="0.2">
      <c r="A457" s="1187"/>
      <c r="B457" s="854">
        <v>500</v>
      </c>
      <c r="C457" s="857">
        <v>500</v>
      </c>
      <c r="D457" s="771" t="s">
        <v>2701</v>
      </c>
    </row>
    <row r="458" spans="1:4" s="770" customFormat="1" ht="11.25" customHeight="1" x14ac:dyDescent="0.2">
      <c r="A458" s="1187"/>
      <c r="B458" s="854">
        <v>371.28</v>
      </c>
      <c r="C458" s="857">
        <v>371.28</v>
      </c>
      <c r="D458" s="771" t="s">
        <v>2694</v>
      </c>
    </row>
    <row r="459" spans="1:4" s="770" customFormat="1" ht="11.25" customHeight="1" x14ac:dyDescent="0.2">
      <c r="A459" s="1187"/>
      <c r="B459" s="854">
        <v>50</v>
      </c>
      <c r="C459" s="857">
        <v>50</v>
      </c>
      <c r="D459" s="771" t="s">
        <v>496</v>
      </c>
    </row>
    <row r="460" spans="1:4" s="770" customFormat="1" ht="11.25" customHeight="1" x14ac:dyDescent="0.2">
      <c r="A460" s="1188"/>
      <c r="B460" s="855">
        <v>981.28</v>
      </c>
      <c r="C460" s="856">
        <v>981.28</v>
      </c>
      <c r="D460" s="772" t="s">
        <v>11</v>
      </c>
    </row>
    <row r="461" spans="1:4" s="770" customFormat="1" ht="11.25" customHeight="1" x14ac:dyDescent="0.2">
      <c r="A461" s="1187" t="s">
        <v>2779</v>
      </c>
      <c r="B461" s="854">
        <v>2987.2</v>
      </c>
      <c r="C461" s="857">
        <v>0</v>
      </c>
      <c r="D461" s="771" t="s">
        <v>2707</v>
      </c>
    </row>
    <row r="462" spans="1:4" s="770" customFormat="1" ht="11.25" customHeight="1" x14ac:dyDescent="0.2">
      <c r="A462" s="1187"/>
      <c r="B462" s="854">
        <v>2987.2</v>
      </c>
      <c r="C462" s="857">
        <v>0</v>
      </c>
      <c r="D462" s="771" t="s">
        <v>11</v>
      </c>
    </row>
    <row r="463" spans="1:4" s="770" customFormat="1" ht="11.25" customHeight="1" x14ac:dyDescent="0.2">
      <c r="A463" s="1186" t="s">
        <v>2780</v>
      </c>
      <c r="B463" s="853">
        <v>400</v>
      </c>
      <c r="C463" s="858">
        <v>320</v>
      </c>
      <c r="D463" s="769" t="s">
        <v>2700</v>
      </c>
    </row>
    <row r="464" spans="1:4" s="770" customFormat="1" ht="11.25" customHeight="1" x14ac:dyDescent="0.2">
      <c r="A464" s="1187"/>
      <c r="B464" s="854">
        <v>400</v>
      </c>
      <c r="C464" s="857">
        <v>400</v>
      </c>
      <c r="D464" s="771" t="s">
        <v>2694</v>
      </c>
    </row>
    <row r="465" spans="1:4" s="770" customFormat="1" ht="11.25" customHeight="1" x14ac:dyDescent="0.2">
      <c r="A465" s="1188"/>
      <c r="B465" s="855">
        <v>800</v>
      </c>
      <c r="C465" s="856">
        <v>720</v>
      </c>
      <c r="D465" s="772" t="s">
        <v>11</v>
      </c>
    </row>
    <row r="466" spans="1:4" s="770" customFormat="1" ht="11.25" customHeight="1" x14ac:dyDescent="0.2">
      <c r="A466" s="1187" t="s">
        <v>2781</v>
      </c>
      <c r="B466" s="854">
        <v>224</v>
      </c>
      <c r="C466" s="857">
        <v>224</v>
      </c>
      <c r="D466" s="771" t="s">
        <v>2694</v>
      </c>
    </row>
    <row r="467" spans="1:4" s="770" customFormat="1" ht="11.25" customHeight="1" x14ac:dyDescent="0.2">
      <c r="A467" s="1187"/>
      <c r="B467" s="854">
        <v>224</v>
      </c>
      <c r="C467" s="857">
        <v>224</v>
      </c>
      <c r="D467" s="771" t="s">
        <v>11</v>
      </c>
    </row>
    <row r="468" spans="1:4" s="770" customFormat="1" ht="11.25" customHeight="1" x14ac:dyDescent="0.2">
      <c r="A468" s="1186" t="s">
        <v>2782</v>
      </c>
      <c r="B468" s="853">
        <v>400</v>
      </c>
      <c r="C468" s="858">
        <v>400</v>
      </c>
      <c r="D468" s="769" t="s">
        <v>2700</v>
      </c>
    </row>
    <row r="469" spans="1:4" s="770" customFormat="1" ht="11.25" customHeight="1" x14ac:dyDescent="0.2">
      <c r="A469" s="1187"/>
      <c r="B469" s="854">
        <v>80.08</v>
      </c>
      <c r="C469" s="857">
        <v>80.08</v>
      </c>
      <c r="D469" s="771" t="s">
        <v>2694</v>
      </c>
    </row>
    <row r="470" spans="1:4" s="770" customFormat="1" ht="11.25" customHeight="1" x14ac:dyDescent="0.2">
      <c r="A470" s="1188"/>
      <c r="B470" s="855">
        <v>480.08</v>
      </c>
      <c r="C470" s="856">
        <v>480.08</v>
      </c>
      <c r="D470" s="772" t="s">
        <v>11</v>
      </c>
    </row>
    <row r="471" spans="1:4" s="770" customFormat="1" ht="11.25" customHeight="1" x14ac:dyDescent="0.2">
      <c r="A471" s="1187" t="s">
        <v>2783</v>
      </c>
      <c r="B471" s="854">
        <v>103.5</v>
      </c>
      <c r="C471" s="857">
        <v>103.5</v>
      </c>
      <c r="D471" s="771" t="s">
        <v>2701</v>
      </c>
    </row>
    <row r="472" spans="1:4" s="770" customFormat="1" ht="11.25" customHeight="1" x14ac:dyDescent="0.2">
      <c r="A472" s="1187"/>
      <c r="B472" s="854">
        <v>103.5</v>
      </c>
      <c r="C472" s="857">
        <v>103.5</v>
      </c>
      <c r="D472" s="771" t="s">
        <v>11</v>
      </c>
    </row>
    <row r="473" spans="1:4" s="770" customFormat="1" ht="11.25" customHeight="1" x14ac:dyDescent="0.2">
      <c r="A473" s="1186" t="s">
        <v>2784</v>
      </c>
      <c r="B473" s="853">
        <v>380</v>
      </c>
      <c r="C473" s="858">
        <v>304</v>
      </c>
      <c r="D473" s="769" t="s">
        <v>2700</v>
      </c>
    </row>
    <row r="474" spans="1:4" s="770" customFormat="1" ht="11.25" customHeight="1" x14ac:dyDescent="0.2">
      <c r="A474" s="1188"/>
      <c r="B474" s="855">
        <v>380</v>
      </c>
      <c r="C474" s="856">
        <v>304</v>
      </c>
      <c r="D474" s="772" t="s">
        <v>11</v>
      </c>
    </row>
    <row r="475" spans="1:4" s="770" customFormat="1" ht="11.25" customHeight="1" x14ac:dyDescent="0.2">
      <c r="A475" s="1187" t="s">
        <v>581</v>
      </c>
      <c r="B475" s="854">
        <v>127.42</v>
      </c>
      <c r="C475" s="857">
        <v>127.42125</v>
      </c>
      <c r="D475" s="771" t="s">
        <v>2694</v>
      </c>
    </row>
    <row r="476" spans="1:4" s="770" customFormat="1" ht="11.25" customHeight="1" x14ac:dyDescent="0.2">
      <c r="A476" s="1187"/>
      <c r="B476" s="854">
        <v>177</v>
      </c>
      <c r="C476" s="857">
        <v>129.43950000000001</v>
      </c>
      <c r="D476" s="771" t="s">
        <v>2703</v>
      </c>
    </row>
    <row r="477" spans="1:4" s="770" customFormat="1" ht="11.25" customHeight="1" x14ac:dyDescent="0.2">
      <c r="A477" s="1187"/>
      <c r="B477" s="854">
        <v>690</v>
      </c>
      <c r="C477" s="857">
        <v>0</v>
      </c>
      <c r="D477" s="771" t="s">
        <v>574</v>
      </c>
    </row>
    <row r="478" spans="1:4" s="770" customFormat="1" ht="11.25" customHeight="1" x14ac:dyDescent="0.2">
      <c r="A478" s="1187"/>
      <c r="B478" s="854">
        <v>994.42000000000007</v>
      </c>
      <c r="C478" s="857">
        <v>256.86075</v>
      </c>
      <c r="D478" s="771" t="s">
        <v>11</v>
      </c>
    </row>
    <row r="479" spans="1:4" s="770" customFormat="1" ht="11.25" customHeight="1" x14ac:dyDescent="0.2">
      <c r="A479" s="1186" t="s">
        <v>2785</v>
      </c>
      <c r="B479" s="853">
        <v>226</v>
      </c>
      <c r="C479" s="858">
        <v>157.42523</v>
      </c>
      <c r="D479" s="769" t="s">
        <v>2701</v>
      </c>
    </row>
    <row r="480" spans="1:4" s="770" customFormat="1" ht="11.25" customHeight="1" x14ac:dyDescent="0.2">
      <c r="A480" s="1188"/>
      <c r="B480" s="855">
        <v>226</v>
      </c>
      <c r="C480" s="856">
        <v>157.42523</v>
      </c>
      <c r="D480" s="772" t="s">
        <v>11</v>
      </c>
    </row>
    <row r="481" spans="1:4" s="770" customFormat="1" ht="11.25" customHeight="1" x14ac:dyDescent="0.2">
      <c r="A481" s="1187" t="s">
        <v>541</v>
      </c>
      <c r="B481" s="854">
        <v>100</v>
      </c>
      <c r="C481" s="857">
        <v>83.387</v>
      </c>
      <c r="D481" s="771" t="s">
        <v>2690</v>
      </c>
    </row>
    <row r="482" spans="1:4" s="770" customFormat="1" ht="11.25" customHeight="1" x14ac:dyDescent="0.2">
      <c r="A482" s="1187"/>
      <c r="B482" s="854">
        <v>225</v>
      </c>
      <c r="C482" s="857">
        <v>225</v>
      </c>
      <c r="D482" s="771" t="s">
        <v>496</v>
      </c>
    </row>
    <row r="483" spans="1:4" s="770" customFormat="1" ht="11.25" customHeight="1" x14ac:dyDescent="0.2">
      <c r="A483" s="1187"/>
      <c r="B483" s="854">
        <v>325</v>
      </c>
      <c r="C483" s="857">
        <v>308.387</v>
      </c>
      <c r="D483" s="771" t="s">
        <v>11</v>
      </c>
    </row>
    <row r="484" spans="1:4" s="770" customFormat="1" ht="11.25" customHeight="1" x14ac:dyDescent="0.2">
      <c r="A484" s="1186" t="s">
        <v>542</v>
      </c>
      <c r="B484" s="853">
        <v>122</v>
      </c>
      <c r="C484" s="858">
        <v>121.97199999999999</v>
      </c>
      <c r="D484" s="769" t="s">
        <v>2688</v>
      </c>
    </row>
    <row r="485" spans="1:4" s="770" customFormat="1" ht="11.25" customHeight="1" x14ac:dyDescent="0.2">
      <c r="A485" s="1187"/>
      <c r="B485" s="854">
        <v>500</v>
      </c>
      <c r="C485" s="857">
        <v>412.00700000000001</v>
      </c>
      <c r="D485" s="771" t="s">
        <v>2691</v>
      </c>
    </row>
    <row r="486" spans="1:4" s="770" customFormat="1" ht="11.25" customHeight="1" x14ac:dyDescent="0.2">
      <c r="A486" s="1187"/>
      <c r="B486" s="854">
        <v>50</v>
      </c>
      <c r="C486" s="857">
        <v>50</v>
      </c>
      <c r="D486" s="771" t="s">
        <v>496</v>
      </c>
    </row>
    <row r="487" spans="1:4" s="770" customFormat="1" ht="11.25" customHeight="1" x14ac:dyDescent="0.2">
      <c r="A487" s="1188"/>
      <c r="B487" s="855">
        <v>672</v>
      </c>
      <c r="C487" s="856">
        <v>583.97900000000004</v>
      </c>
      <c r="D487" s="772" t="s">
        <v>11</v>
      </c>
    </row>
    <row r="488" spans="1:4" s="770" customFormat="1" ht="11.25" customHeight="1" x14ac:dyDescent="0.2">
      <c r="A488" s="1187" t="s">
        <v>2786</v>
      </c>
      <c r="B488" s="854">
        <v>400</v>
      </c>
      <c r="C488" s="857">
        <v>320</v>
      </c>
      <c r="D488" s="771" t="s">
        <v>2700</v>
      </c>
    </row>
    <row r="489" spans="1:4" s="770" customFormat="1" ht="11.25" customHeight="1" x14ac:dyDescent="0.2">
      <c r="A489" s="1187"/>
      <c r="B489" s="854">
        <v>1500</v>
      </c>
      <c r="C489" s="857">
        <v>1500</v>
      </c>
      <c r="D489" s="771" t="s">
        <v>2701</v>
      </c>
    </row>
    <row r="490" spans="1:4" s="770" customFormat="1" ht="11.25" customHeight="1" x14ac:dyDescent="0.2">
      <c r="A490" s="1187"/>
      <c r="B490" s="854">
        <v>1900</v>
      </c>
      <c r="C490" s="857">
        <v>1820</v>
      </c>
      <c r="D490" s="771" t="s">
        <v>11</v>
      </c>
    </row>
    <row r="491" spans="1:4" s="770" customFormat="1" ht="11.25" customHeight="1" x14ac:dyDescent="0.2">
      <c r="A491" s="1186" t="s">
        <v>925</v>
      </c>
      <c r="B491" s="853">
        <v>455.1</v>
      </c>
      <c r="C491" s="858">
        <v>411.35160000000002</v>
      </c>
      <c r="D491" s="769" t="s">
        <v>923</v>
      </c>
    </row>
    <row r="492" spans="1:4" s="770" customFormat="1" ht="11.25" customHeight="1" x14ac:dyDescent="0.2">
      <c r="A492" s="1188"/>
      <c r="B492" s="855">
        <v>455.1</v>
      </c>
      <c r="C492" s="856">
        <v>411.35160000000002</v>
      </c>
      <c r="D492" s="772" t="s">
        <v>11</v>
      </c>
    </row>
    <row r="493" spans="1:4" s="770" customFormat="1" ht="11.25" customHeight="1" x14ac:dyDescent="0.2">
      <c r="A493" s="1187" t="s">
        <v>2787</v>
      </c>
      <c r="B493" s="854">
        <v>50</v>
      </c>
      <c r="C493" s="857">
        <v>50</v>
      </c>
      <c r="D493" s="771" t="s">
        <v>2696</v>
      </c>
    </row>
    <row r="494" spans="1:4" s="770" customFormat="1" ht="11.25" customHeight="1" x14ac:dyDescent="0.2">
      <c r="A494" s="1187"/>
      <c r="B494" s="854">
        <v>50</v>
      </c>
      <c r="C494" s="857">
        <v>50</v>
      </c>
      <c r="D494" s="771" t="s">
        <v>11</v>
      </c>
    </row>
    <row r="495" spans="1:4" s="770" customFormat="1" ht="11.25" customHeight="1" x14ac:dyDescent="0.2">
      <c r="A495" s="1186" t="s">
        <v>2788</v>
      </c>
      <c r="B495" s="853">
        <v>400</v>
      </c>
      <c r="C495" s="858">
        <v>200</v>
      </c>
      <c r="D495" s="769" t="s">
        <v>2722</v>
      </c>
    </row>
    <row r="496" spans="1:4" s="770" customFormat="1" ht="11.25" customHeight="1" x14ac:dyDescent="0.2">
      <c r="A496" s="1187"/>
      <c r="B496" s="854">
        <v>313.60000000000002</v>
      </c>
      <c r="C496" s="857">
        <v>313.60000000000002</v>
      </c>
      <c r="D496" s="771" t="s">
        <v>2694</v>
      </c>
    </row>
    <row r="497" spans="1:4" s="770" customFormat="1" ht="11.25" customHeight="1" x14ac:dyDescent="0.2">
      <c r="A497" s="1188"/>
      <c r="B497" s="855">
        <v>713.6</v>
      </c>
      <c r="C497" s="856">
        <v>513.6</v>
      </c>
      <c r="D497" s="772" t="s">
        <v>11</v>
      </c>
    </row>
    <row r="498" spans="1:4" s="770" customFormat="1" ht="11.25" customHeight="1" x14ac:dyDescent="0.2">
      <c r="A498" s="1186" t="s">
        <v>470</v>
      </c>
      <c r="B498" s="853">
        <v>63.6</v>
      </c>
      <c r="C498" s="858">
        <v>52.424999999999997</v>
      </c>
      <c r="D498" s="769" t="s">
        <v>2690</v>
      </c>
    </row>
    <row r="499" spans="1:4" s="770" customFormat="1" ht="11.25" customHeight="1" x14ac:dyDescent="0.2">
      <c r="A499" s="1187"/>
      <c r="B499" s="854">
        <v>486</v>
      </c>
      <c r="C499" s="857">
        <v>486</v>
      </c>
      <c r="D499" s="771" t="s">
        <v>465</v>
      </c>
    </row>
    <row r="500" spans="1:4" s="770" customFormat="1" ht="11.25" customHeight="1" x14ac:dyDescent="0.2">
      <c r="A500" s="1188"/>
      <c r="B500" s="855">
        <v>549.6</v>
      </c>
      <c r="C500" s="856">
        <v>538.42500000000007</v>
      </c>
      <c r="D500" s="772" t="s">
        <v>11</v>
      </c>
    </row>
    <row r="501" spans="1:4" s="770" customFormat="1" ht="11.25" customHeight="1" x14ac:dyDescent="0.2">
      <c r="A501" s="1186" t="s">
        <v>2789</v>
      </c>
      <c r="B501" s="853">
        <v>460</v>
      </c>
      <c r="C501" s="858">
        <v>380</v>
      </c>
      <c r="D501" s="769" t="s">
        <v>2700</v>
      </c>
    </row>
    <row r="502" spans="1:4" s="770" customFormat="1" ht="11.25" customHeight="1" x14ac:dyDescent="0.2">
      <c r="A502" s="1188"/>
      <c r="B502" s="855">
        <v>460</v>
      </c>
      <c r="C502" s="856">
        <v>380</v>
      </c>
      <c r="D502" s="772" t="s">
        <v>11</v>
      </c>
    </row>
    <row r="503" spans="1:4" s="770" customFormat="1" ht="11.25" customHeight="1" x14ac:dyDescent="0.2">
      <c r="A503" s="1187" t="s">
        <v>2790</v>
      </c>
      <c r="B503" s="854">
        <v>460</v>
      </c>
      <c r="C503" s="857">
        <v>349.71800000000002</v>
      </c>
      <c r="D503" s="771" t="s">
        <v>2700</v>
      </c>
    </row>
    <row r="504" spans="1:4" s="770" customFormat="1" ht="11.25" customHeight="1" x14ac:dyDescent="0.2">
      <c r="A504" s="1187"/>
      <c r="B504" s="854">
        <v>460</v>
      </c>
      <c r="C504" s="857">
        <v>349.71800000000002</v>
      </c>
      <c r="D504" s="771" t="s">
        <v>11</v>
      </c>
    </row>
    <row r="505" spans="1:4" s="770" customFormat="1" ht="11.25" customHeight="1" x14ac:dyDescent="0.2">
      <c r="A505" s="1186" t="s">
        <v>2791</v>
      </c>
      <c r="B505" s="853">
        <v>390</v>
      </c>
      <c r="C505" s="858">
        <v>195</v>
      </c>
      <c r="D505" s="769" t="s">
        <v>2722</v>
      </c>
    </row>
    <row r="506" spans="1:4" s="770" customFormat="1" ht="11.25" customHeight="1" x14ac:dyDescent="0.2">
      <c r="A506" s="1187"/>
      <c r="B506" s="854">
        <v>186.2</v>
      </c>
      <c r="C506" s="857">
        <v>148.96</v>
      </c>
      <c r="D506" s="771" t="s">
        <v>2700</v>
      </c>
    </row>
    <row r="507" spans="1:4" s="770" customFormat="1" ht="11.25" customHeight="1" x14ac:dyDescent="0.2">
      <c r="A507" s="1187"/>
      <c r="B507" s="854">
        <v>500</v>
      </c>
      <c r="C507" s="857">
        <v>500</v>
      </c>
      <c r="D507" s="771" t="s">
        <v>2701</v>
      </c>
    </row>
    <row r="508" spans="1:4" s="770" customFormat="1" ht="11.25" customHeight="1" x14ac:dyDescent="0.2">
      <c r="A508" s="1187"/>
      <c r="B508" s="854">
        <v>7855</v>
      </c>
      <c r="C508" s="857">
        <v>7855</v>
      </c>
      <c r="D508" s="771" t="s">
        <v>2689</v>
      </c>
    </row>
    <row r="509" spans="1:4" s="770" customFormat="1" ht="11.25" customHeight="1" x14ac:dyDescent="0.2">
      <c r="A509" s="1187"/>
      <c r="B509" s="854">
        <v>392</v>
      </c>
      <c r="C509" s="857">
        <v>392</v>
      </c>
      <c r="D509" s="771" t="s">
        <v>2694</v>
      </c>
    </row>
    <row r="510" spans="1:4" s="770" customFormat="1" ht="11.25" customHeight="1" x14ac:dyDescent="0.2">
      <c r="A510" s="1188"/>
      <c r="B510" s="855">
        <v>9323.2000000000007</v>
      </c>
      <c r="C510" s="856">
        <v>9090.9599999999991</v>
      </c>
      <c r="D510" s="772" t="s">
        <v>11</v>
      </c>
    </row>
    <row r="511" spans="1:4" s="770" customFormat="1" ht="11.25" customHeight="1" x14ac:dyDescent="0.2">
      <c r="A511" s="1187" t="s">
        <v>582</v>
      </c>
      <c r="B511" s="854">
        <v>271.27</v>
      </c>
      <c r="C511" s="857">
        <v>271.26900000000001</v>
      </c>
      <c r="D511" s="771" t="s">
        <v>2701</v>
      </c>
    </row>
    <row r="512" spans="1:4" s="770" customFormat="1" ht="11.25" customHeight="1" x14ac:dyDescent="0.2">
      <c r="A512" s="1187"/>
      <c r="B512" s="854">
        <v>135</v>
      </c>
      <c r="C512" s="857">
        <v>135</v>
      </c>
      <c r="D512" s="771" t="s">
        <v>574</v>
      </c>
    </row>
    <row r="513" spans="1:4" s="770" customFormat="1" ht="11.25" customHeight="1" x14ac:dyDescent="0.2">
      <c r="A513" s="1187"/>
      <c r="B513" s="854">
        <v>57.9</v>
      </c>
      <c r="C513" s="857">
        <v>57.903400000000005</v>
      </c>
      <c r="D513" s="771" t="s">
        <v>713</v>
      </c>
    </row>
    <row r="514" spans="1:4" s="770" customFormat="1" ht="11.25" customHeight="1" x14ac:dyDescent="0.2">
      <c r="A514" s="1187"/>
      <c r="B514" s="854">
        <v>464.16999999999996</v>
      </c>
      <c r="C514" s="857">
        <v>464.17240000000004</v>
      </c>
      <c r="D514" s="771" t="s">
        <v>11</v>
      </c>
    </row>
    <row r="515" spans="1:4" s="770" customFormat="1" ht="11.25" customHeight="1" x14ac:dyDescent="0.2">
      <c r="A515" s="1186" t="s">
        <v>2792</v>
      </c>
      <c r="B515" s="853">
        <v>11.18</v>
      </c>
      <c r="C515" s="858">
        <v>11.1699</v>
      </c>
      <c r="D515" s="769" t="s">
        <v>2332</v>
      </c>
    </row>
    <row r="516" spans="1:4" s="770" customFormat="1" ht="11.25" customHeight="1" x14ac:dyDescent="0.2">
      <c r="A516" s="1188"/>
      <c r="B516" s="855">
        <v>11.18</v>
      </c>
      <c r="C516" s="856">
        <v>11.1699</v>
      </c>
      <c r="D516" s="772" t="s">
        <v>11</v>
      </c>
    </row>
    <row r="517" spans="1:4" s="770" customFormat="1" ht="11.25" customHeight="1" x14ac:dyDescent="0.2">
      <c r="A517" s="1187" t="s">
        <v>2793</v>
      </c>
      <c r="B517" s="854">
        <v>25.46</v>
      </c>
      <c r="C517" s="857">
        <v>25.462</v>
      </c>
      <c r="D517" s="771" t="s">
        <v>2700</v>
      </c>
    </row>
    <row r="518" spans="1:4" s="770" customFormat="1" ht="11.25" customHeight="1" x14ac:dyDescent="0.2">
      <c r="A518" s="1187"/>
      <c r="B518" s="854">
        <v>25.46</v>
      </c>
      <c r="C518" s="857">
        <v>25.462</v>
      </c>
      <c r="D518" s="771" t="s">
        <v>11</v>
      </c>
    </row>
    <row r="519" spans="1:4" s="770" customFormat="1" ht="11.25" customHeight="1" x14ac:dyDescent="0.2">
      <c r="A519" s="1186" t="s">
        <v>2794</v>
      </c>
      <c r="B519" s="853">
        <v>307.3</v>
      </c>
      <c r="C519" s="858">
        <v>0</v>
      </c>
      <c r="D519" s="769" t="s">
        <v>2687</v>
      </c>
    </row>
    <row r="520" spans="1:4" s="770" customFormat="1" ht="11.25" customHeight="1" x14ac:dyDescent="0.2">
      <c r="A520" s="1188"/>
      <c r="B520" s="855">
        <v>307.3</v>
      </c>
      <c r="C520" s="856">
        <v>0</v>
      </c>
      <c r="D520" s="772" t="s">
        <v>11</v>
      </c>
    </row>
    <row r="521" spans="1:4" s="770" customFormat="1" ht="11.25" customHeight="1" x14ac:dyDescent="0.2">
      <c r="A521" s="1187" t="s">
        <v>2795</v>
      </c>
      <c r="B521" s="854">
        <v>60</v>
      </c>
      <c r="C521" s="857">
        <v>60</v>
      </c>
      <c r="D521" s="771" t="s">
        <v>2700</v>
      </c>
    </row>
    <row r="522" spans="1:4" s="770" customFormat="1" ht="11.25" customHeight="1" x14ac:dyDescent="0.2">
      <c r="A522" s="1187"/>
      <c r="B522" s="854">
        <v>60</v>
      </c>
      <c r="C522" s="857">
        <v>60</v>
      </c>
      <c r="D522" s="771" t="s">
        <v>11</v>
      </c>
    </row>
    <row r="523" spans="1:4" s="770" customFormat="1" ht="11.25" customHeight="1" x14ac:dyDescent="0.2">
      <c r="A523" s="1186" t="s">
        <v>2796</v>
      </c>
      <c r="B523" s="853">
        <v>329.2</v>
      </c>
      <c r="C523" s="858">
        <v>0</v>
      </c>
      <c r="D523" s="769" t="s">
        <v>2707</v>
      </c>
    </row>
    <row r="524" spans="1:4" s="770" customFormat="1" ht="11.25" customHeight="1" x14ac:dyDescent="0.2">
      <c r="A524" s="1187"/>
      <c r="B524" s="854">
        <v>1500</v>
      </c>
      <c r="C524" s="857">
        <v>1500</v>
      </c>
      <c r="D524" s="771" t="s">
        <v>2701</v>
      </c>
    </row>
    <row r="525" spans="1:4" s="770" customFormat="1" ht="11.25" customHeight="1" x14ac:dyDescent="0.2">
      <c r="A525" s="1188"/>
      <c r="B525" s="855">
        <v>1829.2</v>
      </c>
      <c r="C525" s="856">
        <v>1500</v>
      </c>
      <c r="D525" s="772" t="s">
        <v>11</v>
      </c>
    </row>
    <row r="526" spans="1:4" s="770" customFormat="1" ht="11.25" customHeight="1" x14ac:dyDescent="0.2">
      <c r="A526" s="1187" t="s">
        <v>625</v>
      </c>
      <c r="B526" s="854">
        <v>104</v>
      </c>
      <c r="C526" s="857">
        <v>104</v>
      </c>
      <c r="D526" s="771" t="s">
        <v>599</v>
      </c>
    </row>
    <row r="527" spans="1:4" s="770" customFormat="1" ht="11.25" customHeight="1" x14ac:dyDescent="0.2">
      <c r="A527" s="1187"/>
      <c r="B527" s="854">
        <v>104</v>
      </c>
      <c r="C527" s="857">
        <v>104</v>
      </c>
      <c r="D527" s="771" t="s">
        <v>11</v>
      </c>
    </row>
    <row r="528" spans="1:4" s="770" customFormat="1" ht="11.25" customHeight="1" x14ac:dyDescent="0.2">
      <c r="A528" s="1186" t="s">
        <v>2797</v>
      </c>
      <c r="B528" s="853">
        <v>400</v>
      </c>
      <c r="C528" s="858">
        <v>320</v>
      </c>
      <c r="D528" s="769" t="s">
        <v>2700</v>
      </c>
    </row>
    <row r="529" spans="1:4" s="770" customFormat="1" ht="11.25" customHeight="1" x14ac:dyDescent="0.2">
      <c r="A529" s="1188"/>
      <c r="B529" s="855">
        <v>400</v>
      </c>
      <c r="C529" s="856">
        <v>320</v>
      </c>
      <c r="D529" s="772" t="s">
        <v>11</v>
      </c>
    </row>
    <row r="530" spans="1:4" s="770" customFormat="1" ht="11.25" customHeight="1" x14ac:dyDescent="0.2">
      <c r="A530" s="1187" t="s">
        <v>2798</v>
      </c>
      <c r="B530" s="854">
        <v>139.1</v>
      </c>
      <c r="C530" s="857">
        <v>69.55</v>
      </c>
      <c r="D530" s="771" t="s">
        <v>2722</v>
      </c>
    </row>
    <row r="531" spans="1:4" s="770" customFormat="1" ht="11.25" customHeight="1" x14ac:dyDescent="0.2">
      <c r="A531" s="1187"/>
      <c r="B531" s="854">
        <v>400</v>
      </c>
      <c r="C531" s="857">
        <v>320</v>
      </c>
      <c r="D531" s="771" t="s">
        <v>2700</v>
      </c>
    </row>
    <row r="532" spans="1:4" s="770" customFormat="1" ht="11.25" customHeight="1" x14ac:dyDescent="0.2">
      <c r="A532" s="1187"/>
      <c r="B532" s="854">
        <v>284.56</v>
      </c>
      <c r="C532" s="857">
        <v>284.56</v>
      </c>
      <c r="D532" s="771" t="s">
        <v>2694</v>
      </c>
    </row>
    <row r="533" spans="1:4" s="770" customFormat="1" ht="11.25" customHeight="1" x14ac:dyDescent="0.2">
      <c r="A533" s="1187"/>
      <c r="B533" s="854">
        <v>823.66000000000008</v>
      </c>
      <c r="C533" s="857">
        <v>674.11</v>
      </c>
      <c r="D533" s="771" t="s">
        <v>11</v>
      </c>
    </row>
    <row r="534" spans="1:4" s="770" customFormat="1" ht="11.25" customHeight="1" x14ac:dyDescent="0.2">
      <c r="A534" s="1186" t="s">
        <v>2799</v>
      </c>
      <c r="B534" s="853">
        <v>169.44</v>
      </c>
      <c r="C534" s="858">
        <v>169.44</v>
      </c>
      <c r="D534" s="769" t="s">
        <v>2694</v>
      </c>
    </row>
    <row r="535" spans="1:4" s="770" customFormat="1" ht="11.25" customHeight="1" x14ac:dyDescent="0.2">
      <c r="A535" s="1188"/>
      <c r="B535" s="855">
        <v>169.44</v>
      </c>
      <c r="C535" s="856">
        <v>169.44</v>
      </c>
      <c r="D535" s="772" t="s">
        <v>11</v>
      </c>
    </row>
    <row r="536" spans="1:4" s="770" customFormat="1" ht="11.25" customHeight="1" x14ac:dyDescent="0.2">
      <c r="A536" s="1187" t="s">
        <v>543</v>
      </c>
      <c r="B536" s="854">
        <v>390</v>
      </c>
      <c r="C536" s="857">
        <v>312</v>
      </c>
      <c r="D536" s="771" t="s">
        <v>2700</v>
      </c>
    </row>
    <row r="537" spans="1:4" s="770" customFormat="1" ht="11.25" customHeight="1" x14ac:dyDescent="0.2">
      <c r="A537" s="1187"/>
      <c r="B537" s="854">
        <v>1500</v>
      </c>
      <c r="C537" s="857">
        <v>1500</v>
      </c>
      <c r="D537" s="771" t="s">
        <v>2701</v>
      </c>
    </row>
    <row r="538" spans="1:4" s="770" customFormat="1" ht="11.25" customHeight="1" x14ac:dyDescent="0.2">
      <c r="A538" s="1187"/>
      <c r="B538" s="854">
        <v>225</v>
      </c>
      <c r="C538" s="857">
        <v>0</v>
      </c>
      <c r="D538" s="771" t="s">
        <v>496</v>
      </c>
    </row>
    <row r="539" spans="1:4" s="770" customFormat="1" ht="11.25" customHeight="1" x14ac:dyDescent="0.2">
      <c r="A539" s="1187"/>
      <c r="B539" s="854">
        <v>2115</v>
      </c>
      <c r="C539" s="857">
        <v>1812</v>
      </c>
      <c r="D539" s="771" t="s">
        <v>11</v>
      </c>
    </row>
    <row r="540" spans="1:4" s="770" customFormat="1" ht="11.25" customHeight="1" x14ac:dyDescent="0.2">
      <c r="A540" s="1186" t="s">
        <v>2800</v>
      </c>
      <c r="B540" s="853">
        <v>215</v>
      </c>
      <c r="C540" s="858">
        <v>172</v>
      </c>
      <c r="D540" s="769" t="s">
        <v>2700</v>
      </c>
    </row>
    <row r="541" spans="1:4" s="770" customFormat="1" ht="11.25" customHeight="1" x14ac:dyDescent="0.2">
      <c r="A541" s="1187"/>
      <c r="B541" s="854">
        <v>500</v>
      </c>
      <c r="C541" s="857">
        <v>500</v>
      </c>
      <c r="D541" s="771" t="s">
        <v>2691</v>
      </c>
    </row>
    <row r="542" spans="1:4" s="770" customFormat="1" ht="11.25" customHeight="1" x14ac:dyDescent="0.2">
      <c r="A542" s="1188"/>
      <c r="B542" s="855">
        <v>715</v>
      </c>
      <c r="C542" s="856">
        <v>672</v>
      </c>
      <c r="D542" s="772" t="s">
        <v>11</v>
      </c>
    </row>
    <row r="543" spans="1:4" s="770" customFormat="1" ht="11.25" customHeight="1" x14ac:dyDescent="0.2">
      <c r="A543" s="1187" t="s">
        <v>2801</v>
      </c>
      <c r="B543" s="854">
        <v>398.6</v>
      </c>
      <c r="C543" s="857">
        <v>318.88</v>
      </c>
      <c r="D543" s="771" t="s">
        <v>2700</v>
      </c>
    </row>
    <row r="544" spans="1:4" s="770" customFormat="1" ht="11.25" customHeight="1" x14ac:dyDescent="0.2">
      <c r="A544" s="1187"/>
      <c r="B544" s="854">
        <v>398.6</v>
      </c>
      <c r="C544" s="857">
        <v>318.88</v>
      </c>
      <c r="D544" s="771" t="s">
        <v>11</v>
      </c>
    </row>
    <row r="545" spans="1:4" s="770" customFormat="1" ht="11.25" customHeight="1" x14ac:dyDescent="0.2">
      <c r="A545" s="1186" t="s">
        <v>2802</v>
      </c>
      <c r="B545" s="853">
        <v>315</v>
      </c>
      <c r="C545" s="858">
        <v>0</v>
      </c>
      <c r="D545" s="769" t="s">
        <v>2687</v>
      </c>
    </row>
    <row r="546" spans="1:4" s="770" customFormat="1" ht="11.25" customHeight="1" x14ac:dyDescent="0.2">
      <c r="A546" s="1187"/>
      <c r="B546" s="854">
        <v>79.2</v>
      </c>
      <c r="C546" s="857">
        <v>79.2</v>
      </c>
      <c r="D546" s="771" t="s">
        <v>2697</v>
      </c>
    </row>
    <row r="547" spans="1:4" s="770" customFormat="1" ht="11.25" customHeight="1" x14ac:dyDescent="0.2">
      <c r="A547" s="1188"/>
      <c r="B547" s="855">
        <v>394.2</v>
      </c>
      <c r="C547" s="856">
        <v>79.2</v>
      </c>
      <c r="D547" s="772" t="s">
        <v>11</v>
      </c>
    </row>
    <row r="548" spans="1:4" s="770" customFormat="1" ht="11.25" customHeight="1" x14ac:dyDescent="0.2">
      <c r="A548" s="1187" t="s">
        <v>2803</v>
      </c>
      <c r="B548" s="854">
        <v>201.76</v>
      </c>
      <c r="C548" s="857">
        <v>201.75476999999998</v>
      </c>
      <c r="D548" s="771" t="s">
        <v>2700</v>
      </c>
    </row>
    <row r="549" spans="1:4" s="770" customFormat="1" ht="11.25" customHeight="1" x14ac:dyDescent="0.2">
      <c r="A549" s="1187"/>
      <c r="B549" s="854">
        <v>499.5</v>
      </c>
      <c r="C549" s="857">
        <v>499.5</v>
      </c>
      <c r="D549" s="771" t="s">
        <v>2701</v>
      </c>
    </row>
    <row r="550" spans="1:4" s="770" customFormat="1" ht="11.25" customHeight="1" x14ac:dyDescent="0.2">
      <c r="A550" s="1187"/>
      <c r="B550" s="854">
        <v>701.26</v>
      </c>
      <c r="C550" s="857">
        <v>701.25477000000001</v>
      </c>
      <c r="D550" s="771" t="s">
        <v>11</v>
      </c>
    </row>
    <row r="551" spans="1:4" s="770" customFormat="1" ht="11.25" customHeight="1" x14ac:dyDescent="0.2">
      <c r="A551" s="1186" t="s">
        <v>2804</v>
      </c>
      <c r="B551" s="853">
        <v>454.92</v>
      </c>
      <c r="C551" s="858">
        <v>374.92</v>
      </c>
      <c r="D551" s="769" t="s">
        <v>2700</v>
      </c>
    </row>
    <row r="552" spans="1:4" s="770" customFormat="1" ht="11.25" customHeight="1" x14ac:dyDescent="0.2">
      <c r="A552" s="1187"/>
      <c r="B552" s="854">
        <v>150</v>
      </c>
      <c r="C552" s="857">
        <v>134.10399999999998</v>
      </c>
      <c r="D552" s="771" t="s">
        <v>2693</v>
      </c>
    </row>
    <row r="553" spans="1:4" s="770" customFormat="1" ht="11.25" customHeight="1" x14ac:dyDescent="0.2">
      <c r="A553" s="1187"/>
      <c r="B553" s="854">
        <v>500</v>
      </c>
      <c r="C553" s="857">
        <v>500</v>
      </c>
      <c r="D553" s="771" t="s">
        <v>2701</v>
      </c>
    </row>
    <row r="554" spans="1:4" s="770" customFormat="1" ht="11.25" customHeight="1" x14ac:dyDescent="0.2">
      <c r="A554" s="1187"/>
      <c r="B554" s="854">
        <v>22.2</v>
      </c>
      <c r="C554" s="857">
        <v>22.2</v>
      </c>
      <c r="D554" s="771" t="s">
        <v>2694</v>
      </c>
    </row>
    <row r="555" spans="1:4" s="770" customFormat="1" ht="11.25" customHeight="1" x14ac:dyDescent="0.2">
      <c r="A555" s="1188"/>
      <c r="B555" s="855">
        <v>1127.1200000000001</v>
      </c>
      <c r="C555" s="856">
        <v>1031.2240000000002</v>
      </c>
      <c r="D555" s="772" t="s">
        <v>11</v>
      </c>
    </row>
    <row r="556" spans="1:4" s="770" customFormat="1" ht="11.25" customHeight="1" x14ac:dyDescent="0.2">
      <c r="A556" s="1187" t="s">
        <v>2805</v>
      </c>
      <c r="B556" s="854">
        <v>674.3</v>
      </c>
      <c r="C556" s="857">
        <v>505.28294</v>
      </c>
      <c r="D556" s="771" t="s">
        <v>2707</v>
      </c>
    </row>
    <row r="557" spans="1:4" s="770" customFormat="1" ht="11.25" customHeight="1" x14ac:dyDescent="0.2">
      <c r="A557" s="1187"/>
      <c r="B557" s="854">
        <v>25.23</v>
      </c>
      <c r="C557" s="857">
        <v>25.233910000000002</v>
      </c>
      <c r="D557" s="771" t="s">
        <v>2694</v>
      </c>
    </row>
    <row r="558" spans="1:4" s="770" customFormat="1" ht="11.25" customHeight="1" x14ac:dyDescent="0.2">
      <c r="A558" s="1187"/>
      <c r="B558" s="854">
        <v>699.53</v>
      </c>
      <c r="C558" s="857">
        <v>530.51684999999998</v>
      </c>
      <c r="D558" s="771" t="s">
        <v>11</v>
      </c>
    </row>
    <row r="559" spans="1:4" s="770" customFormat="1" ht="11.25" customHeight="1" x14ac:dyDescent="0.2">
      <c r="A559" s="1186" t="s">
        <v>2806</v>
      </c>
      <c r="B559" s="853">
        <v>100</v>
      </c>
      <c r="C559" s="858">
        <v>86.6</v>
      </c>
      <c r="D559" s="769" t="s">
        <v>2690</v>
      </c>
    </row>
    <row r="560" spans="1:4" s="770" customFormat="1" ht="11.25" customHeight="1" x14ac:dyDescent="0.2">
      <c r="A560" s="1188"/>
      <c r="B560" s="855">
        <v>100</v>
      </c>
      <c r="C560" s="856">
        <v>86.6</v>
      </c>
      <c r="D560" s="772" t="s">
        <v>11</v>
      </c>
    </row>
    <row r="561" spans="1:4" s="770" customFormat="1" ht="11.25" customHeight="1" x14ac:dyDescent="0.2">
      <c r="A561" s="1187" t="s">
        <v>2807</v>
      </c>
      <c r="B561" s="854">
        <v>400</v>
      </c>
      <c r="C561" s="857">
        <v>320</v>
      </c>
      <c r="D561" s="771" t="s">
        <v>2700</v>
      </c>
    </row>
    <row r="562" spans="1:4" s="770" customFormat="1" ht="11.25" customHeight="1" x14ac:dyDescent="0.2">
      <c r="A562" s="1187"/>
      <c r="B562" s="854">
        <v>888.74</v>
      </c>
      <c r="C562" s="857">
        <v>888.74239</v>
      </c>
      <c r="D562" s="771" t="s">
        <v>2701</v>
      </c>
    </row>
    <row r="563" spans="1:4" s="770" customFormat="1" ht="11.25" customHeight="1" x14ac:dyDescent="0.2">
      <c r="A563" s="1187"/>
      <c r="B563" s="854">
        <v>36.56</v>
      </c>
      <c r="C563" s="857">
        <v>36.545670000000001</v>
      </c>
      <c r="D563" s="771" t="s">
        <v>2332</v>
      </c>
    </row>
    <row r="564" spans="1:4" s="770" customFormat="1" ht="11.25" customHeight="1" x14ac:dyDescent="0.2">
      <c r="A564" s="1187"/>
      <c r="B564" s="854">
        <v>1325.3</v>
      </c>
      <c r="C564" s="857">
        <v>1245.2880599999999</v>
      </c>
      <c r="D564" s="771" t="s">
        <v>11</v>
      </c>
    </row>
    <row r="565" spans="1:4" s="770" customFormat="1" ht="11.25" customHeight="1" x14ac:dyDescent="0.2">
      <c r="A565" s="1186" t="s">
        <v>544</v>
      </c>
      <c r="B565" s="853">
        <v>270</v>
      </c>
      <c r="C565" s="858">
        <v>216</v>
      </c>
      <c r="D565" s="769" t="s">
        <v>2700</v>
      </c>
    </row>
    <row r="566" spans="1:4" s="770" customFormat="1" ht="11.25" customHeight="1" x14ac:dyDescent="0.2">
      <c r="A566" s="1187"/>
      <c r="B566" s="854">
        <v>16.02</v>
      </c>
      <c r="C566" s="857">
        <v>16.02</v>
      </c>
      <c r="D566" s="771" t="s">
        <v>2694</v>
      </c>
    </row>
    <row r="567" spans="1:4" s="770" customFormat="1" ht="11.25" customHeight="1" x14ac:dyDescent="0.2">
      <c r="A567" s="1187"/>
      <c r="B567" s="854">
        <v>225</v>
      </c>
      <c r="C567" s="857">
        <v>225</v>
      </c>
      <c r="D567" s="771" t="s">
        <v>496</v>
      </c>
    </row>
    <row r="568" spans="1:4" s="770" customFormat="1" ht="11.25" customHeight="1" x14ac:dyDescent="0.2">
      <c r="A568" s="1188"/>
      <c r="B568" s="855">
        <v>511.02</v>
      </c>
      <c r="C568" s="856">
        <v>457.02</v>
      </c>
      <c r="D568" s="772" t="s">
        <v>11</v>
      </c>
    </row>
    <row r="569" spans="1:4" s="770" customFormat="1" ht="11.25" customHeight="1" x14ac:dyDescent="0.2">
      <c r="A569" s="1187" t="s">
        <v>2808</v>
      </c>
      <c r="B569" s="854">
        <v>249.3</v>
      </c>
      <c r="C569" s="857">
        <v>0</v>
      </c>
      <c r="D569" s="771" t="s">
        <v>2687</v>
      </c>
    </row>
    <row r="570" spans="1:4" s="770" customFormat="1" ht="11.25" customHeight="1" x14ac:dyDescent="0.2">
      <c r="A570" s="1187"/>
      <c r="B570" s="854">
        <v>33.6</v>
      </c>
      <c r="C570" s="857">
        <v>33.6</v>
      </c>
      <c r="D570" s="771" t="s">
        <v>2697</v>
      </c>
    </row>
    <row r="571" spans="1:4" s="770" customFormat="1" ht="11.25" customHeight="1" x14ac:dyDescent="0.2">
      <c r="A571" s="1187"/>
      <c r="B571" s="854">
        <v>460</v>
      </c>
      <c r="C571" s="857">
        <v>380</v>
      </c>
      <c r="D571" s="771" t="s">
        <v>2700</v>
      </c>
    </row>
    <row r="572" spans="1:4" s="770" customFormat="1" ht="11.25" customHeight="1" x14ac:dyDescent="0.2">
      <c r="A572" s="1187"/>
      <c r="B572" s="854">
        <v>1500</v>
      </c>
      <c r="C572" s="857">
        <v>1500</v>
      </c>
      <c r="D572" s="771" t="s">
        <v>2701</v>
      </c>
    </row>
    <row r="573" spans="1:4" s="770" customFormat="1" ht="11.25" customHeight="1" x14ac:dyDescent="0.2">
      <c r="A573" s="1187"/>
      <c r="B573" s="854">
        <v>237.5</v>
      </c>
      <c r="C573" s="857">
        <v>237.49799999999999</v>
      </c>
      <c r="D573" s="771" t="s">
        <v>2694</v>
      </c>
    </row>
    <row r="574" spans="1:4" s="770" customFormat="1" ht="11.25" customHeight="1" x14ac:dyDescent="0.2">
      <c r="A574" s="1187"/>
      <c r="B574" s="854">
        <v>61.73</v>
      </c>
      <c r="C574" s="857">
        <v>0</v>
      </c>
      <c r="D574" s="771" t="s">
        <v>2332</v>
      </c>
    </row>
    <row r="575" spans="1:4" s="770" customFormat="1" ht="11.25" customHeight="1" x14ac:dyDescent="0.2">
      <c r="A575" s="1187"/>
      <c r="B575" s="854">
        <v>2542.13</v>
      </c>
      <c r="C575" s="857">
        <v>2151.098</v>
      </c>
      <c r="D575" s="771" t="s">
        <v>11</v>
      </c>
    </row>
    <row r="576" spans="1:4" s="770" customFormat="1" ht="11.25" customHeight="1" x14ac:dyDescent="0.2">
      <c r="A576" s="1186" t="s">
        <v>2809</v>
      </c>
      <c r="B576" s="853">
        <v>151.6</v>
      </c>
      <c r="C576" s="858">
        <v>151.6</v>
      </c>
      <c r="D576" s="769" t="s">
        <v>2691</v>
      </c>
    </row>
    <row r="577" spans="1:4" s="770" customFormat="1" ht="11.25" customHeight="1" x14ac:dyDescent="0.2">
      <c r="A577" s="1188"/>
      <c r="B577" s="855">
        <v>151.6</v>
      </c>
      <c r="C577" s="856">
        <v>151.6</v>
      </c>
      <c r="D577" s="772" t="s">
        <v>11</v>
      </c>
    </row>
    <row r="578" spans="1:4" s="770" customFormat="1" ht="11.25" customHeight="1" x14ac:dyDescent="0.2">
      <c r="A578" s="1187" t="s">
        <v>656</v>
      </c>
      <c r="B578" s="854">
        <v>100</v>
      </c>
      <c r="C578" s="857">
        <v>100</v>
      </c>
      <c r="D578" s="771" t="s">
        <v>2810</v>
      </c>
    </row>
    <row r="579" spans="1:4" s="770" customFormat="1" ht="11.25" customHeight="1" x14ac:dyDescent="0.2">
      <c r="A579" s="1187"/>
      <c r="B579" s="854">
        <v>100</v>
      </c>
      <c r="C579" s="857">
        <v>100</v>
      </c>
      <c r="D579" s="771" t="s">
        <v>11</v>
      </c>
    </row>
    <row r="580" spans="1:4" s="770" customFormat="1" ht="11.25" customHeight="1" x14ac:dyDescent="0.2">
      <c r="A580" s="1186" t="s">
        <v>2811</v>
      </c>
      <c r="B580" s="853">
        <v>353.5</v>
      </c>
      <c r="C580" s="858">
        <v>282.8</v>
      </c>
      <c r="D580" s="769" t="s">
        <v>2700</v>
      </c>
    </row>
    <row r="581" spans="1:4" s="770" customFormat="1" ht="11.25" customHeight="1" x14ac:dyDescent="0.2">
      <c r="A581" s="1188"/>
      <c r="B581" s="855">
        <v>353.5</v>
      </c>
      <c r="C581" s="856">
        <v>282.8</v>
      </c>
      <c r="D581" s="772" t="s">
        <v>11</v>
      </c>
    </row>
    <row r="582" spans="1:4" s="770" customFormat="1" ht="11.25" customHeight="1" x14ac:dyDescent="0.2">
      <c r="A582" s="1187" t="s">
        <v>2812</v>
      </c>
      <c r="B582" s="854">
        <v>400</v>
      </c>
      <c r="C582" s="857">
        <v>317.29171000000002</v>
      </c>
      <c r="D582" s="771" t="s">
        <v>2700</v>
      </c>
    </row>
    <row r="583" spans="1:4" s="770" customFormat="1" ht="11.25" customHeight="1" x14ac:dyDescent="0.2">
      <c r="A583" s="1187"/>
      <c r="B583" s="854">
        <v>400</v>
      </c>
      <c r="C583" s="857">
        <v>317.29171000000002</v>
      </c>
      <c r="D583" s="771" t="s">
        <v>11</v>
      </c>
    </row>
    <row r="584" spans="1:4" s="770" customFormat="1" ht="11.25" customHeight="1" x14ac:dyDescent="0.2">
      <c r="A584" s="1186" t="s">
        <v>2813</v>
      </c>
      <c r="B584" s="853">
        <v>183.15</v>
      </c>
      <c r="C584" s="858">
        <v>183.14879999999999</v>
      </c>
      <c r="D584" s="769" t="s">
        <v>2700</v>
      </c>
    </row>
    <row r="585" spans="1:4" s="770" customFormat="1" ht="11.25" customHeight="1" x14ac:dyDescent="0.2">
      <c r="A585" s="1188"/>
      <c r="B585" s="855">
        <v>183.15</v>
      </c>
      <c r="C585" s="856">
        <v>183.14879999999999</v>
      </c>
      <c r="D585" s="772" t="s">
        <v>11</v>
      </c>
    </row>
    <row r="586" spans="1:4" s="770" customFormat="1" ht="11.25" customHeight="1" x14ac:dyDescent="0.2">
      <c r="A586" s="1187" t="s">
        <v>2814</v>
      </c>
      <c r="B586" s="854">
        <v>400</v>
      </c>
      <c r="C586" s="857">
        <v>295.59699999999998</v>
      </c>
      <c r="D586" s="771" t="s">
        <v>2700</v>
      </c>
    </row>
    <row r="587" spans="1:4" s="770" customFormat="1" ht="11.25" customHeight="1" x14ac:dyDescent="0.2">
      <c r="A587" s="1187"/>
      <c r="B587" s="854">
        <v>4467.8600000000006</v>
      </c>
      <c r="C587" s="857">
        <v>4467.8549999999996</v>
      </c>
      <c r="D587" s="771" t="s">
        <v>2701</v>
      </c>
    </row>
    <row r="588" spans="1:4" s="770" customFormat="1" ht="11.25" customHeight="1" x14ac:dyDescent="0.2">
      <c r="A588" s="1187"/>
      <c r="B588" s="854">
        <v>5906</v>
      </c>
      <c r="C588" s="857">
        <v>5906</v>
      </c>
      <c r="D588" s="771" t="s">
        <v>2689</v>
      </c>
    </row>
    <row r="589" spans="1:4" s="770" customFormat="1" ht="11.25" customHeight="1" x14ac:dyDescent="0.2">
      <c r="A589" s="1187"/>
      <c r="B589" s="854">
        <v>244</v>
      </c>
      <c r="C589" s="857">
        <v>244</v>
      </c>
      <c r="D589" s="771" t="s">
        <v>2694</v>
      </c>
    </row>
    <row r="590" spans="1:4" s="770" customFormat="1" ht="11.25" customHeight="1" x14ac:dyDescent="0.2">
      <c r="A590" s="1187"/>
      <c r="B590" s="854">
        <v>708.4</v>
      </c>
      <c r="C590" s="857">
        <v>708.4</v>
      </c>
      <c r="D590" s="771" t="s">
        <v>2695</v>
      </c>
    </row>
    <row r="591" spans="1:4" s="770" customFormat="1" ht="11.25" customHeight="1" x14ac:dyDescent="0.2">
      <c r="A591" s="1187"/>
      <c r="B591" s="854">
        <v>11726.26</v>
      </c>
      <c r="C591" s="857">
        <v>11621.851999999999</v>
      </c>
      <c r="D591" s="771" t="s">
        <v>11</v>
      </c>
    </row>
    <row r="592" spans="1:4" s="770" customFormat="1" ht="11.25" customHeight="1" x14ac:dyDescent="0.2">
      <c r="A592" s="1186" t="s">
        <v>898</v>
      </c>
      <c r="B592" s="853">
        <v>20.04</v>
      </c>
      <c r="C592" s="858">
        <v>20.04</v>
      </c>
      <c r="D592" s="769" t="s">
        <v>2700</v>
      </c>
    </row>
    <row r="593" spans="1:4" s="770" customFormat="1" ht="11.25" customHeight="1" x14ac:dyDescent="0.2">
      <c r="A593" s="1187"/>
      <c r="B593" s="854">
        <v>290.5</v>
      </c>
      <c r="C593" s="857">
        <v>290.5</v>
      </c>
      <c r="D593" s="771" t="s">
        <v>2815</v>
      </c>
    </row>
    <row r="594" spans="1:4" s="770" customFormat="1" ht="11.25" customHeight="1" x14ac:dyDescent="0.2">
      <c r="A594" s="1188"/>
      <c r="B594" s="855">
        <v>310.54000000000002</v>
      </c>
      <c r="C594" s="856">
        <v>310.54000000000002</v>
      </c>
      <c r="D594" s="772" t="s">
        <v>11</v>
      </c>
    </row>
    <row r="595" spans="1:4" s="770" customFormat="1" ht="11.25" customHeight="1" x14ac:dyDescent="0.2">
      <c r="A595" s="1187" t="s">
        <v>2816</v>
      </c>
      <c r="B595" s="854">
        <v>400</v>
      </c>
      <c r="C595" s="857">
        <v>400</v>
      </c>
      <c r="D595" s="771" t="s">
        <v>2700</v>
      </c>
    </row>
    <row r="596" spans="1:4" s="770" customFormat="1" ht="11.25" customHeight="1" x14ac:dyDescent="0.2">
      <c r="A596" s="1187"/>
      <c r="B596" s="854">
        <v>497</v>
      </c>
      <c r="C596" s="857">
        <v>497</v>
      </c>
      <c r="D596" s="771" t="s">
        <v>2694</v>
      </c>
    </row>
    <row r="597" spans="1:4" s="770" customFormat="1" ht="11.25" customHeight="1" x14ac:dyDescent="0.2">
      <c r="A597" s="1187"/>
      <c r="B597" s="854">
        <v>100</v>
      </c>
      <c r="C597" s="857">
        <v>57.9255</v>
      </c>
      <c r="D597" s="771" t="s">
        <v>2703</v>
      </c>
    </row>
    <row r="598" spans="1:4" s="770" customFormat="1" ht="11.25" customHeight="1" x14ac:dyDescent="0.2">
      <c r="A598" s="1187"/>
      <c r="B598" s="854">
        <v>997</v>
      </c>
      <c r="C598" s="857">
        <v>954.92550000000006</v>
      </c>
      <c r="D598" s="771" t="s">
        <v>11</v>
      </c>
    </row>
    <row r="599" spans="1:4" s="770" customFormat="1" ht="11.25" customHeight="1" x14ac:dyDescent="0.2">
      <c r="A599" s="1186" t="s">
        <v>2817</v>
      </c>
      <c r="B599" s="853">
        <v>400</v>
      </c>
      <c r="C599" s="858">
        <v>320</v>
      </c>
      <c r="D599" s="769" t="s">
        <v>2700</v>
      </c>
    </row>
    <row r="600" spans="1:4" s="770" customFormat="1" ht="11.25" customHeight="1" x14ac:dyDescent="0.2">
      <c r="A600" s="1188"/>
      <c r="B600" s="855">
        <v>400</v>
      </c>
      <c r="C600" s="856">
        <v>320</v>
      </c>
      <c r="D600" s="772" t="s">
        <v>11</v>
      </c>
    </row>
    <row r="601" spans="1:4" s="770" customFormat="1" ht="11.25" customHeight="1" x14ac:dyDescent="0.2">
      <c r="A601" s="1186" t="s">
        <v>2818</v>
      </c>
      <c r="B601" s="853">
        <v>460</v>
      </c>
      <c r="C601" s="858">
        <v>60</v>
      </c>
      <c r="D601" s="769" t="s">
        <v>2700</v>
      </c>
    </row>
    <row r="602" spans="1:4" s="770" customFormat="1" ht="11.25" customHeight="1" x14ac:dyDescent="0.2">
      <c r="A602" s="1187"/>
      <c r="B602" s="854">
        <v>92</v>
      </c>
      <c r="C602" s="857">
        <v>92</v>
      </c>
      <c r="D602" s="771" t="s">
        <v>2694</v>
      </c>
    </row>
    <row r="603" spans="1:4" s="770" customFormat="1" ht="11.25" customHeight="1" x14ac:dyDescent="0.2">
      <c r="A603" s="1188"/>
      <c r="B603" s="855">
        <v>552</v>
      </c>
      <c r="C603" s="856">
        <v>152</v>
      </c>
      <c r="D603" s="772" t="s">
        <v>11</v>
      </c>
    </row>
    <row r="604" spans="1:4" s="770" customFormat="1" ht="11.25" customHeight="1" x14ac:dyDescent="0.2">
      <c r="A604" s="1186" t="s">
        <v>2819</v>
      </c>
      <c r="B604" s="853">
        <v>470</v>
      </c>
      <c r="C604" s="858">
        <v>470</v>
      </c>
      <c r="D604" s="769" t="s">
        <v>2701</v>
      </c>
    </row>
    <row r="605" spans="1:4" s="770" customFormat="1" ht="11.25" customHeight="1" x14ac:dyDescent="0.2">
      <c r="A605" s="1187"/>
      <c r="B605" s="854">
        <v>400</v>
      </c>
      <c r="C605" s="857">
        <v>400</v>
      </c>
      <c r="D605" s="771" t="s">
        <v>2694</v>
      </c>
    </row>
    <row r="606" spans="1:4" s="770" customFormat="1" ht="11.25" customHeight="1" x14ac:dyDescent="0.2">
      <c r="A606" s="1188"/>
      <c r="B606" s="855">
        <v>870</v>
      </c>
      <c r="C606" s="856">
        <v>870</v>
      </c>
      <c r="D606" s="772" t="s">
        <v>11</v>
      </c>
    </row>
    <row r="607" spans="1:4" s="770" customFormat="1" ht="11.25" customHeight="1" x14ac:dyDescent="0.2">
      <c r="A607" s="1187" t="s">
        <v>2820</v>
      </c>
      <c r="B607" s="854">
        <v>241</v>
      </c>
      <c r="C607" s="857">
        <v>241</v>
      </c>
      <c r="D607" s="771" t="s">
        <v>2701</v>
      </c>
    </row>
    <row r="608" spans="1:4" s="770" customFormat="1" ht="11.25" customHeight="1" x14ac:dyDescent="0.2">
      <c r="A608" s="1187"/>
      <c r="B608" s="854">
        <v>241</v>
      </c>
      <c r="C608" s="857">
        <v>241</v>
      </c>
      <c r="D608" s="771" t="s">
        <v>11</v>
      </c>
    </row>
    <row r="609" spans="1:4" s="770" customFormat="1" ht="11.25" customHeight="1" x14ac:dyDescent="0.2">
      <c r="A609" s="1186" t="s">
        <v>938</v>
      </c>
      <c r="B609" s="853">
        <v>334.4</v>
      </c>
      <c r="C609" s="858">
        <v>334.4</v>
      </c>
      <c r="D609" s="769" t="s">
        <v>2700</v>
      </c>
    </row>
    <row r="610" spans="1:4" s="770" customFormat="1" ht="11.25" customHeight="1" x14ac:dyDescent="0.2">
      <c r="A610" s="1187"/>
      <c r="B610" s="854">
        <v>1250</v>
      </c>
      <c r="C610" s="857">
        <v>1250</v>
      </c>
      <c r="D610" s="771" t="s">
        <v>937</v>
      </c>
    </row>
    <row r="611" spans="1:4" s="770" customFormat="1" ht="11.25" customHeight="1" x14ac:dyDescent="0.2">
      <c r="A611" s="1188"/>
      <c r="B611" s="855">
        <v>1584.4</v>
      </c>
      <c r="C611" s="856">
        <v>1584.4</v>
      </c>
      <c r="D611" s="772" t="s">
        <v>11</v>
      </c>
    </row>
    <row r="612" spans="1:4" s="770" customFormat="1" ht="11.25" customHeight="1" x14ac:dyDescent="0.2">
      <c r="A612" s="1187" t="s">
        <v>657</v>
      </c>
      <c r="B612" s="854">
        <v>436.96</v>
      </c>
      <c r="C612" s="857">
        <v>356.96</v>
      </c>
      <c r="D612" s="771" t="s">
        <v>2700</v>
      </c>
    </row>
    <row r="613" spans="1:4" s="770" customFormat="1" ht="11.25" customHeight="1" x14ac:dyDescent="0.2">
      <c r="A613" s="1187"/>
      <c r="B613" s="854">
        <v>250</v>
      </c>
      <c r="C613" s="857">
        <v>250</v>
      </c>
      <c r="D613" s="771" t="s">
        <v>2701</v>
      </c>
    </row>
    <row r="614" spans="1:4" s="770" customFormat="1" ht="11.25" customHeight="1" x14ac:dyDescent="0.2">
      <c r="A614" s="1187"/>
      <c r="B614" s="854">
        <v>336</v>
      </c>
      <c r="C614" s="857">
        <v>336</v>
      </c>
      <c r="D614" s="771" t="s">
        <v>2694</v>
      </c>
    </row>
    <row r="615" spans="1:4" s="770" customFormat="1" ht="11.25" customHeight="1" x14ac:dyDescent="0.2">
      <c r="A615" s="1187"/>
      <c r="B615" s="854">
        <v>56</v>
      </c>
      <c r="C615" s="857">
        <v>50.57</v>
      </c>
      <c r="D615" s="771" t="s">
        <v>2690</v>
      </c>
    </row>
    <row r="616" spans="1:4" s="770" customFormat="1" ht="11.25" customHeight="1" x14ac:dyDescent="0.2">
      <c r="A616" s="1187"/>
      <c r="B616" s="854">
        <v>33</v>
      </c>
      <c r="C616" s="857">
        <v>33</v>
      </c>
      <c r="D616" s="771" t="s">
        <v>2821</v>
      </c>
    </row>
    <row r="617" spans="1:4" s="770" customFormat="1" ht="11.25" customHeight="1" x14ac:dyDescent="0.2">
      <c r="A617" s="1187"/>
      <c r="B617" s="854">
        <v>1111.96</v>
      </c>
      <c r="C617" s="857">
        <v>1026.53</v>
      </c>
      <c r="D617" s="771" t="s">
        <v>11</v>
      </c>
    </row>
    <row r="618" spans="1:4" s="770" customFormat="1" ht="11.25" customHeight="1" x14ac:dyDescent="0.2">
      <c r="A618" s="1186" t="s">
        <v>2822</v>
      </c>
      <c r="B618" s="853">
        <v>346.62</v>
      </c>
      <c r="C618" s="858">
        <v>346.62259999999998</v>
      </c>
      <c r="D618" s="769" t="s">
        <v>2700</v>
      </c>
    </row>
    <row r="619" spans="1:4" s="770" customFormat="1" ht="11.25" customHeight="1" x14ac:dyDescent="0.2">
      <c r="A619" s="1188"/>
      <c r="B619" s="855">
        <v>346.62</v>
      </c>
      <c r="C619" s="856">
        <v>346.62259999999998</v>
      </c>
      <c r="D619" s="772" t="s">
        <v>11</v>
      </c>
    </row>
    <row r="620" spans="1:4" s="770" customFormat="1" ht="11.25" customHeight="1" x14ac:dyDescent="0.2">
      <c r="A620" s="1187" t="s">
        <v>2823</v>
      </c>
      <c r="B620" s="854">
        <v>297</v>
      </c>
      <c r="C620" s="857">
        <v>237.6</v>
      </c>
      <c r="D620" s="771" t="s">
        <v>2700</v>
      </c>
    </row>
    <row r="621" spans="1:4" s="770" customFormat="1" ht="11.25" customHeight="1" x14ac:dyDescent="0.2">
      <c r="A621" s="1187"/>
      <c r="B621" s="854">
        <v>297</v>
      </c>
      <c r="C621" s="857">
        <v>237.6</v>
      </c>
      <c r="D621" s="771" t="s">
        <v>11</v>
      </c>
    </row>
    <row r="622" spans="1:4" s="770" customFormat="1" ht="11.25" customHeight="1" x14ac:dyDescent="0.2">
      <c r="A622" s="1186" t="s">
        <v>545</v>
      </c>
      <c r="B622" s="853">
        <v>500</v>
      </c>
      <c r="C622" s="858">
        <v>500</v>
      </c>
      <c r="D622" s="769" t="s">
        <v>496</v>
      </c>
    </row>
    <row r="623" spans="1:4" s="770" customFormat="1" ht="11.25" customHeight="1" x14ac:dyDescent="0.2">
      <c r="A623" s="1188"/>
      <c r="B623" s="855">
        <v>500</v>
      </c>
      <c r="C623" s="856">
        <v>500</v>
      </c>
      <c r="D623" s="772" t="s">
        <v>11</v>
      </c>
    </row>
    <row r="624" spans="1:4" s="770" customFormat="1" ht="11.25" customHeight="1" x14ac:dyDescent="0.2">
      <c r="A624" s="1187" t="s">
        <v>546</v>
      </c>
      <c r="B624" s="854">
        <v>386</v>
      </c>
      <c r="C624" s="857">
        <v>308.8</v>
      </c>
      <c r="D624" s="771" t="s">
        <v>2700</v>
      </c>
    </row>
    <row r="625" spans="1:4" s="770" customFormat="1" ht="11.25" customHeight="1" x14ac:dyDescent="0.2">
      <c r="A625" s="1187"/>
      <c r="B625" s="854">
        <v>400</v>
      </c>
      <c r="C625" s="857">
        <v>400</v>
      </c>
      <c r="D625" s="771" t="s">
        <v>2694</v>
      </c>
    </row>
    <row r="626" spans="1:4" s="770" customFormat="1" ht="11.25" customHeight="1" x14ac:dyDescent="0.2">
      <c r="A626" s="1187"/>
      <c r="B626" s="854">
        <v>225</v>
      </c>
      <c r="C626" s="857">
        <v>225</v>
      </c>
      <c r="D626" s="771" t="s">
        <v>496</v>
      </c>
    </row>
    <row r="627" spans="1:4" s="770" customFormat="1" ht="11.25" customHeight="1" x14ac:dyDescent="0.2">
      <c r="A627" s="1187"/>
      <c r="B627" s="854">
        <v>1011</v>
      </c>
      <c r="C627" s="857">
        <v>933.8</v>
      </c>
      <c r="D627" s="771" t="s">
        <v>11</v>
      </c>
    </row>
    <row r="628" spans="1:4" s="770" customFormat="1" ht="11.25" customHeight="1" x14ac:dyDescent="0.2">
      <c r="A628" s="1186" t="s">
        <v>658</v>
      </c>
      <c r="B628" s="853">
        <v>400</v>
      </c>
      <c r="C628" s="858">
        <v>400</v>
      </c>
      <c r="D628" s="769" t="s">
        <v>2700</v>
      </c>
    </row>
    <row r="629" spans="1:4" s="770" customFormat="1" ht="11.25" customHeight="1" x14ac:dyDescent="0.2">
      <c r="A629" s="1187"/>
      <c r="B629" s="854">
        <v>17.399999999999999</v>
      </c>
      <c r="C629" s="857">
        <v>17.399999999999999</v>
      </c>
      <c r="D629" s="771" t="s">
        <v>2694</v>
      </c>
    </row>
    <row r="630" spans="1:4" s="770" customFormat="1" ht="11.25" customHeight="1" x14ac:dyDescent="0.2">
      <c r="A630" s="1187"/>
      <c r="B630" s="854">
        <v>33</v>
      </c>
      <c r="C630" s="857">
        <v>33</v>
      </c>
      <c r="D630" s="771" t="s">
        <v>2824</v>
      </c>
    </row>
    <row r="631" spans="1:4" s="770" customFormat="1" ht="11.25" customHeight="1" x14ac:dyDescent="0.2">
      <c r="A631" s="1187"/>
      <c r="B631" s="854">
        <v>100</v>
      </c>
      <c r="C631" s="857">
        <v>100</v>
      </c>
      <c r="D631" s="771" t="s">
        <v>2723</v>
      </c>
    </row>
    <row r="632" spans="1:4" s="770" customFormat="1" ht="11.25" customHeight="1" x14ac:dyDescent="0.2">
      <c r="A632" s="1188"/>
      <c r="B632" s="855">
        <v>550.4</v>
      </c>
      <c r="C632" s="856">
        <v>550.4</v>
      </c>
      <c r="D632" s="772" t="s">
        <v>11</v>
      </c>
    </row>
    <row r="633" spans="1:4" s="770" customFormat="1" ht="11.25" customHeight="1" x14ac:dyDescent="0.2">
      <c r="A633" s="1187" t="s">
        <v>2825</v>
      </c>
      <c r="B633" s="854">
        <v>99.8</v>
      </c>
      <c r="C633" s="857">
        <v>99.8</v>
      </c>
      <c r="D633" s="771" t="s">
        <v>2694</v>
      </c>
    </row>
    <row r="634" spans="1:4" s="770" customFormat="1" ht="11.25" customHeight="1" x14ac:dyDescent="0.2">
      <c r="A634" s="1187"/>
      <c r="B634" s="854">
        <v>99.8</v>
      </c>
      <c r="C634" s="857">
        <v>99.8</v>
      </c>
      <c r="D634" s="771" t="s">
        <v>11</v>
      </c>
    </row>
    <row r="635" spans="1:4" s="770" customFormat="1" ht="11.25" customHeight="1" x14ac:dyDescent="0.2">
      <c r="A635" s="1186" t="s">
        <v>2826</v>
      </c>
      <c r="B635" s="853">
        <v>192.5</v>
      </c>
      <c r="C635" s="858">
        <v>192.5</v>
      </c>
      <c r="D635" s="769" t="s">
        <v>2701</v>
      </c>
    </row>
    <row r="636" spans="1:4" s="770" customFormat="1" ht="11.25" customHeight="1" x14ac:dyDescent="0.2">
      <c r="A636" s="1187"/>
      <c r="B636" s="854">
        <v>95</v>
      </c>
      <c r="C636" s="857">
        <v>95</v>
      </c>
      <c r="D636" s="771" t="s">
        <v>2703</v>
      </c>
    </row>
    <row r="637" spans="1:4" s="770" customFormat="1" ht="11.25" customHeight="1" x14ac:dyDescent="0.2">
      <c r="A637" s="1188"/>
      <c r="B637" s="855">
        <v>287.5</v>
      </c>
      <c r="C637" s="856">
        <v>287.5</v>
      </c>
      <c r="D637" s="772" t="s">
        <v>11</v>
      </c>
    </row>
    <row r="638" spans="1:4" s="770" customFormat="1" ht="11.25" customHeight="1" x14ac:dyDescent="0.2">
      <c r="A638" s="1187" t="s">
        <v>2827</v>
      </c>
      <c r="B638" s="854">
        <v>400</v>
      </c>
      <c r="C638" s="857">
        <v>400</v>
      </c>
      <c r="D638" s="771" t="s">
        <v>2700</v>
      </c>
    </row>
    <row r="639" spans="1:4" s="770" customFormat="1" ht="11.25" customHeight="1" x14ac:dyDescent="0.2">
      <c r="A639" s="1187"/>
      <c r="B639" s="854">
        <v>400</v>
      </c>
      <c r="C639" s="857">
        <v>400</v>
      </c>
      <c r="D639" s="771" t="s">
        <v>11</v>
      </c>
    </row>
    <row r="640" spans="1:4" s="770" customFormat="1" ht="11.25" customHeight="1" x14ac:dyDescent="0.2">
      <c r="A640" s="1186" t="s">
        <v>547</v>
      </c>
      <c r="B640" s="853">
        <v>50</v>
      </c>
      <c r="C640" s="858">
        <v>50</v>
      </c>
      <c r="D640" s="769" t="s">
        <v>496</v>
      </c>
    </row>
    <row r="641" spans="1:4" s="770" customFormat="1" ht="11.25" customHeight="1" x14ac:dyDescent="0.2">
      <c r="A641" s="1188"/>
      <c r="B641" s="855">
        <v>50</v>
      </c>
      <c r="C641" s="856">
        <v>50</v>
      </c>
      <c r="D641" s="772" t="s">
        <v>11</v>
      </c>
    </row>
    <row r="642" spans="1:4" s="770" customFormat="1" ht="11.25" customHeight="1" x14ac:dyDescent="0.2">
      <c r="A642" s="1187" t="s">
        <v>2828</v>
      </c>
      <c r="B642" s="854">
        <v>390.32</v>
      </c>
      <c r="C642" s="857">
        <v>390.32008000000002</v>
      </c>
      <c r="D642" s="771" t="s">
        <v>2700</v>
      </c>
    </row>
    <row r="643" spans="1:4" s="770" customFormat="1" ht="11.25" customHeight="1" x14ac:dyDescent="0.2">
      <c r="A643" s="1187"/>
      <c r="B643" s="854">
        <v>390.32</v>
      </c>
      <c r="C643" s="857">
        <v>390.32008000000002</v>
      </c>
      <c r="D643" s="771" t="s">
        <v>11</v>
      </c>
    </row>
    <row r="644" spans="1:4" s="770" customFormat="1" ht="11.25" customHeight="1" x14ac:dyDescent="0.2">
      <c r="A644" s="1186" t="s">
        <v>694</v>
      </c>
      <c r="B644" s="853">
        <v>400</v>
      </c>
      <c r="C644" s="858">
        <v>400</v>
      </c>
      <c r="D644" s="769" t="s">
        <v>2700</v>
      </c>
    </row>
    <row r="645" spans="1:4" s="770" customFormat="1" ht="11.25" customHeight="1" x14ac:dyDescent="0.2">
      <c r="A645" s="1187"/>
      <c r="B645" s="854">
        <v>934.44</v>
      </c>
      <c r="C645" s="857">
        <v>934.44299999999998</v>
      </c>
      <c r="D645" s="771" t="s">
        <v>2701</v>
      </c>
    </row>
    <row r="646" spans="1:4" s="770" customFormat="1" ht="11.25" customHeight="1" x14ac:dyDescent="0.2">
      <c r="A646" s="1187"/>
      <c r="B646" s="854">
        <v>100</v>
      </c>
      <c r="C646" s="857">
        <v>100</v>
      </c>
      <c r="D646" s="771" t="s">
        <v>2690</v>
      </c>
    </row>
    <row r="647" spans="1:4" s="770" customFormat="1" ht="11.25" customHeight="1" x14ac:dyDescent="0.2">
      <c r="A647" s="1187"/>
      <c r="B647" s="854">
        <v>2000</v>
      </c>
      <c r="C647" s="857">
        <v>2000</v>
      </c>
      <c r="D647" s="771" t="s">
        <v>687</v>
      </c>
    </row>
    <row r="648" spans="1:4" s="770" customFormat="1" ht="11.25" customHeight="1" x14ac:dyDescent="0.2">
      <c r="A648" s="1188"/>
      <c r="B648" s="855">
        <v>3434.44</v>
      </c>
      <c r="C648" s="856">
        <v>3434.4430000000002</v>
      </c>
      <c r="D648" s="772" t="s">
        <v>11</v>
      </c>
    </row>
    <row r="649" spans="1:4" s="770" customFormat="1" ht="11.25" customHeight="1" x14ac:dyDescent="0.2">
      <c r="A649" s="1186" t="s">
        <v>2829</v>
      </c>
      <c r="B649" s="853">
        <v>500</v>
      </c>
      <c r="C649" s="858">
        <v>500</v>
      </c>
      <c r="D649" s="769" t="s">
        <v>2701</v>
      </c>
    </row>
    <row r="650" spans="1:4" s="770" customFormat="1" ht="11.25" customHeight="1" x14ac:dyDescent="0.2">
      <c r="A650" s="1187"/>
      <c r="B650" s="854">
        <v>190.4</v>
      </c>
      <c r="C650" s="857">
        <v>190.4</v>
      </c>
      <c r="D650" s="771" t="s">
        <v>2694</v>
      </c>
    </row>
    <row r="651" spans="1:4" s="770" customFormat="1" ht="11.25" customHeight="1" x14ac:dyDescent="0.2">
      <c r="A651" s="1188"/>
      <c r="B651" s="855">
        <v>690.4</v>
      </c>
      <c r="C651" s="856">
        <v>690.4</v>
      </c>
      <c r="D651" s="772" t="s">
        <v>11</v>
      </c>
    </row>
    <row r="652" spans="1:4" s="770" customFormat="1" ht="11.25" customHeight="1" x14ac:dyDescent="0.2">
      <c r="A652" s="1186" t="s">
        <v>2830</v>
      </c>
      <c r="B652" s="853">
        <v>250</v>
      </c>
      <c r="C652" s="858">
        <v>249.93138000000002</v>
      </c>
      <c r="D652" s="769" t="s">
        <v>2700</v>
      </c>
    </row>
    <row r="653" spans="1:4" s="770" customFormat="1" ht="11.25" customHeight="1" x14ac:dyDescent="0.2">
      <c r="A653" s="1188"/>
      <c r="B653" s="855">
        <v>250</v>
      </c>
      <c r="C653" s="856">
        <v>249.93138000000002</v>
      </c>
      <c r="D653" s="772" t="s">
        <v>11</v>
      </c>
    </row>
    <row r="654" spans="1:4" s="770" customFormat="1" ht="11.25" customHeight="1" x14ac:dyDescent="0.2">
      <c r="A654" s="1187" t="s">
        <v>2831</v>
      </c>
      <c r="B654" s="854">
        <v>400</v>
      </c>
      <c r="C654" s="857">
        <v>400</v>
      </c>
      <c r="D654" s="771" t="s">
        <v>2694</v>
      </c>
    </row>
    <row r="655" spans="1:4" s="770" customFormat="1" ht="11.25" customHeight="1" x14ac:dyDescent="0.2">
      <c r="A655" s="1187"/>
      <c r="B655" s="854">
        <v>400</v>
      </c>
      <c r="C655" s="857">
        <v>400</v>
      </c>
      <c r="D655" s="771" t="s">
        <v>11</v>
      </c>
    </row>
    <row r="656" spans="1:4" s="770" customFormat="1" ht="11.25" customHeight="1" x14ac:dyDescent="0.2">
      <c r="A656" s="1186" t="s">
        <v>626</v>
      </c>
      <c r="B656" s="853">
        <v>387.9</v>
      </c>
      <c r="C656" s="858">
        <v>310.32</v>
      </c>
      <c r="D656" s="769" t="s">
        <v>2700</v>
      </c>
    </row>
    <row r="657" spans="1:4" s="770" customFormat="1" ht="11.25" customHeight="1" x14ac:dyDescent="0.2">
      <c r="A657" s="1187"/>
      <c r="B657" s="854">
        <v>54</v>
      </c>
      <c r="C657" s="857">
        <v>54</v>
      </c>
      <c r="D657" s="771" t="s">
        <v>599</v>
      </c>
    </row>
    <row r="658" spans="1:4" s="770" customFormat="1" ht="11.25" customHeight="1" x14ac:dyDescent="0.2">
      <c r="A658" s="1188"/>
      <c r="B658" s="855">
        <v>441.9</v>
      </c>
      <c r="C658" s="856">
        <v>364.32</v>
      </c>
      <c r="D658" s="772" t="s">
        <v>11</v>
      </c>
    </row>
    <row r="659" spans="1:4" s="770" customFormat="1" ht="11.25" customHeight="1" x14ac:dyDescent="0.2">
      <c r="A659" s="1187" t="s">
        <v>2832</v>
      </c>
      <c r="B659" s="854">
        <v>30</v>
      </c>
      <c r="C659" s="857">
        <v>30</v>
      </c>
      <c r="D659" s="771" t="s">
        <v>2694</v>
      </c>
    </row>
    <row r="660" spans="1:4" s="770" customFormat="1" ht="11.25" customHeight="1" x14ac:dyDescent="0.2">
      <c r="A660" s="1187"/>
      <c r="B660" s="854">
        <v>33.090000000000003</v>
      </c>
      <c r="C660" s="857">
        <v>33.072479999999999</v>
      </c>
      <c r="D660" s="771" t="s">
        <v>2332</v>
      </c>
    </row>
    <row r="661" spans="1:4" s="770" customFormat="1" ht="11.25" customHeight="1" x14ac:dyDescent="0.2">
      <c r="A661" s="1187"/>
      <c r="B661" s="854">
        <v>63.09</v>
      </c>
      <c r="C661" s="857">
        <v>63.072479999999999</v>
      </c>
      <c r="D661" s="771" t="s">
        <v>11</v>
      </c>
    </row>
    <row r="662" spans="1:4" s="770" customFormat="1" ht="11.25" customHeight="1" x14ac:dyDescent="0.2">
      <c r="A662" s="1186" t="s">
        <v>2833</v>
      </c>
      <c r="B662" s="853">
        <v>405</v>
      </c>
      <c r="C662" s="858">
        <v>405</v>
      </c>
      <c r="D662" s="769" t="s">
        <v>2701</v>
      </c>
    </row>
    <row r="663" spans="1:4" s="770" customFormat="1" ht="11.25" customHeight="1" x14ac:dyDescent="0.2">
      <c r="A663" s="1187"/>
      <c r="B663" s="854">
        <v>379.04</v>
      </c>
      <c r="C663" s="857">
        <v>379.04</v>
      </c>
      <c r="D663" s="771" t="s">
        <v>2694</v>
      </c>
    </row>
    <row r="664" spans="1:4" s="770" customFormat="1" ht="11.25" customHeight="1" x14ac:dyDescent="0.2">
      <c r="A664" s="1188"/>
      <c r="B664" s="855">
        <v>784.04</v>
      </c>
      <c r="C664" s="856">
        <v>784.04</v>
      </c>
      <c r="D664" s="772" t="s">
        <v>11</v>
      </c>
    </row>
    <row r="665" spans="1:4" s="770" customFormat="1" ht="11.25" customHeight="1" x14ac:dyDescent="0.2">
      <c r="A665" s="1187" t="s">
        <v>2834</v>
      </c>
      <c r="B665" s="854">
        <v>194.5</v>
      </c>
      <c r="C665" s="857">
        <v>194.5</v>
      </c>
      <c r="D665" s="771" t="s">
        <v>2700</v>
      </c>
    </row>
    <row r="666" spans="1:4" s="770" customFormat="1" ht="11.25" customHeight="1" x14ac:dyDescent="0.2">
      <c r="A666" s="1187"/>
      <c r="B666" s="854">
        <v>956.1</v>
      </c>
      <c r="C666" s="857">
        <v>956.02784999999994</v>
      </c>
      <c r="D666" s="771" t="s">
        <v>2701</v>
      </c>
    </row>
    <row r="667" spans="1:4" s="770" customFormat="1" ht="11.25" customHeight="1" x14ac:dyDescent="0.2">
      <c r="A667" s="1187"/>
      <c r="B667" s="854">
        <v>41.2</v>
      </c>
      <c r="C667" s="857">
        <v>41.2</v>
      </c>
      <c r="D667" s="771" t="s">
        <v>2694</v>
      </c>
    </row>
    <row r="668" spans="1:4" s="770" customFormat="1" ht="11.25" customHeight="1" x14ac:dyDescent="0.2">
      <c r="A668" s="1187"/>
      <c r="B668" s="854">
        <v>1191.8</v>
      </c>
      <c r="C668" s="857">
        <v>1191.72785</v>
      </c>
      <c r="D668" s="771" t="s">
        <v>11</v>
      </c>
    </row>
    <row r="669" spans="1:4" s="770" customFormat="1" ht="11.25" customHeight="1" x14ac:dyDescent="0.2">
      <c r="A669" s="1186" t="s">
        <v>2835</v>
      </c>
      <c r="B669" s="853">
        <v>8385</v>
      </c>
      <c r="C669" s="858">
        <v>1623.0778700000001</v>
      </c>
      <c r="D669" s="769" t="s">
        <v>2707</v>
      </c>
    </row>
    <row r="670" spans="1:4" s="770" customFormat="1" ht="11.25" customHeight="1" x14ac:dyDescent="0.2">
      <c r="A670" s="1187"/>
      <c r="B670" s="854">
        <v>50</v>
      </c>
      <c r="C670" s="857">
        <v>50</v>
      </c>
      <c r="D670" s="771" t="s">
        <v>2696</v>
      </c>
    </row>
    <row r="671" spans="1:4" s="770" customFormat="1" ht="11.25" customHeight="1" x14ac:dyDescent="0.2">
      <c r="A671" s="1188"/>
      <c r="B671" s="855">
        <v>8435</v>
      </c>
      <c r="C671" s="856">
        <v>1673.0778700000001</v>
      </c>
      <c r="D671" s="772" t="s">
        <v>11</v>
      </c>
    </row>
    <row r="672" spans="1:4" s="770" customFormat="1" ht="11.25" customHeight="1" x14ac:dyDescent="0.2">
      <c r="A672" s="1187" t="s">
        <v>2836</v>
      </c>
      <c r="B672" s="854">
        <v>148</v>
      </c>
      <c r="C672" s="857">
        <v>148</v>
      </c>
      <c r="D672" s="771" t="s">
        <v>2693</v>
      </c>
    </row>
    <row r="673" spans="1:4" s="770" customFormat="1" ht="11.25" customHeight="1" x14ac:dyDescent="0.2">
      <c r="A673" s="1187"/>
      <c r="B673" s="854">
        <v>496.8</v>
      </c>
      <c r="C673" s="857">
        <v>496.8</v>
      </c>
      <c r="D673" s="771" t="s">
        <v>2694</v>
      </c>
    </row>
    <row r="674" spans="1:4" s="770" customFormat="1" ht="11.25" customHeight="1" x14ac:dyDescent="0.2">
      <c r="A674" s="1187"/>
      <c r="B674" s="854">
        <v>644.79999999999995</v>
      </c>
      <c r="C674" s="857">
        <v>644.79999999999995</v>
      </c>
      <c r="D674" s="771" t="s">
        <v>11</v>
      </c>
    </row>
    <row r="675" spans="1:4" s="770" customFormat="1" ht="11.25" customHeight="1" x14ac:dyDescent="0.2">
      <c r="A675" s="1186" t="s">
        <v>2837</v>
      </c>
      <c r="B675" s="853">
        <v>320</v>
      </c>
      <c r="C675" s="858">
        <v>320</v>
      </c>
      <c r="D675" s="769" t="s">
        <v>2700</v>
      </c>
    </row>
    <row r="676" spans="1:4" s="770" customFormat="1" ht="11.25" customHeight="1" x14ac:dyDescent="0.2">
      <c r="A676" s="1187"/>
      <c r="B676" s="854">
        <v>270</v>
      </c>
      <c r="C676" s="857">
        <v>270</v>
      </c>
      <c r="D676" s="771" t="s">
        <v>2701</v>
      </c>
    </row>
    <row r="677" spans="1:4" s="770" customFormat="1" ht="11.25" customHeight="1" x14ac:dyDescent="0.2">
      <c r="A677" s="1187"/>
      <c r="B677" s="854">
        <v>132</v>
      </c>
      <c r="C677" s="857">
        <v>132</v>
      </c>
      <c r="D677" s="771" t="s">
        <v>2694</v>
      </c>
    </row>
    <row r="678" spans="1:4" s="770" customFormat="1" ht="11.25" customHeight="1" x14ac:dyDescent="0.2">
      <c r="A678" s="1188"/>
      <c r="B678" s="855">
        <v>722</v>
      </c>
      <c r="C678" s="856">
        <v>722</v>
      </c>
      <c r="D678" s="772" t="s">
        <v>11</v>
      </c>
    </row>
    <row r="679" spans="1:4" s="770" customFormat="1" ht="11.25" customHeight="1" x14ac:dyDescent="0.2">
      <c r="A679" s="1187" t="s">
        <v>2838</v>
      </c>
      <c r="B679" s="854">
        <v>460</v>
      </c>
      <c r="C679" s="857">
        <v>460</v>
      </c>
      <c r="D679" s="771" t="s">
        <v>2700</v>
      </c>
    </row>
    <row r="680" spans="1:4" s="770" customFormat="1" ht="11.25" customHeight="1" x14ac:dyDescent="0.2">
      <c r="A680" s="1187"/>
      <c r="B680" s="854">
        <v>519</v>
      </c>
      <c r="C680" s="857">
        <v>519</v>
      </c>
      <c r="D680" s="771" t="s">
        <v>2701</v>
      </c>
    </row>
    <row r="681" spans="1:4" s="770" customFormat="1" ht="11.25" customHeight="1" x14ac:dyDescent="0.2">
      <c r="A681" s="1187"/>
      <c r="B681" s="854">
        <v>197</v>
      </c>
      <c r="C681" s="857">
        <v>193.76900000000001</v>
      </c>
      <c r="D681" s="771" t="s">
        <v>2691</v>
      </c>
    </row>
    <row r="682" spans="1:4" s="770" customFormat="1" ht="11.25" customHeight="1" x14ac:dyDescent="0.2">
      <c r="A682" s="1187"/>
      <c r="B682" s="854">
        <v>26.9</v>
      </c>
      <c r="C682" s="857">
        <v>26.9</v>
      </c>
      <c r="D682" s="771" t="s">
        <v>2755</v>
      </c>
    </row>
    <row r="683" spans="1:4" s="770" customFormat="1" ht="11.25" customHeight="1" x14ac:dyDescent="0.2">
      <c r="A683" s="1187"/>
      <c r="B683" s="854">
        <v>1202.9000000000001</v>
      </c>
      <c r="C683" s="857">
        <v>1199.6690000000001</v>
      </c>
      <c r="D683" s="771" t="s">
        <v>11</v>
      </c>
    </row>
    <row r="684" spans="1:4" s="770" customFormat="1" ht="11.25" customHeight="1" x14ac:dyDescent="0.2">
      <c r="A684" s="1186" t="s">
        <v>2839</v>
      </c>
      <c r="B684" s="853">
        <v>400</v>
      </c>
      <c r="C684" s="858">
        <v>400</v>
      </c>
      <c r="D684" s="769" t="s">
        <v>2700</v>
      </c>
    </row>
    <row r="685" spans="1:4" s="770" customFormat="1" ht="11.25" customHeight="1" x14ac:dyDescent="0.2">
      <c r="A685" s="1187"/>
      <c r="B685" s="854">
        <v>400</v>
      </c>
      <c r="C685" s="857">
        <v>400</v>
      </c>
      <c r="D685" s="771" t="s">
        <v>2694</v>
      </c>
    </row>
    <row r="686" spans="1:4" s="770" customFormat="1" ht="11.25" customHeight="1" x14ac:dyDescent="0.2">
      <c r="A686" s="1187"/>
      <c r="B686" s="854">
        <v>250</v>
      </c>
      <c r="C686" s="857">
        <v>250</v>
      </c>
      <c r="D686" s="771" t="s">
        <v>2723</v>
      </c>
    </row>
    <row r="687" spans="1:4" s="770" customFormat="1" ht="11.25" customHeight="1" x14ac:dyDescent="0.2">
      <c r="A687" s="1188"/>
      <c r="B687" s="855">
        <v>1050</v>
      </c>
      <c r="C687" s="856">
        <v>1050</v>
      </c>
      <c r="D687" s="772" t="s">
        <v>11</v>
      </c>
    </row>
    <row r="688" spans="1:4" s="770" customFormat="1" ht="11.25" customHeight="1" x14ac:dyDescent="0.2">
      <c r="A688" s="1187" t="s">
        <v>2840</v>
      </c>
      <c r="B688" s="854">
        <v>400</v>
      </c>
      <c r="C688" s="857">
        <v>325.65600000000001</v>
      </c>
      <c r="D688" s="771" t="s">
        <v>2700</v>
      </c>
    </row>
    <row r="689" spans="1:4" s="770" customFormat="1" ht="11.25" customHeight="1" x14ac:dyDescent="0.2">
      <c r="A689" s="1187"/>
      <c r="B689" s="854">
        <v>400</v>
      </c>
      <c r="C689" s="857">
        <v>325.65600000000001</v>
      </c>
      <c r="D689" s="771" t="s">
        <v>11</v>
      </c>
    </row>
    <row r="690" spans="1:4" s="770" customFormat="1" ht="11.25" customHeight="1" x14ac:dyDescent="0.2">
      <c r="A690" s="1186" t="s">
        <v>583</v>
      </c>
      <c r="B690" s="853">
        <v>150</v>
      </c>
      <c r="C690" s="858">
        <v>150</v>
      </c>
      <c r="D690" s="769" t="s">
        <v>574</v>
      </c>
    </row>
    <row r="691" spans="1:4" s="770" customFormat="1" ht="11.25" customHeight="1" x14ac:dyDescent="0.2">
      <c r="A691" s="1188"/>
      <c r="B691" s="855">
        <v>150</v>
      </c>
      <c r="C691" s="856">
        <v>150</v>
      </c>
      <c r="D691" s="772" t="s">
        <v>11</v>
      </c>
    </row>
    <row r="692" spans="1:4" s="770" customFormat="1" ht="21" x14ac:dyDescent="0.2">
      <c r="A692" s="1187" t="s">
        <v>2841</v>
      </c>
      <c r="B692" s="854">
        <v>50</v>
      </c>
      <c r="C692" s="857">
        <v>50</v>
      </c>
      <c r="D692" s="771" t="s">
        <v>2702</v>
      </c>
    </row>
    <row r="693" spans="1:4" s="770" customFormat="1" ht="11.25" customHeight="1" x14ac:dyDescent="0.2">
      <c r="A693" s="1187"/>
      <c r="B693" s="854">
        <v>50</v>
      </c>
      <c r="C693" s="857">
        <v>50</v>
      </c>
      <c r="D693" s="771" t="s">
        <v>11</v>
      </c>
    </row>
    <row r="694" spans="1:4" s="770" customFormat="1" ht="11.25" customHeight="1" x14ac:dyDescent="0.2">
      <c r="A694" s="1186" t="s">
        <v>2842</v>
      </c>
      <c r="B694" s="853">
        <v>500</v>
      </c>
      <c r="C694" s="858">
        <v>500</v>
      </c>
      <c r="D694" s="769" t="s">
        <v>2701</v>
      </c>
    </row>
    <row r="695" spans="1:4" s="770" customFormat="1" ht="11.25" customHeight="1" x14ac:dyDescent="0.2">
      <c r="A695" s="1188"/>
      <c r="B695" s="855">
        <v>500</v>
      </c>
      <c r="C695" s="856">
        <v>500</v>
      </c>
      <c r="D695" s="772" t="s">
        <v>11</v>
      </c>
    </row>
    <row r="696" spans="1:4" s="770" customFormat="1" ht="11.25" customHeight="1" x14ac:dyDescent="0.2">
      <c r="A696" s="1186" t="s">
        <v>844</v>
      </c>
      <c r="B696" s="853">
        <v>177.12</v>
      </c>
      <c r="C696" s="858">
        <v>177.12</v>
      </c>
      <c r="D696" s="769" t="s">
        <v>2694</v>
      </c>
    </row>
    <row r="697" spans="1:4" s="770" customFormat="1" ht="11.25" customHeight="1" x14ac:dyDescent="0.2">
      <c r="A697" s="1187"/>
      <c r="B697" s="854">
        <v>55</v>
      </c>
      <c r="C697" s="857">
        <v>55</v>
      </c>
      <c r="D697" s="771" t="s">
        <v>810</v>
      </c>
    </row>
    <row r="698" spans="1:4" s="770" customFormat="1" ht="11.25" customHeight="1" x14ac:dyDescent="0.2">
      <c r="A698" s="1188"/>
      <c r="B698" s="855">
        <v>232.12</v>
      </c>
      <c r="C698" s="856">
        <v>232.12</v>
      </c>
      <c r="D698" s="772" t="s">
        <v>11</v>
      </c>
    </row>
    <row r="699" spans="1:4" s="770" customFormat="1" ht="11.25" customHeight="1" x14ac:dyDescent="0.2">
      <c r="A699" s="1186" t="s">
        <v>2843</v>
      </c>
      <c r="B699" s="853">
        <v>694.7</v>
      </c>
      <c r="C699" s="858">
        <v>0</v>
      </c>
      <c r="D699" s="769" t="s">
        <v>2707</v>
      </c>
    </row>
    <row r="700" spans="1:4" s="770" customFormat="1" ht="11.25" customHeight="1" x14ac:dyDescent="0.2">
      <c r="A700" s="1188"/>
      <c r="B700" s="855">
        <v>694.7</v>
      </c>
      <c r="C700" s="856">
        <v>0</v>
      </c>
      <c r="D700" s="772" t="s">
        <v>11</v>
      </c>
    </row>
    <row r="701" spans="1:4" s="770" customFormat="1" ht="11.25" customHeight="1" x14ac:dyDescent="0.2">
      <c r="A701" s="1187" t="s">
        <v>2844</v>
      </c>
      <c r="B701" s="854">
        <v>340</v>
      </c>
      <c r="C701" s="857">
        <v>272</v>
      </c>
      <c r="D701" s="771" t="s">
        <v>2700</v>
      </c>
    </row>
    <row r="702" spans="1:4" s="770" customFormat="1" ht="11.25" customHeight="1" x14ac:dyDescent="0.2">
      <c r="A702" s="1187"/>
      <c r="B702" s="854">
        <v>340</v>
      </c>
      <c r="C702" s="857">
        <v>272</v>
      </c>
      <c r="D702" s="771" t="s">
        <v>11</v>
      </c>
    </row>
    <row r="703" spans="1:4" s="770" customFormat="1" ht="11.25" customHeight="1" x14ac:dyDescent="0.2">
      <c r="A703" s="1186" t="s">
        <v>548</v>
      </c>
      <c r="B703" s="853">
        <v>225</v>
      </c>
      <c r="C703" s="858">
        <v>225</v>
      </c>
      <c r="D703" s="769" t="s">
        <v>496</v>
      </c>
    </row>
    <row r="704" spans="1:4" s="770" customFormat="1" ht="11.25" customHeight="1" x14ac:dyDescent="0.2">
      <c r="A704" s="1188"/>
      <c r="B704" s="855">
        <v>225</v>
      </c>
      <c r="C704" s="856">
        <v>225</v>
      </c>
      <c r="D704" s="772" t="s">
        <v>11</v>
      </c>
    </row>
    <row r="705" spans="1:4" s="770" customFormat="1" ht="11.25" customHeight="1" x14ac:dyDescent="0.2">
      <c r="A705" s="1187" t="s">
        <v>2845</v>
      </c>
      <c r="B705" s="854">
        <v>60</v>
      </c>
      <c r="C705" s="857">
        <v>60</v>
      </c>
      <c r="D705" s="771" t="s">
        <v>2700</v>
      </c>
    </row>
    <row r="706" spans="1:4" s="770" customFormat="1" ht="11.25" customHeight="1" x14ac:dyDescent="0.2">
      <c r="A706" s="1187"/>
      <c r="B706" s="854">
        <v>616.5</v>
      </c>
      <c r="C706" s="857">
        <v>616.5</v>
      </c>
      <c r="D706" s="771" t="s">
        <v>2701</v>
      </c>
    </row>
    <row r="707" spans="1:4" s="770" customFormat="1" ht="11.25" customHeight="1" x14ac:dyDescent="0.2">
      <c r="A707" s="1187"/>
      <c r="B707" s="854">
        <v>676.5</v>
      </c>
      <c r="C707" s="857">
        <v>676.5</v>
      </c>
      <c r="D707" s="771" t="s">
        <v>11</v>
      </c>
    </row>
    <row r="708" spans="1:4" s="770" customFormat="1" ht="11.25" customHeight="1" x14ac:dyDescent="0.2">
      <c r="A708" s="1186" t="s">
        <v>2846</v>
      </c>
      <c r="B708" s="853">
        <v>326</v>
      </c>
      <c r="C708" s="858">
        <v>326</v>
      </c>
      <c r="D708" s="769" t="s">
        <v>2701</v>
      </c>
    </row>
    <row r="709" spans="1:4" s="770" customFormat="1" ht="11.25" customHeight="1" x14ac:dyDescent="0.2">
      <c r="A709" s="1188"/>
      <c r="B709" s="855">
        <v>326</v>
      </c>
      <c r="C709" s="856">
        <v>326</v>
      </c>
      <c r="D709" s="772" t="s">
        <v>11</v>
      </c>
    </row>
    <row r="710" spans="1:4" s="770" customFormat="1" ht="11.25" customHeight="1" x14ac:dyDescent="0.2">
      <c r="A710" s="1187" t="s">
        <v>549</v>
      </c>
      <c r="B710" s="854">
        <v>336</v>
      </c>
      <c r="C710" s="857">
        <v>336</v>
      </c>
      <c r="D710" s="771" t="s">
        <v>2694</v>
      </c>
    </row>
    <row r="711" spans="1:4" s="770" customFormat="1" ht="11.25" customHeight="1" x14ac:dyDescent="0.2">
      <c r="A711" s="1187"/>
      <c r="B711" s="854">
        <v>225</v>
      </c>
      <c r="C711" s="857">
        <v>225</v>
      </c>
      <c r="D711" s="771" t="s">
        <v>496</v>
      </c>
    </row>
    <row r="712" spans="1:4" s="770" customFormat="1" ht="11.25" customHeight="1" x14ac:dyDescent="0.2">
      <c r="A712" s="1187"/>
      <c r="B712" s="854">
        <v>561</v>
      </c>
      <c r="C712" s="857">
        <v>561</v>
      </c>
      <c r="D712" s="771" t="s">
        <v>11</v>
      </c>
    </row>
    <row r="713" spans="1:4" s="770" customFormat="1" ht="11.25" customHeight="1" x14ac:dyDescent="0.2">
      <c r="A713" s="1186" t="s">
        <v>2847</v>
      </c>
      <c r="B713" s="853">
        <v>400</v>
      </c>
      <c r="C713" s="858">
        <v>400</v>
      </c>
      <c r="D713" s="769" t="s">
        <v>2694</v>
      </c>
    </row>
    <row r="714" spans="1:4" s="770" customFormat="1" ht="11.25" customHeight="1" x14ac:dyDescent="0.2">
      <c r="A714" s="1188"/>
      <c r="B714" s="855">
        <v>400</v>
      </c>
      <c r="C714" s="856">
        <v>400</v>
      </c>
      <c r="D714" s="772" t="s">
        <v>11</v>
      </c>
    </row>
    <row r="715" spans="1:4" s="770" customFormat="1" ht="11.25" customHeight="1" x14ac:dyDescent="0.2">
      <c r="A715" s="1187" t="s">
        <v>2848</v>
      </c>
      <c r="B715" s="854">
        <v>147</v>
      </c>
      <c r="C715" s="857">
        <v>119</v>
      </c>
      <c r="D715" s="771" t="s">
        <v>2704</v>
      </c>
    </row>
    <row r="716" spans="1:4" s="770" customFormat="1" ht="11.25" customHeight="1" x14ac:dyDescent="0.2">
      <c r="A716" s="1187"/>
      <c r="B716" s="854">
        <v>353.9</v>
      </c>
      <c r="C716" s="857">
        <v>176.95</v>
      </c>
      <c r="D716" s="771" t="s">
        <v>2722</v>
      </c>
    </row>
    <row r="717" spans="1:4" s="770" customFormat="1" ht="11.25" customHeight="1" x14ac:dyDescent="0.2">
      <c r="A717" s="1187"/>
      <c r="B717" s="854">
        <v>460</v>
      </c>
      <c r="C717" s="857">
        <v>460</v>
      </c>
      <c r="D717" s="771" t="s">
        <v>2700</v>
      </c>
    </row>
    <row r="718" spans="1:4" s="770" customFormat="1" ht="11.25" customHeight="1" x14ac:dyDescent="0.2">
      <c r="A718" s="1187"/>
      <c r="B718" s="854">
        <v>81</v>
      </c>
      <c r="C718" s="857">
        <v>81</v>
      </c>
      <c r="D718" s="771" t="s">
        <v>2693</v>
      </c>
    </row>
    <row r="719" spans="1:4" s="770" customFormat="1" ht="11.25" customHeight="1" x14ac:dyDescent="0.2">
      <c r="A719" s="1187"/>
      <c r="B719" s="854">
        <v>100</v>
      </c>
      <c r="C719" s="857">
        <v>88.260999999999996</v>
      </c>
      <c r="D719" s="771" t="s">
        <v>2690</v>
      </c>
    </row>
    <row r="720" spans="1:4" s="770" customFormat="1" ht="11.25" customHeight="1" x14ac:dyDescent="0.2">
      <c r="A720" s="1187"/>
      <c r="B720" s="854">
        <v>145</v>
      </c>
      <c r="C720" s="857">
        <v>145</v>
      </c>
      <c r="D720" s="771" t="s">
        <v>2703</v>
      </c>
    </row>
    <row r="721" spans="1:4" s="770" customFormat="1" ht="11.25" customHeight="1" x14ac:dyDescent="0.2">
      <c r="A721" s="1187"/>
      <c r="B721" s="854">
        <v>1286.9000000000001</v>
      </c>
      <c r="C721" s="857">
        <v>1070.211</v>
      </c>
      <c r="D721" s="771" t="s">
        <v>11</v>
      </c>
    </row>
    <row r="722" spans="1:4" s="770" customFormat="1" ht="11.25" customHeight="1" x14ac:dyDescent="0.2">
      <c r="A722" s="1186" t="s">
        <v>2849</v>
      </c>
      <c r="B722" s="853">
        <v>287.27999999999997</v>
      </c>
      <c r="C722" s="858">
        <v>287.27999999999997</v>
      </c>
      <c r="D722" s="769" t="s">
        <v>2694</v>
      </c>
    </row>
    <row r="723" spans="1:4" s="770" customFormat="1" ht="11.25" customHeight="1" x14ac:dyDescent="0.2">
      <c r="A723" s="1188"/>
      <c r="B723" s="855">
        <v>287.27999999999997</v>
      </c>
      <c r="C723" s="856">
        <v>287.27999999999997</v>
      </c>
      <c r="D723" s="772" t="s">
        <v>11</v>
      </c>
    </row>
    <row r="724" spans="1:4" s="770" customFormat="1" ht="11.25" customHeight="1" x14ac:dyDescent="0.2">
      <c r="A724" s="1187" t="s">
        <v>2850</v>
      </c>
      <c r="B724" s="854">
        <v>60</v>
      </c>
      <c r="C724" s="857">
        <v>60</v>
      </c>
      <c r="D724" s="771" t="s">
        <v>2700</v>
      </c>
    </row>
    <row r="725" spans="1:4" s="770" customFormat="1" ht="11.25" customHeight="1" x14ac:dyDescent="0.2">
      <c r="A725" s="1187"/>
      <c r="B725" s="854">
        <v>60</v>
      </c>
      <c r="C725" s="857">
        <v>60</v>
      </c>
      <c r="D725" s="771" t="s">
        <v>11</v>
      </c>
    </row>
    <row r="726" spans="1:4" s="770" customFormat="1" ht="11.25" customHeight="1" x14ac:dyDescent="0.2">
      <c r="A726" s="1186" t="s">
        <v>2851</v>
      </c>
      <c r="B726" s="853">
        <v>400</v>
      </c>
      <c r="C726" s="858">
        <v>320</v>
      </c>
      <c r="D726" s="769" t="s">
        <v>2700</v>
      </c>
    </row>
    <row r="727" spans="1:4" s="770" customFormat="1" ht="11.25" customHeight="1" x14ac:dyDescent="0.2">
      <c r="A727" s="1187"/>
      <c r="B727" s="854">
        <v>746</v>
      </c>
      <c r="C727" s="857">
        <v>746</v>
      </c>
      <c r="D727" s="771" t="s">
        <v>2701</v>
      </c>
    </row>
    <row r="728" spans="1:4" s="770" customFormat="1" ht="11.25" customHeight="1" x14ac:dyDescent="0.2">
      <c r="A728" s="1187"/>
      <c r="B728" s="854">
        <v>100</v>
      </c>
      <c r="C728" s="857">
        <v>100</v>
      </c>
      <c r="D728" s="771" t="s">
        <v>2690</v>
      </c>
    </row>
    <row r="729" spans="1:4" s="770" customFormat="1" ht="11.25" customHeight="1" x14ac:dyDescent="0.2">
      <c r="A729" s="1188"/>
      <c r="B729" s="855">
        <v>1246</v>
      </c>
      <c r="C729" s="856">
        <v>1166</v>
      </c>
      <c r="D729" s="772" t="s">
        <v>11</v>
      </c>
    </row>
    <row r="730" spans="1:4" s="770" customFormat="1" ht="11.25" customHeight="1" x14ac:dyDescent="0.2">
      <c r="A730" s="1186" t="s">
        <v>2852</v>
      </c>
      <c r="B730" s="853">
        <v>62</v>
      </c>
      <c r="C730" s="858">
        <v>62</v>
      </c>
      <c r="D730" s="769" t="s">
        <v>2697</v>
      </c>
    </row>
    <row r="731" spans="1:4" s="770" customFormat="1" ht="11.25" customHeight="1" x14ac:dyDescent="0.2">
      <c r="A731" s="1188"/>
      <c r="B731" s="855">
        <v>62</v>
      </c>
      <c r="C731" s="856">
        <v>62</v>
      </c>
      <c r="D731" s="772" t="s">
        <v>11</v>
      </c>
    </row>
    <row r="732" spans="1:4" s="770" customFormat="1" ht="11.25" customHeight="1" x14ac:dyDescent="0.2">
      <c r="A732" s="1186" t="s">
        <v>2853</v>
      </c>
      <c r="B732" s="853">
        <v>700</v>
      </c>
      <c r="C732" s="858">
        <v>401.77499999999998</v>
      </c>
      <c r="D732" s="769" t="s">
        <v>2687</v>
      </c>
    </row>
    <row r="733" spans="1:4" s="770" customFormat="1" ht="11.25" customHeight="1" x14ac:dyDescent="0.2">
      <c r="A733" s="1187"/>
      <c r="B733" s="854">
        <v>119.06</v>
      </c>
      <c r="C733" s="857">
        <v>119.03976</v>
      </c>
      <c r="D733" s="771" t="s">
        <v>2332</v>
      </c>
    </row>
    <row r="734" spans="1:4" s="770" customFormat="1" ht="11.25" customHeight="1" x14ac:dyDescent="0.2">
      <c r="A734" s="1188"/>
      <c r="B734" s="855">
        <v>819.06</v>
      </c>
      <c r="C734" s="856">
        <v>520.81475999999998</v>
      </c>
      <c r="D734" s="772" t="s">
        <v>11</v>
      </c>
    </row>
    <row r="735" spans="1:4" s="770" customFormat="1" ht="11.25" customHeight="1" x14ac:dyDescent="0.2">
      <c r="A735" s="1187" t="s">
        <v>2854</v>
      </c>
      <c r="B735" s="854">
        <v>103</v>
      </c>
      <c r="C735" s="857">
        <v>103</v>
      </c>
      <c r="D735" s="771" t="s">
        <v>2697</v>
      </c>
    </row>
    <row r="736" spans="1:4" s="770" customFormat="1" ht="11.25" customHeight="1" x14ac:dyDescent="0.2">
      <c r="A736" s="1187"/>
      <c r="B736" s="854">
        <v>127.05</v>
      </c>
      <c r="C736" s="857">
        <v>127.05</v>
      </c>
      <c r="D736" s="771" t="s">
        <v>2855</v>
      </c>
    </row>
    <row r="737" spans="1:4" s="770" customFormat="1" ht="11.25" customHeight="1" x14ac:dyDescent="0.2">
      <c r="A737" s="1187"/>
      <c r="B737" s="854">
        <v>73.3</v>
      </c>
      <c r="C737" s="857">
        <v>73.3</v>
      </c>
      <c r="D737" s="771" t="s">
        <v>2690</v>
      </c>
    </row>
    <row r="738" spans="1:4" s="770" customFormat="1" ht="11.25" customHeight="1" x14ac:dyDescent="0.2">
      <c r="A738" s="1187"/>
      <c r="B738" s="854">
        <v>215.35</v>
      </c>
      <c r="C738" s="857">
        <v>215.33463000000003</v>
      </c>
      <c r="D738" s="771" t="s">
        <v>2331</v>
      </c>
    </row>
    <row r="739" spans="1:4" s="770" customFormat="1" ht="11.25" customHeight="1" x14ac:dyDescent="0.2">
      <c r="A739" s="1187"/>
      <c r="B739" s="854">
        <v>2521.71</v>
      </c>
      <c r="C739" s="857">
        <v>2521.5945299999998</v>
      </c>
      <c r="D739" s="771" t="s">
        <v>2332</v>
      </c>
    </row>
    <row r="740" spans="1:4" s="770" customFormat="1" ht="11.25" customHeight="1" x14ac:dyDescent="0.2">
      <c r="A740" s="1187"/>
      <c r="B740" s="854">
        <v>3040.41</v>
      </c>
      <c r="C740" s="857">
        <v>3040.27916</v>
      </c>
      <c r="D740" s="771" t="s">
        <v>11</v>
      </c>
    </row>
    <row r="741" spans="1:4" s="770" customFormat="1" ht="11.25" customHeight="1" x14ac:dyDescent="0.2">
      <c r="A741" s="1186" t="s">
        <v>2856</v>
      </c>
      <c r="B741" s="853">
        <v>288.2</v>
      </c>
      <c r="C741" s="858">
        <v>288.19200000000001</v>
      </c>
      <c r="D741" s="769" t="s">
        <v>2705</v>
      </c>
    </row>
    <row r="742" spans="1:4" s="770" customFormat="1" ht="11.25" customHeight="1" x14ac:dyDescent="0.2">
      <c r="A742" s="1188"/>
      <c r="B742" s="855">
        <v>288.2</v>
      </c>
      <c r="C742" s="856">
        <v>288.19200000000001</v>
      </c>
      <c r="D742" s="772" t="s">
        <v>11</v>
      </c>
    </row>
    <row r="743" spans="1:4" s="770" customFormat="1" ht="11.25" customHeight="1" x14ac:dyDescent="0.2">
      <c r="A743" s="1186" t="s">
        <v>2857</v>
      </c>
      <c r="B743" s="853">
        <v>80</v>
      </c>
      <c r="C743" s="858">
        <v>80</v>
      </c>
      <c r="D743" s="769" t="s">
        <v>2697</v>
      </c>
    </row>
    <row r="744" spans="1:4" s="770" customFormat="1" ht="11.25" customHeight="1" x14ac:dyDescent="0.2">
      <c r="A744" s="1187"/>
      <c r="B744" s="854">
        <v>220</v>
      </c>
      <c r="C744" s="857">
        <v>220</v>
      </c>
      <c r="D744" s="771" t="s">
        <v>2703</v>
      </c>
    </row>
    <row r="745" spans="1:4" s="770" customFormat="1" ht="11.25" customHeight="1" x14ac:dyDescent="0.2">
      <c r="A745" s="1188"/>
      <c r="B745" s="855">
        <v>300</v>
      </c>
      <c r="C745" s="856">
        <v>300</v>
      </c>
      <c r="D745" s="772" t="s">
        <v>11</v>
      </c>
    </row>
    <row r="746" spans="1:4" s="770" customFormat="1" ht="11.25" customHeight="1" x14ac:dyDescent="0.2">
      <c r="A746" s="1186" t="s">
        <v>2858</v>
      </c>
      <c r="B746" s="853">
        <v>38.4</v>
      </c>
      <c r="C746" s="858">
        <v>38.4</v>
      </c>
      <c r="D746" s="769" t="s">
        <v>2697</v>
      </c>
    </row>
    <row r="747" spans="1:4" s="770" customFormat="1" ht="11.25" customHeight="1" x14ac:dyDescent="0.2">
      <c r="A747" s="1187"/>
      <c r="B747" s="854">
        <v>163.30000000000001</v>
      </c>
      <c r="C747" s="857">
        <v>161.78200000000001</v>
      </c>
      <c r="D747" s="771" t="s">
        <v>2693</v>
      </c>
    </row>
    <row r="748" spans="1:4" s="770" customFormat="1" ht="11.25" customHeight="1" x14ac:dyDescent="0.2">
      <c r="A748" s="1187"/>
      <c r="B748" s="854">
        <v>100</v>
      </c>
      <c r="C748" s="857">
        <v>68.713999999999999</v>
      </c>
      <c r="D748" s="771" t="s">
        <v>2690</v>
      </c>
    </row>
    <row r="749" spans="1:4" s="770" customFormat="1" ht="11.25" customHeight="1" x14ac:dyDescent="0.2">
      <c r="A749" s="1187"/>
      <c r="B749" s="854">
        <v>600</v>
      </c>
      <c r="C749" s="857">
        <v>600</v>
      </c>
      <c r="D749" s="771" t="s">
        <v>2705</v>
      </c>
    </row>
    <row r="750" spans="1:4" s="770" customFormat="1" ht="11.25" customHeight="1" x14ac:dyDescent="0.2">
      <c r="A750" s="1188"/>
      <c r="B750" s="855">
        <v>901.7</v>
      </c>
      <c r="C750" s="856">
        <v>868.89599999999996</v>
      </c>
      <c r="D750" s="772" t="s">
        <v>11</v>
      </c>
    </row>
    <row r="751" spans="1:4" s="770" customFormat="1" ht="11.25" customHeight="1" x14ac:dyDescent="0.2">
      <c r="A751" s="1187" t="s">
        <v>2859</v>
      </c>
      <c r="B751" s="854">
        <v>106.4</v>
      </c>
      <c r="C751" s="857">
        <v>0</v>
      </c>
      <c r="D751" s="771" t="s">
        <v>2687</v>
      </c>
    </row>
    <row r="752" spans="1:4" s="770" customFormat="1" ht="11.25" customHeight="1" x14ac:dyDescent="0.2">
      <c r="A752" s="1187"/>
      <c r="B752" s="854">
        <v>63</v>
      </c>
      <c r="C752" s="857">
        <v>63</v>
      </c>
      <c r="D752" s="771" t="s">
        <v>2705</v>
      </c>
    </row>
    <row r="753" spans="1:4" s="770" customFormat="1" ht="11.25" customHeight="1" x14ac:dyDescent="0.2">
      <c r="A753" s="1187"/>
      <c r="B753" s="854">
        <v>169.4</v>
      </c>
      <c r="C753" s="857">
        <v>63</v>
      </c>
      <c r="D753" s="771" t="s">
        <v>11</v>
      </c>
    </row>
    <row r="754" spans="1:4" s="770" customFormat="1" ht="11.25" customHeight="1" x14ac:dyDescent="0.2">
      <c r="A754" s="1186" t="s">
        <v>793</v>
      </c>
      <c r="B754" s="853">
        <v>700</v>
      </c>
      <c r="C754" s="858">
        <v>0</v>
      </c>
      <c r="D754" s="769" t="s">
        <v>2687</v>
      </c>
    </row>
    <row r="755" spans="1:4" s="770" customFormat="1" ht="11.25" customHeight="1" x14ac:dyDescent="0.2">
      <c r="A755" s="1187"/>
      <c r="B755" s="854">
        <v>5509</v>
      </c>
      <c r="C755" s="857">
        <v>5509</v>
      </c>
      <c r="D755" s="771" t="s">
        <v>2689</v>
      </c>
    </row>
    <row r="756" spans="1:4" s="770" customFormat="1" ht="11.25" customHeight="1" x14ac:dyDescent="0.2">
      <c r="A756" s="1187"/>
      <c r="B756" s="854">
        <v>133</v>
      </c>
      <c r="C756" s="857">
        <v>133</v>
      </c>
      <c r="D756" s="771" t="s">
        <v>2695</v>
      </c>
    </row>
    <row r="757" spans="1:4" s="770" customFormat="1" ht="11.25" customHeight="1" x14ac:dyDescent="0.2">
      <c r="A757" s="1187"/>
      <c r="B757" s="854">
        <v>2000</v>
      </c>
      <c r="C757" s="857">
        <v>2000</v>
      </c>
      <c r="D757" s="771" t="s">
        <v>790</v>
      </c>
    </row>
    <row r="758" spans="1:4" s="770" customFormat="1" ht="11.25" customHeight="1" x14ac:dyDescent="0.2">
      <c r="A758" s="1187"/>
      <c r="B758" s="854">
        <v>6283.7099999999991</v>
      </c>
      <c r="C758" s="857">
        <v>6283.7000000000007</v>
      </c>
      <c r="D758" s="771" t="s">
        <v>2295</v>
      </c>
    </row>
    <row r="759" spans="1:4" s="770" customFormat="1" ht="11.25" customHeight="1" x14ac:dyDescent="0.2">
      <c r="A759" s="1187"/>
      <c r="B759" s="854">
        <v>71.63</v>
      </c>
      <c r="C759" s="857">
        <v>71.622810000000001</v>
      </c>
      <c r="D759" s="771" t="s">
        <v>2331</v>
      </c>
    </row>
    <row r="760" spans="1:4" s="770" customFormat="1" ht="11.25" customHeight="1" x14ac:dyDescent="0.2">
      <c r="A760" s="1187"/>
      <c r="B760" s="854">
        <v>717.43999999999994</v>
      </c>
      <c r="C760" s="857">
        <v>717.34572000000003</v>
      </c>
      <c r="D760" s="771" t="s">
        <v>2332</v>
      </c>
    </row>
    <row r="761" spans="1:4" s="770" customFormat="1" ht="11.25" customHeight="1" x14ac:dyDescent="0.2">
      <c r="A761" s="1188"/>
      <c r="B761" s="855">
        <v>15414.779999999999</v>
      </c>
      <c r="C761" s="856">
        <v>14714.668530000001</v>
      </c>
      <c r="D761" s="772" t="s">
        <v>11</v>
      </c>
    </row>
    <row r="762" spans="1:4" s="770" customFormat="1" ht="11.25" customHeight="1" x14ac:dyDescent="0.2">
      <c r="A762" s="1187" t="s">
        <v>2860</v>
      </c>
      <c r="B762" s="854">
        <v>600</v>
      </c>
      <c r="C762" s="857">
        <v>462.72500000000002</v>
      </c>
      <c r="D762" s="771" t="s">
        <v>2705</v>
      </c>
    </row>
    <row r="763" spans="1:4" s="770" customFormat="1" ht="11.25" customHeight="1" x14ac:dyDescent="0.2">
      <c r="A763" s="1187"/>
      <c r="B763" s="854">
        <v>144.26999999999998</v>
      </c>
      <c r="C763" s="857">
        <v>144.25991999999999</v>
      </c>
      <c r="D763" s="771" t="s">
        <v>2332</v>
      </c>
    </row>
    <row r="764" spans="1:4" s="770" customFormat="1" ht="11.25" customHeight="1" x14ac:dyDescent="0.2">
      <c r="A764" s="1187"/>
      <c r="B764" s="854">
        <v>744.27</v>
      </c>
      <c r="C764" s="857">
        <v>606.98491999999999</v>
      </c>
      <c r="D764" s="771" t="s">
        <v>11</v>
      </c>
    </row>
    <row r="765" spans="1:4" s="770" customFormat="1" ht="11.25" customHeight="1" x14ac:dyDescent="0.2">
      <c r="A765" s="1186" t="s">
        <v>550</v>
      </c>
      <c r="B765" s="853">
        <v>151.29999999999998</v>
      </c>
      <c r="C765" s="858">
        <v>151.28693999999999</v>
      </c>
      <c r="D765" s="769" t="s">
        <v>2331</v>
      </c>
    </row>
    <row r="766" spans="1:4" s="770" customFormat="1" ht="11.25" customHeight="1" x14ac:dyDescent="0.2">
      <c r="A766" s="1187"/>
      <c r="B766" s="854">
        <v>1074.6099999999999</v>
      </c>
      <c r="C766" s="857">
        <v>1074.5481599999998</v>
      </c>
      <c r="D766" s="771" t="s">
        <v>2332</v>
      </c>
    </row>
    <row r="767" spans="1:4" s="770" customFormat="1" ht="11.25" customHeight="1" x14ac:dyDescent="0.2">
      <c r="A767" s="1187"/>
      <c r="B767" s="854">
        <v>2250</v>
      </c>
      <c r="C767" s="857">
        <v>0</v>
      </c>
      <c r="D767" s="771" t="s">
        <v>496</v>
      </c>
    </row>
    <row r="768" spans="1:4" s="770" customFormat="1" ht="11.25" customHeight="1" x14ac:dyDescent="0.2">
      <c r="A768" s="1188"/>
      <c r="B768" s="855">
        <v>3475.91</v>
      </c>
      <c r="C768" s="856">
        <v>1225.8350999999998</v>
      </c>
      <c r="D768" s="772" t="s">
        <v>11</v>
      </c>
    </row>
    <row r="769" spans="1:4" s="770" customFormat="1" ht="11.25" customHeight="1" x14ac:dyDescent="0.2">
      <c r="A769" s="1187" t="s">
        <v>2861</v>
      </c>
      <c r="B769" s="854">
        <v>43</v>
      </c>
      <c r="C769" s="857">
        <v>43</v>
      </c>
      <c r="D769" s="771" t="s">
        <v>2697</v>
      </c>
    </row>
    <row r="770" spans="1:4" s="770" customFormat="1" ht="11.25" customHeight="1" x14ac:dyDescent="0.2">
      <c r="A770" s="1187"/>
      <c r="B770" s="854">
        <v>100</v>
      </c>
      <c r="C770" s="857">
        <v>97.027000000000001</v>
      </c>
      <c r="D770" s="771" t="s">
        <v>2690</v>
      </c>
    </row>
    <row r="771" spans="1:4" s="770" customFormat="1" ht="11.25" customHeight="1" x14ac:dyDescent="0.2">
      <c r="A771" s="1187"/>
      <c r="B771" s="854">
        <v>252</v>
      </c>
      <c r="C771" s="857">
        <v>252</v>
      </c>
      <c r="D771" s="771" t="s">
        <v>2705</v>
      </c>
    </row>
    <row r="772" spans="1:4" s="770" customFormat="1" ht="11.25" customHeight="1" x14ac:dyDescent="0.2">
      <c r="A772" s="1187"/>
      <c r="B772" s="854">
        <v>100</v>
      </c>
      <c r="C772" s="857">
        <v>100</v>
      </c>
      <c r="D772" s="771" t="s">
        <v>2703</v>
      </c>
    </row>
    <row r="773" spans="1:4" s="770" customFormat="1" ht="11.25" customHeight="1" x14ac:dyDescent="0.2">
      <c r="A773" s="1187"/>
      <c r="B773" s="854">
        <v>495</v>
      </c>
      <c r="C773" s="857">
        <v>492.02699999999999</v>
      </c>
      <c r="D773" s="771" t="s">
        <v>11</v>
      </c>
    </row>
    <row r="774" spans="1:4" s="770" customFormat="1" ht="11.25" customHeight="1" x14ac:dyDescent="0.2">
      <c r="A774" s="1186" t="s">
        <v>2862</v>
      </c>
      <c r="B774" s="853">
        <v>1.59</v>
      </c>
      <c r="C774" s="858">
        <v>1.58151</v>
      </c>
      <c r="D774" s="769" t="s">
        <v>2331</v>
      </c>
    </row>
    <row r="775" spans="1:4" s="770" customFormat="1" ht="11.25" customHeight="1" x14ac:dyDescent="0.2">
      <c r="A775" s="1187"/>
      <c r="B775" s="854">
        <v>39.92</v>
      </c>
      <c r="C775" s="857">
        <v>39.912390000000002</v>
      </c>
      <c r="D775" s="771" t="s">
        <v>2332</v>
      </c>
    </row>
    <row r="776" spans="1:4" s="770" customFormat="1" ht="11.25" customHeight="1" x14ac:dyDescent="0.2">
      <c r="A776" s="1188"/>
      <c r="B776" s="855">
        <v>41.510000000000005</v>
      </c>
      <c r="C776" s="856">
        <v>41.493900000000004</v>
      </c>
      <c r="D776" s="772" t="s">
        <v>11</v>
      </c>
    </row>
    <row r="777" spans="1:4" s="770" customFormat="1" ht="11.25" customHeight="1" x14ac:dyDescent="0.2">
      <c r="A777" s="1186" t="s">
        <v>2863</v>
      </c>
      <c r="B777" s="853">
        <v>262.18</v>
      </c>
      <c r="C777" s="858">
        <v>262.17450000000002</v>
      </c>
      <c r="D777" s="769" t="s">
        <v>2332</v>
      </c>
    </row>
    <row r="778" spans="1:4" s="770" customFormat="1" ht="11.25" customHeight="1" x14ac:dyDescent="0.2">
      <c r="A778" s="1188"/>
      <c r="B778" s="855">
        <v>262.18</v>
      </c>
      <c r="C778" s="856">
        <v>262.17450000000002</v>
      </c>
      <c r="D778" s="772" t="s">
        <v>11</v>
      </c>
    </row>
    <row r="779" spans="1:4" s="770" customFormat="1" ht="11.25" customHeight="1" x14ac:dyDescent="0.2">
      <c r="A779" s="1186" t="s">
        <v>551</v>
      </c>
      <c r="B779" s="853">
        <v>44</v>
      </c>
      <c r="C779" s="858">
        <v>44</v>
      </c>
      <c r="D779" s="769" t="s">
        <v>2697</v>
      </c>
    </row>
    <row r="780" spans="1:4" s="770" customFormat="1" ht="11.25" customHeight="1" x14ac:dyDescent="0.2">
      <c r="A780" s="1187"/>
      <c r="B780" s="854">
        <v>65</v>
      </c>
      <c r="C780" s="857">
        <v>61.000999999999998</v>
      </c>
      <c r="D780" s="771" t="s">
        <v>2688</v>
      </c>
    </row>
    <row r="781" spans="1:4" s="770" customFormat="1" ht="11.25" customHeight="1" x14ac:dyDescent="0.2">
      <c r="A781" s="1187"/>
      <c r="B781" s="854">
        <v>36101</v>
      </c>
      <c r="C781" s="857">
        <v>36101</v>
      </c>
      <c r="D781" s="771" t="s">
        <v>2689</v>
      </c>
    </row>
    <row r="782" spans="1:4" s="770" customFormat="1" ht="11.25" customHeight="1" x14ac:dyDescent="0.2">
      <c r="A782" s="1187"/>
      <c r="B782" s="854">
        <v>80</v>
      </c>
      <c r="C782" s="857">
        <v>80</v>
      </c>
      <c r="D782" s="771" t="s">
        <v>2690</v>
      </c>
    </row>
    <row r="783" spans="1:4" s="770" customFormat="1" ht="11.25" customHeight="1" x14ac:dyDescent="0.2">
      <c r="A783" s="1187"/>
      <c r="B783" s="854">
        <v>466.3</v>
      </c>
      <c r="C783" s="857">
        <v>466.3</v>
      </c>
      <c r="D783" s="771" t="s">
        <v>2695</v>
      </c>
    </row>
    <row r="784" spans="1:4" s="770" customFormat="1" ht="11.25" customHeight="1" x14ac:dyDescent="0.2">
      <c r="A784" s="1187"/>
      <c r="B784" s="854">
        <v>96</v>
      </c>
      <c r="C784" s="857">
        <v>96</v>
      </c>
      <c r="D784" s="771" t="s">
        <v>809</v>
      </c>
    </row>
    <row r="785" spans="1:4" s="770" customFormat="1" ht="11.25" customHeight="1" x14ac:dyDescent="0.2">
      <c r="A785" s="1187"/>
      <c r="B785" s="854">
        <v>30.3</v>
      </c>
      <c r="C785" s="857">
        <v>30.290399999999998</v>
      </c>
      <c r="D785" s="771" t="s">
        <v>2331</v>
      </c>
    </row>
    <row r="786" spans="1:4" s="770" customFormat="1" ht="11.25" customHeight="1" x14ac:dyDescent="0.2">
      <c r="A786" s="1187"/>
      <c r="B786" s="854">
        <v>433.99</v>
      </c>
      <c r="C786" s="857">
        <v>433.91375999999997</v>
      </c>
      <c r="D786" s="771" t="s">
        <v>2332</v>
      </c>
    </row>
    <row r="787" spans="1:4" s="770" customFormat="1" ht="11.25" customHeight="1" x14ac:dyDescent="0.2">
      <c r="A787" s="1187"/>
      <c r="B787" s="854">
        <v>50</v>
      </c>
      <c r="C787" s="857">
        <v>50</v>
      </c>
      <c r="D787" s="771" t="s">
        <v>496</v>
      </c>
    </row>
    <row r="788" spans="1:4" s="770" customFormat="1" ht="11.25" customHeight="1" x14ac:dyDescent="0.2">
      <c r="A788" s="1187"/>
      <c r="B788" s="854">
        <v>1124</v>
      </c>
      <c r="C788" s="857">
        <v>1124</v>
      </c>
      <c r="D788" s="771" t="s">
        <v>2698</v>
      </c>
    </row>
    <row r="789" spans="1:4" s="770" customFormat="1" ht="11.25" customHeight="1" x14ac:dyDescent="0.2">
      <c r="A789" s="1188"/>
      <c r="B789" s="855">
        <v>38490.590000000004</v>
      </c>
      <c r="C789" s="856">
        <v>38486.505160000001</v>
      </c>
      <c r="D789" s="772" t="s">
        <v>11</v>
      </c>
    </row>
    <row r="790" spans="1:4" s="770" customFormat="1" ht="21" x14ac:dyDescent="0.2">
      <c r="A790" s="1187" t="s">
        <v>636</v>
      </c>
      <c r="B790" s="854">
        <v>500</v>
      </c>
      <c r="C790" s="857">
        <v>500</v>
      </c>
      <c r="D790" s="771" t="s">
        <v>2709</v>
      </c>
    </row>
    <row r="791" spans="1:4" s="770" customFormat="1" ht="11.25" customHeight="1" x14ac:dyDescent="0.2">
      <c r="A791" s="1187"/>
      <c r="B791" s="854">
        <v>53775</v>
      </c>
      <c r="C791" s="857">
        <v>53775</v>
      </c>
      <c r="D791" s="771" t="s">
        <v>2689</v>
      </c>
    </row>
    <row r="792" spans="1:4" s="770" customFormat="1" ht="11.25" customHeight="1" x14ac:dyDescent="0.2">
      <c r="A792" s="1187"/>
      <c r="B792" s="854">
        <v>250</v>
      </c>
      <c r="C792" s="857">
        <v>250</v>
      </c>
      <c r="D792" s="771" t="s">
        <v>2703</v>
      </c>
    </row>
    <row r="793" spans="1:4" s="770" customFormat="1" ht="11.25" customHeight="1" x14ac:dyDescent="0.2">
      <c r="A793" s="1187"/>
      <c r="B793" s="854">
        <v>329.87</v>
      </c>
      <c r="C793" s="857">
        <v>329.84719999999999</v>
      </c>
      <c r="D793" s="771" t="s">
        <v>2328</v>
      </c>
    </row>
    <row r="794" spans="1:4" s="770" customFormat="1" ht="11.25" customHeight="1" x14ac:dyDescent="0.2">
      <c r="A794" s="1187"/>
      <c r="B794" s="854">
        <v>558.76</v>
      </c>
      <c r="C794" s="857">
        <v>558.74448000000007</v>
      </c>
      <c r="D794" s="771" t="s">
        <v>2331</v>
      </c>
    </row>
    <row r="795" spans="1:4" s="770" customFormat="1" ht="11.25" customHeight="1" x14ac:dyDescent="0.2">
      <c r="A795" s="1187"/>
      <c r="B795" s="854">
        <v>1567.29</v>
      </c>
      <c r="C795" s="857">
        <v>1567.1879999999999</v>
      </c>
      <c r="D795" s="771" t="s">
        <v>2332</v>
      </c>
    </row>
    <row r="796" spans="1:4" s="770" customFormat="1" ht="11.25" customHeight="1" x14ac:dyDescent="0.2">
      <c r="A796" s="1187"/>
      <c r="B796" s="854">
        <v>1010</v>
      </c>
      <c r="C796" s="857">
        <v>1010</v>
      </c>
      <c r="D796" s="771" t="s">
        <v>2698</v>
      </c>
    </row>
    <row r="797" spans="1:4" s="770" customFormat="1" ht="11.25" customHeight="1" x14ac:dyDescent="0.2">
      <c r="A797" s="1187"/>
      <c r="B797" s="854">
        <v>200</v>
      </c>
      <c r="C797" s="857">
        <v>200</v>
      </c>
      <c r="D797" s="771" t="s">
        <v>599</v>
      </c>
    </row>
    <row r="798" spans="1:4" s="770" customFormat="1" ht="11.25" customHeight="1" x14ac:dyDescent="0.2">
      <c r="A798" s="1187"/>
      <c r="B798" s="854">
        <v>58190.920000000006</v>
      </c>
      <c r="C798" s="857">
        <v>58190.77968</v>
      </c>
      <c r="D798" s="771" t="s">
        <v>11</v>
      </c>
    </row>
    <row r="799" spans="1:4" s="770" customFormat="1" ht="21" x14ac:dyDescent="0.2">
      <c r="A799" s="1186" t="s">
        <v>2864</v>
      </c>
      <c r="B799" s="853">
        <v>784</v>
      </c>
      <c r="C799" s="858">
        <v>784</v>
      </c>
      <c r="D799" s="769" t="s">
        <v>2709</v>
      </c>
    </row>
    <row r="800" spans="1:4" s="770" customFormat="1" ht="11.25" customHeight="1" x14ac:dyDescent="0.2">
      <c r="A800" s="1187"/>
      <c r="B800" s="854">
        <v>7648</v>
      </c>
      <c r="C800" s="857">
        <v>7648</v>
      </c>
      <c r="D800" s="771" t="s">
        <v>2689</v>
      </c>
    </row>
    <row r="801" spans="1:4" s="770" customFormat="1" ht="11.25" customHeight="1" x14ac:dyDescent="0.2">
      <c r="A801" s="1187"/>
      <c r="B801" s="854">
        <v>728</v>
      </c>
      <c r="C801" s="857">
        <v>728</v>
      </c>
      <c r="D801" s="771" t="s">
        <v>2695</v>
      </c>
    </row>
    <row r="802" spans="1:4" s="770" customFormat="1" ht="11.25" customHeight="1" x14ac:dyDescent="0.2">
      <c r="A802" s="1187"/>
      <c r="B802" s="854">
        <v>74.2</v>
      </c>
      <c r="C802" s="857">
        <v>74.2</v>
      </c>
      <c r="D802" s="771" t="s">
        <v>2703</v>
      </c>
    </row>
    <row r="803" spans="1:4" s="770" customFormat="1" ht="11.25" customHeight="1" x14ac:dyDescent="0.2">
      <c r="A803" s="1187"/>
      <c r="B803" s="854">
        <v>4706</v>
      </c>
      <c r="C803" s="857">
        <v>4706</v>
      </c>
      <c r="D803" s="771" t="s">
        <v>2294</v>
      </c>
    </row>
    <row r="804" spans="1:4" s="770" customFormat="1" ht="11.25" customHeight="1" x14ac:dyDescent="0.2">
      <c r="A804" s="1187"/>
      <c r="B804" s="854">
        <v>11</v>
      </c>
      <c r="C804" s="857">
        <v>10.9998</v>
      </c>
      <c r="D804" s="771" t="s">
        <v>2331</v>
      </c>
    </row>
    <row r="805" spans="1:4" s="770" customFormat="1" ht="11.25" customHeight="1" x14ac:dyDescent="0.2">
      <c r="A805" s="1187"/>
      <c r="B805" s="854">
        <v>1888.87</v>
      </c>
      <c r="C805" s="857">
        <v>1888.8345000000002</v>
      </c>
      <c r="D805" s="771" t="s">
        <v>2332</v>
      </c>
    </row>
    <row r="806" spans="1:4" s="770" customFormat="1" ht="11.25" customHeight="1" x14ac:dyDescent="0.2">
      <c r="A806" s="1187"/>
      <c r="B806" s="854">
        <v>1400</v>
      </c>
      <c r="C806" s="857">
        <v>1400</v>
      </c>
      <c r="D806" s="771" t="s">
        <v>2698</v>
      </c>
    </row>
    <row r="807" spans="1:4" s="770" customFormat="1" ht="11.25" customHeight="1" x14ac:dyDescent="0.2">
      <c r="A807" s="1188"/>
      <c r="B807" s="855">
        <v>17240.07</v>
      </c>
      <c r="C807" s="856">
        <v>17240.034299999999</v>
      </c>
      <c r="D807" s="772" t="s">
        <v>11</v>
      </c>
    </row>
    <row r="808" spans="1:4" s="770" customFormat="1" ht="11.25" customHeight="1" x14ac:dyDescent="0.2">
      <c r="A808" s="1186" t="s">
        <v>552</v>
      </c>
      <c r="B808" s="853">
        <v>38.4</v>
      </c>
      <c r="C808" s="858">
        <v>38.4</v>
      </c>
      <c r="D808" s="769" t="s">
        <v>2697</v>
      </c>
    </row>
    <row r="809" spans="1:4" s="770" customFormat="1" ht="11.25" customHeight="1" x14ac:dyDescent="0.2">
      <c r="A809" s="1187"/>
      <c r="B809" s="854">
        <v>86.1</v>
      </c>
      <c r="C809" s="857">
        <v>71.856999999999999</v>
      </c>
      <c r="D809" s="771" t="s">
        <v>2704</v>
      </c>
    </row>
    <row r="810" spans="1:4" s="770" customFormat="1" ht="11.25" customHeight="1" x14ac:dyDescent="0.2">
      <c r="A810" s="1187"/>
      <c r="B810" s="854">
        <v>560</v>
      </c>
      <c r="C810" s="857">
        <v>560</v>
      </c>
      <c r="D810" s="771" t="s">
        <v>2689</v>
      </c>
    </row>
    <row r="811" spans="1:4" s="770" customFormat="1" ht="11.25" customHeight="1" x14ac:dyDescent="0.2">
      <c r="A811" s="1187"/>
      <c r="B811" s="854">
        <v>90</v>
      </c>
      <c r="C811" s="857">
        <v>82</v>
      </c>
      <c r="D811" s="771" t="s">
        <v>2690</v>
      </c>
    </row>
    <row r="812" spans="1:4" s="770" customFormat="1" ht="11.25" customHeight="1" x14ac:dyDescent="0.2">
      <c r="A812" s="1187"/>
      <c r="B812" s="854">
        <v>82.8</v>
      </c>
      <c r="C812" s="857">
        <v>44.699999999999996</v>
      </c>
      <c r="D812" s="771" t="s">
        <v>2695</v>
      </c>
    </row>
    <row r="813" spans="1:4" s="770" customFormat="1" ht="11.25" customHeight="1" x14ac:dyDescent="0.2">
      <c r="A813" s="1187"/>
      <c r="B813" s="854">
        <v>663</v>
      </c>
      <c r="C813" s="857">
        <v>663</v>
      </c>
      <c r="D813" s="771" t="s">
        <v>2703</v>
      </c>
    </row>
    <row r="814" spans="1:4" s="770" customFormat="1" ht="11.25" customHeight="1" x14ac:dyDescent="0.2">
      <c r="A814" s="1187"/>
      <c r="B814" s="854">
        <v>17.37</v>
      </c>
      <c r="C814" s="857">
        <v>17.373999999999999</v>
      </c>
      <c r="D814" s="771" t="s">
        <v>931</v>
      </c>
    </row>
    <row r="815" spans="1:4" s="770" customFormat="1" ht="11.25" customHeight="1" x14ac:dyDescent="0.2">
      <c r="A815" s="1187"/>
      <c r="B815" s="854">
        <v>241</v>
      </c>
      <c r="C815" s="857">
        <v>0</v>
      </c>
      <c r="D815" s="771" t="s">
        <v>574</v>
      </c>
    </row>
    <row r="816" spans="1:4" s="770" customFormat="1" ht="11.25" customHeight="1" x14ac:dyDescent="0.2">
      <c r="A816" s="1187"/>
      <c r="B816" s="854">
        <v>2911.69</v>
      </c>
      <c r="C816" s="857">
        <v>2911.5989500000001</v>
      </c>
      <c r="D816" s="771" t="s">
        <v>2328</v>
      </c>
    </row>
    <row r="817" spans="1:4" s="770" customFormat="1" ht="11.25" customHeight="1" x14ac:dyDescent="0.2">
      <c r="A817" s="1187"/>
      <c r="B817" s="854">
        <v>1482</v>
      </c>
      <c r="C817" s="857">
        <v>1482</v>
      </c>
      <c r="D817" s="771" t="s">
        <v>597</v>
      </c>
    </row>
    <row r="818" spans="1:4" s="770" customFormat="1" ht="11.25" customHeight="1" x14ac:dyDescent="0.2">
      <c r="A818" s="1187"/>
      <c r="B818" s="854">
        <v>650.45000000000005</v>
      </c>
      <c r="C818" s="857">
        <v>650.44556</v>
      </c>
      <c r="D818" s="771" t="s">
        <v>687</v>
      </c>
    </row>
    <row r="819" spans="1:4" s="770" customFormat="1" ht="11.25" customHeight="1" x14ac:dyDescent="0.2">
      <c r="A819" s="1187"/>
      <c r="B819" s="854">
        <v>91</v>
      </c>
      <c r="C819" s="857">
        <v>91</v>
      </c>
      <c r="D819" s="771" t="s">
        <v>809</v>
      </c>
    </row>
    <row r="820" spans="1:4" s="770" customFormat="1" ht="11.25" customHeight="1" x14ac:dyDescent="0.2">
      <c r="A820" s="1187"/>
      <c r="B820" s="854">
        <v>40</v>
      </c>
      <c r="C820" s="857">
        <v>40</v>
      </c>
      <c r="D820" s="771" t="s">
        <v>876</v>
      </c>
    </row>
    <row r="821" spans="1:4" s="770" customFormat="1" ht="11.25" customHeight="1" x14ac:dyDescent="0.2">
      <c r="A821" s="1187"/>
      <c r="B821" s="854">
        <v>248.12</v>
      </c>
      <c r="C821" s="857">
        <v>248.11206000000001</v>
      </c>
      <c r="D821" s="771" t="s">
        <v>2331</v>
      </c>
    </row>
    <row r="822" spans="1:4" s="770" customFormat="1" ht="11.25" customHeight="1" x14ac:dyDescent="0.2">
      <c r="A822" s="1187"/>
      <c r="B822" s="854">
        <v>1163.55</v>
      </c>
      <c r="C822" s="857">
        <v>1163.5344</v>
      </c>
      <c r="D822" s="771" t="s">
        <v>2332</v>
      </c>
    </row>
    <row r="823" spans="1:4" s="770" customFormat="1" ht="11.25" customHeight="1" x14ac:dyDescent="0.2">
      <c r="A823" s="1187"/>
      <c r="B823" s="854">
        <v>275</v>
      </c>
      <c r="C823" s="857">
        <v>275</v>
      </c>
      <c r="D823" s="771" t="s">
        <v>496</v>
      </c>
    </row>
    <row r="824" spans="1:4" s="770" customFormat="1" ht="11.25" customHeight="1" x14ac:dyDescent="0.2">
      <c r="A824" s="1187"/>
      <c r="B824" s="854">
        <v>2061</v>
      </c>
      <c r="C824" s="857">
        <v>2061</v>
      </c>
      <c r="D824" s="771" t="s">
        <v>2698</v>
      </c>
    </row>
    <row r="825" spans="1:4" s="770" customFormat="1" ht="21" x14ac:dyDescent="0.2">
      <c r="A825" s="1187"/>
      <c r="B825" s="854">
        <v>78</v>
      </c>
      <c r="C825" s="857">
        <v>48.400590000000001</v>
      </c>
      <c r="D825" s="771" t="s">
        <v>2251</v>
      </c>
    </row>
    <row r="826" spans="1:4" s="770" customFormat="1" ht="11.25" customHeight="1" x14ac:dyDescent="0.2">
      <c r="A826" s="1187"/>
      <c r="B826" s="854">
        <v>718</v>
      </c>
      <c r="C826" s="857">
        <v>718</v>
      </c>
      <c r="D826" s="771" t="s">
        <v>599</v>
      </c>
    </row>
    <row r="827" spans="1:4" s="770" customFormat="1" ht="11.25" customHeight="1" x14ac:dyDescent="0.2">
      <c r="A827" s="1188"/>
      <c r="B827" s="855">
        <v>11497.48</v>
      </c>
      <c r="C827" s="856">
        <v>11166.422560000001</v>
      </c>
      <c r="D827" s="772" t="s">
        <v>11</v>
      </c>
    </row>
    <row r="828" spans="1:4" s="770" customFormat="1" ht="11.25" customHeight="1" x14ac:dyDescent="0.2">
      <c r="A828" s="1186" t="s">
        <v>553</v>
      </c>
      <c r="B828" s="853">
        <v>217229</v>
      </c>
      <c r="C828" s="858">
        <v>217229</v>
      </c>
      <c r="D828" s="769" t="s">
        <v>2689</v>
      </c>
    </row>
    <row r="829" spans="1:4" s="770" customFormat="1" ht="11.25" customHeight="1" x14ac:dyDescent="0.2">
      <c r="A829" s="1187"/>
      <c r="B829" s="854">
        <v>117.2</v>
      </c>
      <c r="C829" s="857">
        <v>109.56400000000001</v>
      </c>
      <c r="D829" s="771" t="s">
        <v>2690</v>
      </c>
    </row>
    <row r="830" spans="1:4" s="770" customFormat="1" ht="11.25" customHeight="1" x14ac:dyDescent="0.2">
      <c r="A830" s="1187"/>
      <c r="B830" s="854">
        <v>675</v>
      </c>
      <c r="C830" s="857">
        <v>675</v>
      </c>
      <c r="D830" s="771" t="s">
        <v>2695</v>
      </c>
    </row>
    <row r="831" spans="1:4" s="770" customFormat="1" ht="11.25" customHeight="1" x14ac:dyDescent="0.2">
      <c r="A831" s="1187"/>
      <c r="B831" s="854">
        <v>320</v>
      </c>
      <c r="C831" s="857">
        <v>320</v>
      </c>
      <c r="D831" s="771" t="s">
        <v>2703</v>
      </c>
    </row>
    <row r="832" spans="1:4" s="770" customFormat="1" ht="11.25" customHeight="1" x14ac:dyDescent="0.2">
      <c r="A832" s="1187"/>
      <c r="B832" s="854">
        <v>27</v>
      </c>
      <c r="C832" s="857">
        <v>27</v>
      </c>
      <c r="D832" s="771" t="s">
        <v>906</v>
      </c>
    </row>
    <row r="833" spans="1:4" s="770" customFormat="1" ht="11.25" customHeight="1" x14ac:dyDescent="0.2">
      <c r="A833" s="1187"/>
      <c r="B833" s="854">
        <v>133.22</v>
      </c>
      <c r="C833" s="857">
        <v>133.221</v>
      </c>
      <c r="D833" s="771" t="s">
        <v>931</v>
      </c>
    </row>
    <row r="834" spans="1:4" s="770" customFormat="1" ht="11.25" customHeight="1" x14ac:dyDescent="0.2">
      <c r="A834" s="1187"/>
      <c r="B834" s="854">
        <v>5378</v>
      </c>
      <c r="C834" s="857">
        <v>5378</v>
      </c>
      <c r="D834" s="771" t="s">
        <v>597</v>
      </c>
    </row>
    <row r="835" spans="1:4" s="770" customFormat="1" ht="11.25" customHeight="1" x14ac:dyDescent="0.2">
      <c r="A835" s="1187"/>
      <c r="B835" s="854">
        <v>5720</v>
      </c>
      <c r="C835" s="857">
        <v>5720</v>
      </c>
      <c r="D835" s="771" t="s">
        <v>2294</v>
      </c>
    </row>
    <row r="836" spans="1:4" s="770" customFormat="1" ht="11.25" customHeight="1" x14ac:dyDescent="0.2">
      <c r="A836" s="1187"/>
      <c r="B836" s="854">
        <v>467</v>
      </c>
      <c r="C836" s="857">
        <v>467</v>
      </c>
      <c r="D836" s="771" t="s">
        <v>809</v>
      </c>
    </row>
    <row r="837" spans="1:4" s="770" customFormat="1" ht="11.25" customHeight="1" x14ac:dyDescent="0.2">
      <c r="A837" s="1187"/>
      <c r="B837" s="854">
        <v>20</v>
      </c>
      <c r="C837" s="857">
        <v>16.904</v>
      </c>
      <c r="D837" s="771" t="s">
        <v>876</v>
      </c>
    </row>
    <row r="838" spans="1:4" s="770" customFormat="1" ht="11.25" customHeight="1" x14ac:dyDescent="0.2">
      <c r="A838" s="1187"/>
      <c r="B838" s="854">
        <v>1500</v>
      </c>
      <c r="C838" s="857">
        <v>1500</v>
      </c>
      <c r="D838" s="771" t="s">
        <v>939</v>
      </c>
    </row>
    <row r="839" spans="1:4" s="770" customFormat="1" ht="11.25" customHeight="1" x14ac:dyDescent="0.2">
      <c r="A839" s="1187"/>
      <c r="B839" s="854">
        <v>5000</v>
      </c>
      <c r="C839" s="857">
        <v>5000</v>
      </c>
      <c r="D839" s="771" t="s">
        <v>919</v>
      </c>
    </row>
    <row r="840" spans="1:4" s="770" customFormat="1" ht="11.25" customHeight="1" x14ac:dyDescent="0.2">
      <c r="A840" s="1187"/>
      <c r="B840" s="854">
        <v>5675</v>
      </c>
      <c r="C840" s="857">
        <v>3200</v>
      </c>
      <c r="D840" s="771" t="s">
        <v>496</v>
      </c>
    </row>
    <row r="841" spans="1:4" s="770" customFormat="1" ht="11.25" customHeight="1" x14ac:dyDescent="0.2">
      <c r="A841" s="1187"/>
      <c r="B841" s="854">
        <v>883</v>
      </c>
      <c r="C841" s="857">
        <v>883</v>
      </c>
      <c r="D841" s="771" t="s">
        <v>2698</v>
      </c>
    </row>
    <row r="842" spans="1:4" s="770" customFormat="1" ht="21" x14ac:dyDescent="0.2">
      <c r="A842" s="1187"/>
      <c r="B842" s="854">
        <v>82</v>
      </c>
      <c r="C842" s="857">
        <v>63.957089999999994</v>
      </c>
      <c r="D842" s="771" t="s">
        <v>2251</v>
      </c>
    </row>
    <row r="843" spans="1:4" s="770" customFormat="1" ht="11.25" customHeight="1" x14ac:dyDescent="0.2">
      <c r="A843" s="1187"/>
      <c r="B843" s="854">
        <v>2070</v>
      </c>
      <c r="C843" s="857">
        <v>2070</v>
      </c>
      <c r="D843" s="771" t="s">
        <v>599</v>
      </c>
    </row>
    <row r="844" spans="1:4" s="770" customFormat="1" ht="11.25" customHeight="1" x14ac:dyDescent="0.2">
      <c r="A844" s="1187"/>
      <c r="B844" s="854">
        <v>2573</v>
      </c>
      <c r="C844" s="857">
        <v>2573</v>
      </c>
      <c r="D844" s="771" t="s">
        <v>2865</v>
      </c>
    </row>
    <row r="845" spans="1:4" s="770" customFormat="1" ht="11.25" customHeight="1" x14ac:dyDescent="0.2">
      <c r="A845" s="1187"/>
      <c r="B845" s="854">
        <v>3043.8</v>
      </c>
      <c r="C845" s="857">
        <v>3043.8</v>
      </c>
      <c r="D845" s="771" t="s">
        <v>2402</v>
      </c>
    </row>
    <row r="846" spans="1:4" s="770" customFormat="1" ht="11.25" customHeight="1" x14ac:dyDescent="0.2">
      <c r="A846" s="1187"/>
      <c r="B846" s="854">
        <v>750.23</v>
      </c>
      <c r="C846" s="857">
        <v>750.23</v>
      </c>
      <c r="D846" s="771" t="s">
        <v>921</v>
      </c>
    </row>
    <row r="847" spans="1:4" s="770" customFormat="1" ht="11.25" customHeight="1" x14ac:dyDescent="0.2">
      <c r="A847" s="1187"/>
      <c r="B847" s="854">
        <v>144</v>
      </c>
      <c r="C847" s="857">
        <v>144</v>
      </c>
      <c r="D847" s="771" t="s">
        <v>887</v>
      </c>
    </row>
    <row r="848" spans="1:4" s="770" customFormat="1" ht="11.25" customHeight="1" x14ac:dyDescent="0.2">
      <c r="A848" s="1188"/>
      <c r="B848" s="855">
        <v>251807.45</v>
      </c>
      <c r="C848" s="856">
        <v>249303.67609000002</v>
      </c>
      <c r="D848" s="772" t="s">
        <v>11</v>
      </c>
    </row>
    <row r="849" spans="1:4" s="770" customFormat="1" ht="11.25" customHeight="1" x14ac:dyDescent="0.2">
      <c r="A849" s="1187" t="s">
        <v>478</v>
      </c>
      <c r="B849" s="854">
        <v>65</v>
      </c>
      <c r="C849" s="857">
        <v>65</v>
      </c>
      <c r="D849" s="771" t="s">
        <v>2688</v>
      </c>
    </row>
    <row r="850" spans="1:4" s="770" customFormat="1" ht="21" x14ac:dyDescent="0.2">
      <c r="A850" s="1187"/>
      <c r="B850" s="854">
        <v>345</v>
      </c>
      <c r="C850" s="857">
        <v>345</v>
      </c>
      <c r="D850" s="771" t="s">
        <v>2709</v>
      </c>
    </row>
    <row r="851" spans="1:4" s="770" customFormat="1" ht="11.25" customHeight="1" x14ac:dyDescent="0.2">
      <c r="A851" s="1187"/>
      <c r="B851" s="854">
        <v>28059.5</v>
      </c>
      <c r="C851" s="857">
        <v>28059.5</v>
      </c>
      <c r="D851" s="771" t="s">
        <v>2689</v>
      </c>
    </row>
    <row r="852" spans="1:4" s="770" customFormat="1" ht="11.25" customHeight="1" x14ac:dyDescent="0.2">
      <c r="A852" s="1187"/>
      <c r="B852" s="854">
        <v>415.20000000000005</v>
      </c>
      <c r="C852" s="857">
        <v>394.416</v>
      </c>
      <c r="D852" s="771" t="s">
        <v>2695</v>
      </c>
    </row>
    <row r="853" spans="1:4" s="770" customFormat="1" ht="11.25" customHeight="1" x14ac:dyDescent="0.2">
      <c r="A853" s="1187"/>
      <c r="B853" s="854">
        <v>70</v>
      </c>
      <c r="C853" s="857">
        <v>62.019999999999996</v>
      </c>
      <c r="D853" s="771" t="s">
        <v>2866</v>
      </c>
    </row>
    <row r="854" spans="1:4" s="770" customFormat="1" ht="11.25" customHeight="1" x14ac:dyDescent="0.2">
      <c r="A854" s="1187"/>
      <c r="B854" s="854">
        <v>200</v>
      </c>
      <c r="C854" s="857">
        <v>200</v>
      </c>
      <c r="D854" s="771" t="s">
        <v>2867</v>
      </c>
    </row>
    <row r="855" spans="1:4" s="770" customFormat="1" ht="11.25" customHeight="1" x14ac:dyDescent="0.2">
      <c r="A855" s="1187"/>
      <c r="B855" s="854">
        <v>400</v>
      </c>
      <c r="C855" s="857">
        <v>400</v>
      </c>
      <c r="D855" s="771" t="s">
        <v>2868</v>
      </c>
    </row>
    <row r="856" spans="1:4" s="770" customFormat="1" ht="11.25" customHeight="1" x14ac:dyDescent="0.2">
      <c r="A856" s="1187"/>
      <c r="B856" s="854">
        <v>80</v>
      </c>
      <c r="C856" s="857">
        <v>80</v>
      </c>
      <c r="D856" s="771" t="s">
        <v>781</v>
      </c>
    </row>
    <row r="857" spans="1:4" s="770" customFormat="1" ht="11.25" customHeight="1" x14ac:dyDescent="0.2">
      <c r="A857" s="1187"/>
      <c r="B857" s="854">
        <v>1609.3600000000001</v>
      </c>
      <c r="C857" s="857">
        <v>1609.3092000000001</v>
      </c>
      <c r="D857" s="771" t="s">
        <v>2328</v>
      </c>
    </row>
    <row r="858" spans="1:4" s="770" customFormat="1" ht="11.25" customHeight="1" x14ac:dyDescent="0.2">
      <c r="A858" s="1187"/>
      <c r="B858" s="854">
        <v>2514.9999999999995</v>
      </c>
      <c r="C858" s="857">
        <v>2514.9999999999995</v>
      </c>
      <c r="D858" s="771" t="s">
        <v>2294</v>
      </c>
    </row>
    <row r="859" spans="1:4" s="770" customFormat="1" ht="11.25" customHeight="1" x14ac:dyDescent="0.2">
      <c r="A859" s="1187"/>
      <c r="B859" s="854">
        <v>50</v>
      </c>
      <c r="C859" s="857">
        <v>50</v>
      </c>
      <c r="D859" s="771" t="s">
        <v>2696</v>
      </c>
    </row>
    <row r="860" spans="1:4" s="770" customFormat="1" ht="11.25" customHeight="1" x14ac:dyDescent="0.2">
      <c r="A860" s="1187"/>
      <c r="B860" s="854">
        <v>172.83</v>
      </c>
      <c r="C860" s="857">
        <v>172.81719000000001</v>
      </c>
      <c r="D860" s="771" t="s">
        <v>2331</v>
      </c>
    </row>
    <row r="861" spans="1:4" s="770" customFormat="1" ht="11.25" customHeight="1" x14ac:dyDescent="0.2">
      <c r="A861" s="1187"/>
      <c r="B861" s="854">
        <v>530.65</v>
      </c>
      <c r="C861" s="857">
        <v>530.59482000000003</v>
      </c>
      <c r="D861" s="771" t="s">
        <v>2332</v>
      </c>
    </row>
    <row r="862" spans="1:4" s="770" customFormat="1" ht="11.25" customHeight="1" x14ac:dyDescent="0.2">
      <c r="A862" s="1187"/>
      <c r="B862" s="854">
        <v>50</v>
      </c>
      <c r="C862" s="857">
        <v>50</v>
      </c>
      <c r="D862" s="771" t="s">
        <v>496</v>
      </c>
    </row>
    <row r="863" spans="1:4" s="770" customFormat="1" ht="11.25" customHeight="1" x14ac:dyDescent="0.2">
      <c r="A863" s="1187"/>
      <c r="B863" s="854">
        <v>1215</v>
      </c>
      <c r="C863" s="857">
        <v>1215</v>
      </c>
      <c r="D863" s="771" t="s">
        <v>2698</v>
      </c>
    </row>
    <row r="864" spans="1:4" s="770" customFormat="1" ht="11.25" customHeight="1" x14ac:dyDescent="0.2">
      <c r="A864" s="1187"/>
      <c r="B864" s="854">
        <v>110</v>
      </c>
      <c r="C864" s="857">
        <v>110</v>
      </c>
      <c r="D864" s="771" t="s">
        <v>887</v>
      </c>
    </row>
    <row r="865" spans="1:4" s="770" customFormat="1" ht="11.25" customHeight="1" x14ac:dyDescent="0.2">
      <c r="A865" s="1187"/>
      <c r="B865" s="854">
        <v>35887.54</v>
      </c>
      <c r="C865" s="857">
        <v>35858.657209999998</v>
      </c>
      <c r="D865" s="771" t="s">
        <v>11</v>
      </c>
    </row>
    <row r="866" spans="1:4" s="815" customFormat="1" ht="15" x14ac:dyDescent="0.2">
      <c r="A866" s="841" t="s">
        <v>4324</v>
      </c>
      <c r="B866" s="809">
        <v>849730.51000000013</v>
      </c>
      <c r="C866" s="809">
        <v>769385.88197999995</v>
      </c>
      <c r="D866" s="810"/>
    </row>
    <row r="867" spans="1:4" s="832" customFormat="1" ht="24.75" customHeight="1" x14ac:dyDescent="0.2">
      <c r="A867" s="842" t="s">
        <v>4325</v>
      </c>
      <c r="B867" s="843"/>
      <c r="C867" s="843"/>
      <c r="D867" s="844"/>
    </row>
    <row r="868" spans="1:4" s="770" customFormat="1" ht="11.25" customHeight="1" x14ac:dyDescent="0.2">
      <c r="A868" s="1186" t="s">
        <v>721</v>
      </c>
      <c r="B868" s="853">
        <v>60</v>
      </c>
      <c r="C868" s="853">
        <v>50</v>
      </c>
      <c r="D868" s="769" t="s">
        <v>2700</v>
      </c>
    </row>
    <row r="869" spans="1:4" s="770" customFormat="1" ht="11.25" customHeight="1" x14ac:dyDescent="0.2">
      <c r="A869" s="1187"/>
      <c r="B869" s="854">
        <v>400</v>
      </c>
      <c r="C869" s="854">
        <v>400</v>
      </c>
      <c r="D869" s="771" t="s">
        <v>713</v>
      </c>
    </row>
    <row r="870" spans="1:4" s="770" customFormat="1" ht="11.25" customHeight="1" x14ac:dyDescent="0.2">
      <c r="A870" s="1188"/>
      <c r="B870" s="855">
        <v>460</v>
      </c>
      <c r="C870" s="855">
        <v>450</v>
      </c>
      <c r="D870" s="772" t="s">
        <v>11</v>
      </c>
    </row>
    <row r="871" spans="1:4" s="770" customFormat="1" ht="11.25" customHeight="1" x14ac:dyDescent="0.2">
      <c r="A871" s="1187" t="s">
        <v>2869</v>
      </c>
      <c r="B871" s="854">
        <v>126.7</v>
      </c>
      <c r="C871" s="854">
        <v>105.36</v>
      </c>
      <c r="D871" s="771" t="s">
        <v>2700</v>
      </c>
    </row>
    <row r="872" spans="1:4" s="770" customFormat="1" ht="11.25" customHeight="1" x14ac:dyDescent="0.2">
      <c r="A872" s="1187"/>
      <c r="B872" s="854">
        <v>126.7</v>
      </c>
      <c r="C872" s="854">
        <v>105.36</v>
      </c>
      <c r="D872" s="771" t="s">
        <v>11</v>
      </c>
    </row>
    <row r="873" spans="1:4" s="770" customFormat="1" ht="11.25" customHeight="1" x14ac:dyDescent="0.2">
      <c r="A873" s="1186" t="s">
        <v>734</v>
      </c>
      <c r="B873" s="853">
        <v>89.8</v>
      </c>
      <c r="C873" s="853">
        <v>74.591239999999999</v>
      </c>
      <c r="D873" s="769" t="s">
        <v>2700</v>
      </c>
    </row>
    <row r="874" spans="1:4" s="770" customFormat="1" ht="11.25" customHeight="1" x14ac:dyDescent="0.2">
      <c r="A874" s="1187"/>
      <c r="B874" s="854">
        <v>300</v>
      </c>
      <c r="C874" s="854">
        <v>300</v>
      </c>
      <c r="D874" s="771" t="s">
        <v>713</v>
      </c>
    </row>
    <row r="875" spans="1:4" s="770" customFormat="1" ht="11.25" customHeight="1" x14ac:dyDescent="0.2">
      <c r="A875" s="1188"/>
      <c r="B875" s="855">
        <v>389.8</v>
      </c>
      <c r="C875" s="855">
        <v>374.59123999999997</v>
      </c>
      <c r="D875" s="772" t="s">
        <v>11</v>
      </c>
    </row>
    <row r="876" spans="1:4" s="770" customFormat="1" ht="11.25" customHeight="1" x14ac:dyDescent="0.2">
      <c r="A876" s="1187" t="s">
        <v>2870</v>
      </c>
      <c r="B876" s="854">
        <v>105.5</v>
      </c>
      <c r="C876" s="854">
        <v>84.4</v>
      </c>
      <c r="D876" s="771" t="s">
        <v>2700</v>
      </c>
    </row>
    <row r="877" spans="1:4" s="770" customFormat="1" ht="11.25" customHeight="1" x14ac:dyDescent="0.2">
      <c r="A877" s="1187"/>
      <c r="B877" s="854">
        <v>105.5</v>
      </c>
      <c r="C877" s="854">
        <v>84.4</v>
      </c>
      <c r="D877" s="771" t="s">
        <v>11</v>
      </c>
    </row>
    <row r="878" spans="1:4" s="770" customFormat="1" ht="11.25" customHeight="1" x14ac:dyDescent="0.2">
      <c r="A878" s="1186" t="s">
        <v>2871</v>
      </c>
      <c r="B878" s="853">
        <v>145</v>
      </c>
      <c r="C878" s="853">
        <v>120</v>
      </c>
      <c r="D878" s="769" t="s">
        <v>2700</v>
      </c>
    </row>
    <row r="879" spans="1:4" s="770" customFormat="1" ht="11.25" customHeight="1" x14ac:dyDescent="0.2">
      <c r="A879" s="1188"/>
      <c r="B879" s="855">
        <v>145</v>
      </c>
      <c r="C879" s="855">
        <v>120</v>
      </c>
      <c r="D879" s="772" t="s">
        <v>11</v>
      </c>
    </row>
    <row r="880" spans="1:4" s="770" customFormat="1" ht="11.25" customHeight="1" x14ac:dyDescent="0.2">
      <c r="A880" s="1186" t="s">
        <v>2872</v>
      </c>
      <c r="B880" s="853">
        <v>60</v>
      </c>
      <c r="C880" s="853">
        <v>50</v>
      </c>
      <c r="D880" s="769" t="s">
        <v>2700</v>
      </c>
    </row>
    <row r="881" spans="1:4" s="770" customFormat="1" ht="11.25" customHeight="1" x14ac:dyDescent="0.2">
      <c r="A881" s="1187"/>
      <c r="B881" s="854">
        <v>233.48</v>
      </c>
      <c r="C881" s="854">
        <v>233.4786</v>
      </c>
      <c r="D881" s="771" t="s">
        <v>2701</v>
      </c>
    </row>
    <row r="882" spans="1:4" s="770" customFormat="1" ht="11.25" customHeight="1" x14ac:dyDescent="0.2">
      <c r="A882" s="1188"/>
      <c r="B882" s="855">
        <v>293.48</v>
      </c>
      <c r="C882" s="855">
        <v>283.47860000000003</v>
      </c>
      <c r="D882" s="772" t="s">
        <v>11</v>
      </c>
    </row>
    <row r="883" spans="1:4" s="770" customFormat="1" ht="11.25" customHeight="1" x14ac:dyDescent="0.2">
      <c r="A883" s="1186" t="s">
        <v>2873</v>
      </c>
      <c r="B883" s="853">
        <v>145</v>
      </c>
      <c r="C883" s="853">
        <v>120</v>
      </c>
      <c r="D883" s="769" t="s">
        <v>2700</v>
      </c>
    </row>
    <row r="884" spans="1:4" s="770" customFormat="1" ht="11.25" customHeight="1" x14ac:dyDescent="0.2">
      <c r="A884" s="1188"/>
      <c r="B884" s="855">
        <v>145</v>
      </c>
      <c r="C884" s="855">
        <v>120</v>
      </c>
      <c r="D884" s="772" t="s">
        <v>11</v>
      </c>
    </row>
    <row r="885" spans="1:4" s="770" customFormat="1" ht="11.25" customHeight="1" x14ac:dyDescent="0.2">
      <c r="A885" s="1187" t="s">
        <v>764</v>
      </c>
      <c r="B885" s="854">
        <v>60</v>
      </c>
      <c r="C885" s="854">
        <v>50</v>
      </c>
      <c r="D885" s="771" t="s">
        <v>2700</v>
      </c>
    </row>
    <row r="886" spans="1:4" s="770" customFormat="1" ht="11.25" customHeight="1" x14ac:dyDescent="0.2">
      <c r="A886" s="1187"/>
      <c r="B886" s="854">
        <v>250</v>
      </c>
      <c r="C886" s="854">
        <v>250</v>
      </c>
      <c r="D886" s="771" t="s">
        <v>2703</v>
      </c>
    </row>
    <row r="887" spans="1:4" s="770" customFormat="1" ht="11.25" customHeight="1" x14ac:dyDescent="0.2">
      <c r="A887" s="1187"/>
      <c r="B887" s="854">
        <v>376.7</v>
      </c>
      <c r="C887" s="854">
        <v>376.7</v>
      </c>
      <c r="D887" s="771" t="s">
        <v>763</v>
      </c>
    </row>
    <row r="888" spans="1:4" s="770" customFormat="1" ht="11.25" customHeight="1" x14ac:dyDescent="0.2">
      <c r="A888" s="1187"/>
      <c r="B888" s="854">
        <v>686.7</v>
      </c>
      <c r="C888" s="854">
        <v>676.7</v>
      </c>
      <c r="D888" s="771" t="s">
        <v>11</v>
      </c>
    </row>
    <row r="889" spans="1:4" s="770" customFormat="1" ht="11.25" customHeight="1" x14ac:dyDescent="0.2">
      <c r="A889" s="1186" t="s">
        <v>2874</v>
      </c>
      <c r="B889" s="853">
        <v>125</v>
      </c>
      <c r="C889" s="853">
        <v>125</v>
      </c>
      <c r="D889" s="769" t="s">
        <v>2700</v>
      </c>
    </row>
    <row r="890" spans="1:4" s="770" customFormat="1" ht="11.25" customHeight="1" x14ac:dyDescent="0.2">
      <c r="A890" s="1188"/>
      <c r="B890" s="855">
        <v>125</v>
      </c>
      <c r="C890" s="855">
        <v>125</v>
      </c>
      <c r="D890" s="772" t="s">
        <v>11</v>
      </c>
    </row>
    <row r="891" spans="1:4" s="770" customFormat="1" ht="11.25" customHeight="1" x14ac:dyDescent="0.2">
      <c r="A891" s="1187" t="s">
        <v>2875</v>
      </c>
      <c r="B891" s="854">
        <v>71.599999999999994</v>
      </c>
      <c r="C891" s="854">
        <v>59.593000000000004</v>
      </c>
      <c r="D891" s="771" t="s">
        <v>2700</v>
      </c>
    </row>
    <row r="892" spans="1:4" s="770" customFormat="1" ht="11.25" customHeight="1" x14ac:dyDescent="0.2">
      <c r="A892" s="1187"/>
      <c r="B892" s="854">
        <v>71.599999999999994</v>
      </c>
      <c r="C892" s="854">
        <v>59.593000000000004</v>
      </c>
      <c r="D892" s="771" t="s">
        <v>11</v>
      </c>
    </row>
    <row r="893" spans="1:4" s="770" customFormat="1" ht="11.25" customHeight="1" x14ac:dyDescent="0.2">
      <c r="A893" s="1186" t="s">
        <v>2876</v>
      </c>
      <c r="B893" s="853">
        <v>144.4</v>
      </c>
      <c r="C893" s="853">
        <v>119.515</v>
      </c>
      <c r="D893" s="769" t="s">
        <v>2700</v>
      </c>
    </row>
    <row r="894" spans="1:4" s="770" customFormat="1" ht="11.25" customHeight="1" x14ac:dyDescent="0.2">
      <c r="A894" s="1188"/>
      <c r="B894" s="855">
        <v>144.4</v>
      </c>
      <c r="C894" s="855">
        <v>119.515</v>
      </c>
      <c r="D894" s="772" t="s">
        <v>11</v>
      </c>
    </row>
    <row r="895" spans="1:4" s="770" customFormat="1" ht="11.25" customHeight="1" x14ac:dyDescent="0.2">
      <c r="A895" s="1187" t="s">
        <v>2877</v>
      </c>
      <c r="B895" s="854">
        <v>145</v>
      </c>
      <c r="C895" s="854">
        <v>120</v>
      </c>
      <c r="D895" s="771" t="s">
        <v>2700</v>
      </c>
    </row>
    <row r="896" spans="1:4" s="770" customFormat="1" ht="11.25" customHeight="1" x14ac:dyDescent="0.2">
      <c r="A896" s="1187"/>
      <c r="B896" s="854">
        <v>239.5</v>
      </c>
      <c r="C896" s="854">
        <v>239.5</v>
      </c>
      <c r="D896" s="771" t="s">
        <v>2701</v>
      </c>
    </row>
    <row r="897" spans="1:4" s="770" customFormat="1" ht="11.25" customHeight="1" x14ac:dyDescent="0.2">
      <c r="A897" s="1187"/>
      <c r="B897" s="854">
        <v>384.5</v>
      </c>
      <c r="C897" s="854">
        <v>359.5</v>
      </c>
      <c r="D897" s="771" t="s">
        <v>11</v>
      </c>
    </row>
    <row r="898" spans="1:4" s="770" customFormat="1" ht="11.25" customHeight="1" x14ac:dyDescent="0.2">
      <c r="A898" s="1186" t="s">
        <v>2878</v>
      </c>
      <c r="B898" s="853">
        <v>145</v>
      </c>
      <c r="C898" s="853">
        <v>120</v>
      </c>
      <c r="D898" s="769" t="s">
        <v>2700</v>
      </c>
    </row>
    <row r="899" spans="1:4" s="770" customFormat="1" ht="11.25" customHeight="1" x14ac:dyDescent="0.2">
      <c r="A899" s="1187"/>
      <c r="B899" s="854">
        <v>93.42</v>
      </c>
      <c r="C899" s="854">
        <v>93.419250000000005</v>
      </c>
      <c r="D899" s="771" t="s">
        <v>2703</v>
      </c>
    </row>
    <row r="900" spans="1:4" s="770" customFormat="1" ht="11.25" customHeight="1" x14ac:dyDescent="0.2">
      <c r="A900" s="1188"/>
      <c r="B900" s="855">
        <v>238.42000000000002</v>
      </c>
      <c r="C900" s="855">
        <v>213.41925000000001</v>
      </c>
      <c r="D900" s="772" t="s">
        <v>11</v>
      </c>
    </row>
    <row r="901" spans="1:4" s="770" customFormat="1" ht="11.25" customHeight="1" x14ac:dyDescent="0.2">
      <c r="A901" s="1187" t="s">
        <v>2879</v>
      </c>
      <c r="B901" s="854">
        <v>125</v>
      </c>
      <c r="C901" s="854">
        <v>21.549999999999997</v>
      </c>
      <c r="D901" s="771" t="s">
        <v>2700</v>
      </c>
    </row>
    <row r="902" spans="1:4" s="770" customFormat="1" ht="11.25" customHeight="1" x14ac:dyDescent="0.2">
      <c r="A902" s="1187"/>
      <c r="B902" s="854">
        <v>125</v>
      </c>
      <c r="C902" s="854">
        <v>21.549999999999997</v>
      </c>
      <c r="D902" s="771" t="s">
        <v>11</v>
      </c>
    </row>
    <row r="903" spans="1:4" s="770" customFormat="1" ht="11.25" customHeight="1" x14ac:dyDescent="0.2">
      <c r="A903" s="1186" t="s">
        <v>2880</v>
      </c>
      <c r="B903" s="853">
        <v>125</v>
      </c>
      <c r="C903" s="853">
        <v>100</v>
      </c>
      <c r="D903" s="769" t="s">
        <v>2700</v>
      </c>
    </row>
    <row r="904" spans="1:4" s="770" customFormat="1" ht="11.25" customHeight="1" x14ac:dyDescent="0.2">
      <c r="A904" s="1188"/>
      <c r="B904" s="855">
        <v>125</v>
      </c>
      <c r="C904" s="855">
        <v>100</v>
      </c>
      <c r="D904" s="772" t="s">
        <v>11</v>
      </c>
    </row>
    <row r="905" spans="1:4" s="770" customFormat="1" ht="11.25" customHeight="1" x14ac:dyDescent="0.2">
      <c r="A905" s="1187" t="s">
        <v>2881</v>
      </c>
      <c r="B905" s="854">
        <v>87.56</v>
      </c>
      <c r="C905" s="854">
        <v>73.342929999999996</v>
      </c>
      <c r="D905" s="771" t="s">
        <v>2700</v>
      </c>
    </row>
    <row r="906" spans="1:4" s="770" customFormat="1" ht="11.25" customHeight="1" x14ac:dyDescent="0.2">
      <c r="A906" s="1187"/>
      <c r="B906" s="854">
        <v>87.56</v>
      </c>
      <c r="C906" s="854">
        <v>73.342929999999996</v>
      </c>
      <c r="D906" s="771" t="s">
        <v>11</v>
      </c>
    </row>
    <row r="907" spans="1:4" s="770" customFormat="1" ht="11.25" customHeight="1" x14ac:dyDescent="0.2">
      <c r="A907" s="1186" t="s">
        <v>958</v>
      </c>
      <c r="B907" s="853">
        <v>120</v>
      </c>
      <c r="C907" s="853">
        <v>120</v>
      </c>
      <c r="D907" s="769" t="s">
        <v>946</v>
      </c>
    </row>
    <row r="908" spans="1:4" s="770" customFormat="1" ht="11.25" customHeight="1" x14ac:dyDescent="0.2">
      <c r="A908" s="1188"/>
      <c r="B908" s="855">
        <v>120</v>
      </c>
      <c r="C908" s="855">
        <v>120</v>
      </c>
      <c r="D908" s="772" t="s">
        <v>11</v>
      </c>
    </row>
    <row r="909" spans="1:4" s="770" customFormat="1" ht="11.25" customHeight="1" x14ac:dyDescent="0.2">
      <c r="A909" s="1186" t="s">
        <v>2882</v>
      </c>
      <c r="B909" s="853">
        <v>384</v>
      </c>
      <c r="C909" s="853">
        <v>384</v>
      </c>
      <c r="D909" s="769" t="s">
        <v>2694</v>
      </c>
    </row>
    <row r="910" spans="1:4" s="770" customFormat="1" ht="11.25" customHeight="1" x14ac:dyDescent="0.2">
      <c r="A910" s="1188"/>
      <c r="B910" s="855">
        <v>384</v>
      </c>
      <c r="C910" s="855">
        <v>384</v>
      </c>
      <c r="D910" s="772" t="s">
        <v>11</v>
      </c>
    </row>
    <row r="911" spans="1:4" s="770" customFormat="1" ht="11.25" customHeight="1" x14ac:dyDescent="0.2">
      <c r="A911" s="1186" t="s">
        <v>2883</v>
      </c>
      <c r="B911" s="853">
        <v>127.49</v>
      </c>
      <c r="C911" s="853">
        <v>105.48532</v>
      </c>
      <c r="D911" s="769" t="s">
        <v>2700</v>
      </c>
    </row>
    <row r="912" spans="1:4" s="770" customFormat="1" ht="11.25" customHeight="1" x14ac:dyDescent="0.2">
      <c r="A912" s="1188"/>
      <c r="B912" s="855">
        <v>127.49</v>
      </c>
      <c r="C912" s="855">
        <v>105.48532</v>
      </c>
      <c r="D912" s="772" t="s">
        <v>11</v>
      </c>
    </row>
    <row r="913" spans="1:4" s="815" customFormat="1" ht="15" x14ac:dyDescent="0.2">
      <c r="A913" s="845" t="s">
        <v>4326</v>
      </c>
      <c r="B913" s="809">
        <v>4285.1499999999996</v>
      </c>
      <c r="C913" s="809">
        <v>3895.9353399999991</v>
      </c>
      <c r="D913" s="810"/>
    </row>
    <row r="914" spans="1:4" s="832" customFormat="1" ht="24.75" customHeight="1" x14ac:dyDescent="0.2">
      <c r="A914" s="842" t="s">
        <v>4328</v>
      </c>
      <c r="B914" s="846"/>
      <c r="C914" s="846"/>
      <c r="D914" s="817"/>
    </row>
    <row r="915" spans="1:4" s="770" customFormat="1" ht="11.25" customHeight="1" x14ac:dyDescent="0.2">
      <c r="A915" s="1186" t="s">
        <v>885</v>
      </c>
      <c r="B915" s="853">
        <v>50</v>
      </c>
      <c r="C915" s="853">
        <v>50</v>
      </c>
      <c r="D915" s="769" t="s">
        <v>884</v>
      </c>
    </row>
    <row r="916" spans="1:4" s="770" customFormat="1" ht="11.25" customHeight="1" x14ac:dyDescent="0.2">
      <c r="A916" s="1188"/>
      <c r="B916" s="855">
        <v>50</v>
      </c>
      <c r="C916" s="855">
        <v>50</v>
      </c>
      <c r="D916" s="772" t="s">
        <v>11</v>
      </c>
    </row>
    <row r="917" spans="1:4" s="770" customFormat="1" ht="11.25" customHeight="1" x14ac:dyDescent="0.2">
      <c r="A917" s="1187" t="s">
        <v>2884</v>
      </c>
      <c r="B917" s="854">
        <v>4095</v>
      </c>
      <c r="C917" s="854">
        <v>4095</v>
      </c>
      <c r="D917" s="771" t="s">
        <v>2885</v>
      </c>
    </row>
    <row r="918" spans="1:4" s="770" customFormat="1" ht="11.25" customHeight="1" x14ac:dyDescent="0.2">
      <c r="A918" s="1187"/>
      <c r="B918" s="854">
        <v>4095</v>
      </c>
      <c r="C918" s="854">
        <v>4095</v>
      </c>
      <c r="D918" s="771" t="s">
        <v>11</v>
      </c>
    </row>
    <row r="919" spans="1:4" s="815" customFormat="1" ht="15" x14ac:dyDescent="0.2">
      <c r="A919" s="845" t="s">
        <v>4326</v>
      </c>
      <c r="B919" s="809">
        <v>4145</v>
      </c>
      <c r="C919" s="809">
        <v>4145</v>
      </c>
      <c r="D919" s="810"/>
    </row>
    <row r="920" spans="1:4" s="832" customFormat="1" ht="24.75" customHeight="1" x14ac:dyDescent="0.2">
      <c r="A920" s="842" t="s">
        <v>4327</v>
      </c>
      <c r="B920" s="846"/>
      <c r="C920" s="846"/>
      <c r="D920" s="817"/>
    </row>
    <row r="921" spans="1:4" s="770" customFormat="1" ht="11.25" customHeight="1" x14ac:dyDescent="0.2">
      <c r="A921" s="1186" t="s">
        <v>462</v>
      </c>
      <c r="B921" s="853">
        <v>1000</v>
      </c>
      <c r="C921" s="853">
        <v>999.88149999999996</v>
      </c>
      <c r="D921" s="769" t="s">
        <v>226</v>
      </c>
    </row>
    <row r="922" spans="1:4" s="770" customFormat="1" ht="11.25" customHeight="1" x14ac:dyDescent="0.2">
      <c r="A922" s="1188"/>
      <c r="B922" s="855">
        <v>1000</v>
      </c>
      <c r="C922" s="855">
        <v>999.88149999999996</v>
      </c>
      <c r="D922" s="772" t="s">
        <v>11</v>
      </c>
    </row>
    <row r="923" spans="1:4" s="770" customFormat="1" ht="11.25" customHeight="1" x14ac:dyDescent="0.2">
      <c r="A923" s="1187" t="s">
        <v>924</v>
      </c>
      <c r="B923" s="854">
        <v>1000</v>
      </c>
      <c r="C923" s="854">
        <v>1000</v>
      </c>
      <c r="D923" s="771" t="s">
        <v>923</v>
      </c>
    </row>
    <row r="924" spans="1:4" s="770" customFormat="1" ht="11.25" customHeight="1" x14ac:dyDescent="0.2">
      <c r="A924" s="1187"/>
      <c r="B924" s="854">
        <v>1000</v>
      </c>
      <c r="C924" s="854">
        <v>1000</v>
      </c>
      <c r="D924" s="771" t="s">
        <v>11</v>
      </c>
    </row>
    <row r="925" spans="1:4" s="770" customFormat="1" ht="11.25" customHeight="1" x14ac:dyDescent="0.2">
      <c r="A925" s="1186" t="s">
        <v>2886</v>
      </c>
      <c r="B925" s="853">
        <v>1799</v>
      </c>
      <c r="C925" s="853">
        <v>1799</v>
      </c>
      <c r="D925" s="769" t="s">
        <v>2689</v>
      </c>
    </row>
    <row r="926" spans="1:4" s="770" customFormat="1" ht="11.25" customHeight="1" x14ac:dyDescent="0.2">
      <c r="A926" s="1187"/>
      <c r="B926" s="854">
        <v>60</v>
      </c>
      <c r="C926" s="854">
        <v>60</v>
      </c>
      <c r="D926" s="771" t="s">
        <v>2276</v>
      </c>
    </row>
    <row r="927" spans="1:4" s="770" customFormat="1" ht="11.25" customHeight="1" x14ac:dyDescent="0.2">
      <c r="A927" s="1188"/>
      <c r="B927" s="855">
        <v>1859</v>
      </c>
      <c r="C927" s="855">
        <v>1859</v>
      </c>
      <c r="D927" s="772" t="s">
        <v>11</v>
      </c>
    </row>
    <row r="928" spans="1:4" s="770" customFormat="1" ht="11.25" customHeight="1" x14ac:dyDescent="0.2">
      <c r="A928" s="1187" t="s">
        <v>485</v>
      </c>
      <c r="B928" s="854">
        <v>220</v>
      </c>
      <c r="C928" s="854">
        <v>207.2278</v>
      </c>
      <c r="D928" s="771" t="s">
        <v>484</v>
      </c>
    </row>
    <row r="929" spans="1:4" s="770" customFormat="1" ht="11.25" customHeight="1" x14ac:dyDescent="0.2">
      <c r="A929" s="1187"/>
      <c r="B929" s="854">
        <v>1205</v>
      </c>
      <c r="C929" s="854">
        <v>1205</v>
      </c>
      <c r="D929" s="771" t="s">
        <v>486</v>
      </c>
    </row>
    <row r="930" spans="1:4" s="770" customFormat="1" ht="11.25" customHeight="1" x14ac:dyDescent="0.2">
      <c r="A930" s="1187"/>
      <c r="B930" s="854">
        <v>500</v>
      </c>
      <c r="C930" s="854">
        <v>500</v>
      </c>
      <c r="D930" s="771" t="s">
        <v>487</v>
      </c>
    </row>
    <row r="931" spans="1:4" s="770" customFormat="1" ht="11.25" customHeight="1" x14ac:dyDescent="0.2">
      <c r="A931" s="1187"/>
      <c r="B931" s="854">
        <v>31740</v>
      </c>
      <c r="C931" s="854">
        <v>31737.55</v>
      </c>
      <c r="D931" s="771" t="s">
        <v>495</v>
      </c>
    </row>
    <row r="932" spans="1:4" s="770" customFormat="1" ht="11.25" customHeight="1" x14ac:dyDescent="0.2">
      <c r="A932" s="1187"/>
      <c r="B932" s="854">
        <v>540</v>
      </c>
      <c r="C932" s="854">
        <v>0</v>
      </c>
      <c r="D932" s="771" t="s">
        <v>2465</v>
      </c>
    </row>
    <row r="933" spans="1:4" s="770" customFormat="1" ht="11.25" customHeight="1" x14ac:dyDescent="0.2">
      <c r="A933" s="1187"/>
      <c r="B933" s="854">
        <v>477</v>
      </c>
      <c r="C933" s="854">
        <v>240.08996000000002</v>
      </c>
      <c r="D933" s="771" t="s">
        <v>2462</v>
      </c>
    </row>
    <row r="934" spans="1:4" s="770" customFormat="1" ht="11.25" customHeight="1" x14ac:dyDescent="0.2">
      <c r="A934" s="1187"/>
      <c r="B934" s="854">
        <v>35293.5</v>
      </c>
      <c r="C934" s="854">
        <v>35293.499150000003</v>
      </c>
      <c r="D934" s="771" t="s">
        <v>2887</v>
      </c>
    </row>
    <row r="935" spans="1:4" s="770" customFormat="1" ht="11.25" customHeight="1" x14ac:dyDescent="0.2">
      <c r="A935" s="1187"/>
      <c r="B935" s="854">
        <v>5000</v>
      </c>
      <c r="C935" s="854">
        <v>4999.9999200000002</v>
      </c>
      <c r="D935" s="771" t="s">
        <v>554</v>
      </c>
    </row>
    <row r="936" spans="1:4" s="770" customFormat="1" ht="11.25" customHeight="1" x14ac:dyDescent="0.2">
      <c r="A936" s="1187"/>
      <c r="B936" s="854">
        <v>500</v>
      </c>
      <c r="C936" s="854">
        <v>0</v>
      </c>
      <c r="D936" s="771" t="s">
        <v>2888</v>
      </c>
    </row>
    <row r="937" spans="1:4" s="770" customFormat="1" ht="11.25" customHeight="1" x14ac:dyDescent="0.2">
      <c r="A937" s="1187"/>
      <c r="B937" s="854">
        <v>75475.5</v>
      </c>
      <c r="C937" s="854">
        <v>74183.366829999999</v>
      </c>
      <c r="D937" s="771" t="s">
        <v>11</v>
      </c>
    </row>
    <row r="938" spans="1:4" s="770" customFormat="1" ht="11.25" customHeight="1" x14ac:dyDescent="0.2">
      <c r="A938" s="1186" t="s">
        <v>2889</v>
      </c>
      <c r="B938" s="853">
        <v>50</v>
      </c>
      <c r="C938" s="853">
        <v>50</v>
      </c>
      <c r="D938" s="769" t="s">
        <v>906</v>
      </c>
    </row>
    <row r="939" spans="1:4" s="770" customFormat="1" ht="11.25" customHeight="1" x14ac:dyDescent="0.2">
      <c r="A939" s="1188"/>
      <c r="B939" s="855">
        <v>50</v>
      </c>
      <c r="C939" s="855">
        <v>50</v>
      </c>
      <c r="D939" s="772" t="s">
        <v>11</v>
      </c>
    </row>
    <row r="940" spans="1:4" s="770" customFormat="1" ht="11.25" customHeight="1" x14ac:dyDescent="0.2">
      <c r="A940" s="1187" t="s">
        <v>2890</v>
      </c>
      <c r="B940" s="854">
        <v>15200</v>
      </c>
      <c r="C940" s="854">
        <v>15200</v>
      </c>
      <c r="D940" s="771" t="s">
        <v>2891</v>
      </c>
    </row>
    <row r="941" spans="1:4" s="770" customFormat="1" ht="11.25" customHeight="1" x14ac:dyDescent="0.2">
      <c r="A941" s="1187"/>
      <c r="B941" s="854">
        <v>1487</v>
      </c>
      <c r="C941" s="854">
        <v>1487</v>
      </c>
      <c r="D941" s="771" t="s">
        <v>487</v>
      </c>
    </row>
    <row r="942" spans="1:4" s="770" customFormat="1" ht="11.25" customHeight="1" x14ac:dyDescent="0.2">
      <c r="A942" s="1187"/>
      <c r="B942" s="854">
        <v>16687</v>
      </c>
      <c r="C942" s="854">
        <v>16687</v>
      </c>
      <c r="D942" s="771" t="s">
        <v>11</v>
      </c>
    </row>
    <row r="943" spans="1:4" s="770" customFormat="1" ht="11.25" customHeight="1" x14ac:dyDescent="0.2">
      <c r="A943" s="1186" t="s">
        <v>736</v>
      </c>
      <c r="B943" s="853">
        <v>180</v>
      </c>
      <c r="C943" s="853">
        <v>180</v>
      </c>
      <c r="D943" s="769" t="s">
        <v>713</v>
      </c>
    </row>
    <row r="944" spans="1:4" s="770" customFormat="1" ht="11.25" customHeight="1" x14ac:dyDescent="0.2">
      <c r="A944" s="1188"/>
      <c r="B944" s="855">
        <v>180</v>
      </c>
      <c r="C944" s="855">
        <v>180</v>
      </c>
      <c r="D944" s="772" t="s">
        <v>11</v>
      </c>
    </row>
    <row r="945" spans="1:4" s="770" customFormat="1" ht="21" x14ac:dyDescent="0.2">
      <c r="A945" s="1187" t="s">
        <v>2892</v>
      </c>
      <c r="B945" s="854">
        <v>220</v>
      </c>
      <c r="C945" s="854">
        <v>220</v>
      </c>
      <c r="D945" s="771" t="s">
        <v>2709</v>
      </c>
    </row>
    <row r="946" spans="1:4" s="770" customFormat="1" ht="11.25" customHeight="1" x14ac:dyDescent="0.2">
      <c r="A946" s="1187"/>
      <c r="B946" s="854">
        <v>220</v>
      </c>
      <c r="C946" s="854">
        <v>220</v>
      </c>
      <c r="D946" s="771" t="s">
        <v>11</v>
      </c>
    </row>
    <row r="947" spans="1:4" s="770" customFormat="1" ht="11.25" customHeight="1" x14ac:dyDescent="0.2">
      <c r="A947" s="1186" t="s">
        <v>964</v>
      </c>
      <c r="B947" s="853">
        <v>670</v>
      </c>
      <c r="C947" s="853">
        <v>670</v>
      </c>
      <c r="D947" s="769" t="s">
        <v>963</v>
      </c>
    </row>
    <row r="948" spans="1:4" s="770" customFormat="1" ht="11.25" customHeight="1" x14ac:dyDescent="0.2">
      <c r="A948" s="1188"/>
      <c r="B948" s="855">
        <v>670</v>
      </c>
      <c r="C948" s="855">
        <v>670</v>
      </c>
      <c r="D948" s="772" t="s">
        <v>11</v>
      </c>
    </row>
    <row r="949" spans="1:4" s="770" customFormat="1" ht="11.25" customHeight="1" x14ac:dyDescent="0.2">
      <c r="A949" s="1186" t="s">
        <v>2893</v>
      </c>
      <c r="B949" s="853">
        <v>149.77000000000001</v>
      </c>
      <c r="C949" s="853">
        <v>149.76479</v>
      </c>
      <c r="D949" s="769" t="s">
        <v>2713</v>
      </c>
    </row>
    <row r="950" spans="1:4" s="770" customFormat="1" ht="11.25" customHeight="1" x14ac:dyDescent="0.2">
      <c r="A950" s="1188"/>
      <c r="B950" s="855">
        <v>149.77000000000001</v>
      </c>
      <c r="C950" s="855">
        <v>149.76479</v>
      </c>
      <c r="D950" s="772" t="s">
        <v>11</v>
      </c>
    </row>
    <row r="951" spans="1:4" s="770" customFormat="1" ht="11.25" customHeight="1" x14ac:dyDescent="0.2">
      <c r="A951" s="1186" t="s">
        <v>926</v>
      </c>
      <c r="B951" s="853">
        <v>900</v>
      </c>
      <c r="C951" s="853">
        <v>900</v>
      </c>
      <c r="D951" s="769" t="s">
        <v>923</v>
      </c>
    </row>
    <row r="952" spans="1:4" s="770" customFormat="1" ht="11.25" customHeight="1" x14ac:dyDescent="0.2">
      <c r="A952" s="1188"/>
      <c r="B952" s="855">
        <v>900</v>
      </c>
      <c r="C952" s="855">
        <v>900</v>
      </c>
      <c r="D952" s="772" t="s">
        <v>11</v>
      </c>
    </row>
    <row r="953" spans="1:4" s="815" customFormat="1" ht="15" x14ac:dyDescent="0.2">
      <c r="A953" s="847" t="s">
        <v>4329</v>
      </c>
      <c r="B953" s="809">
        <v>98191.27</v>
      </c>
      <c r="C953" s="809">
        <v>96899.013120000003</v>
      </c>
      <c r="D953" s="810"/>
    </row>
    <row r="954" spans="1:4" s="832" customFormat="1" ht="12.75" x14ac:dyDescent="0.2">
      <c r="A954" s="848"/>
      <c r="B954" s="843"/>
      <c r="C954" s="843"/>
      <c r="D954" s="844"/>
    </row>
    <row r="955" spans="1:4" s="832" customFormat="1" ht="21" customHeight="1" x14ac:dyDescent="0.2">
      <c r="A955" s="849" t="s">
        <v>402</v>
      </c>
      <c r="B955" s="850">
        <f>B866+B913+B919+B953</f>
        <v>956351.93000000017</v>
      </c>
      <c r="C955" s="850">
        <f>C866+C913+C919+C953</f>
        <v>874325.83043999993</v>
      </c>
      <c r="D955" s="861"/>
    </row>
    <row r="956" spans="1:4" s="832" customFormat="1" ht="12.75" x14ac:dyDescent="0.2">
      <c r="B956" s="851"/>
      <c r="C956" s="851"/>
      <c r="D956" s="852"/>
    </row>
    <row r="957" spans="1:4" s="832" customFormat="1" ht="12.75" x14ac:dyDescent="0.2">
      <c r="B957" s="851"/>
      <c r="C957" s="851"/>
      <c r="D957" s="852"/>
    </row>
    <row r="958" spans="1:4" s="832" customFormat="1" ht="12.75" x14ac:dyDescent="0.2">
      <c r="A958" s="1184" t="s">
        <v>4321</v>
      </c>
      <c r="B958" s="1184"/>
      <c r="C958" s="1184"/>
      <c r="D958" s="1184"/>
    </row>
    <row r="959" spans="1:4" s="832" customFormat="1" ht="24" customHeight="1" x14ac:dyDescent="0.2">
      <c r="A959" s="1185" t="s">
        <v>5063</v>
      </c>
      <c r="B959" s="1185"/>
      <c r="C959" s="1185"/>
      <c r="D959" s="1185"/>
    </row>
  </sheetData>
  <mergeCells count="271">
    <mergeCell ref="A1:D1"/>
    <mergeCell ref="A958:D958"/>
    <mergeCell ref="A959:D959"/>
    <mergeCell ref="A945:A946"/>
    <mergeCell ref="A947:A948"/>
    <mergeCell ref="A949:A950"/>
    <mergeCell ref="A951:A952"/>
    <mergeCell ref="A923:A924"/>
    <mergeCell ref="A925:A927"/>
    <mergeCell ref="A928:A937"/>
    <mergeCell ref="A938:A939"/>
    <mergeCell ref="A940:A942"/>
    <mergeCell ref="A943:A944"/>
    <mergeCell ref="A907:A908"/>
    <mergeCell ref="A909:A910"/>
    <mergeCell ref="A911:A912"/>
    <mergeCell ref="A915:A916"/>
    <mergeCell ref="A917:A918"/>
    <mergeCell ref="A921:A922"/>
    <mergeCell ref="A893:A894"/>
    <mergeCell ref="A895:A897"/>
    <mergeCell ref="A898:A900"/>
    <mergeCell ref="A901:A902"/>
    <mergeCell ref="A903:A904"/>
    <mergeCell ref="A905:A906"/>
    <mergeCell ref="A878:A879"/>
    <mergeCell ref="A880:A882"/>
    <mergeCell ref="A883:A884"/>
    <mergeCell ref="A885:A888"/>
    <mergeCell ref="A889:A890"/>
    <mergeCell ref="A891:A892"/>
    <mergeCell ref="A828:A848"/>
    <mergeCell ref="A849:A865"/>
    <mergeCell ref="A868:A870"/>
    <mergeCell ref="A871:A872"/>
    <mergeCell ref="A873:A875"/>
    <mergeCell ref="A876:A877"/>
    <mergeCell ref="A774:A776"/>
    <mergeCell ref="A777:A778"/>
    <mergeCell ref="A779:A789"/>
    <mergeCell ref="A790:A798"/>
    <mergeCell ref="A799:A807"/>
    <mergeCell ref="A808:A827"/>
    <mergeCell ref="A746:A750"/>
    <mergeCell ref="A751:A753"/>
    <mergeCell ref="A754:A761"/>
    <mergeCell ref="A762:A764"/>
    <mergeCell ref="A765:A768"/>
    <mergeCell ref="A769:A773"/>
    <mergeCell ref="A726:A729"/>
    <mergeCell ref="A730:A731"/>
    <mergeCell ref="A732:A734"/>
    <mergeCell ref="A735:A740"/>
    <mergeCell ref="A741:A742"/>
    <mergeCell ref="A743:A745"/>
    <mergeCell ref="A708:A709"/>
    <mergeCell ref="A710:A712"/>
    <mergeCell ref="A713:A714"/>
    <mergeCell ref="A715:A721"/>
    <mergeCell ref="A722:A723"/>
    <mergeCell ref="A724:A725"/>
    <mergeCell ref="A694:A695"/>
    <mergeCell ref="A696:A698"/>
    <mergeCell ref="A699:A700"/>
    <mergeCell ref="A701:A702"/>
    <mergeCell ref="A703:A704"/>
    <mergeCell ref="A705:A707"/>
    <mergeCell ref="A675:A678"/>
    <mergeCell ref="A679:A683"/>
    <mergeCell ref="A684:A687"/>
    <mergeCell ref="A688:A689"/>
    <mergeCell ref="A690:A691"/>
    <mergeCell ref="A692:A693"/>
    <mergeCell ref="A656:A658"/>
    <mergeCell ref="A659:A661"/>
    <mergeCell ref="A662:A664"/>
    <mergeCell ref="A665:A668"/>
    <mergeCell ref="A669:A671"/>
    <mergeCell ref="A672:A674"/>
    <mergeCell ref="A640:A641"/>
    <mergeCell ref="A642:A643"/>
    <mergeCell ref="A644:A648"/>
    <mergeCell ref="A649:A651"/>
    <mergeCell ref="A652:A653"/>
    <mergeCell ref="A654:A655"/>
    <mergeCell ref="A622:A623"/>
    <mergeCell ref="A624:A627"/>
    <mergeCell ref="A628:A632"/>
    <mergeCell ref="A633:A634"/>
    <mergeCell ref="A635:A637"/>
    <mergeCell ref="A638:A639"/>
    <mergeCell ref="A604:A606"/>
    <mergeCell ref="A607:A608"/>
    <mergeCell ref="A609:A611"/>
    <mergeCell ref="A612:A617"/>
    <mergeCell ref="A618:A619"/>
    <mergeCell ref="A620:A621"/>
    <mergeCell ref="A584:A585"/>
    <mergeCell ref="A586:A591"/>
    <mergeCell ref="A592:A594"/>
    <mergeCell ref="A595:A598"/>
    <mergeCell ref="A599:A600"/>
    <mergeCell ref="A601:A603"/>
    <mergeCell ref="A565:A568"/>
    <mergeCell ref="A569:A575"/>
    <mergeCell ref="A576:A577"/>
    <mergeCell ref="A578:A579"/>
    <mergeCell ref="A580:A581"/>
    <mergeCell ref="A582:A583"/>
    <mergeCell ref="A545:A547"/>
    <mergeCell ref="A548:A550"/>
    <mergeCell ref="A551:A555"/>
    <mergeCell ref="A556:A558"/>
    <mergeCell ref="A559:A560"/>
    <mergeCell ref="A561:A564"/>
    <mergeCell ref="A528:A529"/>
    <mergeCell ref="A530:A533"/>
    <mergeCell ref="A534:A535"/>
    <mergeCell ref="A536:A539"/>
    <mergeCell ref="A540:A542"/>
    <mergeCell ref="A543:A544"/>
    <mergeCell ref="A515:A516"/>
    <mergeCell ref="A517:A518"/>
    <mergeCell ref="A519:A520"/>
    <mergeCell ref="A521:A522"/>
    <mergeCell ref="A523:A525"/>
    <mergeCell ref="A526:A527"/>
    <mergeCell ref="A495:A497"/>
    <mergeCell ref="A498:A500"/>
    <mergeCell ref="A501:A502"/>
    <mergeCell ref="A503:A504"/>
    <mergeCell ref="A505:A510"/>
    <mergeCell ref="A511:A514"/>
    <mergeCell ref="A479:A480"/>
    <mergeCell ref="A481:A483"/>
    <mergeCell ref="A484:A487"/>
    <mergeCell ref="A488:A490"/>
    <mergeCell ref="A491:A492"/>
    <mergeCell ref="A493:A494"/>
    <mergeCell ref="A463:A465"/>
    <mergeCell ref="A466:A467"/>
    <mergeCell ref="A468:A470"/>
    <mergeCell ref="A471:A472"/>
    <mergeCell ref="A473:A474"/>
    <mergeCell ref="A475:A478"/>
    <mergeCell ref="A445:A446"/>
    <mergeCell ref="A447:A451"/>
    <mergeCell ref="A452:A453"/>
    <mergeCell ref="A454:A455"/>
    <mergeCell ref="A456:A460"/>
    <mergeCell ref="A461:A462"/>
    <mergeCell ref="A431:A432"/>
    <mergeCell ref="A433:A434"/>
    <mergeCell ref="A435:A436"/>
    <mergeCell ref="A437:A439"/>
    <mergeCell ref="A440:A441"/>
    <mergeCell ref="A442:A444"/>
    <mergeCell ref="A414:A417"/>
    <mergeCell ref="A418:A419"/>
    <mergeCell ref="A420:A421"/>
    <mergeCell ref="A422:A424"/>
    <mergeCell ref="A425:A426"/>
    <mergeCell ref="A427:A430"/>
    <mergeCell ref="A396:A400"/>
    <mergeCell ref="A401:A403"/>
    <mergeCell ref="A404:A405"/>
    <mergeCell ref="A406:A409"/>
    <mergeCell ref="A410:A411"/>
    <mergeCell ref="A412:A413"/>
    <mergeCell ref="A379:A381"/>
    <mergeCell ref="A382:A385"/>
    <mergeCell ref="A386:A388"/>
    <mergeCell ref="A389:A391"/>
    <mergeCell ref="A392:A393"/>
    <mergeCell ref="A394:A395"/>
    <mergeCell ref="A362:A364"/>
    <mergeCell ref="A365:A366"/>
    <mergeCell ref="A367:A372"/>
    <mergeCell ref="A373:A374"/>
    <mergeCell ref="A375:A376"/>
    <mergeCell ref="A377:A378"/>
    <mergeCell ref="A345:A346"/>
    <mergeCell ref="A347:A350"/>
    <mergeCell ref="A351:A352"/>
    <mergeCell ref="A353:A354"/>
    <mergeCell ref="A355:A358"/>
    <mergeCell ref="A359:A361"/>
    <mergeCell ref="A326:A327"/>
    <mergeCell ref="A328:A329"/>
    <mergeCell ref="A330:A334"/>
    <mergeCell ref="A335:A338"/>
    <mergeCell ref="A339:A341"/>
    <mergeCell ref="A342:A344"/>
    <mergeCell ref="A312:A314"/>
    <mergeCell ref="A315:A316"/>
    <mergeCell ref="A317:A318"/>
    <mergeCell ref="A319:A321"/>
    <mergeCell ref="A322:A323"/>
    <mergeCell ref="A324:A325"/>
    <mergeCell ref="A296:A297"/>
    <mergeCell ref="A298:A301"/>
    <mergeCell ref="A302:A304"/>
    <mergeCell ref="A305:A307"/>
    <mergeCell ref="A308:A309"/>
    <mergeCell ref="A310:A311"/>
    <mergeCell ref="A280:A281"/>
    <mergeCell ref="A282:A285"/>
    <mergeCell ref="A286:A287"/>
    <mergeCell ref="A288:A291"/>
    <mergeCell ref="A292:A293"/>
    <mergeCell ref="A294:A295"/>
    <mergeCell ref="A265:A266"/>
    <mergeCell ref="A267:A268"/>
    <mergeCell ref="A269:A272"/>
    <mergeCell ref="A273:A274"/>
    <mergeCell ref="A275:A276"/>
    <mergeCell ref="A277:A279"/>
    <mergeCell ref="A248:A250"/>
    <mergeCell ref="A251:A252"/>
    <mergeCell ref="A253:A254"/>
    <mergeCell ref="A255:A257"/>
    <mergeCell ref="A258:A259"/>
    <mergeCell ref="A260:A264"/>
    <mergeCell ref="A232:A233"/>
    <mergeCell ref="A234:A236"/>
    <mergeCell ref="A237:A239"/>
    <mergeCell ref="A240:A243"/>
    <mergeCell ref="A244:A245"/>
    <mergeCell ref="A246:A247"/>
    <mergeCell ref="A216:A218"/>
    <mergeCell ref="A219:A220"/>
    <mergeCell ref="A221:A223"/>
    <mergeCell ref="A224:A227"/>
    <mergeCell ref="A228:A229"/>
    <mergeCell ref="A230:A231"/>
    <mergeCell ref="A184:A186"/>
    <mergeCell ref="A187:A189"/>
    <mergeCell ref="A190:A200"/>
    <mergeCell ref="A201:A207"/>
    <mergeCell ref="A208:A211"/>
    <mergeCell ref="A212:A215"/>
    <mergeCell ref="A160:A165"/>
    <mergeCell ref="A166:A168"/>
    <mergeCell ref="A169:A171"/>
    <mergeCell ref="A172:A173"/>
    <mergeCell ref="A174:A177"/>
    <mergeCell ref="A178:A183"/>
    <mergeCell ref="A122:A127"/>
    <mergeCell ref="A128:A138"/>
    <mergeCell ref="A139:A141"/>
    <mergeCell ref="A142:A148"/>
    <mergeCell ref="A149:A154"/>
    <mergeCell ref="A155:A159"/>
    <mergeCell ref="A104:A106"/>
    <mergeCell ref="A107:A111"/>
    <mergeCell ref="A112:A121"/>
    <mergeCell ref="A42:A49"/>
    <mergeCell ref="A50:A51"/>
    <mergeCell ref="A52:A59"/>
    <mergeCell ref="A60:A66"/>
    <mergeCell ref="A67:A71"/>
    <mergeCell ref="A72:A79"/>
    <mergeCell ref="A5:A12"/>
    <mergeCell ref="A13:A21"/>
    <mergeCell ref="A22:A29"/>
    <mergeCell ref="A30:A33"/>
    <mergeCell ref="A34:A36"/>
    <mergeCell ref="A37:A41"/>
    <mergeCell ref="A80:A82"/>
    <mergeCell ref="A83:A90"/>
    <mergeCell ref="A91:A103"/>
  </mergeCells>
  <printOptions horizontalCentered="1"/>
  <pageMargins left="0.39370078740157483" right="0.39370078740157483" top="0.59055118110236227" bottom="0.39370078740157483" header="0.31496062992125984" footer="0.11811023622047245"/>
  <pageSetup paperSize="9" scale="95" firstPageNumber="367" fitToHeight="0" orientation="landscape" useFirstPageNumber="1" r:id="rId1"/>
  <headerFooter>
    <oddHeader>&amp;L&amp;"Tahoma,Kurzíva"&amp;9Závěrečný účet za rok 2018&amp;R&amp;"Tahoma,Kurzíva"&amp;9Tabulka č. 27</oddHeader>
    <oddFooter>&amp;C&amp;"Tahoma,Obyčejné"&amp;P</oddFooter>
  </headerFooter>
  <rowBreaks count="21" manualBreakCount="21">
    <brk id="43" max="16383" man="1"/>
    <brk id="88" max="16383" man="1"/>
    <brk id="133" max="16383" man="1"/>
    <brk id="179" max="16383" man="1"/>
    <brk id="223" max="16383" man="1"/>
    <brk id="268" max="16383" man="1"/>
    <brk id="314" max="16383" man="1"/>
    <brk id="361" max="16383" man="1"/>
    <brk id="406" max="16383" man="1"/>
    <brk id="453" max="16383" man="1"/>
    <brk id="500" max="16383" man="1"/>
    <brk id="547" max="16383" man="1"/>
    <brk id="594" max="16383" man="1"/>
    <brk id="641" max="16383" man="1"/>
    <brk id="687" max="16383" man="1"/>
    <brk id="731" max="16383" man="1"/>
    <brk id="778" max="16383" man="1"/>
    <brk id="823" max="16383" man="1"/>
    <brk id="866" max="16383" man="1"/>
    <brk id="910" max="16383" man="1"/>
    <brk id="95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78"/>
  <sheetViews>
    <sheetView zoomScaleNormal="100" zoomScaleSheetLayoutView="100" workbookViewId="0">
      <selection activeCell="F2" sqref="F2"/>
    </sheetView>
  </sheetViews>
  <sheetFormatPr defaultRowHeight="10.5" x14ac:dyDescent="0.15"/>
  <cols>
    <col min="1" max="1" width="38.5703125" style="773" customWidth="1"/>
    <col min="2" max="3" width="11.140625" style="766" customWidth="1"/>
    <col min="4" max="4" width="87.28515625" style="768" customWidth="1"/>
    <col min="5" max="16384" width="9.140625" style="766"/>
  </cols>
  <sheetData>
    <row r="1" spans="1:4" s="862" customFormat="1" ht="21" customHeight="1" x14ac:dyDescent="0.2">
      <c r="A1" s="1191" t="s">
        <v>4330</v>
      </c>
      <c r="B1" s="1191"/>
      <c r="C1" s="1191"/>
      <c r="D1" s="1191"/>
    </row>
    <row r="2" spans="1:4" s="864" customFormat="1" ht="12.75" customHeight="1" x14ac:dyDescent="0.2">
      <c r="A2" s="863"/>
      <c r="D2" s="865" t="s">
        <v>2</v>
      </c>
    </row>
    <row r="3" spans="1:4" s="864" customFormat="1" ht="13.5" customHeight="1" x14ac:dyDescent="0.2">
      <c r="A3" s="835" t="s">
        <v>460</v>
      </c>
      <c r="B3" s="835" t="s">
        <v>4308</v>
      </c>
      <c r="C3" s="835" t="s">
        <v>4309</v>
      </c>
      <c r="D3" s="835" t="s">
        <v>4310</v>
      </c>
    </row>
    <row r="4" spans="1:4" s="770" customFormat="1" ht="11.25" customHeight="1" x14ac:dyDescent="0.2">
      <c r="A4" s="1180" t="s">
        <v>2894</v>
      </c>
      <c r="B4" s="829">
        <v>150</v>
      </c>
      <c r="C4" s="829">
        <v>150</v>
      </c>
      <c r="D4" s="769" t="s">
        <v>2895</v>
      </c>
    </row>
    <row r="5" spans="1:4" s="770" customFormat="1" ht="21" x14ac:dyDescent="0.2">
      <c r="A5" s="1181"/>
      <c r="B5" s="830">
        <v>369.7</v>
      </c>
      <c r="C5" s="830">
        <v>349.00799999999998</v>
      </c>
      <c r="D5" s="771" t="s">
        <v>2702</v>
      </c>
    </row>
    <row r="6" spans="1:4" s="770" customFormat="1" ht="11.25" customHeight="1" x14ac:dyDescent="0.2">
      <c r="A6" s="1181"/>
      <c r="B6" s="830">
        <v>519.70000000000005</v>
      </c>
      <c r="C6" s="830">
        <v>499.00800000000004</v>
      </c>
      <c r="D6" s="771" t="s">
        <v>11</v>
      </c>
    </row>
    <row r="7" spans="1:4" s="770" customFormat="1" ht="11.25" customHeight="1" x14ac:dyDescent="0.2">
      <c r="A7" s="1180" t="s">
        <v>2896</v>
      </c>
      <c r="B7" s="829">
        <v>800</v>
      </c>
      <c r="C7" s="829">
        <v>800</v>
      </c>
      <c r="D7" s="769" t="s">
        <v>2895</v>
      </c>
    </row>
    <row r="8" spans="1:4" s="770" customFormat="1" ht="21" x14ac:dyDescent="0.2">
      <c r="A8" s="1181"/>
      <c r="B8" s="830">
        <v>140</v>
      </c>
      <c r="C8" s="830">
        <v>132.5</v>
      </c>
      <c r="D8" s="771" t="s">
        <v>2702</v>
      </c>
    </row>
    <row r="9" spans="1:4" s="770" customFormat="1" ht="11.25" customHeight="1" x14ac:dyDescent="0.2">
      <c r="A9" s="1182"/>
      <c r="B9" s="831">
        <v>940</v>
      </c>
      <c r="C9" s="831">
        <v>932.5</v>
      </c>
      <c r="D9" s="772" t="s">
        <v>11</v>
      </c>
    </row>
    <row r="10" spans="1:4" s="770" customFormat="1" ht="21" x14ac:dyDescent="0.2">
      <c r="A10" s="1181" t="s">
        <v>2897</v>
      </c>
      <c r="B10" s="830">
        <v>100</v>
      </c>
      <c r="C10" s="830">
        <v>0</v>
      </c>
      <c r="D10" s="771" t="s">
        <v>2702</v>
      </c>
    </row>
    <row r="11" spans="1:4" s="770" customFormat="1" ht="11.25" customHeight="1" x14ac:dyDescent="0.2">
      <c r="A11" s="1181"/>
      <c r="B11" s="830">
        <v>100</v>
      </c>
      <c r="C11" s="830">
        <v>0</v>
      </c>
      <c r="D11" s="771" t="s">
        <v>11</v>
      </c>
    </row>
    <row r="12" spans="1:4" s="770" customFormat="1" ht="21" x14ac:dyDescent="0.2">
      <c r="A12" s="1180" t="s">
        <v>2898</v>
      </c>
      <c r="B12" s="829">
        <v>150</v>
      </c>
      <c r="C12" s="829">
        <v>150</v>
      </c>
      <c r="D12" s="769" t="s">
        <v>2702</v>
      </c>
    </row>
    <row r="13" spans="1:4" s="770" customFormat="1" ht="11.25" customHeight="1" x14ac:dyDescent="0.2">
      <c r="A13" s="1182"/>
      <c r="B13" s="831">
        <v>150</v>
      </c>
      <c r="C13" s="831">
        <v>150</v>
      </c>
      <c r="D13" s="772" t="s">
        <v>11</v>
      </c>
    </row>
    <row r="14" spans="1:4" s="770" customFormat="1" ht="11.25" customHeight="1" x14ac:dyDescent="0.2">
      <c r="A14" s="1181" t="s">
        <v>2899</v>
      </c>
      <c r="B14" s="830">
        <v>6919.03</v>
      </c>
      <c r="C14" s="830">
        <v>6919.03</v>
      </c>
      <c r="D14" s="771" t="s">
        <v>2900</v>
      </c>
    </row>
    <row r="15" spans="1:4" s="770" customFormat="1" ht="11.25" customHeight="1" x14ac:dyDescent="0.2">
      <c r="A15" s="1181"/>
      <c r="B15" s="830">
        <v>8.5</v>
      </c>
      <c r="C15" s="830">
        <v>8.1539999999999999</v>
      </c>
      <c r="D15" s="771" t="s">
        <v>2624</v>
      </c>
    </row>
    <row r="16" spans="1:4" s="770" customFormat="1" ht="11.25" customHeight="1" x14ac:dyDescent="0.2">
      <c r="A16" s="1181"/>
      <c r="B16" s="830">
        <v>6927.53</v>
      </c>
      <c r="C16" s="830">
        <v>6927.1840000000002</v>
      </c>
      <c r="D16" s="771" t="s">
        <v>11</v>
      </c>
    </row>
    <row r="17" spans="1:4" s="770" customFormat="1" ht="21" x14ac:dyDescent="0.2">
      <c r="A17" s="1180" t="s">
        <v>2901</v>
      </c>
      <c r="B17" s="829">
        <v>148</v>
      </c>
      <c r="C17" s="829">
        <v>148</v>
      </c>
      <c r="D17" s="769" t="s">
        <v>2702</v>
      </c>
    </row>
    <row r="18" spans="1:4" s="770" customFormat="1" ht="11.25" customHeight="1" x14ac:dyDescent="0.2">
      <c r="A18" s="1182"/>
      <c r="B18" s="831">
        <v>148</v>
      </c>
      <c r="C18" s="831">
        <v>148</v>
      </c>
      <c r="D18" s="772" t="s">
        <v>11</v>
      </c>
    </row>
    <row r="19" spans="1:4" s="770" customFormat="1" ht="11.25" customHeight="1" x14ac:dyDescent="0.2">
      <c r="A19" s="1181" t="s">
        <v>2902</v>
      </c>
      <c r="B19" s="830">
        <v>77.099999999999994</v>
      </c>
      <c r="C19" s="830">
        <v>77.099999999999994</v>
      </c>
      <c r="D19" s="771" t="s">
        <v>2903</v>
      </c>
    </row>
    <row r="20" spans="1:4" s="770" customFormat="1" ht="11.25" customHeight="1" x14ac:dyDescent="0.2">
      <c r="A20" s="1181"/>
      <c r="B20" s="830">
        <v>77.099999999999994</v>
      </c>
      <c r="C20" s="830">
        <v>77.099999999999994</v>
      </c>
      <c r="D20" s="771" t="s">
        <v>11</v>
      </c>
    </row>
    <row r="21" spans="1:4" s="770" customFormat="1" ht="11.25" customHeight="1" x14ac:dyDescent="0.2">
      <c r="A21" s="1180" t="s">
        <v>2904</v>
      </c>
      <c r="B21" s="829">
        <v>100</v>
      </c>
      <c r="C21" s="829">
        <v>100</v>
      </c>
      <c r="D21" s="769" t="s">
        <v>2903</v>
      </c>
    </row>
    <row r="22" spans="1:4" s="770" customFormat="1" ht="11.25" customHeight="1" x14ac:dyDescent="0.2">
      <c r="A22" s="1182"/>
      <c r="B22" s="831">
        <v>100</v>
      </c>
      <c r="C22" s="831">
        <v>100</v>
      </c>
      <c r="D22" s="772" t="s">
        <v>11</v>
      </c>
    </row>
    <row r="23" spans="1:4" s="770" customFormat="1" ht="11.25" customHeight="1" x14ac:dyDescent="0.2">
      <c r="A23" s="1181" t="s">
        <v>714</v>
      </c>
      <c r="B23" s="830">
        <v>30</v>
      </c>
      <c r="C23" s="830">
        <v>30</v>
      </c>
      <c r="D23" s="771" t="s">
        <v>713</v>
      </c>
    </row>
    <row r="24" spans="1:4" s="770" customFormat="1" ht="11.25" customHeight="1" x14ac:dyDescent="0.2">
      <c r="A24" s="1181"/>
      <c r="B24" s="830">
        <v>30</v>
      </c>
      <c r="C24" s="830">
        <v>30</v>
      </c>
      <c r="D24" s="771" t="s">
        <v>11</v>
      </c>
    </row>
    <row r="25" spans="1:4" s="770" customFormat="1" ht="11.25" customHeight="1" x14ac:dyDescent="0.2">
      <c r="A25" s="1180" t="s">
        <v>2905</v>
      </c>
      <c r="B25" s="829">
        <v>100</v>
      </c>
      <c r="C25" s="829">
        <v>100</v>
      </c>
      <c r="D25" s="769" t="s">
        <v>2903</v>
      </c>
    </row>
    <row r="26" spans="1:4" s="770" customFormat="1" ht="11.25" customHeight="1" x14ac:dyDescent="0.2">
      <c r="A26" s="1182"/>
      <c r="B26" s="831">
        <v>100</v>
      </c>
      <c r="C26" s="831">
        <v>100</v>
      </c>
      <c r="D26" s="772" t="s">
        <v>11</v>
      </c>
    </row>
    <row r="27" spans="1:4" s="770" customFormat="1" ht="11.25" customHeight="1" x14ac:dyDescent="0.2">
      <c r="A27" s="1181" t="s">
        <v>2906</v>
      </c>
      <c r="B27" s="830">
        <v>44.4</v>
      </c>
      <c r="C27" s="830">
        <v>43.86</v>
      </c>
      <c r="D27" s="771" t="s">
        <v>2907</v>
      </c>
    </row>
    <row r="28" spans="1:4" s="770" customFormat="1" ht="11.25" customHeight="1" x14ac:dyDescent="0.2">
      <c r="A28" s="1181"/>
      <c r="B28" s="830">
        <v>44.4</v>
      </c>
      <c r="C28" s="830">
        <v>43.86</v>
      </c>
      <c r="D28" s="771" t="s">
        <v>11</v>
      </c>
    </row>
    <row r="29" spans="1:4" s="770" customFormat="1" ht="11.25" customHeight="1" x14ac:dyDescent="0.2">
      <c r="A29" s="1180" t="s">
        <v>877</v>
      </c>
      <c r="B29" s="829">
        <v>50</v>
      </c>
      <c r="C29" s="829">
        <v>50</v>
      </c>
      <c r="D29" s="769" t="s">
        <v>876</v>
      </c>
    </row>
    <row r="30" spans="1:4" s="770" customFormat="1" ht="11.25" customHeight="1" x14ac:dyDescent="0.2">
      <c r="A30" s="1182"/>
      <c r="B30" s="831">
        <v>50</v>
      </c>
      <c r="C30" s="831">
        <v>50</v>
      </c>
      <c r="D30" s="772" t="s">
        <v>11</v>
      </c>
    </row>
    <row r="31" spans="1:4" s="770" customFormat="1" ht="11.25" customHeight="1" x14ac:dyDescent="0.2">
      <c r="A31" s="1181" t="s">
        <v>771</v>
      </c>
      <c r="B31" s="830">
        <v>100</v>
      </c>
      <c r="C31" s="830">
        <v>100</v>
      </c>
      <c r="D31" s="771" t="s">
        <v>770</v>
      </c>
    </row>
    <row r="32" spans="1:4" s="770" customFormat="1" ht="11.25" customHeight="1" x14ac:dyDescent="0.2">
      <c r="A32" s="1181"/>
      <c r="B32" s="830">
        <v>100</v>
      </c>
      <c r="C32" s="830">
        <v>100</v>
      </c>
      <c r="D32" s="771" t="s">
        <v>11</v>
      </c>
    </row>
    <row r="33" spans="1:4" s="770" customFormat="1" ht="11.25" customHeight="1" x14ac:dyDescent="0.2">
      <c r="A33" s="1180" t="s">
        <v>2908</v>
      </c>
      <c r="B33" s="829">
        <v>59.96</v>
      </c>
      <c r="C33" s="829">
        <v>59.96</v>
      </c>
      <c r="D33" s="769" t="s">
        <v>2909</v>
      </c>
    </row>
    <row r="34" spans="1:4" s="770" customFormat="1" ht="11.25" customHeight="1" x14ac:dyDescent="0.2">
      <c r="A34" s="1182"/>
      <c r="B34" s="831">
        <v>59.96</v>
      </c>
      <c r="C34" s="831">
        <v>59.96</v>
      </c>
      <c r="D34" s="772" t="s">
        <v>11</v>
      </c>
    </row>
    <row r="35" spans="1:4" s="770" customFormat="1" ht="21" x14ac:dyDescent="0.2">
      <c r="A35" s="1181" t="s">
        <v>2910</v>
      </c>
      <c r="B35" s="830">
        <v>80</v>
      </c>
      <c r="C35" s="830">
        <v>80</v>
      </c>
      <c r="D35" s="771" t="s">
        <v>2911</v>
      </c>
    </row>
    <row r="36" spans="1:4" s="770" customFormat="1" ht="11.25" customHeight="1" x14ac:dyDescent="0.2">
      <c r="A36" s="1181"/>
      <c r="B36" s="830">
        <v>80</v>
      </c>
      <c r="C36" s="830">
        <v>80</v>
      </c>
      <c r="D36" s="771" t="s">
        <v>11</v>
      </c>
    </row>
    <row r="37" spans="1:4" s="770" customFormat="1" ht="21" x14ac:dyDescent="0.2">
      <c r="A37" s="1180" t="s">
        <v>5064</v>
      </c>
      <c r="B37" s="829">
        <v>30</v>
      </c>
      <c r="C37" s="829">
        <v>30</v>
      </c>
      <c r="D37" s="769" t="s">
        <v>2692</v>
      </c>
    </row>
    <row r="38" spans="1:4" s="770" customFormat="1" ht="11.25" customHeight="1" x14ac:dyDescent="0.2">
      <c r="A38" s="1181"/>
      <c r="B38" s="830">
        <v>40</v>
      </c>
      <c r="C38" s="830">
        <v>40</v>
      </c>
      <c r="D38" s="771" t="s">
        <v>2703</v>
      </c>
    </row>
    <row r="39" spans="1:4" s="770" customFormat="1" ht="11.25" customHeight="1" x14ac:dyDescent="0.2">
      <c r="A39" s="1182"/>
      <c r="B39" s="831">
        <v>70</v>
      </c>
      <c r="C39" s="831">
        <v>70</v>
      </c>
      <c r="D39" s="772" t="s">
        <v>11</v>
      </c>
    </row>
    <row r="40" spans="1:4" s="770" customFormat="1" ht="11.25" customHeight="1" x14ac:dyDescent="0.2">
      <c r="A40" s="1180" t="s">
        <v>2912</v>
      </c>
      <c r="B40" s="829">
        <v>200</v>
      </c>
      <c r="C40" s="829">
        <v>200</v>
      </c>
      <c r="D40" s="769" t="s">
        <v>2866</v>
      </c>
    </row>
    <row r="41" spans="1:4" s="770" customFormat="1" ht="11.25" customHeight="1" x14ac:dyDescent="0.2">
      <c r="A41" s="1182"/>
      <c r="B41" s="831">
        <v>200</v>
      </c>
      <c r="C41" s="831">
        <v>200</v>
      </c>
      <c r="D41" s="772" t="s">
        <v>11</v>
      </c>
    </row>
    <row r="42" spans="1:4" s="770" customFormat="1" ht="11.25" customHeight="1" x14ac:dyDescent="0.2">
      <c r="A42" s="1180" t="s">
        <v>709</v>
      </c>
      <c r="B42" s="829">
        <v>100</v>
      </c>
      <c r="C42" s="829">
        <v>100</v>
      </c>
      <c r="D42" s="769" t="s">
        <v>2913</v>
      </c>
    </row>
    <row r="43" spans="1:4" s="770" customFormat="1" ht="11.25" customHeight="1" x14ac:dyDescent="0.2">
      <c r="A43" s="1182"/>
      <c r="B43" s="831">
        <v>100</v>
      </c>
      <c r="C43" s="831">
        <v>100</v>
      </c>
      <c r="D43" s="772" t="s">
        <v>11</v>
      </c>
    </row>
    <row r="44" spans="1:4" s="770" customFormat="1" ht="21" x14ac:dyDescent="0.2">
      <c r="A44" s="1190" t="s">
        <v>2914</v>
      </c>
      <c r="B44" s="830">
        <v>40</v>
      </c>
      <c r="C44" s="830">
        <v>40</v>
      </c>
      <c r="D44" s="771" t="s">
        <v>2702</v>
      </c>
    </row>
    <row r="45" spans="1:4" s="770" customFormat="1" ht="11.25" customHeight="1" x14ac:dyDescent="0.2">
      <c r="A45" s="1190"/>
      <c r="B45" s="830">
        <v>40</v>
      </c>
      <c r="C45" s="830">
        <v>40</v>
      </c>
      <c r="D45" s="771" t="s">
        <v>11</v>
      </c>
    </row>
    <row r="46" spans="1:4" s="770" customFormat="1" ht="11.25" customHeight="1" x14ac:dyDescent="0.2">
      <c r="A46" s="1180" t="s">
        <v>2915</v>
      </c>
      <c r="B46" s="829">
        <v>123.8</v>
      </c>
      <c r="C46" s="829">
        <v>123.8</v>
      </c>
      <c r="D46" s="769" t="s">
        <v>2855</v>
      </c>
    </row>
    <row r="47" spans="1:4" s="770" customFormat="1" ht="11.25" customHeight="1" x14ac:dyDescent="0.2">
      <c r="A47" s="1182"/>
      <c r="B47" s="831">
        <v>123.8</v>
      </c>
      <c r="C47" s="831">
        <v>123.8</v>
      </c>
      <c r="D47" s="772" t="s">
        <v>11</v>
      </c>
    </row>
    <row r="48" spans="1:4" s="770" customFormat="1" ht="11.25" customHeight="1" x14ac:dyDescent="0.2">
      <c r="A48" s="1181" t="s">
        <v>2916</v>
      </c>
      <c r="B48" s="830">
        <v>6806.66</v>
      </c>
      <c r="C48" s="830">
        <v>6806.2780000000002</v>
      </c>
      <c r="D48" s="771" t="s">
        <v>2900</v>
      </c>
    </row>
    <row r="49" spans="1:4" s="770" customFormat="1" ht="11.25" customHeight="1" x14ac:dyDescent="0.2">
      <c r="A49" s="1181"/>
      <c r="B49" s="830">
        <v>6806.66</v>
      </c>
      <c r="C49" s="830">
        <v>6806.2780000000002</v>
      </c>
      <c r="D49" s="771" t="s">
        <v>11</v>
      </c>
    </row>
    <row r="50" spans="1:4" s="770" customFormat="1" ht="11.25" customHeight="1" x14ac:dyDescent="0.2">
      <c r="A50" s="1180" t="s">
        <v>914</v>
      </c>
      <c r="B50" s="829">
        <v>50</v>
      </c>
      <c r="C50" s="829">
        <v>50</v>
      </c>
      <c r="D50" s="769" t="s">
        <v>2917</v>
      </c>
    </row>
    <row r="51" spans="1:4" s="770" customFormat="1" ht="11.25" customHeight="1" x14ac:dyDescent="0.2">
      <c r="A51" s="1182"/>
      <c r="B51" s="831">
        <v>50</v>
      </c>
      <c r="C51" s="831">
        <v>50</v>
      </c>
      <c r="D51" s="772" t="s">
        <v>11</v>
      </c>
    </row>
    <row r="52" spans="1:4" s="770" customFormat="1" ht="11.25" customHeight="1" x14ac:dyDescent="0.2">
      <c r="A52" s="1181" t="s">
        <v>2918</v>
      </c>
      <c r="B52" s="830">
        <v>2638.5</v>
      </c>
      <c r="C52" s="830">
        <v>2638.5</v>
      </c>
      <c r="D52" s="771" t="s">
        <v>2689</v>
      </c>
    </row>
    <row r="53" spans="1:4" s="770" customFormat="1" ht="11.25" customHeight="1" x14ac:dyDescent="0.2">
      <c r="A53" s="1181"/>
      <c r="B53" s="830">
        <v>180</v>
      </c>
      <c r="C53" s="830">
        <v>111.102</v>
      </c>
      <c r="D53" s="771" t="s">
        <v>2695</v>
      </c>
    </row>
    <row r="54" spans="1:4" s="770" customFormat="1" ht="11.25" customHeight="1" x14ac:dyDescent="0.2">
      <c r="A54" s="1181"/>
      <c r="B54" s="830">
        <v>2818.5</v>
      </c>
      <c r="C54" s="830">
        <v>2749.6019999999999</v>
      </c>
      <c r="D54" s="771" t="s">
        <v>11</v>
      </c>
    </row>
    <row r="55" spans="1:4" s="770" customFormat="1" ht="11.25" customHeight="1" x14ac:dyDescent="0.2">
      <c r="A55" s="1180" t="s">
        <v>2919</v>
      </c>
      <c r="B55" s="829">
        <v>11437.09</v>
      </c>
      <c r="C55" s="829">
        <v>11437.093000000001</v>
      </c>
      <c r="D55" s="769" t="s">
        <v>2900</v>
      </c>
    </row>
    <row r="56" spans="1:4" s="770" customFormat="1" ht="11.25" customHeight="1" x14ac:dyDescent="0.2">
      <c r="A56" s="1181"/>
      <c r="B56" s="830">
        <v>68</v>
      </c>
      <c r="C56" s="830">
        <v>68</v>
      </c>
      <c r="D56" s="771" t="s">
        <v>2697</v>
      </c>
    </row>
    <row r="57" spans="1:4" s="770" customFormat="1" ht="11.25" customHeight="1" x14ac:dyDescent="0.2">
      <c r="A57" s="1182"/>
      <c r="B57" s="831">
        <v>11505.09</v>
      </c>
      <c r="C57" s="831">
        <v>11505.093000000001</v>
      </c>
      <c r="D57" s="772" t="s">
        <v>11</v>
      </c>
    </row>
    <row r="58" spans="1:4" s="770" customFormat="1" ht="11.25" customHeight="1" x14ac:dyDescent="0.2">
      <c r="A58" s="1181" t="s">
        <v>2920</v>
      </c>
      <c r="B58" s="830">
        <v>24316.84</v>
      </c>
      <c r="C58" s="830">
        <v>24316.84</v>
      </c>
      <c r="D58" s="771" t="s">
        <v>2900</v>
      </c>
    </row>
    <row r="59" spans="1:4" s="770" customFormat="1" ht="11.25" customHeight="1" x14ac:dyDescent="0.2">
      <c r="A59" s="1181"/>
      <c r="B59" s="830">
        <v>80</v>
      </c>
      <c r="C59" s="830">
        <v>80</v>
      </c>
      <c r="D59" s="771" t="s">
        <v>2697</v>
      </c>
    </row>
    <row r="60" spans="1:4" s="770" customFormat="1" ht="11.25" customHeight="1" x14ac:dyDescent="0.2">
      <c r="A60" s="1181"/>
      <c r="B60" s="830">
        <v>63.26</v>
      </c>
      <c r="C60" s="830">
        <v>63.255000000000003</v>
      </c>
      <c r="D60" s="771" t="s">
        <v>2375</v>
      </c>
    </row>
    <row r="61" spans="1:4" s="770" customFormat="1" ht="11.25" customHeight="1" x14ac:dyDescent="0.2">
      <c r="A61" s="1181"/>
      <c r="B61" s="830">
        <v>24460.1</v>
      </c>
      <c r="C61" s="830">
        <v>24460.095000000001</v>
      </c>
      <c r="D61" s="771" t="s">
        <v>11</v>
      </c>
    </row>
    <row r="62" spans="1:4" s="770" customFormat="1" ht="11.25" customHeight="1" x14ac:dyDescent="0.2">
      <c r="A62" s="1180" t="s">
        <v>2921</v>
      </c>
      <c r="B62" s="829">
        <v>7240.55</v>
      </c>
      <c r="C62" s="829">
        <v>7240.5510000000004</v>
      </c>
      <c r="D62" s="769" t="s">
        <v>2900</v>
      </c>
    </row>
    <row r="63" spans="1:4" s="770" customFormat="1" ht="11.25" customHeight="1" x14ac:dyDescent="0.2">
      <c r="A63" s="1182"/>
      <c r="B63" s="831">
        <v>7240.55</v>
      </c>
      <c r="C63" s="831">
        <v>7240.5510000000004</v>
      </c>
      <c r="D63" s="772" t="s">
        <v>11</v>
      </c>
    </row>
    <row r="64" spans="1:4" s="770" customFormat="1" ht="11.25" customHeight="1" x14ac:dyDescent="0.2">
      <c r="A64" s="1181" t="s">
        <v>2922</v>
      </c>
      <c r="B64" s="830">
        <v>122.1</v>
      </c>
      <c r="C64" s="830">
        <v>122.1</v>
      </c>
      <c r="D64" s="771" t="s">
        <v>2855</v>
      </c>
    </row>
    <row r="65" spans="1:4" s="770" customFormat="1" ht="11.25" customHeight="1" x14ac:dyDescent="0.2">
      <c r="A65" s="1181"/>
      <c r="B65" s="830">
        <v>122.1</v>
      </c>
      <c r="C65" s="830">
        <v>122.1</v>
      </c>
      <c r="D65" s="771" t="s">
        <v>11</v>
      </c>
    </row>
    <row r="66" spans="1:4" s="770" customFormat="1" ht="11.25" customHeight="1" x14ac:dyDescent="0.2">
      <c r="A66" s="1180" t="s">
        <v>2923</v>
      </c>
      <c r="B66" s="829">
        <v>2324</v>
      </c>
      <c r="C66" s="829">
        <v>2324</v>
      </c>
      <c r="D66" s="769" t="s">
        <v>2689</v>
      </c>
    </row>
    <row r="67" spans="1:4" s="770" customFormat="1" ht="11.25" customHeight="1" x14ac:dyDescent="0.2">
      <c r="A67" s="1181"/>
      <c r="B67" s="830">
        <v>200</v>
      </c>
      <c r="C67" s="830">
        <v>100</v>
      </c>
      <c r="D67" s="771" t="s">
        <v>2866</v>
      </c>
    </row>
    <row r="68" spans="1:4" s="770" customFormat="1" ht="11.25" customHeight="1" x14ac:dyDescent="0.2">
      <c r="A68" s="1182"/>
      <c r="B68" s="831">
        <v>2524</v>
      </c>
      <c r="C68" s="831">
        <v>2424</v>
      </c>
      <c r="D68" s="772" t="s">
        <v>11</v>
      </c>
    </row>
    <row r="69" spans="1:4" s="770" customFormat="1" ht="11.25" customHeight="1" x14ac:dyDescent="0.2">
      <c r="A69" s="1181" t="s">
        <v>812</v>
      </c>
      <c r="B69" s="830">
        <v>4000</v>
      </c>
      <c r="C69" s="830">
        <v>4000</v>
      </c>
      <c r="D69" s="771" t="s">
        <v>2895</v>
      </c>
    </row>
    <row r="70" spans="1:4" s="770" customFormat="1" ht="11.25" customHeight="1" x14ac:dyDescent="0.2">
      <c r="A70" s="1181"/>
      <c r="B70" s="830">
        <v>2000</v>
      </c>
      <c r="C70" s="830">
        <v>2000</v>
      </c>
      <c r="D70" s="771" t="s">
        <v>810</v>
      </c>
    </row>
    <row r="71" spans="1:4" s="770" customFormat="1" ht="11.25" customHeight="1" x14ac:dyDescent="0.2">
      <c r="A71" s="1181"/>
      <c r="B71" s="830">
        <v>6000</v>
      </c>
      <c r="C71" s="830">
        <v>6000</v>
      </c>
      <c r="D71" s="771" t="s">
        <v>11</v>
      </c>
    </row>
    <row r="72" spans="1:4" s="770" customFormat="1" ht="11.25" customHeight="1" x14ac:dyDescent="0.2">
      <c r="A72" s="1180" t="s">
        <v>2924</v>
      </c>
      <c r="B72" s="829">
        <v>100</v>
      </c>
      <c r="C72" s="829">
        <v>100</v>
      </c>
      <c r="D72" s="769" t="s">
        <v>2895</v>
      </c>
    </row>
    <row r="73" spans="1:4" s="770" customFormat="1" ht="11.25" customHeight="1" x14ac:dyDescent="0.2">
      <c r="A73" s="1182"/>
      <c r="B73" s="831">
        <v>100</v>
      </c>
      <c r="C73" s="831">
        <v>100</v>
      </c>
      <c r="D73" s="772" t="s">
        <v>11</v>
      </c>
    </row>
    <row r="74" spans="1:4" s="770" customFormat="1" ht="21" x14ac:dyDescent="0.2">
      <c r="A74" s="1181" t="s">
        <v>2925</v>
      </c>
      <c r="B74" s="830">
        <v>80</v>
      </c>
      <c r="C74" s="830">
        <v>80</v>
      </c>
      <c r="D74" s="771" t="s">
        <v>2692</v>
      </c>
    </row>
    <row r="75" spans="1:4" s="770" customFormat="1" ht="11.25" customHeight="1" x14ac:dyDescent="0.2">
      <c r="A75" s="1181"/>
      <c r="B75" s="830">
        <v>80</v>
      </c>
      <c r="C75" s="830">
        <v>80</v>
      </c>
      <c r="D75" s="771" t="s">
        <v>11</v>
      </c>
    </row>
    <row r="76" spans="1:4" s="770" customFormat="1" ht="21" x14ac:dyDescent="0.2">
      <c r="A76" s="1180" t="s">
        <v>2926</v>
      </c>
      <c r="B76" s="829">
        <v>50</v>
      </c>
      <c r="C76" s="829">
        <v>50</v>
      </c>
      <c r="D76" s="769" t="s">
        <v>2702</v>
      </c>
    </row>
    <row r="77" spans="1:4" s="770" customFormat="1" ht="11.25" customHeight="1" x14ac:dyDescent="0.2">
      <c r="A77" s="1182"/>
      <c r="B77" s="831">
        <v>50</v>
      </c>
      <c r="C77" s="831">
        <v>50</v>
      </c>
      <c r="D77" s="772" t="s">
        <v>11</v>
      </c>
    </row>
    <row r="78" spans="1:4" s="770" customFormat="1" ht="11.25" customHeight="1" x14ac:dyDescent="0.2">
      <c r="A78" s="1181" t="s">
        <v>600</v>
      </c>
      <c r="B78" s="830">
        <v>150</v>
      </c>
      <c r="C78" s="830">
        <v>150</v>
      </c>
      <c r="D78" s="771" t="s">
        <v>599</v>
      </c>
    </row>
    <row r="79" spans="1:4" s="770" customFormat="1" ht="11.25" customHeight="1" x14ac:dyDescent="0.2">
      <c r="A79" s="1181"/>
      <c r="B79" s="830">
        <v>150</v>
      </c>
      <c r="C79" s="830">
        <v>150</v>
      </c>
      <c r="D79" s="771" t="s">
        <v>11</v>
      </c>
    </row>
    <row r="80" spans="1:4" s="770" customFormat="1" ht="11.25" customHeight="1" x14ac:dyDescent="0.2">
      <c r="A80" s="1180" t="s">
        <v>5064</v>
      </c>
      <c r="B80" s="829">
        <v>80</v>
      </c>
      <c r="C80" s="829">
        <v>80</v>
      </c>
      <c r="D80" s="769" t="s">
        <v>886</v>
      </c>
    </row>
    <row r="81" spans="1:4" s="770" customFormat="1" ht="11.25" customHeight="1" x14ac:dyDescent="0.2">
      <c r="A81" s="1182"/>
      <c r="B81" s="831">
        <v>80</v>
      </c>
      <c r="C81" s="831">
        <v>80</v>
      </c>
      <c r="D81" s="772" t="s">
        <v>11</v>
      </c>
    </row>
    <row r="82" spans="1:4" s="770" customFormat="1" ht="11.25" customHeight="1" x14ac:dyDescent="0.2">
      <c r="A82" s="1181" t="s">
        <v>2927</v>
      </c>
      <c r="B82" s="830">
        <v>764</v>
      </c>
      <c r="C82" s="830">
        <v>759.93299999999999</v>
      </c>
      <c r="D82" s="771" t="s">
        <v>2689</v>
      </c>
    </row>
    <row r="83" spans="1:4" s="770" customFormat="1" ht="11.25" customHeight="1" x14ac:dyDescent="0.2">
      <c r="A83" s="1181"/>
      <c r="B83" s="830">
        <v>764</v>
      </c>
      <c r="C83" s="830">
        <v>759.93299999999999</v>
      </c>
      <c r="D83" s="771" t="s">
        <v>11</v>
      </c>
    </row>
    <row r="84" spans="1:4" s="770" customFormat="1" ht="11.25" customHeight="1" x14ac:dyDescent="0.2">
      <c r="A84" s="1180" t="s">
        <v>2928</v>
      </c>
      <c r="B84" s="829">
        <v>130</v>
      </c>
      <c r="C84" s="829">
        <v>130</v>
      </c>
      <c r="D84" s="769" t="s">
        <v>2703</v>
      </c>
    </row>
    <row r="85" spans="1:4" s="770" customFormat="1" ht="11.25" customHeight="1" x14ac:dyDescent="0.2">
      <c r="A85" s="1182"/>
      <c r="B85" s="831">
        <v>130</v>
      </c>
      <c r="C85" s="831">
        <v>130</v>
      </c>
      <c r="D85" s="772" t="s">
        <v>11</v>
      </c>
    </row>
    <row r="86" spans="1:4" s="770" customFormat="1" ht="11.25" customHeight="1" x14ac:dyDescent="0.2">
      <c r="A86" s="1181" t="s">
        <v>2929</v>
      </c>
      <c r="B86" s="830">
        <v>2186</v>
      </c>
      <c r="C86" s="830">
        <v>2186</v>
      </c>
      <c r="D86" s="771" t="s">
        <v>2689</v>
      </c>
    </row>
    <row r="87" spans="1:4" s="770" customFormat="1" ht="11.25" customHeight="1" x14ac:dyDescent="0.2">
      <c r="A87" s="1181"/>
      <c r="B87" s="830">
        <v>2186</v>
      </c>
      <c r="C87" s="830">
        <v>2186</v>
      </c>
      <c r="D87" s="771" t="s">
        <v>11</v>
      </c>
    </row>
    <row r="88" spans="1:4" s="770" customFormat="1" ht="11.25" customHeight="1" x14ac:dyDescent="0.2">
      <c r="A88" s="1180" t="s">
        <v>2930</v>
      </c>
      <c r="B88" s="829">
        <v>300</v>
      </c>
      <c r="C88" s="829">
        <v>300</v>
      </c>
      <c r="D88" s="769" t="s">
        <v>2931</v>
      </c>
    </row>
    <row r="89" spans="1:4" s="770" customFormat="1" ht="11.25" customHeight="1" x14ac:dyDescent="0.2">
      <c r="A89" s="1182"/>
      <c r="B89" s="831">
        <v>300</v>
      </c>
      <c r="C89" s="831">
        <v>300</v>
      </c>
      <c r="D89" s="772" t="s">
        <v>11</v>
      </c>
    </row>
    <row r="90" spans="1:4" s="770" customFormat="1" ht="11.25" customHeight="1" x14ac:dyDescent="0.2">
      <c r="A90" s="1181" t="s">
        <v>715</v>
      </c>
      <c r="B90" s="830">
        <v>200</v>
      </c>
      <c r="C90" s="830">
        <v>200</v>
      </c>
      <c r="D90" s="771" t="s">
        <v>713</v>
      </c>
    </row>
    <row r="91" spans="1:4" s="770" customFormat="1" ht="11.25" customHeight="1" x14ac:dyDescent="0.2">
      <c r="A91" s="1181"/>
      <c r="B91" s="830">
        <v>200</v>
      </c>
      <c r="C91" s="830">
        <v>200</v>
      </c>
      <c r="D91" s="771" t="s">
        <v>11</v>
      </c>
    </row>
    <row r="92" spans="1:4" s="770" customFormat="1" ht="11.25" customHeight="1" x14ac:dyDescent="0.2">
      <c r="A92" s="1180" t="s">
        <v>560</v>
      </c>
      <c r="B92" s="829">
        <v>250</v>
      </c>
      <c r="C92" s="829">
        <v>250</v>
      </c>
      <c r="D92" s="769" t="s">
        <v>559</v>
      </c>
    </row>
    <row r="93" spans="1:4" s="770" customFormat="1" ht="11.25" customHeight="1" x14ac:dyDescent="0.2">
      <c r="A93" s="1182"/>
      <c r="B93" s="831">
        <v>250</v>
      </c>
      <c r="C93" s="831">
        <v>250</v>
      </c>
      <c r="D93" s="772" t="s">
        <v>11</v>
      </c>
    </row>
    <row r="94" spans="1:4" s="770" customFormat="1" ht="21" x14ac:dyDescent="0.2">
      <c r="A94" s="1181" t="s">
        <v>2932</v>
      </c>
      <c r="B94" s="830">
        <v>566</v>
      </c>
      <c r="C94" s="830">
        <v>566</v>
      </c>
      <c r="D94" s="771" t="s">
        <v>2709</v>
      </c>
    </row>
    <row r="95" spans="1:4" s="770" customFormat="1" ht="11.25" customHeight="1" x14ac:dyDescent="0.2">
      <c r="A95" s="1181"/>
      <c r="B95" s="830">
        <v>920</v>
      </c>
      <c r="C95" s="830">
        <v>900.61599999999999</v>
      </c>
      <c r="D95" s="771" t="s">
        <v>2689</v>
      </c>
    </row>
    <row r="96" spans="1:4" s="770" customFormat="1" ht="11.25" customHeight="1" x14ac:dyDescent="0.2">
      <c r="A96" s="1181"/>
      <c r="B96" s="830">
        <v>500</v>
      </c>
      <c r="C96" s="830">
        <v>500</v>
      </c>
      <c r="D96" s="771" t="s">
        <v>2695</v>
      </c>
    </row>
    <row r="97" spans="1:4" s="770" customFormat="1" ht="21" x14ac:dyDescent="0.2">
      <c r="A97" s="1181"/>
      <c r="B97" s="830">
        <v>378</v>
      </c>
      <c r="C97" s="830">
        <v>205.30500000000001</v>
      </c>
      <c r="D97" s="771" t="s">
        <v>2911</v>
      </c>
    </row>
    <row r="98" spans="1:4" s="770" customFormat="1" ht="11.25" customHeight="1" x14ac:dyDescent="0.2">
      <c r="A98" s="1181"/>
      <c r="B98" s="830">
        <v>2530</v>
      </c>
      <c r="C98" s="830">
        <v>2530</v>
      </c>
      <c r="D98" s="771" t="s">
        <v>2294</v>
      </c>
    </row>
    <row r="99" spans="1:4" s="770" customFormat="1" ht="11.25" customHeight="1" x14ac:dyDescent="0.2">
      <c r="A99" s="1181"/>
      <c r="B99" s="830">
        <v>4894</v>
      </c>
      <c r="C99" s="830">
        <v>4701.9210000000003</v>
      </c>
      <c r="D99" s="771" t="s">
        <v>11</v>
      </c>
    </row>
    <row r="100" spans="1:4" s="770" customFormat="1" ht="11.25" customHeight="1" x14ac:dyDescent="0.2">
      <c r="A100" s="1180" t="s">
        <v>2933</v>
      </c>
      <c r="B100" s="829">
        <v>27</v>
      </c>
      <c r="C100" s="829">
        <v>26.603999999999999</v>
      </c>
      <c r="D100" s="769" t="s">
        <v>2934</v>
      </c>
    </row>
    <row r="101" spans="1:4" s="770" customFormat="1" ht="11.25" customHeight="1" x14ac:dyDescent="0.2">
      <c r="A101" s="1182"/>
      <c r="B101" s="831">
        <v>27</v>
      </c>
      <c r="C101" s="831">
        <v>26.603999999999999</v>
      </c>
      <c r="D101" s="772" t="s">
        <v>11</v>
      </c>
    </row>
    <row r="102" spans="1:4" s="770" customFormat="1" ht="11.25" customHeight="1" x14ac:dyDescent="0.2">
      <c r="A102" s="1181" t="s">
        <v>2935</v>
      </c>
      <c r="B102" s="830">
        <v>80</v>
      </c>
      <c r="C102" s="830">
        <v>80</v>
      </c>
      <c r="D102" s="771" t="s">
        <v>2907</v>
      </c>
    </row>
    <row r="103" spans="1:4" s="770" customFormat="1" ht="11.25" customHeight="1" x14ac:dyDescent="0.2">
      <c r="A103" s="1181"/>
      <c r="B103" s="830">
        <v>80</v>
      </c>
      <c r="C103" s="830">
        <v>80</v>
      </c>
      <c r="D103" s="771" t="s">
        <v>11</v>
      </c>
    </row>
    <row r="104" spans="1:4" s="770" customFormat="1" ht="11.25" customHeight="1" x14ac:dyDescent="0.2">
      <c r="A104" s="1180" t="s">
        <v>2936</v>
      </c>
      <c r="B104" s="829">
        <v>74.5</v>
      </c>
      <c r="C104" s="829">
        <v>74.5</v>
      </c>
      <c r="D104" s="769" t="s">
        <v>2907</v>
      </c>
    </row>
    <row r="105" spans="1:4" s="770" customFormat="1" ht="11.25" customHeight="1" x14ac:dyDescent="0.2">
      <c r="A105" s="1182"/>
      <c r="B105" s="831">
        <v>74.5</v>
      </c>
      <c r="C105" s="831">
        <v>74.5</v>
      </c>
      <c r="D105" s="772" t="s">
        <v>11</v>
      </c>
    </row>
    <row r="106" spans="1:4" s="770" customFormat="1" ht="11.25" customHeight="1" x14ac:dyDescent="0.2">
      <c r="A106" s="1181" t="s">
        <v>2010</v>
      </c>
      <c r="B106" s="830">
        <v>450</v>
      </c>
      <c r="C106" s="830">
        <v>300</v>
      </c>
      <c r="D106" s="771" t="s">
        <v>2934</v>
      </c>
    </row>
    <row r="107" spans="1:4" s="770" customFormat="1" ht="11.25" customHeight="1" x14ac:dyDescent="0.2">
      <c r="A107" s="1181"/>
      <c r="B107" s="830">
        <v>242.5</v>
      </c>
      <c r="C107" s="830">
        <v>242.5</v>
      </c>
      <c r="D107" s="771" t="s">
        <v>2937</v>
      </c>
    </row>
    <row r="108" spans="1:4" s="770" customFormat="1" ht="11.25" customHeight="1" x14ac:dyDescent="0.2">
      <c r="A108" s="1181"/>
      <c r="B108" s="830">
        <v>125</v>
      </c>
      <c r="C108" s="830">
        <v>125</v>
      </c>
      <c r="D108" s="771" t="s">
        <v>713</v>
      </c>
    </row>
    <row r="109" spans="1:4" s="770" customFormat="1" ht="11.25" customHeight="1" x14ac:dyDescent="0.2">
      <c r="A109" s="1181"/>
      <c r="B109" s="830">
        <v>817.5</v>
      </c>
      <c r="C109" s="830">
        <v>667.5</v>
      </c>
      <c r="D109" s="771" t="s">
        <v>11</v>
      </c>
    </row>
    <row r="110" spans="1:4" s="770" customFormat="1" ht="11.25" customHeight="1" x14ac:dyDescent="0.2">
      <c r="A110" s="1180" t="s">
        <v>947</v>
      </c>
      <c r="B110" s="829">
        <v>25</v>
      </c>
      <c r="C110" s="829">
        <v>25</v>
      </c>
      <c r="D110" s="769" t="s">
        <v>946</v>
      </c>
    </row>
    <row r="111" spans="1:4" s="770" customFormat="1" ht="11.25" customHeight="1" x14ac:dyDescent="0.2">
      <c r="A111" s="1182"/>
      <c r="B111" s="831">
        <v>25</v>
      </c>
      <c r="C111" s="831">
        <v>25</v>
      </c>
      <c r="D111" s="772" t="s">
        <v>11</v>
      </c>
    </row>
    <row r="112" spans="1:4" s="770" customFormat="1" ht="11.25" customHeight="1" x14ac:dyDescent="0.2">
      <c r="A112" s="1181" t="s">
        <v>2938</v>
      </c>
      <c r="B112" s="830">
        <v>178.5</v>
      </c>
      <c r="C112" s="830">
        <v>178.5</v>
      </c>
      <c r="D112" s="771" t="s">
        <v>2691</v>
      </c>
    </row>
    <row r="113" spans="1:4" s="770" customFormat="1" ht="11.25" customHeight="1" x14ac:dyDescent="0.2">
      <c r="A113" s="1181"/>
      <c r="B113" s="830">
        <v>178.5</v>
      </c>
      <c r="C113" s="830">
        <v>178.5</v>
      </c>
      <c r="D113" s="771" t="s">
        <v>11</v>
      </c>
    </row>
    <row r="114" spans="1:4" s="770" customFormat="1" ht="11.25" customHeight="1" x14ac:dyDescent="0.2">
      <c r="A114" s="1180" t="s">
        <v>2939</v>
      </c>
      <c r="B114" s="829">
        <v>39.450000000000003</v>
      </c>
      <c r="C114" s="829">
        <v>39.450000000000003</v>
      </c>
      <c r="D114" s="769" t="s">
        <v>2855</v>
      </c>
    </row>
    <row r="115" spans="1:4" s="770" customFormat="1" ht="11.25" customHeight="1" x14ac:dyDescent="0.2">
      <c r="A115" s="1182"/>
      <c r="B115" s="831">
        <v>39.450000000000003</v>
      </c>
      <c r="C115" s="831">
        <v>39.450000000000003</v>
      </c>
      <c r="D115" s="772" t="s">
        <v>11</v>
      </c>
    </row>
    <row r="116" spans="1:4" s="770" customFormat="1" ht="21" x14ac:dyDescent="0.2">
      <c r="A116" s="1181" t="s">
        <v>2940</v>
      </c>
      <c r="B116" s="830">
        <v>484</v>
      </c>
      <c r="C116" s="830">
        <v>484</v>
      </c>
      <c r="D116" s="771" t="s">
        <v>2709</v>
      </c>
    </row>
    <row r="117" spans="1:4" s="770" customFormat="1" ht="11.25" customHeight="1" x14ac:dyDescent="0.2">
      <c r="A117" s="1181"/>
      <c r="B117" s="830">
        <v>1690</v>
      </c>
      <c r="C117" s="830">
        <v>1690</v>
      </c>
      <c r="D117" s="771" t="s">
        <v>2689</v>
      </c>
    </row>
    <row r="118" spans="1:4" s="770" customFormat="1" ht="11.25" customHeight="1" x14ac:dyDescent="0.2">
      <c r="A118" s="1181"/>
      <c r="B118" s="830">
        <v>2174</v>
      </c>
      <c r="C118" s="830">
        <v>2174</v>
      </c>
      <c r="D118" s="771" t="s">
        <v>11</v>
      </c>
    </row>
    <row r="119" spans="1:4" s="770" customFormat="1" ht="21" x14ac:dyDescent="0.2">
      <c r="A119" s="1180" t="s">
        <v>2941</v>
      </c>
      <c r="B119" s="829">
        <v>10377</v>
      </c>
      <c r="C119" s="829">
        <v>10361.040999999999</v>
      </c>
      <c r="D119" s="769" t="s">
        <v>2709</v>
      </c>
    </row>
    <row r="120" spans="1:4" s="770" customFormat="1" ht="21" x14ac:dyDescent="0.2">
      <c r="A120" s="1181"/>
      <c r="B120" s="830">
        <v>21.4</v>
      </c>
      <c r="C120" s="830">
        <v>21.4</v>
      </c>
      <c r="D120" s="771" t="s">
        <v>2942</v>
      </c>
    </row>
    <row r="121" spans="1:4" s="770" customFormat="1" ht="11.25" customHeight="1" x14ac:dyDescent="0.2">
      <c r="A121" s="1181"/>
      <c r="B121" s="830">
        <v>74226</v>
      </c>
      <c r="C121" s="830">
        <v>74222.256999999998</v>
      </c>
      <c r="D121" s="771" t="s">
        <v>2689</v>
      </c>
    </row>
    <row r="122" spans="1:4" s="770" customFormat="1" ht="11.25" customHeight="1" x14ac:dyDescent="0.2">
      <c r="A122" s="1181"/>
      <c r="B122" s="830">
        <v>2358</v>
      </c>
      <c r="C122" s="830">
        <v>2149.1999999999998</v>
      </c>
      <c r="D122" s="771" t="s">
        <v>2695</v>
      </c>
    </row>
    <row r="123" spans="1:4" s="770" customFormat="1" ht="11.25" customHeight="1" x14ac:dyDescent="0.2">
      <c r="A123" s="1181"/>
      <c r="B123" s="830">
        <v>576.18999999999994</v>
      </c>
      <c r="C123" s="830">
        <v>264.78719999999998</v>
      </c>
      <c r="D123" s="771" t="s">
        <v>2286</v>
      </c>
    </row>
    <row r="124" spans="1:4" s="770" customFormat="1" ht="11.25" customHeight="1" x14ac:dyDescent="0.2">
      <c r="A124" s="1181"/>
      <c r="B124" s="830">
        <v>22542.000000000004</v>
      </c>
      <c r="C124" s="830">
        <v>22542.000000000004</v>
      </c>
      <c r="D124" s="771" t="s">
        <v>2294</v>
      </c>
    </row>
    <row r="125" spans="1:4" s="770" customFormat="1" ht="11.25" customHeight="1" x14ac:dyDescent="0.2">
      <c r="A125" s="1181"/>
      <c r="B125" s="830">
        <v>1050</v>
      </c>
      <c r="C125" s="830">
        <v>1050</v>
      </c>
      <c r="D125" s="771" t="s">
        <v>2295</v>
      </c>
    </row>
    <row r="126" spans="1:4" s="770" customFormat="1" ht="11.25" customHeight="1" x14ac:dyDescent="0.2">
      <c r="A126" s="1182"/>
      <c r="B126" s="831">
        <v>111150.59</v>
      </c>
      <c r="C126" s="831">
        <v>110610.68520000001</v>
      </c>
      <c r="D126" s="772" t="s">
        <v>11</v>
      </c>
    </row>
    <row r="127" spans="1:4" s="770" customFormat="1" ht="11.25" customHeight="1" x14ac:dyDescent="0.2">
      <c r="A127" s="1181" t="s">
        <v>2943</v>
      </c>
      <c r="B127" s="830">
        <v>75</v>
      </c>
      <c r="C127" s="830">
        <v>75</v>
      </c>
      <c r="D127" s="771" t="s">
        <v>2855</v>
      </c>
    </row>
    <row r="128" spans="1:4" s="770" customFormat="1" ht="11.25" customHeight="1" x14ac:dyDescent="0.2">
      <c r="A128" s="1181"/>
      <c r="B128" s="830">
        <v>75</v>
      </c>
      <c r="C128" s="830">
        <v>75</v>
      </c>
      <c r="D128" s="771" t="s">
        <v>11</v>
      </c>
    </row>
    <row r="129" spans="1:4" s="770" customFormat="1" ht="11.25" customHeight="1" x14ac:dyDescent="0.2">
      <c r="A129" s="1180" t="s">
        <v>948</v>
      </c>
      <c r="B129" s="829">
        <v>35</v>
      </c>
      <c r="C129" s="829">
        <v>0</v>
      </c>
      <c r="D129" s="769" t="s">
        <v>946</v>
      </c>
    </row>
    <row r="130" spans="1:4" s="770" customFormat="1" ht="11.25" customHeight="1" x14ac:dyDescent="0.2">
      <c r="A130" s="1182"/>
      <c r="B130" s="831">
        <v>35</v>
      </c>
      <c r="C130" s="831">
        <v>0</v>
      </c>
      <c r="D130" s="772" t="s">
        <v>11</v>
      </c>
    </row>
    <row r="131" spans="1:4" s="770" customFormat="1" ht="11.25" customHeight="1" x14ac:dyDescent="0.2">
      <c r="A131" s="1181" t="s">
        <v>2944</v>
      </c>
      <c r="B131" s="830">
        <v>315978.03999999998</v>
      </c>
      <c r="C131" s="830">
        <v>303108.10700000002</v>
      </c>
      <c r="D131" s="771" t="s">
        <v>2885</v>
      </c>
    </row>
    <row r="132" spans="1:4" s="770" customFormat="1" ht="11.25" customHeight="1" x14ac:dyDescent="0.2">
      <c r="A132" s="1181"/>
      <c r="B132" s="830">
        <v>315978.03999999998</v>
      </c>
      <c r="C132" s="830">
        <v>303108.10700000002</v>
      </c>
      <c r="D132" s="771" t="s">
        <v>11</v>
      </c>
    </row>
    <row r="133" spans="1:4" s="770" customFormat="1" ht="11.25" customHeight="1" x14ac:dyDescent="0.2">
      <c r="A133" s="1180" t="s">
        <v>2945</v>
      </c>
      <c r="B133" s="829">
        <v>187</v>
      </c>
      <c r="C133" s="829">
        <v>187</v>
      </c>
      <c r="D133" s="769" t="s">
        <v>2703</v>
      </c>
    </row>
    <row r="134" spans="1:4" s="770" customFormat="1" ht="11.25" customHeight="1" x14ac:dyDescent="0.2">
      <c r="A134" s="1182"/>
      <c r="B134" s="831">
        <v>187</v>
      </c>
      <c r="C134" s="831">
        <v>187</v>
      </c>
      <c r="D134" s="772" t="s">
        <v>11</v>
      </c>
    </row>
    <row r="135" spans="1:4" s="770" customFormat="1" ht="11.25" customHeight="1" x14ac:dyDescent="0.2">
      <c r="A135" s="1181" t="s">
        <v>928</v>
      </c>
      <c r="B135" s="830">
        <v>150</v>
      </c>
      <c r="C135" s="830">
        <v>150</v>
      </c>
      <c r="D135" s="771" t="s">
        <v>927</v>
      </c>
    </row>
    <row r="136" spans="1:4" s="770" customFormat="1" ht="11.25" customHeight="1" x14ac:dyDescent="0.2">
      <c r="A136" s="1181"/>
      <c r="B136" s="830">
        <v>150</v>
      </c>
      <c r="C136" s="830">
        <v>150</v>
      </c>
      <c r="D136" s="771" t="s">
        <v>11</v>
      </c>
    </row>
    <row r="137" spans="1:4" s="770" customFormat="1" ht="11.25" customHeight="1" x14ac:dyDescent="0.2">
      <c r="A137" s="1180" t="s">
        <v>878</v>
      </c>
      <c r="B137" s="829">
        <v>125</v>
      </c>
      <c r="C137" s="829">
        <v>125</v>
      </c>
      <c r="D137" s="769" t="s">
        <v>876</v>
      </c>
    </row>
    <row r="138" spans="1:4" s="770" customFormat="1" ht="11.25" customHeight="1" x14ac:dyDescent="0.2">
      <c r="A138" s="1182"/>
      <c r="B138" s="831">
        <v>125</v>
      </c>
      <c r="C138" s="831">
        <v>125</v>
      </c>
      <c r="D138" s="772" t="s">
        <v>11</v>
      </c>
    </row>
    <row r="139" spans="1:4" s="770" customFormat="1" ht="11.25" customHeight="1" x14ac:dyDescent="0.2">
      <c r="A139" s="1181" t="s">
        <v>716</v>
      </c>
      <c r="B139" s="830">
        <v>70</v>
      </c>
      <c r="C139" s="830">
        <v>70</v>
      </c>
      <c r="D139" s="771" t="s">
        <v>713</v>
      </c>
    </row>
    <row r="140" spans="1:4" s="770" customFormat="1" ht="11.25" customHeight="1" x14ac:dyDescent="0.2">
      <c r="A140" s="1181"/>
      <c r="B140" s="830">
        <v>70</v>
      </c>
      <c r="C140" s="830">
        <v>70</v>
      </c>
      <c r="D140" s="771" t="s">
        <v>11</v>
      </c>
    </row>
    <row r="141" spans="1:4" s="770" customFormat="1" ht="21" x14ac:dyDescent="0.2">
      <c r="A141" s="1180" t="s">
        <v>2946</v>
      </c>
      <c r="B141" s="829">
        <v>100</v>
      </c>
      <c r="C141" s="829">
        <v>100</v>
      </c>
      <c r="D141" s="769" t="s">
        <v>2692</v>
      </c>
    </row>
    <row r="142" spans="1:4" s="770" customFormat="1" ht="11.25" customHeight="1" x14ac:dyDescent="0.2">
      <c r="A142" s="1182"/>
      <c r="B142" s="831">
        <v>100</v>
      </c>
      <c r="C142" s="831">
        <v>100</v>
      </c>
      <c r="D142" s="772" t="s">
        <v>11</v>
      </c>
    </row>
    <row r="143" spans="1:4" s="770" customFormat="1" ht="11.25" customHeight="1" x14ac:dyDescent="0.2">
      <c r="A143" s="1181" t="s">
        <v>717</v>
      </c>
      <c r="B143" s="830">
        <v>50</v>
      </c>
      <c r="C143" s="830">
        <v>50</v>
      </c>
      <c r="D143" s="771" t="s">
        <v>713</v>
      </c>
    </row>
    <row r="144" spans="1:4" s="770" customFormat="1" ht="11.25" customHeight="1" x14ac:dyDescent="0.2">
      <c r="A144" s="1181"/>
      <c r="B144" s="830">
        <v>50</v>
      </c>
      <c r="C144" s="830">
        <v>50</v>
      </c>
      <c r="D144" s="771" t="s">
        <v>11</v>
      </c>
    </row>
    <row r="145" spans="1:4" s="770" customFormat="1" ht="11.25" customHeight="1" x14ac:dyDescent="0.2">
      <c r="A145" s="1180" t="s">
        <v>710</v>
      </c>
      <c r="B145" s="829">
        <v>50</v>
      </c>
      <c r="C145" s="829">
        <v>50</v>
      </c>
      <c r="D145" s="769" t="s">
        <v>2947</v>
      </c>
    </row>
    <row r="146" spans="1:4" s="770" customFormat="1" ht="11.25" customHeight="1" x14ac:dyDescent="0.2">
      <c r="A146" s="1182"/>
      <c r="B146" s="831">
        <v>50</v>
      </c>
      <c r="C146" s="831">
        <v>50</v>
      </c>
      <c r="D146" s="772" t="s">
        <v>11</v>
      </c>
    </row>
    <row r="147" spans="1:4" s="770" customFormat="1" ht="11.25" customHeight="1" x14ac:dyDescent="0.2">
      <c r="A147" s="1181" t="s">
        <v>2948</v>
      </c>
      <c r="B147" s="830">
        <v>1203</v>
      </c>
      <c r="C147" s="830">
        <v>1203</v>
      </c>
      <c r="D147" s="771" t="s">
        <v>2689</v>
      </c>
    </row>
    <row r="148" spans="1:4" s="770" customFormat="1" ht="11.25" customHeight="1" x14ac:dyDescent="0.2">
      <c r="A148" s="1181"/>
      <c r="B148" s="830">
        <v>391.00000000000006</v>
      </c>
      <c r="C148" s="830">
        <v>391.00000000000006</v>
      </c>
      <c r="D148" s="771" t="s">
        <v>2294</v>
      </c>
    </row>
    <row r="149" spans="1:4" s="770" customFormat="1" ht="11.25" customHeight="1" x14ac:dyDescent="0.2">
      <c r="A149" s="1181"/>
      <c r="B149" s="830">
        <v>1594</v>
      </c>
      <c r="C149" s="830">
        <v>1594</v>
      </c>
      <c r="D149" s="771" t="s">
        <v>11</v>
      </c>
    </row>
    <row r="150" spans="1:4" s="770" customFormat="1" ht="11.25" customHeight="1" x14ac:dyDescent="0.2">
      <c r="A150" s="1180" t="s">
        <v>2949</v>
      </c>
      <c r="B150" s="829">
        <v>80</v>
      </c>
      <c r="C150" s="829">
        <v>80</v>
      </c>
      <c r="D150" s="769" t="s">
        <v>2907</v>
      </c>
    </row>
    <row r="151" spans="1:4" s="770" customFormat="1" ht="11.25" customHeight="1" x14ac:dyDescent="0.2">
      <c r="A151" s="1182"/>
      <c r="B151" s="831">
        <v>80</v>
      </c>
      <c r="C151" s="831">
        <v>80</v>
      </c>
      <c r="D151" s="772" t="s">
        <v>11</v>
      </c>
    </row>
    <row r="152" spans="1:4" s="770" customFormat="1" ht="11.25" customHeight="1" x14ac:dyDescent="0.2">
      <c r="A152" s="1181" t="s">
        <v>2950</v>
      </c>
      <c r="B152" s="830">
        <v>80</v>
      </c>
      <c r="C152" s="830">
        <v>23.6</v>
      </c>
      <c r="D152" s="771" t="s">
        <v>2951</v>
      </c>
    </row>
    <row r="153" spans="1:4" s="770" customFormat="1" ht="11.25" customHeight="1" x14ac:dyDescent="0.2">
      <c r="A153" s="1181"/>
      <c r="B153" s="830">
        <v>80</v>
      </c>
      <c r="C153" s="830">
        <v>23.6</v>
      </c>
      <c r="D153" s="771" t="s">
        <v>11</v>
      </c>
    </row>
    <row r="154" spans="1:4" s="770" customFormat="1" ht="11.25" customHeight="1" x14ac:dyDescent="0.2">
      <c r="A154" s="1180" t="s">
        <v>2952</v>
      </c>
      <c r="B154" s="829">
        <v>80</v>
      </c>
      <c r="C154" s="829">
        <v>80</v>
      </c>
      <c r="D154" s="769" t="s">
        <v>2951</v>
      </c>
    </row>
    <row r="155" spans="1:4" s="770" customFormat="1" ht="11.25" customHeight="1" x14ac:dyDescent="0.2">
      <c r="A155" s="1182"/>
      <c r="B155" s="831">
        <v>80</v>
      </c>
      <c r="C155" s="831">
        <v>80</v>
      </c>
      <c r="D155" s="772" t="s">
        <v>11</v>
      </c>
    </row>
    <row r="156" spans="1:4" s="770" customFormat="1" ht="11.25" customHeight="1" x14ac:dyDescent="0.2">
      <c r="A156" s="1181" t="s">
        <v>2953</v>
      </c>
      <c r="B156" s="830">
        <v>50</v>
      </c>
      <c r="C156" s="830">
        <v>50</v>
      </c>
      <c r="D156" s="771" t="s">
        <v>940</v>
      </c>
    </row>
    <row r="157" spans="1:4" s="770" customFormat="1" ht="11.25" customHeight="1" x14ac:dyDescent="0.2">
      <c r="A157" s="1181"/>
      <c r="B157" s="830">
        <v>50</v>
      </c>
      <c r="C157" s="830">
        <v>50</v>
      </c>
      <c r="D157" s="771" t="s">
        <v>11</v>
      </c>
    </row>
    <row r="158" spans="1:4" s="770" customFormat="1" ht="21" x14ac:dyDescent="0.2">
      <c r="A158" s="1180" t="s">
        <v>2954</v>
      </c>
      <c r="B158" s="829">
        <v>30</v>
      </c>
      <c r="C158" s="829">
        <v>30</v>
      </c>
      <c r="D158" s="769" t="s">
        <v>2702</v>
      </c>
    </row>
    <row r="159" spans="1:4" s="770" customFormat="1" ht="21" x14ac:dyDescent="0.2">
      <c r="A159" s="1181"/>
      <c r="B159" s="830">
        <v>414</v>
      </c>
      <c r="C159" s="830">
        <v>414</v>
      </c>
      <c r="D159" s="771" t="s">
        <v>2709</v>
      </c>
    </row>
    <row r="160" spans="1:4" s="770" customFormat="1" ht="11.25" customHeight="1" x14ac:dyDescent="0.2">
      <c r="A160" s="1181"/>
      <c r="B160" s="830">
        <v>1841</v>
      </c>
      <c r="C160" s="830">
        <v>1841</v>
      </c>
      <c r="D160" s="771" t="s">
        <v>2689</v>
      </c>
    </row>
    <row r="161" spans="1:4" s="770" customFormat="1" ht="11.25" customHeight="1" x14ac:dyDescent="0.2">
      <c r="A161" s="1181"/>
      <c r="B161" s="830">
        <v>72.8</v>
      </c>
      <c r="C161" s="830">
        <v>72.8</v>
      </c>
      <c r="D161" s="771" t="s">
        <v>2907</v>
      </c>
    </row>
    <row r="162" spans="1:4" s="770" customFormat="1" ht="11.25" customHeight="1" x14ac:dyDescent="0.2">
      <c r="A162" s="1181"/>
      <c r="B162" s="830">
        <v>300</v>
      </c>
      <c r="C162" s="830">
        <v>300</v>
      </c>
      <c r="D162" s="771" t="s">
        <v>2695</v>
      </c>
    </row>
    <row r="163" spans="1:4" s="770" customFormat="1" ht="21" x14ac:dyDescent="0.2">
      <c r="A163" s="1181"/>
      <c r="B163" s="830">
        <v>200</v>
      </c>
      <c r="C163" s="830">
        <v>200</v>
      </c>
      <c r="D163" s="771" t="s">
        <v>2911</v>
      </c>
    </row>
    <row r="164" spans="1:4" s="770" customFormat="1" ht="11.25" customHeight="1" x14ac:dyDescent="0.2">
      <c r="A164" s="1181"/>
      <c r="B164" s="830">
        <v>183</v>
      </c>
      <c r="C164" s="830">
        <v>183</v>
      </c>
      <c r="D164" s="771" t="s">
        <v>2703</v>
      </c>
    </row>
    <row r="165" spans="1:4" s="770" customFormat="1" ht="11.25" customHeight="1" x14ac:dyDescent="0.2">
      <c r="A165" s="1181"/>
      <c r="B165" s="830">
        <v>1149</v>
      </c>
      <c r="C165" s="830">
        <v>1149</v>
      </c>
      <c r="D165" s="771" t="s">
        <v>2294</v>
      </c>
    </row>
    <row r="166" spans="1:4" s="770" customFormat="1" ht="11.25" customHeight="1" x14ac:dyDescent="0.2">
      <c r="A166" s="1182"/>
      <c r="B166" s="831">
        <v>4189.8</v>
      </c>
      <c r="C166" s="831">
        <v>4189.8</v>
      </c>
      <c r="D166" s="772" t="s">
        <v>11</v>
      </c>
    </row>
    <row r="167" spans="1:4" s="770" customFormat="1" ht="11.25" customHeight="1" x14ac:dyDescent="0.2">
      <c r="A167" s="1180" t="s">
        <v>2955</v>
      </c>
      <c r="B167" s="829">
        <v>118.4</v>
      </c>
      <c r="C167" s="829">
        <v>118.4</v>
      </c>
      <c r="D167" s="769" t="s">
        <v>2855</v>
      </c>
    </row>
    <row r="168" spans="1:4" s="770" customFormat="1" ht="11.25" customHeight="1" x14ac:dyDescent="0.2">
      <c r="A168" s="1182"/>
      <c r="B168" s="831">
        <v>118.4</v>
      </c>
      <c r="C168" s="831">
        <v>118.4</v>
      </c>
      <c r="D168" s="772" t="s">
        <v>11</v>
      </c>
    </row>
    <row r="169" spans="1:4" s="770" customFormat="1" ht="11.25" customHeight="1" x14ac:dyDescent="0.2">
      <c r="A169" s="1180" t="s">
        <v>2956</v>
      </c>
      <c r="B169" s="829">
        <v>73.349999999999994</v>
      </c>
      <c r="C169" s="829">
        <v>73.349999999999994</v>
      </c>
      <c r="D169" s="769" t="s">
        <v>2855</v>
      </c>
    </row>
    <row r="170" spans="1:4" s="770" customFormat="1" ht="11.25" customHeight="1" x14ac:dyDescent="0.2">
      <c r="A170" s="1182"/>
      <c r="B170" s="831">
        <v>73.349999999999994</v>
      </c>
      <c r="C170" s="831">
        <v>73.349999999999994</v>
      </c>
      <c r="D170" s="772" t="s">
        <v>11</v>
      </c>
    </row>
    <row r="171" spans="1:4" s="770" customFormat="1" ht="11.25" customHeight="1" x14ac:dyDescent="0.2">
      <c r="A171" s="1181" t="s">
        <v>2957</v>
      </c>
      <c r="B171" s="830">
        <v>64</v>
      </c>
      <c r="C171" s="830">
        <v>64</v>
      </c>
      <c r="D171" s="771" t="s">
        <v>2703</v>
      </c>
    </row>
    <row r="172" spans="1:4" s="770" customFormat="1" ht="11.25" customHeight="1" x14ac:dyDescent="0.2">
      <c r="A172" s="1181"/>
      <c r="B172" s="830">
        <v>64</v>
      </c>
      <c r="C172" s="830">
        <v>64</v>
      </c>
      <c r="D172" s="771" t="s">
        <v>11</v>
      </c>
    </row>
    <row r="173" spans="1:4" s="770" customFormat="1" ht="21" x14ac:dyDescent="0.2">
      <c r="A173" s="1180" t="s">
        <v>2958</v>
      </c>
      <c r="B173" s="829">
        <v>150</v>
      </c>
      <c r="C173" s="829">
        <v>150</v>
      </c>
      <c r="D173" s="769" t="s">
        <v>2702</v>
      </c>
    </row>
    <row r="174" spans="1:4" s="770" customFormat="1" ht="11.25" customHeight="1" x14ac:dyDescent="0.2">
      <c r="A174" s="1182"/>
      <c r="B174" s="831">
        <v>150</v>
      </c>
      <c r="C174" s="831">
        <v>150</v>
      </c>
      <c r="D174" s="772" t="s">
        <v>11</v>
      </c>
    </row>
    <row r="175" spans="1:4" s="770" customFormat="1" ht="11.25" customHeight="1" x14ac:dyDescent="0.2">
      <c r="A175" s="1181" t="s">
        <v>2959</v>
      </c>
      <c r="B175" s="830">
        <v>9834.1899999999987</v>
      </c>
      <c r="C175" s="830">
        <v>9802.1389999999992</v>
      </c>
      <c r="D175" s="771" t="s">
        <v>2900</v>
      </c>
    </row>
    <row r="176" spans="1:4" s="770" customFormat="1" ht="11.25" customHeight="1" x14ac:dyDescent="0.2">
      <c r="A176" s="1181"/>
      <c r="B176" s="830">
        <v>9834.1899999999987</v>
      </c>
      <c r="C176" s="830">
        <v>9802.1389999999992</v>
      </c>
      <c r="D176" s="771" t="s">
        <v>11</v>
      </c>
    </row>
    <row r="177" spans="1:4" s="770" customFormat="1" ht="11.25" customHeight="1" x14ac:dyDescent="0.2">
      <c r="A177" s="1180" t="s">
        <v>2960</v>
      </c>
      <c r="B177" s="829">
        <v>1275</v>
      </c>
      <c r="C177" s="829">
        <v>1275</v>
      </c>
      <c r="D177" s="769" t="s">
        <v>2689</v>
      </c>
    </row>
    <row r="178" spans="1:4" s="770" customFormat="1" ht="11.25" customHeight="1" x14ac:dyDescent="0.2">
      <c r="A178" s="1182"/>
      <c r="B178" s="831">
        <v>1275</v>
      </c>
      <c r="C178" s="831">
        <v>1275</v>
      </c>
      <c r="D178" s="772" t="s">
        <v>11</v>
      </c>
    </row>
    <row r="179" spans="1:4" s="770" customFormat="1" ht="11.25" customHeight="1" x14ac:dyDescent="0.2">
      <c r="A179" s="1181" t="s">
        <v>2961</v>
      </c>
      <c r="B179" s="830">
        <v>115</v>
      </c>
      <c r="C179" s="830">
        <v>115</v>
      </c>
      <c r="D179" s="771" t="s">
        <v>2697</v>
      </c>
    </row>
    <row r="180" spans="1:4" s="770" customFormat="1" ht="11.25" customHeight="1" x14ac:dyDescent="0.2">
      <c r="A180" s="1181"/>
      <c r="B180" s="830">
        <v>115</v>
      </c>
      <c r="C180" s="830">
        <v>115</v>
      </c>
      <c r="D180" s="771" t="s">
        <v>11</v>
      </c>
    </row>
    <row r="181" spans="1:4" s="770" customFormat="1" ht="11.25" customHeight="1" x14ac:dyDescent="0.2">
      <c r="A181" s="1180" t="s">
        <v>718</v>
      </c>
      <c r="B181" s="829">
        <v>50</v>
      </c>
      <c r="C181" s="829">
        <v>50</v>
      </c>
      <c r="D181" s="769" t="s">
        <v>713</v>
      </c>
    </row>
    <row r="182" spans="1:4" s="770" customFormat="1" ht="11.25" customHeight="1" x14ac:dyDescent="0.2">
      <c r="A182" s="1182"/>
      <c r="B182" s="831">
        <v>50</v>
      </c>
      <c r="C182" s="831">
        <v>50</v>
      </c>
      <c r="D182" s="772" t="s">
        <v>11</v>
      </c>
    </row>
    <row r="183" spans="1:4" s="770" customFormat="1" ht="11.25" customHeight="1" x14ac:dyDescent="0.2">
      <c r="A183" s="1181" t="s">
        <v>813</v>
      </c>
      <c r="B183" s="830">
        <v>30</v>
      </c>
      <c r="C183" s="830">
        <v>30</v>
      </c>
      <c r="D183" s="771" t="s">
        <v>810</v>
      </c>
    </row>
    <row r="184" spans="1:4" s="770" customFormat="1" ht="11.25" customHeight="1" x14ac:dyDescent="0.2">
      <c r="A184" s="1181"/>
      <c r="B184" s="830">
        <v>30</v>
      </c>
      <c r="C184" s="830">
        <v>30</v>
      </c>
      <c r="D184" s="771" t="s">
        <v>11</v>
      </c>
    </row>
    <row r="185" spans="1:4" s="770" customFormat="1" ht="11.25" customHeight="1" x14ac:dyDescent="0.2">
      <c r="A185" s="1180" t="s">
        <v>2962</v>
      </c>
      <c r="B185" s="829">
        <v>150</v>
      </c>
      <c r="C185" s="829">
        <v>150</v>
      </c>
      <c r="D185" s="769" t="s">
        <v>2963</v>
      </c>
    </row>
    <row r="186" spans="1:4" s="770" customFormat="1" ht="21" x14ac:dyDescent="0.2">
      <c r="A186" s="1181"/>
      <c r="B186" s="830">
        <v>150</v>
      </c>
      <c r="C186" s="830">
        <v>150</v>
      </c>
      <c r="D186" s="771" t="s">
        <v>2702</v>
      </c>
    </row>
    <row r="187" spans="1:4" s="770" customFormat="1" ht="11.25" customHeight="1" x14ac:dyDescent="0.2">
      <c r="A187" s="1182"/>
      <c r="B187" s="831">
        <v>300</v>
      </c>
      <c r="C187" s="831">
        <v>300</v>
      </c>
      <c r="D187" s="772" t="s">
        <v>11</v>
      </c>
    </row>
    <row r="188" spans="1:4" s="770" customFormat="1" ht="21" x14ac:dyDescent="0.2">
      <c r="A188" s="1181" t="s">
        <v>2964</v>
      </c>
      <c r="B188" s="830">
        <v>99.6</v>
      </c>
      <c r="C188" s="830">
        <v>99.6</v>
      </c>
      <c r="D188" s="771" t="s">
        <v>2692</v>
      </c>
    </row>
    <row r="189" spans="1:4" s="770" customFormat="1" ht="11.25" customHeight="1" x14ac:dyDescent="0.2">
      <c r="A189" s="1181"/>
      <c r="B189" s="830">
        <v>99.6</v>
      </c>
      <c r="C189" s="830">
        <v>99.6</v>
      </c>
      <c r="D189" s="771" t="s">
        <v>11</v>
      </c>
    </row>
    <row r="190" spans="1:4" s="770" customFormat="1" ht="11.25" customHeight="1" x14ac:dyDescent="0.2">
      <c r="A190" s="1180" t="s">
        <v>2965</v>
      </c>
      <c r="B190" s="829">
        <v>123.8</v>
      </c>
      <c r="C190" s="829">
        <v>123.8</v>
      </c>
      <c r="D190" s="769" t="s">
        <v>2855</v>
      </c>
    </row>
    <row r="191" spans="1:4" s="770" customFormat="1" ht="11.25" customHeight="1" x14ac:dyDescent="0.2">
      <c r="A191" s="1182"/>
      <c r="B191" s="831">
        <v>123.8</v>
      </c>
      <c r="C191" s="831">
        <v>123.8</v>
      </c>
      <c r="D191" s="772" t="s">
        <v>11</v>
      </c>
    </row>
    <row r="192" spans="1:4" s="770" customFormat="1" ht="21" x14ac:dyDescent="0.2">
      <c r="A192" s="1180" t="s">
        <v>5064</v>
      </c>
      <c r="B192" s="830">
        <v>40</v>
      </c>
      <c r="C192" s="830">
        <v>40</v>
      </c>
      <c r="D192" s="771" t="s">
        <v>2692</v>
      </c>
    </row>
    <row r="193" spans="1:4" s="770" customFormat="1" ht="11.25" customHeight="1" x14ac:dyDescent="0.2">
      <c r="A193" s="1182"/>
      <c r="B193" s="830">
        <v>40</v>
      </c>
      <c r="C193" s="830">
        <v>40</v>
      </c>
      <c r="D193" s="771" t="s">
        <v>11</v>
      </c>
    </row>
    <row r="194" spans="1:4" s="770" customFormat="1" ht="21" x14ac:dyDescent="0.2">
      <c r="A194" s="1180" t="s">
        <v>5064</v>
      </c>
      <c r="B194" s="829">
        <v>25.5</v>
      </c>
      <c r="C194" s="829">
        <v>25.5</v>
      </c>
      <c r="D194" s="769" t="s">
        <v>2692</v>
      </c>
    </row>
    <row r="195" spans="1:4" s="770" customFormat="1" ht="11.25" customHeight="1" x14ac:dyDescent="0.2">
      <c r="A195" s="1182"/>
      <c r="B195" s="831">
        <v>25.5</v>
      </c>
      <c r="C195" s="831">
        <v>25.5</v>
      </c>
      <c r="D195" s="772" t="s">
        <v>11</v>
      </c>
    </row>
    <row r="196" spans="1:4" s="770" customFormat="1" ht="11.25" customHeight="1" x14ac:dyDescent="0.2">
      <c r="A196" s="1181" t="s">
        <v>2966</v>
      </c>
      <c r="B196" s="830">
        <v>200</v>
      </c>
      <c r="C196" s="830">
        <v>200</v>
      </c>
      <c r="D196" s="771" t="s">
        <v>810</v>
      </c>
    </row>
    <row r="197" spans="1:4" s="770" customFormat="1" ht="11.25" customHeight="1" x14ac:dyDescent="0.2">
      <c r="A197" s="1181"/>
      <c r="B197" s="830">
        <v>200</v>
      </c>
      <c r="C197" s="830">
        <v>200</v>
      </c>
      <c r="D197" s="771" t="s">
        <v>11</v>
      </c>
    </row>
    <row r="198" spans="1:4" s="770" customFormat="1" ht="11.25" customHeight="1" x14ac:dyDescent="0.2">
      <c r="A198" s="1180" t="s">
        <v>2967</v>
      </c>
      <c r="B198" s="829">
        <v>700</v>
      </c>
      <c r="C198" s="829">
        <v>700</v>
      </c>
      <c r="D198" s="769" t="s">
        <v>2895</v>
      </c>
    </row>
    <row r="199" spans="1:4" s="770" customFormat="1" ht="11.25" customHeight="1" x14ac:dyDescent="0.2">
      <c r="A199" s="1182"/>
      <c r="B199" s="831">
        <v>700</v>
      </c>
      <c r="C199" s="831">
        <v>700</v>
      </c>
      <c r="D199" s="772" t="s">
        <v>11</v>
      </c>
    </row>
    <row r="200" spans="1:4" s="770" customFormat="1" ht="21" x14ac:dyDescent="0.2">
      <c r="A200" s="1181" t="s">
        <v>2968</v>
      </c>
      <c r="B200" s="830">
        <v>549</v>
      </c>
      <c r="C200" s="830">
        <v>549</v>
      </c>
      <c r="D200" s="771" t="s">
        <v>2702</v>
      </c>
    </row>
    <row r="201" spans="1:4" s="770" customFormat="1" ht="11.25" customHeight="1" x14ac:dyDescent="0.2">
      <c r="A201" s="1181"/>
      <c r="B201" s="830">
        <v>549</v>
      </c>
      <c r="C201" s="830">
        <v>549</v>
      </c>
      <c r="D201" s="771" t="s">
        <v>11</v>
      </c>
    </row>
    <row r="202" spans="1:4" s="770" customFormat="1" ht="11.25" customHeight="1" x14ac:dyDescent="0.2">
      <c r="A202" s="1180" t="s">
        <v>2969</v>
      </c>
      <c r="B202" s="829">
        <v>150</v>
      </c>
      <c r="C202" s="829">
        <v>150</v>
      </c>
      <c r="D202" s="769" t="s">
        <v>2963</v>
      </c>
    </row>
    <row r="203" spans="1:4" s="770" customFormat="1" ht="11.25" customHeight="1" x14ac:dyDescent="0.2">
      <c r="A203" s="1182"/>
      <c r="B203" s="831">
        <v>150</v>
      </c>
      <c r="C203" s="831">
        <v>150</v>
      </c>
      <c r="D203" s="772" t="s">
        <v>11</v>
      </c>
    </row>
    <row r="204" spans="1:4" s="770" customFormat="1" ht="11.25" customHeight="1" x14ac:dyDescent="0.2">
      <c r="A204" s="1181" t="s">
        <v>814</v>
      </c>
      <c r="B204" s="830">
        <v>700</v>
      </c>
      <c r="C204" s="830">
        <v>700</v>
      </c>
      <c r="D204" s="771" t="s">
        <v>2895</v>
      </c>
    </row>
    <row r="205" spans="1:4" s="770" customFormat="1" ht="11.25" customHeight="1" x14ac:dyDescent="0.2">
      <c r="A205" s="1181"/>
      <c r="B205" s="830">
        <v>500</v>
      </c>
      <c r="C205" s="830">
        <v>500</v>
      </c>
      <c r="D205" s="771" t="s">
        <v>810</v>
      </c>
    </row>
    <row r="206" spans="1:4" s="770" customFormat="1" ht="11.25" customHeight="1" x14ac:dyDescent="0.2">
      <c r="A206" s="1181"/>
      <c r="B206" s="830">
        <v>1200</v>
      </c>
      <c r="C206" s="830">
        <v>1200</v>
      </c>
      <c r="D206" s="771" t="s">
        <v>11</v>
      </c>
    </row>
    <row r="207" spans="1:4" s="770" customFormat="1" ht="21" x14ac:dyDescent="0.2">
      <c r="A207" s="1180" t="s">
        <v>2970</v>
      </c>
      <c r="B207" s="829">
        <v>61</v>
      </c>
      <c r="C207" s="829">
        <v>61</v>
      </c>
      <c r="D207" s="769" t="s">
        <v>2702</v>
      </c>
    </row>
    <row r="208" spans="1:4" s="770" customFormat="1" ht="11.25" customHeight="1" x14ac:dyDescent="0.2">
      <c r="A208" s="1182"/>
      <c r="B208" s="831">
        <v>61</v>
      </c>
      <c r="C208" s="831">
        <v>61</v>
      </c>
      <c r="D208" s="772" t="s">
        <v>11</v>
      </c>
    </row>
    <row r="209" spans="1:4" s="770" customFormat="1" ht="11.25" customHeight="1" x14ac:dyDescent="0.2">
      <c r="A209" s="1181" t="s">
        <v>2971</v>
      </c>
      <c r="B209" s="830">
        <v>798.14</v>
      </c>
      <c r="C209" s="830">
        <v>798.13699999999994</v>
      </c>
      <c r="D209" s="771" t="s">
        <v>2900</v>
      </c>
    </row>
    <row r="210" spans="1:4" s="770" customFormat="1" ht="11.25" customHeight="1" x14ac:dyDescent="0.2">
      <c r="A210" s="1181"/>
      <c r="B210" s="830">
        <v>798.14</v>
      </c>
      <c r="C210" s="830">
        <v>798.13699999999994</v>
      </c>
      <c r="D210" s="771" t="s">
        <v>11</v>
      </c>
    </row>
    <row r="211" spans="1:4" s="770" customFormat="1" ht="11.25" customHeight="1" x14ac:dyDescent="0.2">
      <c r="A211" s="1180" t="s">
        <v>2972</v>
      </c>
      <c r="B211" s="829">
        <v>72.7</v>
      </c>
      <c r="C211" s="829">
        <v>72.7</v>
      </c>
      <c r="D211" s="769" t="s">
        <v>2855</v>
      </c>
    </row>
    <row r="212" spans="1:4" s="770" customFormat="1" ht="11.25" customHeight="1" x14ac:dyDescent="0.2">
      <c r="A212" s="1182"/>
      <c r="B212" s="831">
        <v>72.7</v>
      </c>
      <c r="C212" s="831">
        <v>72.7</v>
      </c>
      <c r="D212" s="772" t="s">
        <v>11</v>
      </c>
    </row>
    <row r="213" spans="1:4" s="770" customFormat="1" ht="11.25" customHeight="1" x14ac:dyDescent="0.2">
      <c r="A213" s="1180" t="s">
        <v>5064</v>
      </c>
      <c r="B213" s="830">
        <v>50</v>
      </c>
      <c r="C213" s="830">
        <v>50</v>
      </c>
      <c r="D213" s="771" t="s">
        <v>599</v>
      </c>
    </row>
    <row r="214" spans="1:4" s="770" customFormat="1" ht="11.25" customHeight="1" x14ac:dyDescent="0.2">
      <c r="A214" s="1182"/>
      <c r="B214" s="830">
        <v>50</v>
      </c>
      <c r="C214" s="830">
        <v>50</v>
      </c>
      <c r="D214" s="771" t="s">
        <v>11</v>
      </c>
    </row>
    <row r="215" spans="1:4" s="770" customFormat="1" ht="11.25" customHeight="1" x14ac:dyDescent="0.2">
      <c r="A215" s="1180" t="s">
        <v>2973</v>
      </c>
      <c r="B215" s="829">
        <v>59.92</v>
      </c>
      <c r="C215" s="829">
        <v>49.894999999999996</v>
      </c>
      <c r="D215" s="769" t="s">
        <v>2909</v>
      </c>
    </row>
    <row r="216" spans="1:4" s="770" customFormat="1" ht="11.25" customHeight="1" x14ac:dyDescent="0.2">
      <c r="A216" s="1182"/>
      <c r="B216" s="831">
        <v>59.92</v>
      </c>
      <c r="C216" s="831">
        <v>49.894999999999996</v>
      </c>
      <c r="D216" s="772" t="s">
        <v>11</v>
      </c>
    </row>
    <row r="217" spans="1:4" s="770" customFormat="1" ht="11.25" customHeight="1" x14ac:dyDescent="0.2">
      <c r="A217" s="1181" t="s">
        <v>815</v>
      </c>
      <c r="B217" s="830">
        <v>63</v>
      </c>
      <c r="C217" s="830">
        <v>63</v>
      </c>
      <c r="D217" s="771" t="s">
        <v>810</v>
      </c>
    </row>
    <row r="218" spans="1:4" s="770" customFormat="1" ht="11.25" customHeight="1" x14ac:dyDescent="0.2">
      <c r="A218" s="1181"/>
      <c r="B218" s="830">
        <v>63</v>
      </c>
      <c r="C218" s="830">
        <v>63</v>
      </c>
      <c r="D218" s="771" t="s">
        <v>11</v>
      </c>
    </row>
    <row r="219" spans="1:4" s="770" customFormat="1" ht="21" x14ac:dyDescent="0.2">
      <c r="A219" s="1180" t="s">
        <v>2974</v>
      </c>
      <c r="B219" s="829">
        <v>823</v>
      </c>
      <c r="C219" s="829">
        <v>823</v>
      </c>
      <c r="D219" s="769" t="s">
        <v>2709</v>
      </c>
    </row>
    <row r="220" spans="1:4" s="770" customFormat="1" ht="11.25" customHeight="1" x14ac:dyDescent="0.2">
      <c r="A220" s="1181"/>
      <c r="B220" s="830">
        <v>5310</v>
      </c>
      <c r="C220" s="830">
        <v>5310</v>
      </c>
      <c r="D220" s="771" t="s">
        <v>2689</v>
      </c>
    </row>
    <row r="221" spans="1:4" s="770" customFormat="1" ht="11.25" customHeight="1" x14ac:dyDescent="0.2">
      <c r="A221" s="1181"/>
      <c r="B221" s="830">
        <v>67.599999999999994</v>
      </c>
      <c r="C221" s="830">
        <v>67.599999999999994</v>
      </c>
      <c r="D221" s="771" t="s">
        <v>2695</v>
      </c>
    </row>
    <row r="222" spans="1:4" s="770" customFormat="1" ht="11.25" customHeight="1" x14ac:dyDescent="0.2">
      <c r="A222" s="1182"/>
      <c r="B222" s="831">
        <v>6200.6</v>
      </c>
      <c r="C222" s="831">
        <v>6200.6</v>
      </c>
      <c r="D222" s="772" t="s">
        <v>11</v>
      </c>
    </row>
    <row r="223" spans="1:4" s="770" customFormat="1" ht="11.25" customHeight="1" x14ac:dyDescent="0.2">
      <c r="A223" s="1181" t="s">
        <v>2975</v>
      </c>
      <c r="B223" s="830">
        <v>100</v>
      </c>
      <c r="C223" s="830">
        <v>100</v>
      </c>
      <c r="D223" s="771" t="s">
        <v>713</v>
      </c>
    </row>
    <row r="224" spans="1:4" s="770" customFormat="1" ht="11.25" customHeight="1" x14ac:dyDescent="0.2">
      <c r="A224" s="1181"/>
      <c r="B224" s="830">
        <v>100</v>
      </c>
      <c r="C224" s="830">
        <v>100</v>
      </c>
      <c r="D224" s="771" t="s">
        <v>11</v>
      </c>
    </row>
    <row r="225" spans="1:4" s="770" customFormat="1" ht="11.25" customHeight="1" x14ac:dyDescent="0.2">
      <c r="A225" s="1180" t="s">
        <v>2976</v>
      </c>
      <c r="B225" s="829">
        <v>100</v>
      </c>
      <c r="C225" s="829">
        <v>100</v>
      </c>
      <c r="D225" s="769" t="s">
        <v>2895</v>
      </c>
    </row>
    <row r="226" spans="1:4" s="770" customFormat="1" ht="21" x14ac:dyDescent="0.2">
      <c r="A226" s="1181"/>
      <c r="B226" s="830">
        <v>270</v>
      </c>
      <c r="C226" s="830">
        <v>270</v>
      </c>
      <c r="D226" s="771" t="s">
        <v>2702</v>
      </c>
    </row>
    <row r="227" spans="1:4" s="770" customFormat="1" ht="11.25" customHeight="1" x14ac:dyDescent="0.2">
      <c r="A227" s="1182"/>
      <c r="B227" s="831">
        <v>370</v>
      </c>
      <c r="C227" s="831">
        <v>370</v>
      </c>
      <c r="D227" s="772" t="s">
        <v>11</v>
      </c>
    </row>
    <row r="228" spans="1:4" s="770" customFormat="1" ht="11.25" customHeight="1" x14ac:dyDescent="0.2">
      <c r="A228" s="1181" t="s">
        <v>816</v>
      </c>
      <c r="B228" s="830">
        <v>300</v>
      </c>
      <c r="C228" s="830">
        <v>300</v>
      </c>
      <c r="D228" s="771" t="s">
        <v>2895</v>
      </c>
    </row>
    <row r="229" spans="1:4" s="770" customFormat="1" ht="11.25" customHeight="1" x14ac:dyDescent="0.2">
      <c r="A229" s="1181"/>
      <c r="B229" s="830">
        <v>100</v>
      </c>
      <c r="C229" s="830">
        <v>99.108000000000004</v>
      </c>
      <c r="D229" s="771" t="s">
        <v>810</v>
      </c>
    </row>
    <row r="230" spans="1:4" s="770" customFormat="1" ht="11.25" customHeight="1" x14ac:dyDescent="0.2">
      <c r="A230" s="1181"/>
      <c r="B230" s="830">
        <v>400</v>
      </c>
      <c r="C230" s="830">
        <v>399.108</v>
      </c>
      <c r="D230" s="771" t="s">
        <v>11</v>
      </c>
    </row>
    <row r="231" spans="1:4" s="770" customFormat="1" ht="11.25" customHeight="1" x14ac:dyDescent="0.2">
      <c r="A231" s="1180" t="s">
        <v>720</v>
      </c>
      <c r="B231" s="829">
        <v>200</v>
      </c>
      <c r="C231" s="829">
        <v>0</v>
      </c>
      <c r="D231" s="769" t="s">
        <v>713</v>
      </c>
    </row>
    <row r="232" spans="1:4" s="770" customFormat="1" ht="11.25" customHeight="1" x14ac:dyDescent="0.2">
      <c r="A232" s="1182"/>
      <c r="B232" s="831">
        <v>200</v>
      </c>
      <c r="C232" s="831">
        <v>0</v>
      </c>
      <c r="D232" s="772" t="s">
        <v>11</v>
      </c>
    </row>
    <row r="233" spans="1:4" s="770" customFormat="1" ht="11.25" customHeight="1" x14ac:dyDescent="0.2">
      <c r="A233" s="1181" t="s">
        <v>2977</v>
      </c>
      <c r="B233" s="830">
        <v>214.8</v>
      </c>
      <c r="C233" s="830">
        <v>214.8</v>
      </c>
      <c r="D233" s="771" t="s">
        <v>2909</v>
      </c>
    </row>
    <row r="234" spans="1:4" s="770" customFormat="1" ht="11.25" customHeight="1" x14ac:dyDescent="0.2">
      <c r="A234" s="1181"/>
      <c r="B234" s="830">
        <v>214.8</v>
      </c>
      <c r="C234" s="830">
        <v>214.8</v>
      </c>
      <c r="D234" s="771" t="s">
        <v>11</v>
      </c>
    </row>
    <row r="235" spans="1:4" s="770" customFormat="1" ht="11.25" customHeight="1" x14ac:dyDescent="0.2">
      <c r="A235" s="1180" t="s">
        <v>2978</v>
      </c>
      <c r="B235" s="829">
        <v>11807.810000000001</v>
      </c>
      <c r="C235" s="829">
        <v>11807.811</v>
      </c>
      <c r="D235" s="769" t="s">
        <v>2900</v>
      </c>
    </row>
    <row r="236" spans="1:4" s="770" customFormat="1" ht="11.25" customHeight="1" x14ac:dyDescent="0.2">
      <c r="A236" s="1182"/>
      <c r="B236" s="831">
        <v>11807.810000000001</v>
      </c>
      <c r="C236" s="831">
        <v>11807.811</v>
      </c>
      <c r="D236" s="772" t="s">
        <v>11</v>
      </c>
    </row>
    <row r="237" spans="1:4" s="770" customFormat="1" ht="11.25" customHeight="1" x14ac:dyDescent="0.2">
      <c r="A237" s="1181" t="s">
        <v>2979</v>
      </c>
      <c r="B237" s="830">
        <v>36</v>
      </c>
      <c r="C237" s="830">
        <v>34.880000000000003</v>
      </c>
      <c r="D237" s="771" t="s">
        <v>2909</v>
      </c>
    </row>
    <row r="238" spans="1:4" s="770" customFormat="1" ht="11.25" customHeight="1" x14ac:dyDescent="0.2">
      <c r="A238" s="1181"/>
      <c r="B238" s="830">
        <v>36</v>
      </c>
      <c r="C238" s="830">
        <v>34.880000000000003</v>
      </c>
      <c r="D238" s="771" t="s">
        <v>11</v>
      </c>
    </row>
    <row r="239" spans="1:4" s="770" customFormat="1" ht="11.25" customHeight="1" x14ac:dyDescent="0.2">
      <c r="A239" s="1180" t="s">
        <v>2980</v>
      </c>
      <c r="B239" s="829">
        <v>150</v>
      </c>
      <c r="C239" s="829">
        <v>150</v>
      </c>
      <c r="D239" s="769" t="s">
        <v>2895</v>
      </c>
    </row>
    <row r="240" spans="1:4" s="770" customFormat="1" ht="11.25" customHeight="1" x14ac:dyDescent="0.2">
      <c r="A240" s="1182"/>
      <c r="B240" s="831">
        <v>150</v>
      </c>
      <c r="C240" s="831">
        <v>150</v>
      </c>
      <c r="D240" s="772" t="s">
        <v>11</v>
      </c>
    </row>
    <row r="241" spans="1:4" s="770" customFormat="1" ht="21" x14ac:dyDescent="0.2">
      <c r="A241" s="1181" t="s">
        <v>2981</v>
      </c>
      <c r="B241" s="830">
        <v>50</v>
      </c>
      <c r="C241" s="830">
        <v>50</v>
      </c>
      <c r="D241" s="771" t="s">
        <v>2702</v>
      </c>
    </row>
    <row r="242" spans="1:4" s="770" customFormat="1" ht="11.25" customHeight="1" x14ac:dyDescent="0.2">
      <c r="A242" s="1181"/>
      <c r="B242" s="830">
        <v>50</v>
      </c>
      <c r="C242" s="830">
        <v>50</v>
      </c>
      <c r="D242" s="771" t="s">
        <v>11</v>
      </c>
    </row>
    <row r="243" spans="1:4" s="770" customFormat="1" ht="11.25" customHeight="1" x14ac:dyDescent="0.2">
      <c r="A243" s="1180" t="s">
        <v>2982</v>
      </c>
      <c r="B243" s="829">
        <v>175</v>
      </c>
      <c r="C243" s="829">
        <v>175</v>
      </c>
      <c r="D243" s="769" t="s">
        <v>2703</v>
      </c>
    </row>
    <row r="244" spans="1:4" s="770" customFormat="1" ht="11.25" customHeight="1" x14ac:dyDescent="0.2">
      <c r="A244" s="1182"/>
      <c r="B244" s="831">
        <v>175</v>
      </c>
      <c r="C244" s="831">
        <v>175</v>
      </c>
      <c r="D244" s="772" t="s">
        <v>11</v>
      </c>
    </row>
    <row r="245" spans="1:4" s="770" customFormat="1" ht="11.25" customHeight="1" x14ac:dyDescent="0.2">
      <c r="A245" s="1181" t="s">
        <v>2983</v>
      </c>
      <c r="B245" s="830">
        <v>1816</v>
      </c>
      <c r="C245" s="830">
        <v>1814.5360000000001</v>
      </c>
      <c r="D245" s="771" t="s">
        <v>2689</v>
      </c>
    </row>
    <row r="246" spans="1:4" s="770" customFormat="1" ht="11.25" customHeight="1" x14ac:dyDescent="0.2">
      <c r="A246" s="1181"/>
      <c r="B246" s="830">
        <v>1816</v>
      </c>
      <c r="C246" s="830">
        <v>1814.5360000000001</v>
      </c>
      <c r="D246" s="771" t="s">
        <v>11</v>
      </c>
    </row>
    <row r="247" spans="1:4" s="770" customFormat="1" ht="11.25" customHeight="1" x14ac:dyDescent="0.2">
      <c r="A247" s="1180" t="s">
        <v>2984</v>
      </c>
      <c r="B247" s="829">
        <v>80</v>
      </c>
      <c r="C247" s="829">
        <v>80</v>
      </c>
      <c r="D247" s="769" t="s">
        <v>2985</v>
      </c>
    </row>
    <row r="248" spans="1:4" s="770" customFormat="1" ht="11.25" customHeight="1" x14ac:dyDescent="0.2">
      <c r="A248" s="1181"/>
      <c r="B248" s="830">
        <v>2539</v>
      </c>
      <c r="C248" s="830">
        <v>2539</v>
      </c>
      <c r="D248" s="771" t="s">
        <v>2689</v>
      </c>
    </row>
    <row r="249" spans="1:4" s="770" customFormat="1" ht="11.25" customHeight="1" x14ac:dyDescent="0.2">
      <c r="A249" s="1182"/>
      <c r="B249" s="831">
        <v>2619</v>
      </c>
      <c r="C249" s="831">
        <v>2619</v>
      </c>
      <c r="D249" s="772" t="s">
        <v>11</v>
      </c>
    </row>
    <row r="250" spans="1:4" s="770" customFormat="1" ht="11.25" customHeight="1" x14ac:dyDescent="0.2">
      <c r="A250" s="1180" t="s">
        <v>2986</v>
      </c>
      <c r="B250" s="829">
        <v>362.03</v>
      </c>
      <c r="C250" s="829">
        <v>362.02499999999998</v>
      </c>
      <c r="D250" s="769" t="s">
        <v>2909</v>
      </c>
    </row>
    <row r="251" spans="1:4" s="770" customFormat="1" ht="11.25" customHeight="1" x14ac:dyDescent="0.2">
      <c r="A251" s="1182"/>
      <c r="B251" s="831">
        <v>362.03</v>
      </c>
      <c r="C251" s="831">
        <v>362.02499999999998</v>
      </c>
      <c r="D251" s="772" t="s">
        <v>11</v>
      </c>
    </row>
    <row r="252" spans="1:4" s="770" customFormat="1" ht="11.25" customHeight="1" x14ac:dyDescent="0.2">
      <c r="A252" s="1180" t="s">
        <v>561</v>
      </c>
      <c r="B252" s="829">
        <v>500</v>
      </c>
      <c r="C252" s="829">
        <v>500</v>
      </c>
      <c r="D252" s="769" t="s">
        <v>2691</v>
      </c>
    </row>
    <row r="253" spans="1:4" s="770" customFormat="1" ht="11.25" customHeight="1" x14ac:dyDescent="0.2">
      <c r="A253" s="1181"/>
      <c r="B253" s="830">
        <v>150</v>
      </c>
      <c r="C253" s="830">
        <v>150</v>
      </c>
      <c r="D253" s="771" t="s">
        <v>2703</v>
      </c>
    </row>
    <row r="254" spans="1:4" s="770" customFormat="1" ht="11.25" customHeight="1" x14ac:dyDescent="0.2">
      <c r="A254" s="1181"/>
      <c r="B254" s="830">
        <v>1300</v>
      </c>
      <c r="C254" s="830">
        <v>1300</v>
      </c>
      <c r="D254" s="771" t="s">
        <v>559</v>
      </c>
    </row>
    <row r="255" spans="1:4" s="770" customFormat="1" ht="11.25" customHeight="1" x14ac:dyDescent="0.2">
      <c r="A255" s="1182"/>
      <c r="B255" s="831">
        <v>1950</v>
      </c>
      <c r="C255" s="831">
        <v>1950</v>
      </c>
      <c r="D255" s="772" t="s">
        <v>11</v>
      </c>
    </row>
    <row r="256" spans="1:4" s="770" customFormat="1" ht="11.25" customHeight="1" x14ac:dyDescent="0.2">
      <c r="A256" s="1181" t="s">
        <v>2987</v>
      </c>
      <c r="B256" s="830">
        <v>290.63</v>
      </c>
      <c r="C256" s="830">
        <v>290.625</v>
      </c>
      <c r="D256" s="771" t="s">
        <v>2909</v>
      </c>
    </row>
    <row r="257" spans="1:4" s="770" customFormat="1" ht="11.25" customHeight="1" x14ac:dyDescent="0.2">
      <c r="A257" s="1181"/>
      <c r="B257" s="830">
        <v>290.63</v>
      </c>
      <c r="C257" s="830">
        <v>290.625</v>
      </c>
      <c r="D257" s="771" t="s">
        <v>11</v>
      </c>
    </row>
    <row r="258" spans="1:4" s="770" customFormat="1" ht="11.25" customHeight="1" x14ac:dyDescent="0.2">
      <c r="A258" s="1180" t="s">
        <v>2988</v>
      </c>
      <c r="B258" s="829">
        <v>1374</v>
      </c>
      <c r="C258" s="829">
        <v>1374</v>
      </c>
      <c r="D258" s="769" t="s">
        <v>2689</v>
      </c>
    </row>
    <row r="259" spans="1:4" s="770" customFormat="1" ht="11.25" customHeight="1" x14ac:dyDescent="0.2">
      <c r="A259" s="1182"/>
      <c r="B259" s="831">
        <v>1374</v>
      </c>
      <c r="C259" s="831">
        <v>1374</v>
      </c>
      <c r="D259" s="772" t="s">
        <v>11</v>
      </c>
    </row>
    <row r="260" spans="1:4" s="770" customFormat="1" ht="11.25" customHeight="1" x14ac:dyDescent="0.2">
      <c r="A260" s="1181" t="s">
        <v>2989</v>
      </c>
      <c r="B260" s="830">
        <v>100</v>
      </c>
      <c r="C260" s="830">
        <v>100</v>
      </c>
      <c r="D260" s="771" t="s">
        <v>906</v>
      </c>
    </row>
    <row r="261" spans="1:4" s="770" customFormat="1" ht="11.25" customHeight="1" x14ac:dyDescent="0.2">
      <c r="A261" s="1181"/>
      <c r="B261" s="830">
        <v>100</v>
      </c>
      <c r="C261" s="830">
        <v>100</v>
      </c>
      <c r="D261" s="771" t="s">
        <v>11</v>
      </c>
    </row>
    <row r="262" spans="1:4" s="770" customFormat="1" ht="21" x14ac:dyDescent="0.2">
      <c r="A262" s="1180" t="s">
        <v>2990</v>
      </c>
      <c r="B262" s="829">
        <v>50</v>
      </c>
      <c r="C262" s="829">
        <v>50</v>
      </c>
      <c r="D262" s="769" t="s">
        <v>2702</v>
      </c>
    </row>
    <row r="263" spans="1:4" s="770" customFormat="1" ht="11.25" customHeight="1" x14ac:dyDescent="0.2">
      <c r="A263" s="1182"/>
      <c r="B263" s="831">
        <v>50</v>
      </c>
      <c r="C263" s="831">
        <v>50</v>
      </c>
      <c r="D263" s="772" t="s">
        <v>11</v>
      </c>
    </row>
    <row r="264" spans="1:4" s="770" customFormat="1" ht="11.25" customHeight="1" x14ac:dyDescent="0.2">
      <c r="A264" s="1181" t="s">
        <v>2991</v>
      </c>
      <c r="B264" s="830">
        <v>1800</v>
      </c>
      <c r="C264" s="830">
        <v>1799.34</v>
      </c>
      <c r="D264" s="771" t="s">
        <v>2689</v>
      </c>
    </row>
    <row r="265" spans="1:4" s="770" customFormat="1" ht="11.25" customHeight="1" x14ac:dyDescent="0.2">
      <c r="A265" s="1181"/>
      <c r="B265" s="830">
        <v>1800</v>
      </c>
      <c r="C265" s="830">
        <v>1799.34</v>
      </c>
      <c r="D265" s="771" t="s">
        <v>11</v>
      </c>
    </row>
    <row r="266" spans="1:4" s="770" customFormat="1" ht="21" x14ac:dyDescent="0.2">
      <c r="A266" s="1180" t="s">
        <v>2992</v>
      </c>
      <c r="B266" s="829">
        <v>70</v>
      </c>
      <c r="C266" s="829">
        <v>70</v>
      </c>
      <c r="D266" s="769" t="s">
        <v>2692</v>
      </c>
    </row>
    <row r="267" spans="1:4" s="770" customFormat="1" ht="11.25" customHeight="1" x14ac:dyDescent="0.2">
      <c r="A267" s="1181"/>
      <c r="B267" s="830">
        <v>56</v>
      </c>
      <c r="C267" s="830">
        <v>56</v>
      </c>
      <c r="D267" s="771" t="s">
        <v>2697</v>
      </c>
    </row>
    <row r="268" spans="1:4" s="770" customFormat="1" ht="21" x14ac:dyDescent="0.2">
      <c r="A268" s="1181"/>
      <c r="B268" s="830">
        <v>190</v>
      </c>
      <c r="C268" s="830">
        <v>190</v>
      </c>
      <c r="D268" s="771" t="s">
        <v>2709</v>
      </c>
    </row>
    <row r="269" spans="1:4" s="770" customFormat="1" ht="11.25" customHeight="1" x14ac:dyDescent="0.2">
      <c r="A269" s="1181"/>
      <c r="B269" s="830">
        <v>4563</v>
      </c>
      <c r="C269" s="830">
        <v>4563</v>
      </c>
      <c r="D269" s="771" t="s">
        <v>2689</v>
      </c>
    </row>
    <row r="270" spans="1:4" s="770" customFormat="1" ht="11.25" customHeight="1" x14ac:dyDescent="0.2">
      <c r="A270" s="1182"/>
      <c r="B270" s="831">
        <v>4879</v>
      </c>
      <c r="C270" s="831">
        <v>4879</v>
      </c>
      <c r="D270" s="772" t="s">
        <v>11</v>
      </c>
    </row>
    <row r="271" spans="1:4" s="770" customFormat="1" ht="11.25" customHeight="1" x14ac:dyDescent="0.2">
      <c r="A271" s="1181" t="s">
        <v>949</v>
      </c>
      <c r="B271" s="830">
        <v>200</v>
      </c>
      <c r="C271" s="830">
        <v>200</v>
      </c>
      <c r="D271" s="771" t="s">
        <v>946</v>
      </c>
    </row>
    <row r="272" spans="1:4" s="770" customFormat="1" ht="11.25" customHeight="1" x14ac:dyDescent="0.2">
      <c r="A272" s="1181"/>
      <c r="B272" s="830">
        <v>200</v>
      </c>
      <c r="C272" s="830">
        <v>200</v>
      </c>
      <c r="D272" s="771" t="s">
        <v>11</v>
      </c>
    </row>
    <row r="273" spans="1:4" s="770" customFormat="1" ht="11.25" customHeight="1" x14ac:dyDescent="0.2">
      <c r="A273" s="1180" t="s">
        <v>2993</v>
      </c>
      <c r="B273" s="829">
        <v>100</v>
      </c>
      <c r="C273" s="829">
        <v>100</v>
      </c>
      <c r="D273" s="769" t="s">
        <v>2903</v>
      </c>
    </row>
    <row r="274" spans="1:4" s="770" customFormat="1" ht="21" x14ac:dyDescent="0.2">
      <c r="A274" s="1181"/>
      <c r="B274" s="830">
        <v>100</v>
      </c>
      <c r="C274" s="830">
        <v>100</v>
      </c>
      <c r="D274" s="771" t="s">
        <v>2692</v>
      </c>
    </row>
    <row r="275" spans="1:4" s="770" customFormat="1" ht="11.25" customHeight="1" x14ac:dyDescent="0.2">
      <c r="A275" s="1182"/>
      <c r="B275" s="831">
        <v>200</v>
      </c>
      <c r="C275" s="831">
        <v>200</v>
      </c>
      <c r="D275" s="772" t="s">
        <v>11</v>
      </c>
    </row>
    <row r="276" spans="1:4" s="770" customFormat="1" ht="11.25" customHeight="1" x14ac:dyDescent="0.2">
      <c r="A276" s="1181" t="s">
        <v>2994</v>
      </c>
      <c r="B276" s="830">
        <v>1751.46</v>
      </c>
      <c r="C276" s="830">
        <v>1751.4590000000001</v>
      </c>
      <c r="D276" s="771" t="s">
        <v>2900</v>
      </c>
    </row>
    <row r="277" spans="1:4" s="770" customFormat="1" ht="11.25" customHeight="1" x14ac:dyDescent="0.2">
      <c r="A277" s="1181"/>
      <c r="B277" s="830">
        <v>61.8</v>
      </c>
      <c r="C277" s="830">
        <v>61.8</v>
      </c>
      <c r="D277" s="771" t="s">
        <v>2693</v>
      </c>
    </row>
    <row r="278" spans="1:4" s="770" customFormat="1" ht="11.25" customHeight="1" x14ac:dyDescent="0.2">
      <c r="A278" s="1181"/>
      <c r="B278" s="830">
        <v>1813.26</v>
      </c>
      <c r="C278" s="830">
        <v>1813.259</v>
      </c>
      <c r="D278" s="771" t="s">
        <v>11</v>
      </c>
    </row>
    <row r="279" spans="1:4" s="770" customFormat="1" ht="11.25" customHeight="1" x14ac:dyDescent="0.2">
      <c r="A279" s="1180" t="s">
        <v>2995</v>
      </c>
      <c r="B279" s="829">
        <v>150</v>
      </c>
      <c r="C279" s="829">
        <v>150</v>
      </c>
      <c r="D279" s="769" t="s">
        <v>2895</v>
      </c>
    </row>
    <row r="280" spans="1:4" s="770" customFormat="1" ht="11.25" customHeight="1" x14ac:dyDescent="0.2">
      <c r="A280" s="1182"/>
      <c r="B280" s="831">
        <v>150</v>
      </c>
      <c r="C280" s="831">
        <v>150</v>
      </c>
      <c r="D280" s="772" t="s">
        <v>11</v>
      </c>
    </row>
    <row r="281" spans="1:4" s="770" customFormat="1" ht="11.25" customHeight="1" x14ac:dyDescent="0.2">
      <c r="A281" s="1181" t="s">
        <v>888</v>
      </c>
      <c r="B281" s="830">
        <v>150</v>
      </c>
      <c r="C281" s="830">
        <v>150</v>
      </c>
      <c r="D281" s="771" t="s">
        <v>887</v>
      </c>
    </row>
    <row r="282" spans="1:4" s="770" customFormat="1" ht="11.25" customHeight="1" x14ac:dyDescent="0.2">
      <c r="A282" s="1181"/>
      <c r="B282" s="830">
        <v>150</v>
      </c>
      <c r="C282" s="830">
        <v>150</v>
      </c>
      <c r="D282" s="771" t="s">
        <v>11</v>
      </c>
    </row>
    <row r="283" spans="1:4" s="770" customFormat="1" ht="11.25" customHeight="1" x14ac:dyDescent="0.2">
      <c r="A283" s="1180" t="s">
        <v>2996</v>
      </c>
      <c r="B283" s="829">
        <v>229.88</v>
      </c>
      <c r="C283" s="829">
        <v>229.875</v>
      </c>
      <c r="D283" s="769" t="s">
        <v>2909</v>
      </c>
    </row>
    <row r="284" spans="1:4" s="770" customFormat="1" ht="11.25" customHeight="1" x14ac:dyDescent="0.2">
      <c r="A284" s="1182"/>
      <c r="B284" s="831">
        <v>229.88</v>
      </c>
      <c r="C284" s="831">
        <v>229.875</v>
      </c>
      <c r="D284" s="772" t="s">
        <v>11</v>
      </c>
    </row>
    <row r="285" spans="1:4" s="770" customFormat="1" ht="21" x14ac:dyDescent="0.2">
      <c r="A285" s="1181" t="s">
        <v>2997</v>
      </c>
      <c r="B285" s="830">
        <v>183</v>
      </c>
      <c r="C285" s="830">
        <v>183</v>
      </c>
      <c r="D285" s="771" t="s">
        <v>2709</v>
      </c>
    </row>
    <row r="286" spans="1:4" s="770" customFormat="1" ht="11.25" customHeight="1" x14ac:dyDescent="0.2">
      <c r="A286" s="1181"/>
      <c r="B286" s="830">
        <v>3783</v>
      </c>
      <c r="C286" s="830">
        <v>3718.174</v>
      </c>
      <c r="D286" s="771" t="s">
        <v>2689</v>
      </c>
    </row>
    <row r="287" spans="1:4" s="770" customFormat="1" ht="11.25" customHeight="1" x14ac:dyDescent="0.2">
      <c r="A287" s="1181"/>
      <c r="B287" s="830">
        <v>3966</v>
      </c>
      <c r="C287" s="830">
        <v>3901.174</v>
      </c>
      <c r="D287" s="771" t="s">
        <v>11</v>
      </c>
    </row>
    <row r="288" spans="1:4" s="770" customFormat="1" ht="11.25" customHeight="1" x14ac:dyDescent="0.2">
      <c r="A288" s="1180" t="s">
        <v>2998</v>
      </c>
      <c r="B288" s="829">
        <v>584</v>
      </c>
      <c r="C288" s="829">
        <v>584</v>
      </c>
      <c r="D288" s="769" t="s">
        <v>2689</v>
      </c>
    </row>
    <row r="289" spans="1:4" s="770" customFormat="1" ht="11.25" customHeight="1" x14ac:dyDescent="0.2">
      <c r="A289" s="1181"/>
      <c r="B289" s="830">
        <v>89</v>
      </c>
      <c r="C289" s="830">
        <v>89</v>
      </c>
      <c r="D289" s="771" t="s">
        <v>2866</v>
      </c>
    </row>
    <row r="290" spans="1:4" s="770" customFormat="1" ht="11.25" customHeight="1" x14ac:dyDescent="0.2">
      <c r="A290" s="1182"/>
      <c r="B290" s="831">
        <v>673</v>
      </c>
      <c r="C290" s="831">
        <v>673</v>
      </c>
      <c r="D290" s="772" t="s">
        <v>11</v>
      </c>
    </row>
    <row r="291" spans="1:4" s="770" customFormat="1" ht="11.25" customHeight="1" x14ac:dyDescent="0.2">
      <c r="A291" s="1180" t="s">
        <v>817</v>
      </c>
      <c r="B291" s="829">
        <v>3875</v>
      </c>
      <c r="C291" s="829">
        <v>3875</v>
      </c>
      <c r="D291" s="769" t="s">
        <v>810</v>
      </c>
    </row>
    <row r="292" spans="1:4" s="770" customFormat="1" ht="11.25" customHeight="1" x14ac:dyDescent="0.2">
      <c r="A292" s="1182"/>
      <c r="B292" s="831">
        <v>3875</v>
      </c>
      <c r="C292" s="831">
        <v>3875</v>
      </c>
      <c r="D292" s="772" t="s">
        <v>11</v>
      </c>
    </row>
    <row r="293" spans="1:4" s="770" customFormat="1" ht="11.25" customHeight="1" x14ac:dyDescent="0.2">
      <c r="A293" s="1180" t="s">
        <v>2999</v>
      </c>
      <c r="B293" s="829">
        <v>100</v>
      </c>
      <c r="C293" s="829">
        <v>100</v>
      </c>
      <c r="D293" s="769" t="s">
        <v>2866</v>
      </c>
    </row>
    <row r="294" spans="1:4" s="770" customFormat="1" ht="11.25" customHeight="1" x14ac:dyDescent="0.2">
      <c r="A294" s="1182"/>
      <c r="B294" s="831">
        <v>100</v>
      </c>
      <c r="C294" s="831">
        <v>100</v>
      </c>
      <c r="D294" s="772" t="s">
        <v>11</v>
      </c>
    </row>
    <row r="295" spans="1:4" s="770" customFormat="1" ht="11.25" customHeight="1" x14ac:dyDescent="0.2">
      <c r="A295" s="1181" t="s">
        <v>3000</v>
      </c>
      <c r="B295" s="830">
        <v>1401.96</v>
      </c>
      <c r="C295" s="830">
        <v>1401.942</v>
      </c>
      <c r="D295" s="771" t="s">
        <v>2326</v>
      </c>
    </row>
    <row r="296" spans="1:4" s="770" customFormat="1" ht="11.25" customHeight="1" x14ac:dyDescent="0.2">
      <c r="A296" s="1181"/>
      <c r="B296" s="830">
        <v>1401.96</v>
      </c>
      <c r="C296" s="830">
        <v>1401.942</v>
      </c>
      <c r="D296" s="771" t="s">
        <v>11</v>
      </c>
    </row>
    <row r="297" spans="1:4" s="770" customFormat="1" ht="11.25" customHeight="1" x14ac:dyDescent="0.2">
      <c r="A297" s="1180" t="s">
        <v>3001</v>
      </c>
      <c r="B297" s="829">
        <v>200</v>
      </c>
      <c r="C297" s="829">
        <v>200</v>
      </c>
      <c r="D297" s="769" t="s">
        <v>2866</v>
      </c>
    </row>
    <row r="298" spans="1:4" s="770" customFormat="1" ht="11.25" customHeight="1" x14ac:dyDescent="0.2">
      <c r="A298" s="1182"/>
      <c r="B298" s="831">
        <v>200</v>
      </c>
      <c r="C298" s="831">
        <v>200</v>
      </c>
      <c r="D298" s="772" t="s">
        <v>11</v>
      </c>
    </row>
    <row r="299" spans="1:4" s="770" customFormat="1" ht="11.25" customHeight="1" x14ac:dyDescent="0.2">
      <c r="A299" s="1181" t="s">
        <v>3002</v>
      </c>
      <c r="B299" s="830">
        <v>559</v>
      </c>
      <c r="C299" s="830">
        <v>559</v>
      </c>
      <c r="D299" s="771" t="s">
        <v>2689</v>
      </c>
    </row>
    <row r="300" spans="1:4" s="770" customFormat="1" ht="11.25" customHeight="1" x14ac:dyDescent="0.2">
      <c r="A300" s="1181"/>
      <c r="B300" s="830">
        <v>78.7</v>
      </c>
      <c r="C300" s="830">
        <v>62.7</v>
      </c>
      <c r="D300" s="771" t="s">
        <v>2866</v>
      </c>
    </row>
    <row r="301" spans="1:4" s="770" customFormat="1" ht="11.25" customHeight="1" x14ac:dyDescent="0.2">
      <c r="A301" s="1181"/>
      <c r="B301" s="830">
        <v>637.70000000000005</v>
      </c>
      <c r="C301" s="830">
        <v>621.70000000000005</v>
      </c>
      <c r="D301" s="771" t="s">
        <v>11</v>
      </c>
    </row>
    <row r="302" spans="1:4" s="770" customFormat="1" ht="11.25" customHeight="1" x14ac:dyDescent="0.2">
      <c r="A302" s="1180" t="s">
        <v>3003</v>
      </c>
      <c r="B302" s="829">
        <v>52</v>
      </c>
      <c r="C302" s="829">
        <v>52</v>
      </c>
      <c r="D302" s="769" t="s">
        <v>2907</v>
      </c>
    </row>
    <row r="303" spans="1:4" s="770" customFormat="1" ht="11.25" customHeight="1" x14ac:dyDescent="0.2">
      <c r="A303" s="1182"/>
      <c r="B303" s="831">
        <v>52</v>
      </c>
      <c r="C303" s="831">
        <v>52</v>
      </c>
      <c r="D303" s="772" t="s">
        <v>11</v>
      </c>
    </row>
    <row r="304" spans="1:4" s="770" customFormat="1" ht="11.25" customHeight="1" x14ac:dyDescent="0.2">
      <c r="A304" s="1181" t="s">
        <v>3004</v>
      </c>
      <c r="B304" s="830">
        <v>45</v>
      </c>
      <c r="C304" s="830">
        <v>45</v>
      </c>
      <c r="D304" s="771" t="s">
        <v>2697</v>
      </c>
    </row>
    <row r="305" spans="1:4" s="770" customFormat="1" ht="21" x14ac:dyDescent="0.2">
      <c r="A305" s="1181"/>
      <c r="B305" s="830">
        <v>684</v>
      </c>
      <c r="C305" s="830">
        <v>684</v>
      </c>
      <c r="D305" s="771" t="s">
        <v>2709</v>
      </c>
    </row>
    <row r="306" spans="1:4" s="770" customFormat="1" ht="11.25" customHeight="1" x14ac:dyDescent="0.2">
      <c r="A306" s="1181"/>
      <c r="B306" s="830">
        <v>9598</v>
      </c>
      <c r="C306" s="830">
        <v>9598</v>
      </c>
      <c r="D306" s="771" t="s">
        <v>2689</v>
      </c>
    </row>
    <row r="307" spans="1:4" s="770" customFormat="1" ht="11.25" customHeight="1" x14ac:dyDescent="0.2">
      <c r="A307" s="1181"/>
      <c r="B307" s="830">
        <v>48</v>
      </c>
      <c r="C307" s="830">
        <v>48</v>
      </c>
      <c r="D307" s="771" t="s">
        <v>2907</v>
      </c>
    </row>
    <row r="308" spans="1:4" s="770" customFormat="1" ht="11.25" customHeight="1" x14ac:dyDescent="0.2">
      <c r="A308" s="1181"/>
      <c r="B308" s="830">
        <v>220</v>
      </c>
      <c r="C308" s="830">
        <v>220</v>
      </c>
      <c r="D308" s="771" t="s">
        <v>2695</v>
      </c>
    </row>
    <row r="309" spans="1:4" s="770" customFormat="1" ht="11.25" customHeight="1" x14ac:dyDescent="0.2">
      <c r="A309" s="1181"/>
      <c r="B309" s="830">
        <v>291.89999999999998</v>
      </c>
      <c r="C309" s="830">
        <v>291.89999999999998</v>
      </c>
      <c r="D309" s="771" t="s">
        <v>2866</v>
      </c>
    </row>
    <row r="310" spans="1:4" s="770" customFormat="1" ht="11.25" customHeight="1" x14ac:dyDescent="0.2">
      <c r="A310" s="1181"/>
      <c r="B310" s="830">
        <v>10886.9</v>
      </c>
      <c r="C310" s="830">
        <v>10886.9</v>
      </c>
      <c r="D310" s="771" t="s">
        <v>11</v>
      </c>
    </row>
    <row r="311" spans="1:4" s="770" customFormat="1" ht="11.25" customHeight="1" x14ac:dyDescent="0.2">
      <c r="A311" s="1180" t="s">
        <v>3005</v>
      </c>
      <c r="B311" s="829">
        <v>100</v>
      </c>
      <c r="C311" s="829">
        <v>100</v>
      </c>
      <c r="D311" s="769" t="s">
        <v>2903</v>
      </c>
    </row>
    <row r="312" spans="1:4" s="770" customFormat="1" ht="21" x14ac:dyDescent="0.2">
      <c r="A312" s="1181"/>
      <c r="B312" s="830">
        <v>100</v>
      </c>
      <c r="C312" s="830">
        <v>100</v>
      </c>
      <c r="D312" s="771" t="s">
        <v>2692</v>
      </c>
    </row>
    <row r="313" spans="1:4" s="770" customFormat="1" ht="11.25" customHeight="1" x14ac:dyDescent="0.2">
      <c r="A313" s="1182"/>
      <c r="B313" s="831">
        <v>200</v>
      </c>
      <c r="C313" s="831">
        <v>200</v>
      </c>
      <c r="D313" s="772" t="s">
        <v>11</v>
      </c>
    </row>
    <row r="314" spans="1:4" s="770" customFormat="1" ht="11.25" customHeight="1" x14ac:dyDescent="0.2">
      <c r="A314" s="1181" t="s">
        <v>3006</v>
      </c>
      <c r="B314" s="830">
        <v>864</v>
      </c>
      <c r="C314" s="830">
        <v>863.19100000000003</v>
      </c>
      <c r="D314" s="771" t="s">
        <v>2689</v>
      </c>
    </row>
    <row r="315" spans="1:4" s="770" customFormat="1" ht="11.25" customHeight="1" x14ac:dyDescent="0.2">
      <c r="A315" s="1181"/>
      <c r="B315" s="830">
        <v>864</v>
      </c>
      <c r="C315" s="830">
        <v>863.19100000000003</v>
      </c>
      <c r="D315" s="771" t="s">
        <v>11</v>
      </c>
    </row>
    <row r="316" spans="1:4" s="770" customFormat="1" ht="11.25" customHeight="1" x14ac:dyDescent="0.2">
      <c r="A316" s="1180" t="s">
        <v>601</v>
      </c>
      <c r="B316" s="829">
        <v>99</v>
      </c>
      <c r="C316" s="829">
        <v>96</v>
      </c>
      <c r="D316" s="769" t="s">
        <v>2690</v>
      </c>
    </row>
    <row r="317" spans="1:4" s="770" customFormat="1" ht="11.25" customHeight="1" x14ac:dyDescent="0.2">
      <c r="A317" s="1181"/>
      <c r="B317" s="830">
        <v>40</v>
      </c>
      <c r="C317" s="830">
        <v>40</v>
      </c>
      <c r="D317" s="771" t="s">
        <v>599</v>
      </c>
    </row>
    <row r="318" spans="1:4" s="770" customFormat="1" ht="11.25" customHeight="1" x14ac:dyDescent="0.2">
      <c r="A318" s="1182"/>
      <c r="B318" s="831">
        <v>139</v>
      </c>
      <c r="C318" s="831">
        <v>136</v>
      </c>
      <c r="D318" s="772" t="s">
        <v>11</v>
      </c>
    </row>
    <row r="319" spans="1:4" s="770" customFormat="1" ht="21" x14ac:dyDescent="0.2">
      <c r="A319" s="1181" t="s">
        <v>3007</v>
      </c>
      <c r="B319" s="830">
        <v>1163</v>
      </c>
      <c r="C319" s="830">
        <v>1163</v>
      </c>
      <c r="D319" s="771" t="s">
        <v>2709</v>
      </c>
    </row>
    <row r="320" spans="1:4" s="770" customFormat="1" ht="11.25" customHeight="1" x14ac:dyDescent="0.2">
      <c r="A320" s="1181"/>
      <c r="B320" s="830">
        <v>12357</v>
      </c>
      <c r="C320" s="830">
        <v>12357</v>
      </c>
      <c r="D320" s="771" t="s">
        <v>2689</v>
      </c>
    </row>
    <row r="321" spans="1:4" s="770" customFormat="1" ht="11.25" customHeight="1" x14ac:dyDescent="0.2">
      <c r="A321" s="1181"/>
      <c r="B321" s="830">
        <v>240</v>
      </c>
      <c r="C321" s="830">
        <v>240</v>
      </c>
      <c r="D321" s="771" t="s">
        <v>2695</v>
      </c>
    </row>
    <row r="322" spans="1:4" s="770" customFormat="1" ht="11.25" customHeight="1" x14ac:dyDescent="0.2">
      <c r="A322" s="1181"/>
      <c r="B322" s="830">
        <v>13760</v>
      </c>
      <c r="C322" s="830">
        <v>13760</v>
      </c>
      <c r="D322" s="771" t="s">
        <v>11</v>
      </c>
    </row>
    <row r="323" spans="1:4" s="770" customFormat="1" ht="11.25" customHeight="1" x14ac:dyDescent="0.2">
      <c r="A323" s="1180" t="s">
        <v>3008</v>
      </c>
      <c r="B323" s="829">
        <v>2740</v>
      </c>
      <c r="C323" s="829">
        <v>2740</v>
      </c>
      <c r="D323" s="769" t="s">
        <v>2689</v>
      </c>
    </row>
    <row r="324" spans="1:4" s="770" customFormat="1" ht="11.25" customHeight="1" x14ac:dyDescent="0.2">
      <c r="A324" s="1182"/>
      <c r="B324" s="831">
        <v>2740</v>
      </c>
      <c r="C324" s="831">
        <v>2740</v>
      </c>
      <c r="D324" s="772" t="s">
        <v>11</v>
      </c>
    </row>
    <row r="325" spans="1:4" s="770" customFormat="1" ht="21" x14ac:dyDescent="0.2">
      <c r="A325" s="1181" t="s">
        <v>3009</v>
      </c>
      <c r="B325" s="830">
        <v>1569</v>
      </c>
      <c r="C325" s="830">
        <v>1569</v>
      </c>
      <c r="D325" s="771" t="s">
        <v>2709</v>
      </c>
    </row>
    <row r="326" spans="1:4" s="770" customFormat="1" ht="11.25" customHeight="1" x14ac:dyDescent="0.2">
      <c r="A326" s="1181"/>
      <c r="B326" s="830">
        <v>9718</v>
      </c>
      <c r="C326" s="830">
        <v>9718</v>
      </c>
      <c r="D326" s="771" t="s">
        <v>2689</v>
      </c>
    </row>
    <row r="327" spans="1:4" s="770" customFormat="1" ht="11.25" customHeight="1" x14ac:dyDescent="0.2">
      <c r="A327" s="1181"/>
      <c r="B327" s="830">
        <v>135</v>
      </c>
      <c r="C327" s="830">
        <v>125.867</v>
      </c>
      <c r="D327" s="771" t="s">
        <v>2866</v>
      </c>
    </row>
    <row r="328" spans="1:4" s="770" customFormat="1" ht="11.25" customHeight="1" x14ac:dyDescent="0.2">
      <c r="A328" s="1181"/>
      <c r="B328" s="830">
        <v>2730</v>
      </c>
      <c r="C328" s="830">
        <v>2730</v>
      </c>
      <c r="D328" s="771" t="s">
        <v>2294</v>
      </c>
    </row>
    <row r="329" spans="1:4" s="770" customFormat="1" ht="11.25" customHeight="1" x14ac:dyDescent="0.2">
      <c r="A329" s="1181"/>
      <c r="B329" s="830">
        <v>14152</v>
      </c>
      <c r="C329" s="830">
        <v>14142.867</v>
      </c>
      <c r="D329" s="771" t="s">
        <v>11</v>
      </c>
    </row>
    <row r="330" spans="1:4" s="770" customFormat="1" ht="11.25" customHeight="1" x14ac:dyDescent="0.2">
      <c r="A330" s="1180" t="s">
        <v>3010</v>
      </c>
      <c r="B330" s="829">
        <v>150</v>
      </c>
      <c r="C330" s="829">
        <v>150</v>
      </c>
      <c r="D330" s="769" t="s">
        <v>2693</v>
      </c>
    </row>
    <row r="331" spans="1:4" s="770" customFormat="1" ht="11.25" customHeight="1" x14ac:dyDescent="0.2">
      <c r="A331" s="1182"/>
      <c r="B331" s="831">
        <v>150</v>
      </c>
      <c r="C331" s="831">
        <v>150</v>
      </c>
      <c r="D331" s="772" t="s">
        <v>11</v>
      </c>
    </row>
    <row r="332" spans="1:4" s="770" customFormat="1" ht="11.25" customHeight="1" x14ac:dyDescent="0.2">
      <c r="A332" s="1180" t="s">
        <v>3011</v>
      </c>
      <c r="B332" s="829">
        <v>227.33</v>
      </c>
      <c r="C332" s="829">
        <v>227.32499999999999</v>
      </c>
      <c r="D332" s="769" t="s">
        <v>2909</v>
      </c>
    </row>
    <row r="333" spans="1:4" s="770" customFormat="1" ht="11.25" customHeight="1" x14ac:dyDescent="0.2">
      <c r="A333" s="1182"/>
      <c r="B333" s="831">
        <v>227.33</v>
      </c>
      <c r="C333" s="831">
        <v>227.32499999999999</v>
      </c>
      <c r="D333" s="772" t="s">
        <v>11</v>
      </c>
    </row>
    <row r="334" spans="1:4" s="770" customFormat="1" ht="11.25" customHeight="1" x14ac:dyDescent="0.2">
      <c r="A334" s="1180" t="s">
        <v>722</v>
      </c>
      <c r="B334" s="829">
        <v>177</v>
      </c>
      <c r="C334" s="829">
        <v>177</v>
      </c>
      <c r="D334" s="769" t="s">
        <v>713</v>
      </c>
    </row>
    <row r="335" spans="1:4" s="770" customFormat="1" ht="11.25" customHeight="1" x14ac:dyDescent="0.2">
      <c r="A335" s="1182"/>
      <c r="B335" s="831">
        <v>177</v>
      </c>
      <c r="C335" s="831">
        <v>177</v>
      </c>
      <c r="D335" s="772" t="s">
        <v>11</v>
      </c>
    </row>
    <row r="336" spans="1:4" s="770" customFormat="1" ht="21" x14ac:dyDescent="0.2">
      <c r="A336" s="1181" t="s">
        <v>3012</v>
      </c>
      <c r="B336" s="830">
        <v>100</v>
      </c>
      <c r="C336" s="830">
        <v>100</v>
      </c>
      <c r="D336" s="771" t="s">
        <v>2692</v>
      </c>
    </row>
    <row r="337" spans="1:4" s="770" customFormat="1" ht="11.25" customHeight="1" x14ac:dyDescent="0.2">
      <c r="A337" s="1181"/>
      <c r="B337" s="830">
        <v>100</v>
      </c>
      <c r="C337" s="830">
        <v>100</v>
      </c>
      <c r="D337" s="771" t="s">
        <v>11</v>
      </c>
    </row>
    <row r="338" spans="1:4" s="770" customFormat="1" ht="11.25" customHeight="1" x14ac:dyDescent="0.2">
      <c r="A338" s="1180" t="s">
        <v>602</v>
      </c>
      <c r="B338" s="829">
        <v>300</v>
      </c>
      <c r="C338" s="829">
        <v>300</v>
      </c>
      <c r="D338" s="769" t="s">
        <v>599</v>
      </c>
    </row>
    <row r="339" spans="1:4" s="770" customFormat="1" ht="11.25" customHeight="1" x14ac:dyDescent="0.2">
      <c r="A339" s="1182"/>
      <c r="B339" s="831">
        <v>300</v>
      </c>
      <c r="C339" s="831">
        <v>300</v>
      </c>
      <c r="D339" s="772" t="s">
        <v>11</v>
      </c>
    </row>
    <row r="340" spans="1:4" s="770" customFormat="1" ht="21" x14ac:dyDescent="0.2">
      <c r="A340" s="1181" t="s">
        <v>603</v>
      </c>
      <c r="B340" s="830">
        <v>100</v>
      </c>
      <c r="C340" s="830">
        <v>100</v>
      </c>
      <c r="D340" s="771" t="s">
        <v>2692</v>
      </c>
    </row>
    <row r="341" spans="1:4" s="770" customFormat="1" ht="11.25" customHeight="1" x14ac:dyDescent="0.2">
      <c r="A341" s="1181"/>
      <c r="B341" s="830">
        <v>250</v>
      </c>
      <c r="C341" s="830">
        <v>250</v>
      </c>
      <c r="D341" s="771" t="s">
        <v>2703</v>
      </c>
    </row>
    <row r="342" spans="1:4" s="770" customFormat="1" ht="11.25" customHeight="1" x14ac:dyDescent="0.2">
      <c r="A342" s="1181"/>
      <c r="B342" s="830">
        <v>350</v>
      </c>
      <c r="C342" s="830">
        <v>350</v>
      </c>
      <c r="D342" s="771" t="s">
        <v>599</v>
      </c>
    </row>
    <row r="343" spans="1:4" s="770" customFormat="1" ht="11.25" customHeight="1" x14ac:dyDescent="0.2">
      <c r="A343" s="1181"/>
      <c r="B343" s="830">
        <v>700</v>
      </c>
      <c r="C343" s="830">
        <v>700</v>
      </c>
      <c r="D343" s="771" t="s">
        <v>11</v>
      </c>
    </row>
    <row r="344" spans="1:4" s="770" customFormat="1" ht="11.25" customHeight="1" x14ac:dyDescent="0.2">
      <c r="A344" s="1180" t="s">
        <v>3013</v>
      </c>
      <c r="B344" s="829">
        <v>123.8</v>
      </c>
      <c r="C344" s="829">
        <v>123.8</v>
      </c>
      <c r="D344" s="769" t="s">
        <v>2855</v>
      </c>
    </row>
    <row r="345" spans="1:4" s="770" customFormat="1" ht="11.25" customHeight="1" x14ac:dyDescent="0.2">
      <c r="A345" s="1182"/>
      <c r="B345" s="831">
        <v>123.8</v>
      </c>
      <c r="C345" s="831">
        <v>123.8</v>
      </c>
      <c r="D345" s="772" t="s">
        <v>11</v>
      </c>
    </row>
    <row r="346" spans="1:4" s="770" customFormat="1" ht="11.25" customHeight="1" x14ac:dyDescent="0.2">
      <c r="A346" s="1181" t="s">
        <v>896</v>
      </c>
      <c r="B346" s="830">
        <v>50</v>
      </c>
      <c r="C346" s="830">
        <v>50</v>
      </c>
      <c r="D346" s="771" t="s">
        <v>3014</v>
      </c>
    </row>
    <row r="347" spans="1:4" s="770" customFormat="1" ht="11.25" customHeight="1" x14ac:dyDescent="0.2">
      <c r="A347" s="1181"/>
      <c r="B347" s="830">
        <v>50</v>
      </c>
      <c r="C347" s="830">
        <v>50</v>
      </c>
      <c r="D347" s="771" t="s">
        <v>11</v>
      </c>
    </row>
    <row r="348" spans="1:4" s="770" customFormat="1" ht="11.25" customHeight="1" x14ac:dyDescent="0.2">
      <c r="A348" s="1180" t="s">
        <v>562</v>
      </c>
      <c r="B348" s="829">
        <v>2600</v>
      </c>
      <c r="C348" s="829">
        <v>2600</v>
      </c>
      <c r="D348" s="769" t="s">
        <v>559</v>
      </c>
    </row>
    <row r="349" spans="1:4" s="770" customFormat="1" ht="11.25" customHeight="1" x14ac:dyDescent="0.2">
      <c r="A349" s="1181"/>
      <c r="B349" s="830">
        <v>250</v>
      </c>
      <c r="C349" s="830">
        <v>250</v>
      </c>
      <c r="D349" s="771" t="s">
        <v>599</v>
      </c>
    </row>
    <row r="350" spans="1:4" s="770" customFormat="1" ht="11.25" customHeight="1" x14ac:dyDescent="0.2">
      <c r="A350" s="1182"/>
      <c r="B350" s="831">
        <v>2850</v>
      </c>
      <c r="C350" s="831">
        <v>2850</v>
      </c>
      <c r="D350" s="772" t="s">
        <v>11</v>
      </c>
    </row>
    <row r="351" spans="1:4" s="770" customFormat="1" ht="11.25" customHeight="1" x14ac:dyDescent="0.2">
      <c r="A351" s="1181" t="s">
        <v>818</v>
      </c>
      <c r="B351" s="830">
        <v>150</v>
      </c>
      <c r="C351" s="830">
        <v>150</v>
      </c>
      <c r="D351" s="771" t="s">
        <v>2895</v>
      </c>
    </row>
    <row r="352" spans="1:4" s="770" customFormat="1" ht="21" x14ac:dyDescent="0.2">
      <c r="A352" s="1181"/>
      <c r="B352" s="830">
        <v>150</v>
      </c>
      <c r="C352" s="830">
        <v>150</v>
      </c>
      <c r="D352" s="771" t="s">
        <v>2702</v>
      </c>
    </row>
    <row r="353" spans="1:4" s="770" customFormat="1" ht="11.25" customHeight="1" x14ac:dyDescent="0.2">
      <c r="A353" s="1181"/>
      <c r="B353" s="830">
        <v>200</v>
      </c>
      <c r="C353" s="830">
        <v>200</v>
      </c>
      <c r="D353" s="771" t="s">
        <v>810</v>
      </c>
    </row>
    <row r="354" spans="1:4" s="770" customFormat="1" ht="11.25" customHeight="1" x14ac:dyDescent="0.2">
      <c r="A354" s="1181"/>
      <c r="B354" s="830">
        <v>500</v>
      </c>
      <c r="C354" s="830">
        <v>500</v>
      </c>
      <c r="D354" s="771" t="s">
        <v>11</v>
      </c>
    </row>
    <row r="355" spans="1:4" s="770" customFormat="1" ht="11.25" customHeight="1" x14ac:dyDescent="0.2">
      <c r="A355" s="1180" t="s">
        <v>3015</v>
      </c>
      <c r="B355" s="829">
        <v>123.8</v>
      </c>
      <c r="C355" s="829">
        <v>123.8</v>
      </c>
      <c r="D355" s="769" t="s">
        <v>2855</v>
      </c>
    </row>
    <row r="356" spans="1:4" s="770" customFormat="1" ht="11.25" customHeight="1" x14ac:dyDescent="0.2">
      <c r="A356" s="1182"/>
      <c r="B356" s="831">
        <v>123.8</v>
      </c>
      <c r="C356" s="831">
        <v>123.8</v>
      </c>
      <c r="D356" s="772" t="s">
        <v>11</v>
      </c>
    </row>
    <row r="357" spans="1:4" s="770" customFormat="1" ht="11.25" customHeight="1" x14ac:dyDescent="0.2">
      <c r="A357" s="1181" t="s">
        <v>819</v>
      </c>
      <c r="B357" s="830">
        <v>99.78</v>
      </c>
      <c r="C357" s="830">
        <v>99.78</v>
      </c>
      <c r="D357" s="771" t="s">
        <v>810</v>
      </c>
    </row>
    <row r="358" spans="1:4" s="770" customFormat="1" ht="11.25" customHeight="1" x14ac:dyDescent="0.2">
      <c r="A358" s="1181"/>
      <c r="B358" s="830">
        <v>99.78</v>
      </c>
      <c r="C358" s="830">
        <v>99.78</v>
      </c>
      <c r="D358" s="771" t="s">
        <v>11</v>
      </c>
    </row>
    <row r="359" spans="1:4" s="770" customFormat="1" ht="11.25" customHeight="1" x14ac:dyDescent="0.2">
      <c r="A359" s="1180" t="s">
        <v>723</v>
      </c>
      <c r="B359" s="829">
        <v>143.1</v>
      </c>
      <c r="C359" s="829">
        <v>71.55</v>
      </c>
      <c r="D359" s="769" t="s">
        <v>713</v>
      </c>
    </row>
    <row r="360" spans="1:4" s="770" customFormat="1" ht="11.25" customHeight="1" x14ac:dyDescent="0.2">
      <c r="A360" s="1182"/>
      <c r="B360" s="831">
        <v>143.1</v>
      </c>
      <c r="C360" s="831">
        <v>71.55</v>
      </c>
      <c r="D360" s="772" t="s">
        <v>11</v>
      </c>
    </row>
    <row r="361" spans="1:4" s="770" customFormat="1" ht="11.25" customHeight="1" x14ac:dyDescent="0.2">
      <c r="A361" s="1181" t="s">
        <v>724</v>
      </c>
      <c r="B361" s="830">
        <v>30</v>
      </c>
      <c r="C361" s="830">
        <v>30</v>
      </c>
      <c r="D361" s="771" t="s">
        <v>713</v>
      </c>
    </row>
    <row r="362" spans="1:4" s="770" customFormat="1" ht="11.25" customHeight="1" x14ac:dyDescent="0.2">
      <c r="A362" s="1181"/>
      <c r="B362" s="830">
        <v>30</v>
      </c>
      <c r="C362" s="830">
        <v>30</v>
      </c>
      <c r="D362" s="771" t="s">
        <v>11</v>
      </c>
    </row>
    <row r="363" spans="1:4" s="770" customFormat="1" ht="11.25" customHeight="1" x14ac:dyDescent="0.2">
      <c r="A363" s="1180" t="s">
        <v>3016</v>
      </c>
      <c r="B363" s="829">
        <v>41.4</v>
      </c>
      <c r="C363" s="829">
        <v>24.281500000000001</v>
      </c>
      <c r="D363" s="769" t="s">
        <v>2855</v>
      </c>
    </row>
    <row r="364" spans="1:4" s="770" customFormat="1" ht="11.25" customHeight="1" x14ac:dyDescent="0.2">
      <c r="A364" s="1182"/>
      <c r="B364" s="831">
        <v>41.4</v>
      </c>
      <c r="C364" s="831">
        <v>24.281500000000001</v>
      </c>
      <c r="D364" s="772" t="s">
        <v>11</v>
      </c>
    </row>
    <row r="365" spans="1:4" s="770" customFormat="1" ht="11.25" customHeight="1" x14ac:dyDescent="0.2">
      <c r="A365" s="1181" t="s">
        <v>3017</v>
      </c>
      <c r="B365" s="830">
        <v>100</v>
      </c>
      <c r="C365" s="830">
        <v>100</v>
      </c>
      <c r="D365" s="771" t="s">
        <v>2895</v>
      </c>
    </row>
    <row r="366" spans="1:4" s="770" customFormat="1" ht="21" x14ac:dyDescent="0.2">
      <c r="A366" s="1181"/>
      <c r="B366" s="830">
        <v>100</v>
      </c>
      <c r="C366" s="830">
        <v>100</v>
      </c>
      <c r="D366" s="771" t="s">
        <v>2702</v>
      </c>
    </row>
    <row r="367" spans="1:4" s="770" customFormat="1" ht="11.25" customHeight="1" x14ac:dyDescent="0.2">
      <c r="A367" s="1181"/>
      <c r="B367" s="830">
        <v>200</v>
      </c>
      <c r="C367" s="830">
        <v>200</v>
      </c>
      <c r="D367" s="771" t="s">
        <v>11</v>
      </c>
    </row>
    <row r="368" spans="1:4" s="770" customFormat="1" ht="21" x14ac:dyDescent="0.2">
      <c r="A368" s="1180" t="s">
        <v>3018</v>
      </c>
      <c r="B368" s="829">
        <v>150</v>
      </c>
      <c r="C368" s="829">
        <v>150</v>
      </c>
      <c r="D368" s="769" t="s">
        <v>2702</v>
      </c>
    </row>
    <row r="369" spans="1:4" s="770" customFormat="1" ht="11.25" customHeight="1" x14ac:dyDescent="0.2">
      <c r="A369" s="1182"/>
      <c r="B369" s="831">
        <v>150</v>
      </c>
      <c r="C369" s="831">
        <v>150</v>
      </c>
      <c r="D369" s="772" t="s">
        <v>11</v>
      </c>
    </row>
    <row r="370" spans="1:4" s="770" customFormat="1" ht="11.25" customHeight="1" x14ac:dyDescent="0.2">
      <c r="A370" s="1181" t="s">
        <v>3019</v>
      </c>
      <c r="B370" s="830">
        <v>571.52</v>
      </c>
      <c r="C370" s="830">
        <v>571.52</v>
      </c>
      <c r="D370" s="771" t="s">
        <v>3020</v>
      </c>
    </row>
    <row r="371" spans="1:4" s="770" customFormat="1" ht="11.25" customHeight="1" x14ac:dyDescent="0.2">
      <c r="A371" s="1181"/>
      <c r="B371" s="830">
        <v>63.9</v>
      </c>
      <c r="C371" s="830">
        <v>63.9</v>
      </c>
      <c r="D371" s="771" t="s">
        <v>2688</v>
      </c>
    </row>
    <row r="372" spans="1:4" s="770" customFormat="1" ht="11.25" customHeight="1" x14ac:dyDescent="0.2">
      <c r="A372" s="1181"/>
      <c r="B372" s="830">
        <v>635.41999999999996</v>
      </c>
      <c r="C372" s="830">
        <v>635.41999999999996</v>
      </c>
      <c r="D372" s="771" t="s">
        <v>11</v>
      </c>
    </row>
    <row r="373" spans="1:4" s="770" customFormat="1" ht="21" x14ac:dyDescent="0.2">
      <c r="A373" s="1180" t="s">
        <v>3021</v>
      </c>
      <c r="B373" s="829">
        <v>150</v>
      </c>
      <c r="C373" s="829">
        <v>150</v>
      </c>
      <c r="D373" s="769" t="s">
        <v>2702</v>
      </c>
    </row>
    <row r="374" spans="1:4" s="770" customFormat="1" ht="11.25" customHeight="1" x14ac:dyDescent="0.2">
      <c r="A374" s="1182"/>
      <c r="B374" s="831">
        <v>150</v>
      </c>
      <c r="C374" s="831">
        <v>150</v>
      </c>
      <c r="D374" s="772" t="s">
        <v>11</v>
      </c>
    </row>
    <row r="375" spans="1:4" s="770" customFormat="1" ht="21" x14ac:dyDescent="0.2">
      <c r="A375" s="1181" t="s">
        <v>3022</v>
      </c>
      <c r="B375" s="830">
        <v>64.5</v>
      </c>
      <c r="C375" s="830">
        <v>64.5</v>
      </c>
      <c r="D375" s="771" t="s">
        <v>2702</v>
      </c>
    </row>
    <row r="376" spans="1:4" s="770" customFormat="1" ht="11.25" customHeight="1" x14ac:dyDescent="0.2">
      <c r="A376" s="1181"/>
      <c r="B376" s="830">
        <v>64.5</v>
      </c>
      <c r="C376" s="830">
        <v>64.5</v>
      </c>
      <c r="D376" s="771" t="s">
        <v>11</v>
      </c>
    </row>
    <row r="377" spans="1:4" s="770" customFormat="1" ht="21" x14ac:dyDescent="0.2">
      <c r="A377" s="1180" t="s">
        <v>3023</v>
      </c>
      <c r="B377" s="829">
        <v>150</v>
      </c>
      <c r="C377" s="829">
        <v>150</v>
      </c>
      <c r="D377" s="769" t="s">
        <v>2702</v>
      </c>
    </row>
    <row r="378" spans="1:4" s="770" customFormat="1" ht="11.25" customHeight="1" x14ac:dyDescent="0.2">
      <c r="A378" s="1182"/>
      <c r="B378" s="831">
        <v>150</v>
      </c>
      <c r="C378" s="831">
        <v>150</v>
      </c>
      <c r="D378" s="772" t="s">
        <v>11</v>
      </c>
    </row>
    <row r="379" spans="1:4" s="770" customFormat="1" ht="11.25" customHeight="1" x14ac:dyDescent="0.2">
      <c r="A379" s="1181" t="s">
        <v>879</v>
      </c>
      <c r="B379" s="830">
        <v>50</v>
      </c>
      <c r="C379" s="830">
        <v>50</v>
      </c>
      <c r="D379" s="771" t="s">
        <v>876</v>
      </c>
    </row>
    <row r="380" spans="1:4" s="770" customFormat="1" ht="11.25" customHeight="1" x14ac:dyDescent="0.2">
      <c r="A380" s="1181"/>
      <c r="B380" s="830">
        <v>50</v>
      </c>
      <c r="C380" s="830">
        <v>50</v>
      </c>
      <c r="D380" s="771" t="s">
        <v>11</v>
      </c>
    </row>
    <row r="381" spans="1:4" s="770" customFormat="1" ht="11.25" customHeight="1" x14ac:dyDescent="0.2">
      <c r="A381" s="1180" t="s">
        <v>688</v>
      </c>
      <c r="B381" s="829">
        <v>350</v>
      </c>
      <c r="C381" s="829">
        <v>350</v>
      </c>
      <c r="D381" s="769" t="s">
        <v>687</v>
      </c>
    </row>
    <row r="382" spans="1:4" s="770" customFormat="1" ht="11.25" customHeight="1" x14ac:dyDescent="0.2">
      <c r="A382" s="1182"/>
      <c r="B382" s="831">
        <v>350</v>
      </c>
      <c r="C382" s="831">
        <v>350</v>
      </c>
      <c r="D382" s="772" t="s">
        <v>11</v>
      </c>
    </row>
    <row r="383" spans="1:4" s="770" customFormat="1" ht="21" x14ac:dyDescent="0.2">
      <c r="A383" s="1181" t="s">
        <v>3024</v>
      </c>
      <c r="B383" s="830">
        <v>312</v>
      </c>
      <c r="C383" s="830">
        <v>312</v>
      </c>
      <c r="D383" s="771" t="s">
        <v>2709</v>
      </c>
    </row>
    <row r="384" spans="1:4" s="770" customFormat="1" ht="11.25" customHeight="1" x14ac:dyDescent="0.2">
      <c r="A384" s="1181"/>
      <c r="B384" s="830">
        <v>3085</v>
      </c>
      <c r="C384" s="830">
        <v>3085</v>
      </c>
      <c r="D384" s="771" t="s">
        <v>2689</v>
      </c>
    </row>
    <row r="385" spans="1:4" s="770" customFormat="1" ht="11.25" customHeight="1" x14ac:dyDescent="0.2">
      <c r="A385" s="1181"/>
      <c r="B385" s="830">
        <v>450</v>
      </c>
      <c r="C385" s="830">
        <v>450</v>
      </c>
      <c r="D385" s="771" t="s">
        <v>2691</v>
      </c>
    </row>
    <row r="386" spans="1:4" s="770" customFormat="1" ht="11.25" customHeight="1" x14ac:dyDescent="0.2">
      <c r="A386" s="1181"/>
      <c r="B386" s="830">
        <v>3847</v>
      </c>
      <c r="C386" s="830">
        <v>3847</v>
      </c>
      <c r="D386" s="771" t="s">
        <v>11</v>
      </c>
    </row>
    <row r="387" spans="1:4" s="770" customFormat="1" ht="11.25" customHeight="1" x14ac:dyDescent="0.2">
      <c r="A387" s="1180" t="s">
        <v>472</v>
      </c>
      <c r="B387" s="829">
        <v>30</v>
      </c>
      <c r="C387" s="829">
        <v>30</v>
      </c>
      <c r="D387" s="769" t="s">
        <v>3025</v>
      </c>
    </row>
    <row r="388" spans="1:4" s="770" customFormat="1" ht="11.25" customHeight="1" x14ac:dyDescent="0.2">
      <c r="A388" s="1182"/>
      <c r="B388" s="831">
        <v>30</v>
      </c>
      <c r="C388" s="831">
        <v>30</v>
      </c>
      <c r="D388" s="772" t="s">
        <v>11</v>
      </c>
    </row>
    <row r="389" spans="1:4" s="770" customFormat="1" ht="11.25" customHeight="1" x14ac:dyDescent="0.2">
      <c r="A389" s="1181" t="s">
        <v>880</v>
      </c>
      <c r="B389" s="830">
        <v>60</v>
      </c>
      <c r="C389" s="830">
        <v>60</v>
      </c>
      <c r="D389" s="771" t="s">
        <v>876</v>
      </c>
    </row>
    <row r="390" spans="1:4" s="770" customFormat="1" ht="11.25" customHeight="1" x14ac:dyDescent="0.2">
      <c r="A390" s="1181"/>
      <c r="B390" s="830">
        <v>60</v>
      </c>
      <c r="C390" s="830">
        <v>60</v>
      </c>
      <c r="D390" s="771" t="s">
        <v>11</v>
      </c>
    </row>
    <row r="391" spans="1:4" s="770" customFormat="1" ht="11.25" customHeight="1" x14ac:dyDescent="0.2">
      <c r="A391" s="1180" t="s">
        <v>3026</v>
      </c>
      <c r="B391" s="829">
        <v>71</v>
      </c>
      <c r="C391" s="829">
        <v>65</v>
      </c>
      <c r="D391" s="769" t="s">
        <v>2693</v>
      </c>
    </row>
    <row r="392" spans="1:4" s="770" customFormat="1" ht="11.25" customHeight="1" x14ac:dyDescent="0.2">
      <c r="A392" s="1182"/>
      <c r="B392" s="831">
        <v>71</v>
      </c>
      <c r="C392" s="831">
        <v>65</v>
      </c>
      <c r="D392" s="772" t="s">
        <v>11</v>
      </c>
    </row>
    <row r="393" spans="1:4" s="770" customFormat="1" ht="11.25" customHeight="1" x14ac:dyDescent="0.2">
      <c r="A393" s="1181" t="s">
        <v>820</v>
      </c>
      <c r="B393" s="830">
        <v>2000</v>
      </c>
      <c r="C393" s="830">
        <v>2000</v>
      </c>
      <c r="D393" s="771" t="s">
        <v>810</v>
      </c>
    </row>
    <row r="394" spans="1:4" s="770" customFormat="1" ht="11.25" customHeight="1" x14ac:dyDescent="0.2">
      <c r="A394" s="1181"/>
      <c r="B394" s="830">
        <v>2000</v>
      </c>
      <c r="C394" s="830">
        <v>2000</v>
      </c>
      <c r="D394" s="771" t="s">
        <v>11</v>
      </c>
    </row>
    <row r="395" spans="1:4" s="770" customFormat="1" ht="11.25" customHeight="1" x14ac:dyDescent="0.2">
      <c r="A395" s="1180" t="s">
        <v>3027</v>
      </c>
      <c r="B395" s="829">
        <v>58.7</v>
      </c>
      <c r="C395" s="829">
        <v>56.062000000000005</v>
      </c>
      <c r="D395" s="769" t="s">
        <v>2907</v>
      </c>
    </row>
    <row r="396" spans="1:4" s="770" customFormat="1" ht="11.25" customHeight="1" x14ac:dyDescent="0.2">
      <c r="A396" s="1182"/>
      <c r="B396" s="831">
        <v>58.7</v>
      </c>
      <c r="C396" s="831">
        <v>56.062000000000005</v>
      </c>
      <c r="D396" s="772" t="s">
        <v>11</v>
      </c>
    </row>
    <row r="397" spans="1:4" s="770" customFormat="1" ht="11.25" customHeight="1" x14ac:dyDescent="0.2">
      <c r="A397" s="1181" t="s">
        <v>3028</v>
      </c>
      <c r="B397" s="830">
        <v>891424</v>
      </c>
      <c r="C397" s="830">
        <v>890586.81585000001</v>
      </c>
      <c r="D397" s="771" t="s">
        <v>3029</v>
      </c>
    </row>
    <row r="398" spans="1:4" s="770" customFormat="1" ht="11.25" customHeight="1" x14ac:dyDescent="0.2">
      <c r="A398" s="1181"/>
      <c r="B398" s="830">
        <v>891424</v>
      </c>
      <c r="C398" s="830">
        <v>890586.81585000001</v>
      </c>
      <c r="D398" s="771" t="s">
        <v>11</v>
      </c>
    </row>
    <row r="399" spans="1:4" s="770" customFormat="1" ht="11.25" customHeight="1" x14ac:dyDescent="0.2">
      <c r="A399" s="1180" t="s">
        <v>3030</v>
      </c>
      <c r="B399" s="829">
        <v>150</v>
      </c>
      <c r="C399" s="829">
        <v>150</v>
      </c>
      <c r="D399" s="769" t="s">
        <v>2703</v>
      </c>
    </row>
    <row r="400" spans="1:4" s="770" customFormat="1" ht="11.25" customHeight="1" x14ac:dyDescent="0.2">
      <c r="A400" s="1182"/>
      <c r="B400" s="831">
        <v>150</v>
      </c>
      <c r="C400" s="831">
        <v>150</v>
      </c>
      <c r="D400" s="772" t="s">
        <v>11</v>
      </c>
    </row>
    <row r="401" spans="1:4" s="770" customFormat="1" ht="11.25" customHeight="1" x14ac:dyDescent="0.2">
      <c r="A401" s="1181" t="s">
        <v>2024</v>
      </c>
      <c r="B401" s="830">
        <v>25</v>
      </c>
      <c r="C401" s="830">
        <v>25</v>
      </c>
      <c r="D401" s="771" t="s">
        <v>946</v>
      </c>
    </row>
    <row r="402" spans="1:4" s="770" customFormat="1" ht="11.25" customHeight="1" x14ac:dyDescent="0.2">
      <c r="A402" s="1181"/>
      <c r="B402" s="830">
        <v>25</v>
      </c>
      <c r="C402" s="830">
        <v>25</v>
      </c>
      <c r="D402" s="771" t="s">
        <v>11</v>
      </c>
    </row>
    <row r="403" spans="1:4" s="770" customFormat="1" ht="11.25" customHeight="1" x14ac:dyDescent="0.2">
      <c r="A403" s="1180" t="s">
        <v>3031</v>
      </c>
      <c r="B403" s="829">
        <v>25</v>
      </c>
      <c r="C403" s="829">
        <v>25</v>
      </c>
      <c r="D403" s="769" t="s">
        <v>946</v>
      </c>
    </row>
    <row r="404" spans="1:4" s="770" customFormat="1" ht="11.25" customHeight="1" x14ac:dyDescent="0.2">
      <c r="A404" s="1182"/>
      <c r="B404" s="831">
        <v>25</v>
      </c>
      <c r="C404" s="831">
        <v>25</v>
      </c>
      <c r="D404" s="772" t="s">
        <v>11</v>
      </c>
    </row>
    <row r="405" spans="1:4" s="770" customFormat="1" ht="11.25" customHeight="1" x14ac:dyDescent="0.2">
      <c r="A405" s="1181" t="s">
        <v>950</v>
      </c>
      <c r="B405" s="830">
        <v>25</v>
      </c>
      <c r="C405" s="830">
        <v>25</v>
      </c>
      <c r="D405" s="771" t="s">
        <v>946</v>
      </c>
    </row>
    <row r="406" spans="1:4" s="770" customFormat="1" ht="11.25" customHeight="1" x14ac:dyDescent="0.2">
      <c r="A406" s="1181"/>
      <c r="B406" s="830">
        <v>25</v>
      </c>
      <c r="C406" s="830">
        <v>25</v>
      </c>
      <c r="D406" s="771" t="s">
        <v>11</v>
      </c>
    </row>
    <row r="407" spans="1:4" s="770" customFormat="1" ht="11.25" customHeight="1" x14ac:dyDescent="0.2">
      <c r="A407" s="1180" t="s">
        <v>2001</v>
      </c>
      <c r="B407" s="829">
        <v>70</v>
      </c>
      <c r="C407" s="829">
        <v>70</v>
      </c>
      <c r="D407" s="769" t="s">
        <v>3032</v>
      </c>
    </row>
    <row r="408" spans="1:4" s="770" customFormat="1" ht="11.25" customHeight="1" x14ac:dyDescent="0.2">
      <c r="A408" s="1182"/>
      <c r="B408" s="831">
        <v>70</v>
      </c>
      <c r="C408" s="831">
        <v>70</v>
      </c>
      <c r="D408" s="772" t="s">
        <v>11</v>
      </c>
    </row>
    <row r="409" spans="1:4" s="770" customFormat="1" ht="11.25" customHeight="1" x14ac:dyDescent="0.2">
      <c r="A409" s="1181" t="s">
        <v>821</v>
      </c>
      <c r="B409" s="830">
        <v>1000</v>
      </c>
      <c r="C409" s="830">
        <v>1000</v>
      </c>
      <c r="D409" s="771" t="s">
        <v>810</v>
      </c>
    </row>
    <row r="410" spans="1:4" s="770" customFormat="1" ht="11.25" customHeight="1" x14ac:dyDescent="0.2">
      <c r="A410" s="1181"/>
      <c r="B410" s="830">
        <v>1000</v>
      </c>
      <c r="C410" s="830">
        <v>1000</v>
      </c>
      <c r="D410" s="771" t="s">
        <v>11</v>
      </c>
    </row>
    <row r="411" spans="1:4" s="770" customFormat="1" ht="11.25" customHeight="1" x14ac:dyDescent="0.2">
      <c r="A411" s="1180" t="s">
        <v>822</v>
      </c>
      <c r="B411" s="829">
        <v>500</v>
      </c>
      <c r="C411" s="829">
        <v>500</v>
      </c>
      <c r="D411" s="769" t="s">
        <v>810</v>
      </c>
    </row>
    <row r="412" spans="1:4" s="770" customFormat="1" ht="11.25" customHeight="1" x14ac:dyDescent="0.2">
      <c r="A412" s="1182"/>
      <c r="B412" s="831">
        <v>500</v>
      </c>
      <c r="C412" s="831">
        <v>500</v>
      </c>
      <c r="D412" s="772" t="s">
        <v>11</v>
      </c>
    </row>
    <row r="413" spans="1:4" s="770" customFormat="1" ht="21" x14ac:dyDescent="0.2">
      <c r="A413" s="1181" t="s">
        <v>3033</v>
      </c>
      <c r="B413" s="830">
        <v>54</v>
      </c>
      <c r="C413" s="830">
        <v>54</v>
      </c>
      <c r="D413" s="771" t="s">
        <v>2692</v>
      </c>
    </row>
    <row r="414" spans="1:4" s="770" customFormat="1" ht="11.25" customHeight="1" x14ac:dyDescent="0.2">
      <c r="A414" s="1181"/>
      <c r="B414" s="830">
        <v>54</v>
      </c>
      <c r="C414" s="830">
        <v>54</v>
      </c>
      <c r="D414" s="771" t="s">
        <v>11</v>
      </c>
    </row>
    <row r="415" spans="1:4" s="770" customFormat="1" ht="11.25" customHeight="1" x14ac:dyDescent="0.2">
      <c r="A415" s="1180" t="s">
        <v>951</v>
      </c>
      <c r="B415" s="829">
        <v>20</v>
      </c>
      <c r="C415" s="829">
        <v>20</v>
      </c>
      <c r="D415" s="769" t="s">
        <v>946</v>
      </c>
    </row>
    <row r="416" spans="1:4" s="770" customFormat="1" ht="11.25" customHeight="1" x14ac:dyDescent="0.2">
      <c r="A416" s="1182"/>
      <c r="B416" s="831">
        <v>20</v>
      </c>
      <c r="C416" s="831">
        <v>20</v>
      </c>
      <c r="D416" s="772" t="s">
        <v>11</v>
      </c>
    </row>
    <row r="417" spans="1:4" s="770" customFormat="1" ht="11.25" customHeight="1" x14ac:dyDescent="0.2">
      <c r="A417" s="1181" t="s">
        <v>2004</v>
      </c>
      <c r="B417" s="830">
        <v>50</v>
      </c>
      <c r="C417" s="830">
        <v>50</v>
      </c>
      <c r="D417" s="771" t="s">
        <v>3034</v>
      </c>
    </row>
    <row r="418" spans="1:4" s="770" customFormat="1" ht="11.25" customHeight="1" x14ac:dyDescent="0.2">
      <c r="A418" s="1181"/>
      <c r="B418" s="830">
        <v>50</v>
      </c>
      <c r="C418" s="830">
        <v>50</v>
      </c>
      <c r="D418" s="771" t="s">
        <v>3035</v>
      </c>
    </row>
    <row r="419" spans="1:4" s="770" customFormat="1" ht="11.25" customHeight="1" x14ac:dyDescent="0.2">
      <c r="A419" s="1181"/>
      <c r="B419" s="830">
        <v>100</v>
      </c>
      <c r="C419" s="830">
        <v>100</v>
      </c>
      <c r="D419" s="771" t="s">
        <v>665</v>
      </c>
    </row>
    <row r="420" spans="1:4" s="770" customFormat="1" ht="11.25" customHeight="1" x14ac:dyDescent="0.2">
      <c r="A420" s="1181"/>
      <c r="B420" s="830">
        <v>200</v>
      </c>
      <c r="C420" s="830">
        <v>200</v>
      </c>
      <c r="D420" s="771" t="s">
        <v>11</v>
      </c>
    </row>
    <row r="421" spans="1:4" s="770" customFormat="1" ht="11.25" customHeight="1" x14ac:dyDescent="0.2">
      <c r="A421" s="1180" t="s">
        <v>823</v>
      </c>
      <c r="B421" s="829">
        <v>150</v>
      </c>
      <c r="C421" s="829">
        <v>150</v>
      </c>
      <c r="D421" s="769" t="s">
        <v>810</v>
      </c>
    </row>
    <row r="422" spans="1:4" s="770" customFormat="1" ht="11.25" customHeight="1" x14ac:dyDescent="0.2">
      <c r="A422" s="1182"/>
      <c r="B422" s="831">
        <v>150</v>
      </c>
      <c r="C422" s="831">
        <v>150</v>
      </c>
      <c r="D422" s="772" t="s">
        <v>11</v>
      </c>
    </row>
    <row r="423" spans="1:4" s="770" customFormat="1" ht="11.25" customHeight="1" x14ac:dyDescent="0.2">
      <c r="A423" s="1181" t="s">
        <v>2006</v>
      </c>
      <c r="B423" s="830">
        <v>583</v>
      </c>
      <c r="C423" s="830">
        <v>583</v>
      </c>
      <c r="D423" s="771" t="s">
        <v>936</v>
      </c>
    </row>
    <row r="424" spans="1:4" s="770" customFormat="1" ht="11.25" customHeight="1" x14ac:dyDescent="0.2">
      <c r="A424" s="1181"/>
      <c r="B424" s="830">
        <v>583</v>
      </c>
      <c r="C424" s="830">
        <v>583</v>
      </c>
      <c r="D424" s="771" t="s">
        <v>11</v>
      </c>
    </row>
    <row r="425" spans="1:4" s="770" customFormat="1" ht="11.25" customHeight="1" x14ac:dyDescent="0.2">
      <c r="A425" s="1180" t="s">
        <v>2007</v>
      </c>
      <c r="B425" s="829">
        <v>700</v>
      </c>
      <c r="C425" s="829">
        <v>435.6</v>
      </c>
      <c r="D425" s="769" t="s">
        <v>936</v>
      </c>
    </row>
    <row r="426" spans="1:4" s="770" customFormat="1" ht="11.25" customHeight="1" x14ac:dyDescent="0.2">
      <c r="A426" s="1181"/>
      <c r="B426" s="830">
        <v>100</v>
      </c>
      <c r="C426" s="830">
        <v>100</v>
      </c>
      <c r="D426" s="771" t="s">
        <v>940</v>
      </c>
    </row>
    <row r="427" spans="1:4" s="770" customFormat="1" ht="11.25" customHeight="1" x14ac:dyDescent="0.2">
      <c r="A427" s="1182"/>
      <c r="B427" s="831">
        <v>800</v>
      </c>
      <c r="C427" s="831">
        <v>535.6</v>
      </c>
      <c r="D427" s="772" t="s">
        <v>11</v>
      </c>
    </row>
    <row r="428" spans="1:4" s="770" customFormat="1" ht="11.25" customHeight="1" x14ac:dyDescent="0.2">
      <c r="A428" s="1181" t="s">
        <v>1998</v>
      </c>
      <c r="B428" s="830">
        <v>209</v>
      </c>
      <c r="C428" s="830">
        <v>194.7</v>
      </c>
      <c r="D428" s="771" t="s">
        <v>936</v>
      </c>
    </row>
    <row r="429" spans="1:4" s="770" customFormat="1" ht="11.25" customHeight="1" x14ac:dyDescent="0.2">
      <c r="A429" s="1181"/>
      <c r="B429" s="830">
        <v>209</v>
      </c>
      <c r="C429" s="830">
        <v>194.7</v>
      </c>
      <c r="D429" s="771" t="s">
        <v>11</v>
      </c>
    </row>
    <row r="430" spans="1:4" s="770" customFormat="1" ht="11.25" customHeight="1" x14ac:dyDescent="0.2">
      <c r="A430" s="1180" t="s">
        <v>2008</v>
      </c>
      <c r="B430" s="829">
        <v>200</v>
      </c>
      <c r="C430" s="829">
        <v>169.90299999999999</v>
      </c>
      <c r="D430" s="769" t="s">
        <v>936</v>
      </c>
    </row>
    <row r="431" spans="1:4" s="770" customFormat="1" ht="11.25" customHeight="1" x14ac:dyDescent="0.2">
      <c r="A431" s="1182"/>
      <c r="B431" s="831">
        <v>200</v>
      </c>
      <c r="C431" s="831">
        <v>169.90299999999999</v>
      </c>
      <c r="D431" s="772" t="s">
        <v>11</v>
      </c>
    </row>
    <row r="432" spans="1:4" s="770" customFormat="1" ht="11.25" customHeight="1" x14ac:dyDescent="0.2">
      <c r="A432" s="1181" t="s">
        <v>2009</v>
      </c>
      <c r="B432" s="830">
        <v>385</v>
      </c>
      <c r="C432" s="830">
        <v>319.04500000000002</v>
      </c>
      <c r="D432" s="771" t="s">
        <v>936</v>
      </c>
    </row>
    <row r="433" spans="1:4" s="770" customFormat="1" ht="11.25" customHeight="1" x14ac:dyDescent="0.2">
      <c r="A433" s="1181"/>
      <c r="B433" s="830">
        <v>385</v>
      </c>
      <c r="C433" s="830">
        <v>319.04500000000002</v>
      </c>
      <c r="D433" s="771" t="s">
        <v>11</v>
      </c>
    </row>
    <row r="434" spans="1:4" s="770" customFormat="1" ht="11.25" customHeight="1" x14ac:dyDescent="0.2">
      <c r="A434" s="1180" t="s">
        <v>1994</v>
      </c>
      <c r="B434" s="829">
        <v>50</v>
      </c>
      <c r="C434" s="829">
        <v>50</v>
      </c>
      <c r="D434" s="769" t="s">
        <v>940</v>
      </c>
    </row>
    <row r="435" spans="1:4" s="770" customFormat="1" ht="11.25" customHeight="1" x14ac:dyDescent="0.2">
      <c r="A435" s="1182"/>
      <c r="B435" s="831">
        <v>50</v>
      </c>
      <c r="C435" s="831">
        <v>50</v>
      </c>
      <c r="D435" s="772" t="s">
        <v>11</v>
      </c>
    </row>
    <row r="436" spans="1:4" s="770" customFormat="1" ht="11.25" customHeight="1" x14ac:dyDescent="0.2">
      <c r="A436" s="1181" t="s">
        <v>3036</v>
      </c>
      <c r="B436" s="830">
        <v>50</v>
      </c>
      <c r="C436" s="830">
        <v>45.783000000000001</v>
      </c>
      <c r="D436" s="771" t="s">
        <v>2693</v>
      </c>
    </row>
    <row r="437" spans="1:4" s="770" customFormat="1" ht="11.25" customHeight="1" x14ac:dyDescent="0.2">
      <c r="A437" s="1181"/>
      <c r="B437" s="830">
        <v>50</v>
      </c>
      <c r="C437" s="830">
        <v>45.783000000000001</v>
      </c>
      <c r="D437" s="771" t="s">
        <v>11</v>
      </c>
    </row>
    <row r="438" spans="1:4" s="770" customFormat="1" ht="11.25" customHeight="1" x14ac:dyDescent="0.2">
      <c r="A438" s="1180" t="s">
        <v>3037</v>
      </c>
      <c r="B438" s="829">
        <v>50</v>
      </c>
      <c r="C438" s="829">
        <v>50</v>
      </c>
      <c r="D438" s="769" t="s">
        <v>2693</v>
      </c>
    </row>
    <row r="439" spans="1:4" s="770" customFormat="1" ht="11.25" customHeight="1" x14ac:dyDescent="0.2">
      <c r="A439" s="1182"/>
      <c r="B439" s="831">
        <v>50</v>
      </c>
      <c r="C439" s="831">
        <v>50</v>
      </c>
      <c r="D439" s="772" t="s">
        <v>11</v>
      </c>
    </row>
    <row r="440" spans="1:4" s="770" customFormat="1" ht="11.25" customHeight="1" x14ac:dyDescent="0.2">
      <c r="A440" s="1181" t="s">
        <v>942</v>
      </c>
      <c r="B440" s="830">
        <v>49.5</v>
      </c>
      <c r="C440" s="830">
        <v>49.5</v>
      </c>
      <c r="D440" s="771" t="s">
        <v>2693</v>
      </c>
    </row>
    <row r="441" spans="1:4" s="770" customFormat="1" ht="11.25" customHeight="1" x14ac:dyDescent="0.2">
      <c r="A441" s="1181"/>
      <c r="B441" s="830">
        <v>150</v>
      </c>
      <c r="C441" s="830">
        <v>150</v>
      </c>
      <c r="D441" s="771" t="s">
        <v>940</v>
      </c>
    </row>
    <row r="442" spans="1:4" s="770" customFormat="1" ht="11.25" customHeight="1" x14ac:dyDescent="0.2">
      <c r="A442" s="1181"/>
      <c r="B442" s="830">
        <v>199.5</v>
      </c>
      <c r="C442" s="830">
        <v>199.5</v>
      </c>
      <c r="D442" s="771" t="s">
        <v>11</v>
      </c>
    </row>
    <row r="443" spans="1:4" s="770" customFormat="1" ht="11.25" customHeight="1" x14ac:dyDescent="0.2">
      <c r="A443" s="1180" t="s">
        <v>824</v>
      </c>
      <c r="B443" s="829">
        <v>150</v>
      </c>
      <c r="C443" s="829">
        <v>150</v>
      </c>
      <c r="D443" s="769" t="s">
        <v>810</v>
      </c>
    </row>
    <row r="444" spans="1:4" s="770" customFormat="1" ht="11.25" customHeight="1" x14ac:dyDescent="0.2">
      <c r="A444" s="1182"/>
      <c r="B444" s="831">
        <v>150</v>
      </c>
      <c r="C444" s="831">
        <v>150</v>
      </c>
      <c r="D444" s="772" t="s">
        <v>11</v>
      </c>
    </row>
    <row r="445" spans="1:4" s="770" customFormat="1" ht="11.25" customHeight="1" x14ac:dyDescent="0.2">
      <c r="A445" s="1181" t="s">
        <v>825</v>
      </c>
      <c r="B445" s="830">
        <v>700</v>
      </c>
      <c r="C445" s="830">
        <v>700</v>
      </c>
      <c r="D445" s="771" t="s">
        <v>810</v>
      </c>
    </row>
    <row r="446" spans="1:4" s="770" customFormat="1" ht="11.25" customHeight="1" x14ac:dyDescent="0.2">
      <c r="A446" s="1181"/>
      <c r="B446" s="830">
        <v>700</v>
      </c>
      <c r="C446" s="830">
        <v>700</v>
      </c>
      <c r="D446" s="771" t="s">
        <v>11</v>
      </c>
    </row>
    <row r="447" spans="1:4" s="770" customFormat="1" ht="11.25" customHeight="1" x14ac:dyDescent="0.2">
      <c r="A447" s="1180" t="s">
        <v>3038</v>
      </c>
      <c r="B447" s="829">
        <v>150</v>
      </c>
      <c r="C447" s="829">
        <v>150</v>
      </c>
      <c r="D447" s="769" t="s">
        <v>2703</v>
      </c>
    </row>
    <row r="448" spans="1:4" s="770" customFormat="1" ht="11.25" customHeight="1" x14ac:dyDescent="0.2">
      <c r="A448" s="1182"/>
      <c r="B448" s="831">
        <v>150</v>
      </c>
      <c r="C448" s="831">
        <v>150</v>
      </c>
      <c r="D448" s="772" t="s">
        <v>11</v>
      </c>
    </row>
    <row r="449" spans="1:4" s="770" customFormat="1" ht="11.25" customHeight="1" x14ac:dyDescent="0.2">
      <c r="A449" s="1181" t="s">
        <v>3039</v>
      </c>
      <c r="B449" s="830">
        <v>875</v>
      </c>
      <c r="C449" s="830">
        <v>875</v>
      </c>
      <c r="D449" s="771" t="s">
        <v>2689</v>
      </c>
    </row>
    <row r="450" spans="1:4" s="770" customFormat="1" ht="11.25" customHeight="1" x14ac:dyDescent="0.2">
      <c r="A450" s="1181"/>
      <c r="B450" s="830">
        <v>875</v>
      </c>
      <c r="C450" s="830">
        <v>875</v>
      </c>
      <c r="D450" s="771" t="s">
        <v>11</v>
      </c>
    </row>
    <row r="451" spans="1:4" s="770" customFormat="1" ht="11.25" customHeight="1" x14ac:dyDescent="0.2">
      <c r="A451" s="1180" t="s">
        <v>3040</v>
      </c>
      <c r="B451" s="829">
        <v>75424.66</v>
      </c>
      <c r="C451" s="829">
        <v>75424.661999999997</v>
      </c>
      <c r="D451" s="769" t="s">
        <v>2885</v>
      </c>
    </row>
    <row r="452" spans="1:4" s="770" customFormat="1" ht="11.25" customHeight="1" x14ac:dyDescent="0.2">
      <c r="A452" s="1182"/>
      <c r="B452" s="831">
        <v>75424.66</v>
      </c>
      <c r="C452" s="831">
        <v>75424.661999999997</v>
      </c>
      <c r="D452" s="772" t="s">
        <v>11</v>
      </c>
    </row>
    <row r="453" spans="1:4" s="770" customFormat="1" ht="11.25" customHeight="1" x14ac:dyDescent="0.2">
      <c r="A453" s="1181" t="s">
        <v>3041</v>
      </c>
      <c r="B453" s="830">
        <v>92197.14</v>
      </c>
      <c r="C453" s="830">
        <v>86216.823499999999</v>
      </c>
      <c r="D453" s="771" t="s">
        <v>2885</v>
      </c>
    </row>
    <row r="454" spans="1:4" s="770" customFormat="1" ht="11.25" customHeight="1" x14ac:dyDescent="0.2">
      <c r="A454" s="1181"/>
      <c r="B454" s="830">
        <v>92197.14</v>
      </c>
      <c r="C454" s="830">
        <v>86216.823499999999</v>
      </c>
      <c r="D454" s="771" t="s">
        <v>11</v>
      </c>
    </row>
    <row r="455" spans="1:4" s="770" customFormat="1" ht="11.25" customHeight="1" x14ac:dyDescent="0.2">
      <c r="A455" s="1180" t="s">
        <v>3042</v>
      </c>
      <c r="B455" s="829">
        <v>99235.23</v>
      </c>
      <c r="C455" s="829">
        <v>85282.734200000006</v>
      </c>
      <c r="D455" s="769" t="s">
        <v>2885</v>
      </c>
    </row>
    <row r="456" spans="1:4" s="770" customFormat="1" ht="11.25" customHeight="1" x14ac:dyDescent="0.2">
      <c r="A456" s="1182"/>
      <c r="B456" s="831">
        <v>99235.23</v>
      </c>
      <c r="C456" s="831">
        <v>85282.734200000006</v>
      </c>
      <c r="D456" s="772" t="s">
        <v>11</v>
      </c>
    </row>
    <row r="457" spans="1:4" s="770" customFormat="1" ht="11.25" customHeight="1" x14ac:dyDescent="0.2">
      <c r="A457" s="1181" t="s">
        <v>3043</v>
      </c>
      <c r="B457" s="830">
        <v>39100</v>
      </c>
      <c r="C457" s="830">
        <v>35153.595000000001</v>
      </c>
      <c r="D457" s="771" t="s">
        <v>2885</v>
      </c>
    </row>
    <row r="458" spans="1:4" s="770" customFormat="1" ht="11.25" customHeight="1" x14ac:dyDescent="0.2">
      <c r="A458" s="1181"/>
      <c r="B458" s="830">
        <v>39100</v>
      </c>
      <c r="C458" s="830">
        <v>35153.595000000001</v>
      </c>
      <c r="D458" s="771" t="s">
        <v>11</v>
      </c>
    </row>
    <row r="459" spans="1:4" s="770" customFormat="1" ht="21" x14ac:dyDescent="0.2">
      <c r="A459" s="1180" t="s">
        <v>3044</v>
      </c>
      <c r="B459" s="829">
        <v>95</v>
      </c>
      <c r="C459" s="829">
        <v>95</v>
      </c>
      <c r="D459" s="769" t="s">
        <v>2702</v>
      </c>
    </row>
    <row r="460" spans="1:4" s="770" customFormat="1" ht="11.25" customHeight="1" x14ac:dyDescent="0.2">
      <c r="A460" s="1182"/>
      <c r="B460" s="831">
        <v>95</v>
      </c>
      <c r="C460" s="831">
        <v>95</v>
      </c>
      <c r="D460" s="772" t="s">
        <v>11</v>
      </c>
    </row>
    <row r="461" spans="1:4" s="770" customFormat="1" ht="11.25" customHeight="1" x14ac:dyDescent="0.2">
      <c r="A461" s="1180" t="s">
        <v>3045</v>
      </c>
      <c r="B461" s="829">
        <v>100</v>
      </c>
      <c r="C461" s="829">
        <v>100</v>
      </c>
      <c r="D461" s="769" t="s">
        <v>810</v>
      </c>
    </row>
    <row r="462" spans="1:4" s="770" customFormat="1" ht="11.25" customHeight="1" x14ac:dyDescent="0.2">
      <c r="A462" s="1182"/>
      <c r="B462" s="831">
        <v>100</v>
      </c>
      <c r="C462" s="831">
        <v>100</v>
      </c>
      <c r="D462" s="772" t="s">
        <v>11</v>
      </c>
    </row>
    <row r="463" spans="1:4" s="770" customFormat="1" ht="11.25" customHeight="1" x14ac:dyDescent="0.2">
      <c r="A463" s="1180" t="s">
        <v>3046</v>
      </c>
      <c r="B463" s="829">
        <v>5127.54</v>
      </c>
      <c r="C463" s="829">
        <v>5127.54</v>
      </c>
      <c r="D463" s="769" t="s">
        <v>2900</v>
      </c>
    </row>
    <row r="464" spans="1:4" s="770" customFormat="1" ht="11.25" customHeight="1" x14ac:dyDescent="0.2">
      <c r="A464" s="1182"/>
      <c r="B464" s="831">
        <v>5127.54</v>
      </c>
      <c r="C464" s="831">
        <v>5127.54</v>
      </c>
      <c r="D464" s="772" t="s">
        <v>11</v>
      </c>
    </row>
    <row r="465" spans="1:4" s="770" customFormat="1" ht="11.25" customHeight="1" x14ac:dyDescent="0.2">
      <c r="A465" s="1181" t="s">
        <v>3047</v>
      </c>
      <c r="B465" s="830">
        <v>175</v>
      </c>
      <c r="C465" s="830">
        <v>0</v>
      </c>
      <c r="D465" s="771" t="s">
        <v>2934</v>
      </c>
    </row>
    <row r="466" spans="1:4" s="770" customFormat="1" ht="11.25" customHeight="1" x14ac:dyDescent="0.2">
      <c r="A466" s="1181"/>
      <c r="B466" s="830">
        <v>175</v>
      </c>
      <c r="C466" s="830">
        <v>0</v>
      </c>
      <c r="D466" s="771" t="s">
        <v>11</v>
      </c>
    </row>
    <row r="467" spans="1:4" s="770" customFormat="1" ht="21" x14ac:dyDescent="0.2">
      <c r="A467" s="1180" t="s">
        <v>3048</v>
      </c>
      <c r="B467" s="829">
        <v>30</v>
      </c>
      <c r="C467" s="829">
        <v>30</v>
      </c>
      <c r="D467" s="769" t="s">
        <v>2692</v>
      </c>
    </row>
    <row r="468" spans="1:4" s="770" customFormat="1" ht="11.25" customHeight="1" x14ac:dyDescent="0.2">
      <c r="A468" s="1182"/>
      <c r="B468" s="831">
        <v>30</v>
      </c>
      <c r="C468" s="831">
        <v>30</v>
      </c>
      <c r="D468" s="772" t="s">
        <v>11</v>
      </c>
    </row>
    <row r="469" spans="1:4" s="770" customFormat="1" ht="11.25" customHeight="1" x14ac:dyDescent="0.2">
      <c r="A469" s="1181" t="s">
        <v>3049</v>
      </c>
      <c r="B469" s="830">
        <v>82.1</v>
      </c>
      <c r="C469" s="830">
        <v>82.1</v>
      </c>
      <c r="D469" s="771" t="s">
        <v>2855</v>
      </c>
    </row>
    <row r="470" spans="1:4" s="770" customFormat="1" ht="11.25" customHeight="1" x14ac:dyDescent="0.2">
      <c r="A470" s="1181"/>
      <c r="B470" s="830">
        <v>82.1</v>
      </c>
      <c r="C470" s="830">
        <v>82.1</v>
      </c>
      <c r="D470" s="771" t="s">
        <v>11</v>
      </c>
    </row>
    <row r="471" spans="1:4" s="770" customFormat="1" ht="11.25" customHeight="1" x14ac:dyDescent="0.2">
      <c r="A471" s="1180" t="s">
        <v>604</v>
      </c>
      <c r="B471" s="829">
        <v>150</v>
      </c>
      <c r="C471" s="829">
        <v>150</v>
      </c>
      <c r="D471" s="769" t="s">
        <v>599</v>
      </c>
    </row>
    <row r="472" spans="1:4" s="770" customFormat="1" ht="11.25" customHeight="1" x14ac:dyDescent="0.2">
      <c r="A472" s="1182"/>
      <c r="B472" s="831">
        <v>150</v>
      </c>
      <c r="C472" s="831">
        <v>150</v>
      </c>
      <c r="D472" s="772" t="s">
        <v>11</v>
      </c>
    </row>
    <row r="473" spans="1:4" s="770" customFormat="1" ht="11.25" customHeight="1" x14ac:dyDescent="0.2">
      <c r="A473" s="1181" t="s">
        <v>649</v>
      </c>
      <c r="B473" s="830">
        <v>199</v>
      </c>
      <c r="C473" s="830">
        <v>199</v>
      </c>
      <c r="D473" s="771" t="s">
        <v>3050</v>
      </c>
    </row>
    <row r="474" spans="1:4" s="770" customFormat="1" ht="11.25" customHeight="1" x14ac:dyDescent="0.2">
      <c r="A474" s="1181"/>
      <c r="B474" s="830">
        <v>199</v>
      </c>
      <c r="C474" s="830">
        <v>199</v>
      </c>
      <c r="D474" s="771" t="s">
        <v>11</v>
      </c>
    </row>
    <row r="475" spans="1:4" s="770" customFormat="1" ht="11.25" customHeight="1" x14ac:dyDescent="0.2">
      <c r="A475" s="1180" t="s">
        <v>3051</v>
      </c>
      <c r="B475" s="829">
        <v>350</v>
      </c>
      <c r="C475" s="829">
        <v>175</v>
      </c>
      <c r="D475" s="769" t="s">
        <v>2934</v>
      </c>
    </row>
    <row r="476" spans="1:4" s="770" customFormat="1" ht="11.25" customHeight="1" x14ac:dyDescent="0.2">
      <c r="A476" s="1182"/>
      <c r="B476" s="831">
        <v>350</v>
      </c>
      <c r="C476" s="831">
        <v>175</v>
      </c>
      <c r="D476" s="772" t="s">
        <v>11</v>
      </c>
    </row>
    <row r="477" spans="1:4" s="770" customFormat="1" ht="21" x14ac:dyDescent="0.2">
      <c r="A477" s="1181" t="s">
        <v>3052</v>
      </c>
      <c r="B477" s="830">
        <v>50</v>
      </c>
      <c r="C477" s="830">
        <v>50</v>
      </c>
      <c r="D477" s="771" t="s">
        <v>2702</v>
      </c>
    </row>
    <row r="478" spans="1:4" s="770" customFormat="1" ht="11.25" customHeight="1" x14ac:dyDescent="0.2">
      <c r="A478" s="1181"/>
      <c r="B478" s="830">
        <v>50</v>
      </c>
      <c r="C478" s="830">
        <v>50</v>
      </c>
      <c r="D478" s="771" t="s">
        <v>11</v>
      </c>
    </row>
    <row r="479" spans="1:4" s="770" customFormat="1" ht="21" x14ac:dyDescent="0.2">
      <c r="A479" s="1180" t="s">
        <v>5064</v>
      </c>
      <c r="B479" s="829">
        <v>34.1</v>
      </c>
      <c r="C479" s="829">
        <v>34.1</v>
      </c>
      <c r="D479" s="769" t="s">
        <v>2692</v>
      </c>
    </row>
    <row r="480" spans="1:4" s="770" customFormat="1" ht="11.25" customHeight="1" x14ac:dyDescent="0.2">
      <c r="A480" s="1182"/>
      <c r="B480" s="831">
        <v>34.1</v>
      </c>
      <c r="C480" s="831">
        <v>34.1</v>
      </c>
      <c r="D480" s="772" t="s">
        <v>11</v>
      </c>
    </row>
    <row r="481" spans="1:4" s="770" customFormat="1" ht="11.25" customHeight="1" x14ac:dyDescent="0.2">
      <c r="A481" s="1181" t="s">
        <v>772</v>
      </c>
      <c r="B481" s="830">
        <v>450</v>
      </c>
      <c r="C481" s="830">
        <v>450</v>
      </c>
      <c r="D481" s="771" t="s">
        <v>770</v>
      </c>
    </row>
    <row r="482" spans="1:4" s="770" customFormat="1" ht="11.25" customHeight="1" x14ac:dyDescent="0.2">
      <c r="A482" s="1181"/>
      <c r="B482" s="830">
        <v>450</v>
      </c>
      <c r="C482" s="830">
        <v>450</v>
      </c>
      <c r="D482" s="771" t="s">
        <v>11</v>
      </c>
    </row>
    <row r="483" spans="1:4" s="770" customFormat="1" ht="11.25" customHeight="1" x14ac:dyDescent="0.2">
      <c r="A483" s="1180" t="s">
        <v>3053</v>
      </c>
      <c r="B483" s="829">
        <v>855.33999999999992</v>
      </c>
      <c r="C483" s="829">
        <v>855.33999999999992</v>
      </c>
      <c r="D483" s="769" t="s">
        <v>3020</v>
      </c>
    </row>
    <row r="484" spans="1:4" s="770" customFormat="1" ht="11.25" customHeight="1" x14ac:dyDescent="0.2">
      <c r="A484" s="1182"/>
      <c r="B484" s="831">
        <v>855.33999999999992</v>
      </c>
      <c r="C484" s="831">
        <v>855.33999999999992</v>
      </c>
      <c r="D484" s="772" t="s">
        <v>11</v>
      </c>
    </row>
    <row r="485" spans="1:4" s="770" customFormat="1" ht="11.25" customHeight="1" x14ac:dyDescent="0.2">
      <c r="A485" s="1181" t="s">
        <v>952</v>
      </c>
      <c r="B485" s="830">
        <v>777.21</v>
      </c>
      <c r="C485" s="830">
        <v>777.20799999999997</v>
      </c>
      <c r="D485" s="771" t="s">
        <v>3020</v>
      </c>
    </row>
    <row r="486" spans="1:4" s="770" customFormat="1" ht="11.25" customHeight="1" x14ac:dyDescent="0.2">
      <c r="A486" s="1181"/>
      <c r="B486" s="830">
        <v>100</v>
      </c>
      <c r="C486" s="830">
        <v>100</v>
      </c>
      <c r="D486" s="771" t="s">
        <v>946</v>
      </c>
    </row>
    <row r="487" spans="1:4" s="770" customFormat="1" ht="11.25" customHeight="1" x14ac:dyDescent="0.2">
      <c r="A487" s="1181"/>
      <c r="B487" s="830">
        <v>877.21</v>
      </c>
      <c r="C487" s="830">
        <v>877.20799999999997</v>
      </c>
      <c r="D487" s="771" t="s">
        <v>11</v>
      </c>
    </row>
    <row r="488" spans="1:4" s="770" customFormat="1" ht="11.25" customHeight="1" x14ac:dyDescent="0.2">
      <c r="A488" s="1180" t="s">
        <v>3054</v>
      </c>
      <c r="B488" s="829">
        <v>100</v>
      </c>
      <c r="C488" s="829">
        <v>100</v>
      </c>
      <c r="D488" s="769" t="s">
        <v>2866</v>
      </c>
    </row>
    <row r="489" spans="1:4" s="770" customFormat="1" ht="11.25" customHeight="1" x14ac:dyDescent="0.2">
      <c r="A489" s="1182"/>
      <c r="B489" s="831">
        <v>100</v>
      </c>
      <c r="C489" s="831">
        <v>100</v>
      </c>
      <c r="D489" s="772" t="s">
        <v>11</v>
      </c>
    </row>
    <row r="490" spans="1:4" s="770" customFormat="1" ht="11.25" customHeight="1" x14ac:dyDescent="0.2">
      <c r="A490" s="1181" t="s">
        <v>605</v>
      </c>
      <c r="B490" s="830">
        <v>150</v>
      </c>
      <c r="C490" s="830">
        <v>150</v>
      </c>
      <c r="D490" s="771" t="s">
        <v>599</v>
      </c>
    </row>
    <row r="491" spans="1:4" s="770" customFormat="1" ht="11.25" customHeight="1" x14ac:dyDescent="0.2">
      <c r="A491" s="1181"/>
      <c r="B491" s="830">
        <v>150</v>
      </c>
      <c r="C491" s="830">
        <v>150</v>
      </c>
      <c r="D491" s="771" t="s">
        <v>11</v>
      </c>
    </row>
    <row r="492" spans="1:4" s="770" customFormat="1" ht="11.25" customHeight="1" x14ac:dyDescent="0.2">
      <c r="A492" s="1180" t="s">
        <v>3055</v>
      </c>
      <c r="B492" s="829">
        <v>80</v>
      </c>
      <c r="C492" s="829">
        <v>38.99</v>
      </c>
      <c r="D492" s="769" t="s">
        <v>2907</v>
      </c>
    </row>
    <row r="493" spans="1:4" s="770" customFormat="1" ht="11.25" customHeight="1" x14ac:dyDescent="0.2">
      <c r="A493" s="1182"/>
      <c r="B493" s="831">
        <v>80</v>
      </c>
      <c r="C493" s="831">
        <v>38.99</v>
      </c>
      <c r="D493" s="772" t="s">
        <v>11</v>
      </c>
    </row>
    <row r="494" spans="1:4" s="770" customFormat="1" ht="11.25" customHeight="1" x14ac:dyDescent="0.2">
      <c r="A494" s="1181" t="s">
        <v>3056</v>
      </c>
      <c r="B494" s="830">
        <v>700</v>
      </c>
      <c r="C494" s="830">
        <v>700</v>
      </c>
      <c r="D494" s="771" t="s">
        <v>2895</v>
      </c>
    </row>
    <row r="495" spans="1:4" s="770" customFormat="1" ht="11.25" customHeight="1" x14ac:dyDescent="0.2">
      <c r="A495" s="1181"/>
      <c r="B495" s="830">
        <v>700</v>
      </c>
      <c r="C495" s="830">
        <v>700</v>
      </c>
      <c r="D495" s="771" t="s">
        <v>11</v>
      </c>
    </row>
    <row r="496" spans="1:4" s="770" customFormat="1" ht="11.25" customHeight="1" x14ac:dyDescent="0.2">
      <c r="A496" s="1180" t="s">
        <v>915</v>
      </c>
      <c r="B496" s="829">
        <v>194</v>
      </c>
      <c r="C496" s="829">
        <v>194</v>
      </c>
      <c r="D496" s="769" t="s">
        <v>3057</v>
      </c>
    </row>
    <row r="497" spans="1:4" s="770" customFormat="1" ht="11.25" customHeight="1" x14ac:dyDescent="0.2">
      <c r="A497" s="1182"/>
      <c r="B497" s="831">
        <v>194</v>
      </c>
      <c r="C497" s="831">
        <v>194</v>
      </c>
      <c r="D497" s="772" t="s">
        <v>11</v>
      </c>
    </row>
    <row r="498" spans="1:4" s="770" customFormat="1" ht="21" x14ac:dyDescent="0.2">
      <c r="A498" s="1181" t="s">
        <v>3058</v>
      </c>
      <c r="B498" s="830">
        <v>863</v>
      </c>
      <c r="C498" s="830">
        <v>863</v>
      </c>
      <c r="D498" s="771" t="s">
        <v>2709</v>
      </c>
    </row>
    <row r="499" spans="1:4" s="770" customFormat="1" ht="11.25" customHeight="1" x14ac:dyDescent="0.2">
      <c r="A499" s="1181"/>
      <c r="B499" s="830">
        <v>9545</v>
      </c>
      <c r="C499" s="830">
        <v>9545</v>
      </c>
      <c r="D499" s="771" t="s">
        <v>2689</v>
      </c>
    </row>
    <row r="500" spans="1:4" s="770" customFormat="1" ht="11.25" customHeight="1" x14ac:dyDescent="0.2">
      <c r="A500" s="1181"/>
      <c r="B500" s="830">
        <v>300</v>
      </c>
      <c r="C500" s="830">
        <v>300</v>
      </c>
      <c r="D500" s="771" t="s">
        <v>2695</v>
      </c>
    </row>
    <row r="501" spans="1:4" s="770" customFormat="1" ht="11.25" customHeight="1" x14ac:dyDescent="0.2">
      <c r="A501" s="1181"/>
      <c r="B501" s="830">
        <v>113.24</v>
      </c>
      <c r="C501" s="830">
        <v>113.24</v>
      </c>
      <c r="D501" s="771" t="s">
        <v>2402</v>
      </c>
    </row>
    <row r="502" spans="1:4" s="770" customFormat="1" ht="11.25" customHeight="1" x14ac:dyDescent="0.2">
      <c r="A502" s="1181"/>
      <c r="B502" s="830">
        <v>10821.24</v>
      </c>
      <c r="C502" s="830">
        <v>10821.24</v>
      </c>
      <c r="D502" s="771" t="s">
        <v>11</v>
      </c>
    </row>
    <row r="503" spans="1:4" s="770" customFormat="1" ht="21" x14ac:dyDescent="0.2">
      <c r="A503" s="1180" t="s">
        <v>3059</v>
      </c>
      <c r="B503" s="829">
        <v>581</v>
      </c>
      <c r="C503" s="829">
        <v>581</v>
      </c>
      <c r="D503" s="769" t="s">
        <v>2709</v>
      </c>
    </row>
    <row r="504" spans="1:4" s="770" customFormat="1" ht="11.25" customHeight="1" x14ac:dyDescent="0.2">
      <c r="A504" s="1181"/>
      <c r="B504" s="830">
        <v>7437</v>
      </c>
      <c r="C504" s="830">
        <v>7437</v>
      </c>
      <c r="D504" s="771" t="s">
        <v>2689</v>
      </c>
    </row>
    <row r="505" spans="1:4" s="770" customFormat="1" ht="11.25" customHeight="1" x14ac:dyDescent="0.2">
      <c r="A505" s="1181"/>
      <c r="B505" s="830">
        <v>199.5</v>
      </c>
      <c r="C505" s="830">
        <v>199.5</v>
      </c>
      <c r="D505" s="771" t="s">
        <v>2695</v>
      </c>
    </row>
    <row r="506" spans="1:4" s="770" customFormat="1" ht="11.25" customHeight="1" x14ac:dyDescent="0.2">
      <c r="A506" s="1181"/>
      <c r="B506" s="830">
        <v>2125</v>
      </c>
      <c r="C506" s="830">
        <v>2125</v>
      </c>
      <c r="D506" s="771" t="s">
        <v>2294</v>
      </c>
    </row>
    <row r="507" spans="1:4" s="770" customFormat="1" ht="11.25" customHeight="1" x14ac:dyDescent="0.2">
      <c r="A507" s="1182"/>
      <c r="B507" s="831">
        <v>10342.5</v>
      </c>
      <c r="C507" s="831">
        <v>10342.5</v>
      </c>
      <c r="D507" s="772" t="s">
        <v>11</v>
      </c>
    </row>
    <row r="508" spans="1:4" s="770" customFormat="1" ht="21" x14ac:dyDescent="0.2">
      <c r="A508" s="1181" t="s">
        <v>3060</v>
      </c>
      <c r="B508" s="830">
        <v>472</v>
      </c>
      <c r="C508" s="830">
        <v>472</v>
      </c>
      <c r="D508" s="771" t="s">
        <v>2709</v>
      </c>
    </row>
    <row r="509" spans="1:4" s="770" customFormat="1" ht="11.25" customHeight="1" x14ac:dyDescent="0.2">
      <c r="A509" s="1181"/>
      <c r="B509" s="830">
        <v>61.2</v>
      </c>
      <c r="C509" s="830">
        <v>20.427</v>
      </c>
      <c r="D509" s="771" t="s">
        <v>2985</v>
      </c>
    </row>
    <row r="510" spans="1:4" s="770" customFormat="1" ht="11.25" customHeight="1" x14ac:dyDescent="0.2">
      <c r="A510" s="1181"/>
      <c r="B510" s="830">
        <v>13783</v>
      </c>
      <c r="C510" s="830">
        <v>13783</v>
      </c>
      <c r="D510" s="771" t="s">
        <v>2689</v>
      </c>
    </row>
    <row r="511" spans="1:4" s="770" customFormat="1" ht="11.25" customHeight="1" x14ac:dyDescent="0.2">
      <c r="A511" s="1181"/>
      <c r="B511" s="830">
        <v>61</v>
      </c>
      <c r="C511" s="830">
        <v>61</v>
      </c>
      <c r="D511" s="771" t="s">
        <v>2695</v>
      </c>
    </row>
    <row r="512" spans="1:4" s="770" customFormat="1" ht="11.25" customHeight="1" x14ac:dyDescent="0.2">
      <c r="A512" s="1181"/>
      <c r="B512" s="830">
        <v>67</v>
      </c>
      <c r="C512" s="830">
        <v>67</v>
      </c>
      <c r="D512" s="771" t="s">
        <v>2951</v>
      </c>
    </row>
    <row r="513" spans="1:4" s="770" customFormat="1" ht="11.25" customHeight="1" x14ac:dyDescent="0.2">
      <c r="A513" s="1181"/>
      <c r="B513" s="830">
        <v>14444.2</v>
      </c>
      <c r="C513" s="830">
        <v>14403.427000000001</v>
      </c>
      <c r="D513" s="771" t="s">
        <v>11</v>
      </c>
    </row>
    <row r="514" spans="1:4" s="770" customFormat="1" ht="11.25" customHeight="1" x14ac:dyDescent="0.2">
      <c r="A514" s="1180" t="s">
        <v>3061</v>
      </c>
      <c r="B514" s="829">
        <v>185.7</v>
      </c>
      <c r="C514" s="829">
        <v>185.7</v>
      </c>
      <c r="D514" s="769" t="s">
        <v>2855</v>
      </c>
    </row>
    <row r="515" spans="1:4" s="770" customFormat="1" ht="11.25" customHeight="1" x14ac:dyDescent="0.2">
      <c r="A515" s="1182"/>
      <c r="B515" s="831">
        <v>185.7</v>
      </c>
      <c r="C515" s="831">
        <v>185.7</v>
      </c>
      <c r="D515" s="772" t="s">
        <v>11</v>
      </c>
    </row>
    <row r="516" spans="1:4" s="770" customFormat="1" ht="11.25" customHeight="1" x14ac:dyDescent="0.2">
      <c r="A516" s="1181" t="s">
        <v>598</v>
      </c>
      <c r="B516" s="830">
        <v>1003</v>
      </c>
      <c r="C516" s="830">
        <v>1003</v>
      </c>
      <c r="D516" s="771" t="s">
        <v>597</v>
      </c>
    </row>
    <row r="517" spans="1:4" s="770" customFormat="1" ht="11.25" customHeight="1" x14ac:dyDescent="0.2">
      <c r="A517" s="1181"/>
      <c r="B517" s="830">
        <v>1003</v>
      </c>
      <c r="C517" s="830">
        <v>1003</v>
      </c>
      <c r="D517" s="771" t="s">
        <v>11</v>
      </c>
    </row>
    <row r="518" spans="1:4" s="770" customFormat="1" ht="11.25" customHeight="1" x14ac:dyDescent="0.2">
      <c r="A518" s="1180" t="s">
        <v>3062</v>
      </c>
      <c r="B518" s="829">
        <v>11.2</v>
      </c>
      <c r="C518" s="829">
        <v>0</v>
      </c>
      <c r="D518" s="769" t="s">
        <v>2866</v>
      </c>
    </row>
    <row r="519" spans="1:4" s="770" customFormat="1" ht="11.25" customHeight="1" x14ac:dyDescent="0.2">
      <c r="A519" s="1182"/>
      <c r="B519" s="831">
        <v>11.2</v>
      </c>
      <c r="C519" s="831">
        <v>0</v>
      </c>
      <c r="D519" s="772" t="s">
        <v>11</v>
      </c>
    </row>
    <row r="520" spans="1:4" s="770" customFormat="1" ht="11.25" customHeight="1" x14ac:dyDescent="0.2">
      <c r="A520" s="1181" t="s">
        <v>3063</v>
      </c>
      <c r="B520" s="830">
        <v>66</v>
      </c>
      <c r="C520" s="830">
        <v>18.149999999999999</v>
      </c>
      <c r="D520" s="771" t="s">
        <v>3064</v>
      </c>
    </row>
    <row r="521" spans="1:4" s="770" customFormat="1" ht="11.25" customHeight="1" x14ac:dyDescent="0.2">
      <c r="A521" s="1181"/>
      <c r="B521" s="830">
        <v>66</v>
      </c>
      <c r="C521" s="830">
        <v>18.149999999999999</v>
      </c>
      <c r="D521" s="771" t="s">
        <v>11</v>
      </c>
    </row>
    <row r="522" spans="1:4" s="770" customFormat="1" ht="11.25" customHeight="1" x14ac:dyDescent="0.2">
      <c r="A522" s="1180" t="s">
        <v>575</v>
      </c>
      <c r="B522" s="829">
        <v>3080.1899999999996</v>
      </c>
      <c r="C522" s="829">
        <v>3080.1850000000004</v>
      </c>
      <c r="D522" s="769" t="s">
        <v>2326</v>
      </c>
    </row>
    <row r="523" spans="1:4" s="770" customFormat="1" ht="11.25" customHeight="1" x14ac:dyDescent="0.2">
      <c r="A523" s="1181"/>
      <c r="B523" s="830">
        <v>7190</v>
      </c>
      <c r="C523" s="830">
        <v>2157</v>
      </c>
      <c r="D523" s="771" t="s">
        <v>574</v>
      </c>
    </row>
    <row r="524" spans="1:4" s="770" customFormat="1" ht="11.25" customHeight="1" x14ac:dyDescent="0.2">
      <c r="A524" s="1181"/>
      <c r="B524" s="830">
        <v>13300</v>
      </c>
      <c r="C524" s="830">
        <v>10000</v>
      </c>
      <c r="D524" s="771" t="s">
        <v>712</v>
      </c>
    </row>
    <row r="525" spans="1:4" s="770" customFormat="1" ht="11.25" customHeight="1" x14ac:dyDescent="0.2">
      <c r="A525" s="1182"/>
      <c r="B525" s="831">
        <v>23570.19</v>
      </c>
      <c r="C525" s="831">
        <v>15237.185000000001</v>
      </c>
      <c r="D525" s="772" t="s">
        <v>11</v>
      </c>
    </row>
    <row r="526" spans="1:4" s="770" customFormat="1" ht="21" x14ac:dyDescent="0.2">
      <c r="A526" s="1181" t="s">
        <v>791</v>
      </c>
      <c r="B526" s="830">
        <v>103</v>
      </c>
      <c r="C526" s="830">
        <v>103</v>
      </c>
      <c r="D526" s="771" t="s">
        <v>2709</v>
      </c>
    </row>
    <row r="527" spans="1:4" s="770" customFormat="1" ht="11.25" customHeight="1" x14ac:dyDescent="0.2">
      <c r="A527" s="1181"/>
      <c r="B527" s="830">
        <v>805</v>
      </c>
      <c r="C527" s="830">
        <v>805</v>
      </c>
      <c r="D527" s="771" t="s">
        <v>2689</v>
      </c>
    </row>
    <row r="528" spans="1:4" s="770" customFormat="1" ht="11.25" customHeight="1" x14ac:dyDescent="0.2">
      <c r="A528" s="1181"/>
      <c r="B528" s="830">
        <v>200</v>
      </c>
      <c r="C528" s="830">
        <v>200</v>
      </c>
      <c r="D528" s="771" t="s">
        <v>2695</v>
      </c>
    </row>
    <row r="529" spans="1:4" s="770" customFormat="1" ht="11.25" customHeight="1" x14ac:dyDescent="0.2">
      <c r="A529" s="1181"/>
      <c r="B529" s="830">
        <v>200</v>
      </c>
      <c r="C529" s="830">
        <v>200</v>
      </c>
      <c r="D529" s="771" t="s">
        <v>790</v>
      </c>
    </row>
    <row r="530" spans="1:4" s="770" customFormat="1" ht="11.25" customHeight="1" x14ac:dyDescent="0.2">
      <c r="A530" s="1181"/>
      <c r="B530" s="830">
        <v>1308</v>
      </c>
      <c r="C530" s="830">
        <v>1308</v>
      </c>
      <c r="D530" s="771" t="s">
        <v>11</v>
      </c>
    </row>
    <row r="531" spans="1:4" s="770" customFormat="1" ht="11.25" customHeight="1" x14ac:dyDescent="0.2">
      <c r="A531" s="1180" t="s">
        <v>3065</v>
      </c>
      <c r="B531" s="829">
        <v>767</v>
      </c>
      <c r="C531" s="829">
        <v>767</v>
      </c>
      <c r="D531" s="769" t="s">
        <v>2689</v>
      </c>
    </row>
    <row r="532" spans="1:4" s="770" customFormat="1" ht="11.25" customHeight="1" x14ac:dyDescent="0.2">
      <c r="A532" s="1182"/>
      <c r="B532" s="831">
        <v>767</v>
      </c>
      <c r="C532" s="831">
        <v>767</v>
      </c>
      <c r="D532" s="772" t="s">
        <v>11</v>
      </c>
    </row>
    <row r="533" spans="1:4" s="770" customFormat="1" ht="11.25" customHeight="1" x14ac:dyDescent="0.2">
      <c r="A533" s="1181" t="s">
        <v>3066</v>
      </c>
      <c r="B533" s="830">
        <v>820</v>
      </c>
      <c r="C533" s="830">
        <v>820</v>
      </c>
      <c r="D533" s="771" t="s">
        <v>2689</v>
      </c>
    </row>
    <row r="534" spans="1:4" s="770" customFormat="1" ht="11.25" customHeight="1" x14ac:dyDescent="0.2">
      <c r="A534" s="1181"/>
      <c r="B534" s="830">
        <v>512.1</v>
      </c>
      <c r="C534" s="830">
        <v>512.1</v>
      </c>
      <c r="D534" s="771" t="s">
        <v>2695</v>
      </c>
    </row>
    <row r="535" spans="1:4" s="770" customFormat="1" ht="11.25" customHeight="1" x14ac:dyDescent="0.2">
      <c r="A535" s="1181"/>
      <c r="B535" s="830">
        <v>1332.1</v>
      </c>
      <c r="C535" s="830">
        <v>1332.1</v>
      </c>
      <c r="D535" s="771" t="s">
        <v>11</v>
      </c>
    </row>
    <row r="536" spans="1:4" s="770" customFormat="1" ht="11.25" customHeight="1" x14ac:dyDescent="0.2">
      <c r="A536" s="1180" t="s">
        <v>3067</v>
      </c>
      <c r="B536" s="829">
        <v>1086</v>
      </c>
      <c r="C536" s="829">
        <v>1086</v>
      </c>
      <c r="D536" s="769" t="s">
        <v>2689</v>
      </c>
    </row>
    <row r="537" spans="1:4" s="770" customFormat="1" ht="11.25" customHeight="1" x14ac:dyDescent="0.2">
      <c r="A537" s="1182"/>
      <c r="B537" s="831">
        <v>1086</v>
      </c>
      <c r="C537" s="831">
        <v>1086</v>
      </c>
      <c r="D537" s="772" t="s">
        <v>11</v>
      </c>
    </row>
    <row r="538" spans="1:4" s="770" customFormat="1" ht="11.25" customHeight="1" x14ac:dyDescent="0.2">
      <c r="A538" s="1181" t="s">
        <v>3068</v>
      </c>
      <c r="B538" s="830">
        <v>3990.46</v>
      </c>
      <c r="C538" s="830">
        <v>3990.46</v>
      </c>
      <c r="D538" s="771" t="s">
        <v>3029</v>
      </c>
    </row>
    <row r="539" spans="1:4" s="770" customFormat="1" ht="11.25" customHeight="1" x14ac:dyDescent="0.2">
      <c r="A539" s="1181"/>
      <c r="B539" s="830">
        <v>9066.4599999999991</v>
      </c>
      <c r="C539" s="830">
        <v>8730.4549999999999</v>
      </c>
      <c r="D539" s="771" t="s">
        <v>2885</v>
      </c>
    </row>
    <row r="540" spans="1:4" s="770" customFormat="1" ht="11.25" customHeight="1" x14ac:dyDescent="0.2">
      <c r="A540" s="1181"/>
      <c r="B540" s="830">
        <v>13056.919999999998</v>
      </c>
      <c r="C540" s="830">
        <v>12720.915000000001</v>
      </c>
      <c r="D540" s="771" t="s">
        <v>11</v>
      </c>
    </row>
    <row r="541" spans="1:4" s="770" customFormat="1" ht="11.25" customHeight="1" x14ac:dyDescent="0.2">
      <c r="A541" s="1180" t="s">
        <v>563</v>
      </c>
      <c r="B541" s="829">
        <v>700</v>
      </c>
      <c r="C541" s="829">
        <v>700</v>
      </c>
      <c r="D541" s="769" t="s">
        <v>559</v>
      </c>
    </row>
    <row r="542" spans="1:4" s="770" customFormat="1" ht="11.25" customHeight="1" x14ac:dyDescent="0.2">
      <c r="A542" s="1181"/>
      <c r="B542" s="830">
        <v>200</v>
      </c>
      <c r="C542" s="830">
        <v>200</v>
      </c>
      <c r="D542" s="771" t="s">
        <v>599</v>
      </c>
    </row>
    <row r="543" spans="1:4" s="770" customFormat="1" ht="11.25" customHeight="1" x14ac:dyDescent="0.2">
      <c r="A543" s="1182"/>
      <c r="B543" s="831">
        <v>900</v>
      </c>
      <c r="C543" s="831">
        <v>900</v>
      </c>
      <c r="D543" s="772" t="s">
        <v>11</v>
      </c>
    </row>
    <row r="544" spans="1:4" s="770" customFormat="1" ht="21" x14ac:dyDescent="0.2">
      <c r="A544" s="1181" t="s">
        <v>3069</v>
      </c>
      <c r="B544" s="830">
        <v>300</v>
      </c>
      <c r="C544" s="830">
        <v>300</v>
      </c>
      <c r="D544" s="771" t="s">
        <v>2911</v>
      </c>
    </row>
    <row r="545" spans="1:4" s="770" customFormat="1" ht="11.25" customHeight="1" x14ac:dyDescent="0.2">
      <c r="A545" s="1181"/>
      <c r="B545" s="830">
        <v>300</v>
      </c>
      <c r="C545" s="830">
        <v>300</v>
      </c>
      <c r="D545" s="771" t="s">
        <v>11</v>
      </c>
    </row>
    <row r="546" spans="1:4" s="770" customFormat="1" ht="11.25" customHeight="1" x14ac:dyDescent="0.2">
      <c r="A546" s="1180" t="s">
        <v>916</v>
      </c>
      <c r="B546" s="829">
        <v>60</v>
      </c>
      <c r="C546" s="829">
        <v>60</v>
      </c>
      <c r="D546" s="769" t="s">
        <v>3070</v>
      </c>
    </row>
    <row r="547" spans="1:4" s="770" customFormat="1" ht="11.25" customHeight="1" x14ac:dyDescent="0.2">
      <c r="A547" s="1182"/>
      <c r="B547" s="831">
        <v>60</v>
      </c>
      <c r="C547" s="831">
        <v>60</v>
      </c>
      <c r="D547" s="772" t="s">
        <v>11</v>
      </c>
    </row>
    <row r="548" spans="1:4" s="770" customFormat="1" ht="11.25" customHeight="1" x14ac:dyDescent="0.2">
      <c r="A548" s="1181" t="s">
        <v>3071</v>
      </c>
      <c r="B548" s="830">
        <v>160</v>
      </c>
      <c r="C548" s="830">
        <v>160</v>
      </c>
      <c r="D548" s="771" t="s">
        <v>2951</v>
      </c>
    </row>
    <row r="549" spans="1:4" s="770" customFormat="1" ht="11.25" customHeight="1" x14ac:dyDescent="0.2">
      <c r="A549" s="1181"/>
      <c r="B549" s="830">
        <v>160</v>
      </c>
      <c r="C549" s="830">
        <v>160</v>
      </c>
      <c r="D549" s="771" t="s">
        <v>11</v>
      </c>
    </row>
    <row r="550" spans="1:4" s="770" customFormat="1" ht="11.25" customHeight="1" x14ac:dyDescent="0.2">
      <c r="A550" s="1180" t="s">
        <v>3072</v>
      </c>
      <c r="B550" s="829">
        <v>3000</v>
      </c>
      <c r="C550" s="829">
        <v>3000</v>
      </c>
      <c r="D550" s="769" t="s">
        <v>2689</v>
      </c>
    </row>
    <row r="551" spans="1:4" s="770" customFormat="1" ht="11.25" customHeight="1" x14ac:dyDescent="0.2">
      <c r="A551" s="1182"/>
      <c r="B551" s="831">
        <v>3000</v>
      </c>
      <c r="C551" s="831">
        <v>3000</v>
      </c>
      <c r="D551" s="772" t="s">
        <v>11</v>
      </c>
    </row>
    <row r="552" spans="1:4" s="770" customFormat="1" ht="11.25" customHeight="1" x14ac:dyDescent="0.2">
      <c r="A552" s="1181" t="s">
        <v>3073</v>
      </c>
      <c r="B552" s="830">
        <v>524.63</v>
      </c>
      <c r="C552" s="830">
        <v>524.625</v>
      </c>
      <c r="D552" s="771" t="s">
        <v>2909</v>
      </c>
    </row>
    <row r="553" spans="1:4" s="770" customFormat="1" ht="11.25" customHeight="1" x14ac:dyDescent="0.2">
      <c r="A553" s="1181"/>
      <c r="B553" s="830">
        <v>524.63</v>
      </c>
      <c r="C553" s="830">
        <v>524.625</v>
      </c>
      <c r="D553" s="771" t="s">
        <v>11</v>
      </c>
    </row>
    <row r="554" spans="1:4" s="770" customFormat="1" ht="11.25" customHeight="1" x14ac:dyDescent="0.2">
      <c r="A554" s="1180" t="s">
        <v>705</v>
      </c>
      <c r="B554" s="829">
        <v>500</v>
      </c>
      <c r="C554" s="829">
        <v>500</v>
      </c>
      <c r="D554" s="769" t="s">
        <v>704</v>
      </c>
    </row>
    <row r="555" spans="1:4" s="770" customFormat="1" ht="11.25" customHeight="1" x14ac:dyDescent="0.2">
      <c r="A555" s="1182"/>
      <c r="B555" s="831">
        <v>500</v>
      </c>
      <c r="C555" s="831">
        <v>500</v>
      </c>
      <c r="D555" s="772" t="s">
        <v>11</v>
      </c>
    </row>
    <row r="556" spans="1:4" s="770" customFormat="1" ht="11.25" customHeight="1" x14ac:dyDescent="0.2">
      <c r="A556" s="1181" t="s">
        <v>3074</v>
      </c>
      <c r="B556" s="830">
        <v>10830.46</v>
      </c>
      <c r="C556" s="830">
        <v>10830.464</v>
      </c>
      <c r="D556" s="771" t="s">
        <v>2900</v>
      </c>
    </row>
    <row r="557" spans="1:4" s="770" customFormat="1" ht="11.25" customHeight="1" x14ac:dyDescent="0.2">
      <c r="A557" s="1181"/>
      <c r="B557" s="830">
        <v>10830.46</v>
      </c>
      <c r="C557" s="830">
        <v>10830.464</v>
      </c>
      <c r="D557" s="771" t="s">
        <v>11</v>
      </c>
    </row>
    <row r="558" spans="1:4" s="770" customFormat="1" ht="11.25" customHeight="1" x14ac:dyDescent="0.2">
      <c r="A558" s="1180" t="s">
        <v>3075</v>
      </c>
      <c r="B558" s="829">
        <v>5560.06</v>
      </c>
      <c r="C558" s="829">
        <v>5560.06</v>
      </c>
      <c r="D558" s="769" t="s">
        <v>2900</v>
      </c>
    </row>
    <row r="559" spans="1:4" s="770" customFormat="1" ht="11.25" customHeight="1" x14ac:dyDescent="0.2">
      <c r="A559" s="1182"/>
      <c r="B559" s="831">
        <v>5560.06</v>
      </c>
      <c r="C559" s="831">
        <v>5560.06</v>
      </c>
      <c r="D559" s="772" t="s">
        <v>11</v>
      </c>
    </row>
    <row r="560" spans="1:4" s="770" customFormat="1" ht="11.25" customHeight="1" x14ac:dyDescent="0.2">
      <c r="A560" s="1181" t="s">
        <v>3076</v>
      </c>
      <c r="B560" s="830">
        <v>3824.62</v>
      </c>
      <c r="C560" s="830">
        <v>3824.6220000000003</v>
      </c>
      <c r="D560" s="771" t="s">
        <v>2900</v>
      </c>
    </row>
    <row r="561" spans="1:4" s="770" customFormat="1" ht="11.25" customHeight="1" x14ac:dyDescent="0.2">
      <c r="A561" s="1181"/>
      <c r="B561" s="830">
        <v>3824.62</v>
      </c>
      <c r="C561" s="830">
        <v>3824.6220000000003</v>
      </c>
      <c r="D561" s="771" t="s">
        <v>11</v>
      </c>
    </row>
    <row r="562" spans="1:4" s="770" customFormat="1" ht="11.25" customHeight="1" x14ac:dyDescent="0.2">
      <c r="A562" s="1180" t="s">
        <v>606</v>
      </c>
      <c r="B562" s="829">
        <v>350</v>
      </c>
      <c r="C562" s="829">
        <v>350</v>
      </c>
      <c r="D562" s="769" t="s">
        <v>599</v>
      </c>
    </row>
    <row r="563" spans="1:4" s="770" customFormat="1" ht="11.25" customHeight="1" x14ac:dyDescent="0.2">
      <c r="A563" s="1182"/>
      <c r="B563" s="831">
        <v>350</v>
      </c>
      <c r="C563" s="831">
        <v>350</v>
      </c>
      <c r="D563" s="772" t="s">
        <v>11</v>
      </c>
    </row>
    <row r="564" spans="1:4" s="770" customFormat="1" ht="11.25" customHeight="1" x14ac:dyDescent="0.2">
      <c r="A564" s="1181" t="s">
        <v>953</v>
      </c>
      <c r="B564" s="830">
        <v>50</v>
      </c>
      <c r="C564" s="830">
        <v>50</v>
      </c>
      <c r="D564" s="771" t="s">
        <v>946</v>
      </c>
    </row>
    <row r="565" spans="1:4" s="770" customFormat="1" ht="11.25" customHeight="1" x14ac:dyDescent="0.2">
      <c r="A565" s="1181"/>
      <c r="B565" s="830">
        <v>50</v>
      </c>
      <c r="C565" s="830">
        <v>50</v>
      </c>
      <c r="D565" s="771" t="s">
        <v>11</v>
      </c>
    </row>
    <row r="566" spans="1:4" s="770" customFormat="1" ht="11.25" customHeight="1" x14ac:dyDescent="0.2">
      <c r="A566" s="1180" t="s">
        <v>3077</v>
      </c>
      <c r="B566" s="829">
        <v>1755</v>
      </c>
      <c r="C566" s="829">
        <v>1755</v>
      </c>
      <c r="D566" s="769" t="s">
        <v>2689</v>
      </c>
    </row>
    <row r="567" spans="1:4" s="770" customFormat="1" ht="11.25" customHeight="1" x14ac:dyDescent="0.2">
      <c r="A567" s="1182"/>
      <c r="B567" s="831">
        <v>1755</v>
      </c>
      <c r="C567" s="831">
        <v>1755</v>
      </c>
      <c r="D567" s="772" t="s">
        <v>11</v>
      </c>
    </row>
    <row r="568" spans="1:4" s="770" customFormat="1" ht="11.25" customHeight="1" x14ac:dyDescent="0.2">
      <c r="A568" s="1181" t="s">
        <v>3078</v>
      </c>
      <c r="B568" s="830">
        <v>647.94999999999993</v>
      </c>
      <c r="C568" s="830">
        <v>647.94219999999996</v>
      </c>
      <c r="D568" s="771" t="s">
        <v>2229</v>
      </c>
    </row>
    <row r="569" spans="1:4" s="770" customFormat="1" ht="11.25" customHeight="1" x14ac:dyDescent="0.2">
      <c r="A569" s="1181"/>
      <c r="B569" s="830">
        <v>647.94999999999993</v>
      </c>
      <c r="C569" s="830">
        <v>647.94219999999996</v>
      </c>
      <c r="D569" s="771" t="s">
        <v>11</v>
      </c>
    </row>
    <row r="570" spans="1:4" s="770" customFormat="1" ht="21" x14ac:dyDescent="0.2">
      <c r="A570" s="1180" t="s">
        <v>3079</v>
      </c>
      <c r="B570" s="829">
        <v>155</v>
      </c>
      <c r="C570" s="829">
        <v>155</v>
      </c>
      <c r="D570" s="769" t="s">
        <v>2709</v>
      </c>
    </row>
    <row r="571" spans="1:4" s="770" customFormat="1" ht="11.25" customHeight="1" x14ac:dyDescent="0.2">
      <c r="A571" s="1181"/>
      <c r="B571" s="830">
        <v>2812</v>
      </c>
      <c r="C571" s="830">
        <v>2812</v>
      </c>
      <c r="D571" s="771" t="s">
        <v>2689</v>
      </c>
    </row>
    <row r="572" spans="1:4" s="770" customFormat="1" ht="11.25" customHeight="1" x14ac:dyDescent="0.2">
      <c r="A572" s="1181"/>
      <c r="B572" s="830">
        <v>100</v>
      </c>
      <c r="C572" s="830">
        <v>100</v>
      </c>
      <c r="D572" s="771" t="s">
        <v>2866</v>
      </c>
    </row>
    <row r="573" spans="1:4" s="770" customFormat="1" ht="11.25" customHeight="1" x14ac:dyDescent="0.2">
      <c r="A573" s="1182"/>
      <c r="B573" s="831">
        <v>3067</v>
      </c>
      <c r="C573" s="831">
        <v>3067</v>
      </c>
      <c r="D573" s="772" t="s">
        <v>11</v>
      </c>
    </row>
    <row r="574" spans="1:4" s="770" customFormat="1" ht="11.25" customHeight="1" x14ac:dyDescent="0.2">
      <c r="A574" s="1181" t="s">
        <v>3080</v>
      </c>
      <c r="B574" s="830">
        <v>172.5</v>
      </c>
      <c r="C574" s="830">
        <v>172.5</v>
      </c>
      <c r="D574" s="771" t="s">
        <v>2909</v>
      </c>
    </row>
    <row r="575" spans="1:4" s="770" customFormat="1" ht="11.25" customHeight="1" x14ac:dyDescent="0.2">
      <c r="A575" s="1181"/>
      <c r="B575" s="830">
        <v>172.5</v>
      </c>
      <c r="C575" s="830">
        <v>172.5</v>
      </c>
      <c r="D575" s="771" t="s">
        <v>11</v>
      </c>
    </row>
    <row r="576" spans="1:4" s="770" customFormat="1" ht="11.25" customHeight="1" x14ac:dyDescent="0.2">
      <c r="A576" s="1180" t="s">
        <v>5064</v>
      </c>
      <c r="B576" s="829">
        <v>80</v>
      </c>
      <c r="C576" s="829">
        <v>80</v>
      </c>
      <c r="D576" s="769" t="s">
        <v>886</v>
      </c>
    </row>
    <row r="577" spans="1:4" s="770" customFormat="1" ht="11.25" customHeight="1" x14ac:dyDescent="0.2">
      <c r="A577" s="1182"/>
      <c r="B577" s="831">
        <v>80</v>
      </c>
      <c r="C577" s="831">
        <v>80</v>
      </c>
      <c r="D577" s="772" t="s">
        <v>11</v>
      </c>
    </row>
    <row r="578" spans="1:4" s="770" customFormat="1" ht="11.25" customHeight="1" x14ac:dyDescent="0.2">
      <c r="A578" s="1181" t="s">
        <v>3081</v>
      </c>
      <c r="B578" s="830">
        <v>375</v>
      </c>
      <c r="C578" s="830">
        <v>375</v>
      </c>
      <c r="D578" s="771" t="s">
        <v>2909</v>
      </c>
    </row>
    <row r="579" spans="1:4" s="770" customFormat="1" ht="11.25" customHeight="1" x14ac:dyDescent="0.2">
      <c r="A579" s="1181"/>
      <c r="B579" s="830">
        <v>375</v>
      </c>
      <c r="C579" s="830">
        <v>375</v>
      </c>
      <c r="D579" s="771" t="s">
        <v>11</v>
      </c>
    </row>
    <row r="580" spans="1:4" s="770" customFormat="1" ht="11.25" customHeight="1" x14ac:dyDescent="0.2">
      <c r="A580" s="1180" t="s">
        <v>3082</v>
      </c>
      <c r="B580" s="829">
        <v>118.4</v>
      </c>
      <c r="C580" s="829">
        <v>118.4</v>
      </c>
      <c r="D580" s="769" t="s">
        <v>2855</v>
      </c>
    </row>
    <row r="581" spans="1:4" s="770" customFormat="1" ht="11.25" customHeight="1" x14ac:dyDescent="0.2">
      <c r="A581" s="1182"/>
      <c r="B581" s="831">
        <v>118.4</v>
      </c>
      <c r="C581" s="831">
        <v>118.4</v>
      </c>
      <c r="D581" s="772" t="s">
        <v>11</v>
      </c>
    </row>
    <row r="582" spans="1:4" s="770" customFormat="1" ht="11.25" customHeight="1" x14ac:dyDescent="0.2">
      <c r="A582" s="1181" t="s">
        <v>3083</v>
      </c>
      <c r="B582" s="830">
        <v>100</v>
      </c>
      <c r="C582" s="830">
        <v>100</v>
      </c>
      <c r="D582" s="771" t="s">
        <v>2963</v>
      </c>
    </row>
    <row r="583" spans="1:4" s="770" customFormat="1" ht="11.25" customHeight="1" x14ac:dyDescent="0.2">
      <c r="A583" s="1181"/>
      <c r="B583" s="830">
        <v>100</v>
      </c>
      <c r="C583" s="830">
        <v>100</v>
      </c>
      <c r="D583" s="771" t="s">
        <v>11</v>
      </c>
    </row>
    <row r="584" spans="1:4" s="770" customFormat="1" ht="11.25" customHeight="1" x14ac:dyDescent="0.2">
      <c r="A584" s="1180" t="s">
        <v>3084</v>
      </c>
      <c r="B584" s="829">
        <v>147</v>
      </c>
      <c r="C584" s="829">
        <v>147</v>
      </c>
      <c r="D584" s="769" t="s">
        <v>2693</v>
      </c>
    </row>
    <row r="585" spans="1:4" s="770" customFormat="1" ht="11.25" customHeight="1" x14ac:dyDescent="0.2">
      <c r="A585" s="1182"/>
      <c r="B585" s="831">
        <v>147</v>
      </c>
      <c r="C585" s="831">
        <v>147</v>
      </c>
      <c r="D585" s="772" t="s">
        <v>11</v>
      </c>
    </row>
    <row r="586" spans="1:4" s="770" customFormat="1" ht="11.25" customHeight="1" x14ac:dyDescent="0.2">
      <c r="A586" s="1181" t="s">
        <v>3085</v>
      </c>
      <c r="B586" s="830">
        <v>47.95</v>
      </c>
      <c r="C586" s="830">
        <v>47.95</v>
      </c>
      <c r="D586" s="771" t="s">
        <v>2855</v>
      </c>
    </row>
    <row r="587" spans="1:4" s="770" customFormat="1" ht="11.25" customHeight="1" x14ac:dyDescent="0.2">
      <c r="A587" s="1181"/>
      <c r="B587" s="830">
        <v>47.95</v>
      </c>
      <c r="C587" s="830">
        <v>47.95</v>
      </c>
      <c r="D587" s="771" t="s">
        <v>11</v>
      </c>
    </row>
    <row r="588" spans="1:4" s="770" customFormat="1" ht="11.25" customHeight="1" x14ac:dyDescent="0.2">
      <c r="A588" s="1180" t="s">
        <v>827</v>
      </c>
      <c r="B588" s="829">
        <v>190</v>
      </c>
      <c r="C588" s="829">
        <v>190</v>
      </c>
      <c r="D588" s="769" t="s">
        <v>810</v>
      </c>
    </row>
    <row r="589" spans="1:4" s="770" customFormat="1" ht="11.25" customHeight="1" x14ac:dyDescent="0.2">
      <c r="A589" s="1182"/>
      <c r="B589" s="831">
        <v>190</v>
      </c>
      <c r="C589" s="831">
        <v>190</v>
      </c>
      <c r="D589" s="772" t="s">
        <v>11</v>
      </c>
    </row>
    <row r="590" spans="1:4" s="770" customFormat="1" ht="11.25" customHeight="1" x14ac:dyDescent="0.2">
      <c r="A590" s="1180" t="s">
        <v>773</v>
      </c>
      <c r="B590" s="829">
        <v>267</v>
      </c>
      <c r="C590" s="829">
        <v>267</v>
      </c>
      <c r="D590" s="769" t="s">
        <v>2689</v>
      </c>
    </row>
    <row r="591" spans="1:4" s="770" customFormat="1" ht="11.25" customHeight="1" x14ac:dyDescent="0.2">
      <c r="A591" s="1181"/>
      <c r="B591" s="830">
        <v>1100</v>
      </c>
      <c r="C591" s="830">
        <v>1100</v>
      </c>
      <c r="D591" s="771" t="s">
        <v>770</v>
      </c>
    </row>
    <row r="592" spans="1:4" s="770" customFormat="1" ht="11.25" customHeight="1" x14ac:dyDescent="0.2">
      <c r="A592" s="1182"/>
      <c r="B592" s="831">
        <v>1367</v>
      </c>
      <c r="C592" s="831">
        <v>1367</v>
      </c>
      <c r="D592" s="772" t="s">
        <v>11</v>
      </c>
    </row>
    <row r="593" spans="1:4" s="770" customFormat="1" ht="11.25" customHeight="1" x14ac:dyDescent="0.2">
      <c r="A593" s="1180" t="s">
        <v>3086</v>
      </c>
      <c r="B593" s="829">
        <v>185.7</v>
      </c>
      <c r="C593" s="829">
        <v>185.7</v>
      </c>
      <c r="D593" s="769" t="s">
        <v>2855</v>
      </c>
    </row>
    <row r="594" spans="1:4" s="770" customFormat="1" ht="11.25" customHeight="1" x14ac:dyDescent="0.2">
      <c r="A594" s="1182"/>
      <c r="B594" s="831">
        <v>185.7</v>
      </c>
      <c r="C594" s="831">
        <v>185.7</v>
      </c>
      <c r="D594" s="772" t="s">
        <v>11</v>
      </c>
    </row>
    <row r="595" spans="1:4" s="770" customFormat="1" ht="11.25" customHeight="1" x14ac:dyDescent="0.2">
      <c r="A595" s="1181" t="s">
        <v>808</v>
      </c>
      <c r="B595" s="830">
        <v>370</v>
      </c>
      <c r="C595" s="830">
        <v>370</v>
      </c>
      <c r="D595" s="771" t="s">
        <v>807</v>
      </c>
    </row>
    <row r="596" spans="1:4" s="770" customFormat="1" ht="11.25" customHeight="1" x14ac:dyDescent="0.2">
      <c r="A596" s="1181"/>
      <c r="B596" s="830">
        <v>370</v>
      </c>
      <c r="C596" s="830">
        <v>370</v>
      </c>
      <c r="D596" s="771" t="s">
        <v>11</v>
      </c>
    </row>
    <row r="597" spans="1:4" s="770" customFormat="1" ht="11.25" customHeight="1" x14ac:dyDescent="0.2">
      <c r="A597" s="1180" t="s">
        <v>3087</v>
      </c>
      <c r="B597" s="829">
        <v>123.8</v>
      </c>
      <c r="C597" s="829">
        <v>123.8</v>
      </c>
      <c r="D597" s="769" t="s">
        <v>2855</v>
      </c>
    </row>
    <row r="598" spans="1:4" s="770" customFormat="1" ht="11.25" customHeight="1" x14ac:dyDescent="0.2">
      <c r="A598" s="1182"/>
      <c r="B598" s="831">
        <v>123.8</v>
      </c>
      <c r="C598" s="831">
        <v>123.8</v>
      </c>
      <c r="D598" s="772" t="s">
        <v>11</v>
      </c>
    </row>
    <row r="599" spans="1:4" s="770" customFormat="1" ht="11.25" customHeight="1" x14ac:dyDescent="0.2">
      <c r="A599" s="1181" t="s">
        <v>3088</v>
      </c>
      <c r="B599" s="830">
        <v>831.5</v>
      </c>
      <c r="C599" s="830">
        <v>831.5</v>
      </c>
      <c r="D599" s="771" t="s">
        <v>3020</v>
      </c>
    </row>
    <row r="600" spans="1:4" s="770" customFormat="1" ht="11.25" customHeight="1" x14ac:dyDescent="0.2">
      <c r="A600" s="1181"/>
      <c r="B600" s="830">
        <v>831.5</v>
      </c>
      <c r="C600" s="830">
        <v>831.5</v>
      </c>
      <c r="D600" s="771" t="s">
        <v>11</v>
      </c>
    </row>
    <row r="601" spans="1:4" s="770" customFormat="1" ht="21" x14ac:dyDescent="0.2">
      <c r="A601" s="1180" t="s">
        <v>3089</v>
      </c>
      <c r="B601" s="829">
        <v>123</v>
      </c>
      <c r="C601" s="829">
        <v>123</v>
      </c>
      <c r="D601" s="769" t="s">
        <v>2709</v>
      </c>
    </row>
    <row r="602" spans="1:4" s="770" customFormat="1" ht="21" x14ac:dyDescent="0.2">
      <c r="A602" s="1181"/>
      <c r="B602" s="830">
        <v>139.80000000000001</v>
      </c>
      <c r="C602" s="830">
        <v>139.80000000000001</v>
      </c>
      <c r="D602" s="771" t="s">
        <v>2942</v>
      </c>
    </row>
    <row r="603" spans="1:4" s="770" customFormat="1" ht="11.25" customHeight="1" x14ac:dyDescent="0.2">
      <c r="A603" s="1181"/>
      <c r="B603" s="830">
        <v>76.599999999999994</v>
      </c>
      <c r="C603" s="830">
        <v>76.599999999999994</v>
      </c>
      <c r="D603" s="771" t="s">
        <v>2985</v>
      </c>
    </row>
    <row r="604" spans="1:4" s="770" customFormat="1" ht="11.25" customHeight="1" x14ac:dyDescent="0.2">
      <c r="A604" s="1181"/>
      <c r="B604" s="830">
        <v>4311</v>
      </c>
      <c r="C604" s="830">
        <v>4311</v>
      </c>
      <c r="D604" s="771" t="s">
        <v>2689</v>
      </c>
    </row>
    <row r="605" spans="1:4" s="770" customFormat="1" ht="11.25" customHeight="1" x14ac:dyDescent="0.2">
      <c r="A605" s="1181"/>
      <c r="B605" s="830">
        <v>79.7</v>
      </c>
      <c r="C605" s="830">
        <v>79.7</v>
      </c>
      <c r="D605" s="771" t="s">
        <v>2951</v>
      </c>
    </row>
    <row r="606" spans="1:4" s="770" customFormat="1" ht="11.25" customHeight="1" x14ac:dyDescent="0.2">
      <c r="A606" s="1181"/>
      <c r="B606" s="830">
        <v>98.9</v>
      </c>
      <c r="C606" s="830">
        <v>98.9</v>
      </c>
      <c r="D606" s="771" t="s">
        <v>2866</v>
      </c>
    </row>
    <row r="607" spans="1:4" s="770" customFormat="1" ht="11.25" customHeight="1" x14ac:dyDescent="0.2">
      <c r="A607" s="1181"/>
      <c r="B607" s="830">
        <v>472.39</v>
      </c>
      <c r="C607" s="830">
        <v>235.22399999999999</v>
      </c>
      <c r="D607" s="771" t="s">
        <v>2286</v>
      </c>
    </row>
    <row r="608" spans="1:4" s="770" customFormat="1" ht="11.25" customHeight="1" x14ac:dyDescent="0.2">
      <c r="A608" s="1182"/>
      <c r="B608" s="831">
        <v>5301.3899999999994</v>
      </c>
      <c r="C608" s="831">
        <v>5064.2239999999993</v>
      </c>
      <c r="D608" s="772" t="s">
        <v>11</v>
      </c>
    </row>
    <row r="609" spans="1:4" s="770" customFormat="1" ht="21" x14ac:dyDescent="0.2">
      <c r="A609" s="1181" t="s">
        <v>3090</v>
      </c>
      <c r="B609" s="830">
        <v>100</v>
      </c>
      <c r="C609" s="830">
        <v>100</v>
      </c>
      <c r="D609" s="771" t="s">
        <v>2692</v>
      </c>
    </row>
    <row r="610" spans="1:4" s="770" customFormat="1" ht="11.25" customHeight="1" x14ac:dyDescent="0.2">
      <c r="A610" s="1181"/>
      <c r="B610" s="830">
        <v>100</v>
      </c>
      <c r="C610" s="830">
        <v>100</v>
      </c>
      <c r="D610" s="771" t="s">
        <v>11</v>
      </c>
    </row>
    <row r="611" spans="1:4" s="770" customFormat="1" ht="11.25" customHeight="1" x14ac:dyDescent="0.2">
      <c r="A611" s="1180" t="s">
        <v>828</v>
      </c>
      <c r="B611" s="829">
        <v>50</v>
      </c>
      <c r="C611" s="829">
        <v>50</v>
      </c>
      <c r="D611" s="769" t="s">
        <v>810</v>
      </c>
    </row>
    <row r="612" spans="1:4" s="770" customFormat="1" ht="11.25" customHeight="1" x14ac:dyDescent="0.2">
      <c r="A612" s="1182"/>
      <c r="B612" s="831">
        <v>50</v>
      </c>
      <c r="C612" s="831">
        <v>50</v>
      </c>
      <c r="D612" s="772" t="s">
        <v>11</v>
      </c>
    </row>
    <row r="613" spans="1:4" s="770" customFormat="1" ht="11.25" customHeight="1" x14ac:dyDescent="0.2">
      <c r="A613" s="1181" t="s">
        <v>897</v>
      </c>
      <c r="B613" s="830">
        <v>200</v>
      </c>
      <c r="C613" s="830">
        <v>200</v>
      </c>
      <c r="D613" s="771" t="s">
        <v>3091</v>
      </c>
    </row>
    <row r="614" spans="1:4" s="770" customFormat="1" ht="11.25" customHeight="1" x14ac:dyDescent="0.2">
      <c r="A614" s="1181"/>
      <c r="B614" s="830">
        <v>200</v>
      </c>
      <c r="C614" s="830">
        <v>200</v>
      </c>
      <c r="D614" s="771" t="s">
        <v>11</v>
      </c>
    </row>
    <row r="615" spans="1:4" s="770" customFormat="1" ht="11.25" customHeight="1" x14ac:dyDescent="0.2">
      <c r="A615" s="1180" t="s">
        <v>3092</v>
      </c>
      <c r="B615" s="829">
        <v>591.9</v>
      </c>
      <c r="C615" s="829">
        <v>591.90099999999995</v>
      </c>
      <c r="D615" s="769" t="s">
        <v>2900</v>
      </c>
    </row>
    <row r="616" spans="1:4" s="770" customFormat="1" ht="11.25" customHeight="1" x14ac:dyDescent="0.2">
      <c r="A616" s="1182"/>
      <c r="B616" s="831">
        <v>591.9</v>
      </c>
      <c r="C616" s="831">
        <v>591.90099999999995</v>
      </c>
      <c r="D616" s="772" t="s">
        <v>11</v>
      </c>
    </row>
    <row r="617" spans="1:4" s="770" customFormat="1" ht="11.25" customHeight="1" x14ac:dyDescent="0.2">
      <c r="A617" s="1181" t="s">
        <v>576</v>
      </c>
      <c r="B617" s="830">
        <v>195</v>
      </c>
      <c r="C617" s="830">
        <v>195</v>
      </c>
      <c r="D617" s="771" t="s">
        <v>574</v>
      </c>
    </row>
    <row r="618" spans="1:4" s="770" customFormat="1" ht="11.25" customHeight="1" x14ac:dyDescent="0.2">
      <c r="A618" s="1181"/>
      <c r="B618" s="830">
        <v>195</v>
      </c>
      <c r="C618" s="830">
        <v>195</v>
      </c>
      <c r="D618" s="771" t="s">
        <v>11</v>
      </c>
    </row>
    <row r="619" spans="1:4" s="770" customFormat="1" ht="11.25" customHeight="1" x14ac:dyDescent="0.2">
      <c r="A619" s="1180" t="s">
        <v>3093</v>
      </c>
      <c r="B619" s="829">
        <v>158</v>
      </c>
      <c r="C619" s="829">
        <v>158</v>
      </c>
      <c r="D619" s="769" t="s">
        <v>2691</v>
      </c>
    </row>
    <row r="620" spans="1:4" s="770" customFormat="1" ht="11.25" customHeight="1" x14ac:dyDescent="0.2">
      <c r="A620" s="1182"/>
      <c r="B620" s="831">
        <v>158</v>
      </c>
      <c r="C620" s="831">
        <v>158</v>
      </c>
      <c r="D620" s="772" t="s">
        <v>11</v>
      </c>
    </row>
    <row r="621" spans="1:4" s="770" customFormat="1" ht="11.25" customHeight="1" x14ac:dyDescent="0.2">
      <c r="A621" s="1181" t="s">
        <v>1996</v>
      </c>
      <c r="B621" s="830">
        <v>800</v>
      </c>
      <c r="C621" s="830">
        <v>800</v>
      </c>
      <c r="D621" s="771" t="s">
        <v>2895</v>
      </c>
    </row>
    <row r="622" spans="1:4" s="770" customFormat="1" ht="21" x14ac:dyDescent="0.2">
      <c r="A622" s="1181"/>
      <c r="B622" s="830">
        <v>200</v>
      </c>
      <c r="C622" s="830">
        <v>200</v>
      </c>
      <c r="D622" s="771" t="s">
        <v>2702</v>
      </c>
    </row>
    <row r="623" spans="1:4" s="770" customFormat="1" ht="11.25" customHeight="1" x14ac:dyDescent="0.2">
      <c r="A623" s="1181"/>
      <c r="B623" s="830">
        <v>262.33999999999997</v>
      </c>
      <c r="C623" s="830">
        <v>262.33999999999997</v>
      </c>
      <c r="D623" s="771" t="s">
        <v>810</v>
      </c>
    </row>
    <row r="624" spans="1:4" s="770" customFormat="1" ht="11.25" customHeight="1" x14ac:dyDescent="0.2">
      <c r="A624" s="1181"/>
      <c r="B624" s="830">
        <v>1262.3399999999999</v>
      </c>
      <c r="C624" s="830">
        <v>1262.3399999999999</v>
      </c>
      <c r="D624" s="771" t="s">
        <v>11</v>
      </c>
    </row>
    <row r="625" spans="1:4" s="770" customFormat="1" ht="21" x14ac:dyDescent="0.2">
      <c r="A625" s="1180" t="s">
        <v>3094</v>
      </c>
      <c r="B625" s="829">
        <v>50</v>
      </c>
      <c r="C625" s="829">
        <v>50</v>
      </c>
      <c r="D625" s="769" t="s">
        <v>2702</v>
      </c>
    </row>
    <row r="626" spans="1:4" s="770" customFormat="1" ht="11.25" customHeight="1" x14ac:dyDescent="0.2">
      <c r="A626" s="1182"/>
      <c r="B626" s="831">
        <v>50</v>
      </c>
      <c r="C626" s="831">
        <v>50</v>
      </c>
      <c r="D626" s="772" t="s">
        <v>11</v>
      </c>
    </row>
    <row r="627" spans="1:4" s="770" customFormat="1" ht="11.25" customHeight="1" x14ac:dyDescent="0.2">
      <c r="A627" s="1181" t="s">
        <v>3095</v>
      </c>
      <c r="B627" s="830">
        <v>150</v>
      </c>
      <c r="C627" s="830">
        <v>150</v>
      </c>
      <c r="D627" s="771" t="s">
        <v>2963</v>
      </c>
    </row>
    <row r="628" spans="1:4" s="770" customFormat="1" ht="21" x14ac:dyDescent="0.2">
      <c r="A628" s="1181"/>
      <c r="B628" s="830">
        <v>150</v>
      </c>
      <c r="C628" s="830">
        <v>150</v>
      </c>
      <c r="D628" s="771" t="s">
        <v>2702</v>
      </c>
    </row>
    <row r="629" spans="1:4" s="770" customFormat="1" ht="11.25" customHeight="1" x14ac:dyDescent="0.2">
      <c r="A629" s="1181"/>
      <c r="B629" s="830">
        <v>300</v>
      </c>
      <c r="C629" s="830">
        <v>300</v>
      </c>
      <c r="D629" s="771" t="s">
        <v>11</v>
      </c>
    </row>
    <row r="630" spans="1:4" s="770" customFormat="1" ht="11.25" customHeight="1" x14ac:dyDescent="0.2">
      <c r="A630" s="1180" t="s">
        <v>725</v>
      </c>
      <c r="B630" s="829">
        <v>200</v>
      </c>
      <c r="C630" s="829">
        <v>200</v>
      </c>
      <c r="D630" s="769" t="s">
        <v>713</v>
      </c>
    </row>
    <row r="631" spans="1:4" s="770" customFormat="1" ht="11.25" customHeight="1" x14ac:dyDescent="0.2">
      <c r="A631" s="1182"/>
      <c r="B631" s="831">
        <v>200</v>
      </c>
      <c r="C631" s="831">
        <v>200</v>
      </c>
      <c r="D631" s="772" t="s">
        <v>11</v>
      </c>
    </row>
    <row r="632" spans="1:4" s="770" customFormat="1" ht="11.25" customHeight="1" x14ac:dyDescent="0.2">
      <c r="A632" s="1180" t="s">
        <v>1988</v>
      </c>
      <c r="B632" s="829">
        <v>60</v>
      </c>
      <c r="C632" s="829">
        <v>60</v>
      </c>
      <c r="D632" s="769" t="s">
        <v>3096</v>
      </c>
    </row>
    <row r="633" spans="1:4" s="770" customFormat="1" ht="11.25" customHeight="1" x14ac:dyDescent="0.2">
      <c r="A633" s="1182"/>
      <c r="B633" s="831">
        <v>60</v>
      </c>
      <c r="C633" s="831">
        <v>60</v>
      </c>
      <c r="D633" s="772" t="s">
        <v>11</v>
      </c>
    </row>
    <row r="634" spans="1:4" s="770" customFormat="1" ht="11.25" customHeight="1" x14ac:dyDescent="0.2">
      <c r="A634" s="1180" t="s">
        <v>3097</v>
      </c>
      <c r="B634" s="829">
        <v>162.75</v>
      </c>
      <c r="C634" s="829">
        <v>162.745</v>
      </c>
      <c r="D634" s="769" t="s">
        <v>2703</v>
      </c>
    </row>
    <row r="635" spans="1:4" s="770" customFormat="1" ht="11.25" customHeight="1" x14ac:dyDescent="0.2">
      <c r="A635" s="1182"/>
      <c r="B635" s="831">
        <v>162.75</v>
      </c>
      <c r="C635" s="831">
        <v>162.745</v>
      </c>
      <c r="D635" s="772" t="s">
        <v>11</v>
      </c>
    </row>
    <row r="636" spans="1:4" s="770" customFormat="1" ht="11.25" customHeight="1" x14ac:dyDescent="0.2">
      <c r="A636" s="1181" t="s">
        <v>3098</v>
      </c>
      <c r="B636" s="830">
        <v>123.8</v>
      </c>
      <c r="C636" s="830">
        <v>123.8</v>
      </c>
      <c r="D636" s="771" t="s">
        <v>2855</v>
      </c>
    </row>
    <row r="637" spans="1:4" s="770" customFormat="1" ht="11.25" customHeight="1" x14ac:dyDescent="0.2">
      <c r="A637" s="1181"/>
      <c r="B637" s="830">
        <v>123.8</v>
      </c>
      <c r="C637" s="830">
        <v>123.8</v>
      </c>
      <c r="D637" s="771" t="s">
        <v>11</v>
      </c>
    </row>
    <row r="638" spans="1:4" s="770" customFormat="1" ht="11.25" customHeight="1" x14ac:dyDescent="0.2">
      <c r="A638" s="1180" t="s">
        <v>3099</v>
      </c>
      <c r="B638" s="829">
        <v>160</v>
      </c>
      <c r="C638" s="829">
        <v>160</v>
      </c>
      <c r="D638" s="769" t="s">
        <v>2703</v>
      </c>
    </row>
    <row r="639" spans="1:4" s="770" customFormat="1" ht="11.25" customHeight="1" x14ac:dyDescent="0.2">
      <c r="A639" s="1182"/>
      <c r="B639" s="831">
        <v>160</v>
      </c>
      <c r="C639" s="831">
        <v>160</v>
      </c>
      <c r="D639" s="772" t="s">
        <v>11</v>
      </c>
    </row>
    <row r="640" spans="1:4" s="770" customFormat="1" ht="21" x14ac:dyDescent="0.2">
      <c r="A640" s="1181" t="s">
        <v>3100</v>
      </c>
      <c r="B640" s="830">
        <v>68</v>
      </c>
      <c r="C640" s="830">
        <v>68</v>
      </c>
      <c r="D640" s="771" t="s">
        <v>2709</v>
      </c>
    </row>
    <row r="641" spans="1:4" s="770" customFormat="1" ht="11.25" customHeight="1" x14ac:dyDescent="0.2">
      <c r="A641" s="1181"/>
      <c r="B641" s="830">
        <v>987</v>
      </c>
      <c r="C641" s="830">
        <v>987</v>
      </c>
      <c r="D641" s="771" t="s">
        <v>2689</v>
      </c>
    </row>
    <row r="642" spans="1:4" s="770" customFormat="1" ht="11.25" customHeight="1" x14ac:dyDescent="0.2">
      <c r="A642" s="1181"/>
      <c r="B642" s="830">
        <v>68</v>
      </c>
      <c r="C642" s="830">
        <v>68</v>
      </c>
      <c r="D642" s="771" t="s">
        <v>2695</v>
      </c>
    </row>
    <row r="643" spans="1:4" s="770" customFormat="1" ht="11.25" customHeight="1" x14ac:dyDescent="0.2">
      <c r="A643" s="1181"/>
      <c r="B643" s="830">
        <v>1123</v>
      </c>
      <c r="C643" s="830">
        <v>1123</v>
      </c>
      <c r="D643" s="771" t="s">
        <v>11</v>
      </c>
    </row>
    <row r="644" spans="1:4" s="770" customFormat="1" ht="11.25" customHeight="1" x14ac:dyDescent="0.2">
      <c r="A644" s="1180" t="s">
        <v>3101</v>
      </c>
      <c r="B644" s="829">
        <v>100</v>
      </c>
      <c r="C644" s="829">
        <v>100</v>
      </c>
      <c r="D644" s="769" t="s">
        <v>2963</v>
      </c>
    </row>
    <row r="645" spans="1:4" s="770" customFormat="1" ht="11.25" customHeight="1" x14ac:dyDescent="0.2">
      <c r="A645" s="1182"/>
      <c r="B645" s="831">
        <v>100</v>
      </c>
      <c r="C645" s="831">
        <v>100</v>
      </c>
      <c r="D645" s="772" t="s">
        <v>11</v>
      </c>
    </row>
    <row r="646" spans="1:4" s="770" customFormat="1" ht="11.25" customHeight="1" x14ac:dyDescent="0.2">
      <c r="A646" s="1181" t="s">
        <v>3102</v>
      </c>
      <c r="B646" s="830">
        <v>100</v>
      </c>
      <c r="C646" s="830">
        <v>100</v>
      </c>
      <c r="D646" s="771" t="s">
        <v>2963</v>
      </c>
    </row>
    <row r="647" spans="1:4" s="770" customFormat="1" ht="11.25" customHeight="1" x14ac:dyDescent="0.2">
      <c r="A647" s="1181"/>
      <c r="B647" s="830">
        <v>100</v>
      </c>
      <c r="C647" s="830">
        <v>100</v>
      </c>
      <c r="D647" s="771" t="s">
        <v>11</v>
      </c>
    </row>
    <row r="648" spans="1:4" s="770" customFormat="1" ht="21" x14ac:dyDescent="0.2">
      <c r="A648" s="1180" t="s">
        <v>3103</v>
      </c>
      <c r="B648" s="829">
        <v>390</v>
      </c>
      <c r="C648" s="829">
        <v>390</v>
      </c>
      <c r="D648" s="769" t="s">
        <v>2709</v>
      </c>
    </row>
    <row r="649" spans="1:4" s="770" customFormat="1" ht="11.25" customHeight="1" x14ac:dyDescent="0.2">
      <c r="A649" s="1181"/>
      <c r="B649" s="830">
        <v>2070</v>
      </c>
      <c r="C649" s="830">
        <v>2070</v>
      </c>
      <c r="D649" s="771" t="s">
        <v>2689</v>
      </c>
    </row>
    <row r="650" spans="1:4" s="770" customFormat="1" ht="11.25" customHeight="1" x14ac:dyDescent="0.2">
      <c r="A650" s="1181"/>
      <c r="B650" s="830">
        <v>252</v>
      </c>
      <c r="C650" s="830">
        <v>252</v>
      </c>
      <c r="D650" s="771" t="s">
        <v>2695</v>
      </c>
    </row>
    <row r="651" spans="1:4" s="770" customFormat="1" ht="21" x14ac:dyDescent="0.2">
      <c r="A651" s="1181"/>
      <c r="B651" s="830">
        <v>261.8</v>
      </c>
      <c r="C651" s="830">
        <v>261.8</v>
      </c>
      <c r="D651" s="771" t="s">
        <v>2911</v>
      </c>
    </row>
    <row r="652" spans="1:4" s="770" customFormat="1" ht="11.25" customHeight="1" x14ac:dyDescent="0.2">
      <c r="A652" s="1181"/>
      <c r="B652" s="830">
        <v>2283</v>
      </c>
      <c r="C652" s="830">
        <v>2283</v>
      </c>
      <c r="D652" s="771" t="s">
        <v>2294</v>
      </c>
    </row>
    <row r="653" spans="1:4" s="770" customFormat="1" ht="11.25" customHeight="1" x14ac:dyDescent="0.2">
      <c r="A653" s="1182"/>
      <c r="B653" s="831">
        <v>5256.8</v>
      </c>
      <c r="C653" s="831">
        <v>5256.8</v>
      </c>
      <c r="D653" s="772" t="s">
        <v>11</v>
      </c>
    </row>
    <row r="654" spans="1:4" s="770" customFormat="1" ht="11.25" customHeight="1" x14ac:dyDescent="0.2">
      <c r="A654" s="1181" t="s">
        <v>3104</v>
      </c>
      <c r="B654" s="830">
        <v>150</v>
      </c>
      <c r="C654" s="830">
        <v>150</v>
      </c>
      <c r="D654" s="771" t="s">
        <v>2703</v>
      </c>
    </row>
    <row r="655" spans="1:4" s="770" customFormat="1" ht="11.25" customHeight="1" x14ac:dyDescent="0.2">
      <c r="A655" s="1181"/>
      <c r="B655" s="830">
        <v>150</v>
      </c>
      <c r="C655" s="830">
        <v>150</v>
      </c>
      <c r="D655" s="771" t="s">
        <v>11</v>
      </c>
    </row>
    <row r="656" spans="1:4" s="770" customFormat="1" ht="11.25" customHeight="1" x14ac:dyDescent="0.2">
      <c r="A656" s="1180" t="s">
        <v>3105</v>
      </c>
      <c r="B656" s="829">
        <v>2414.52</v>
      </c>
      <c r="C656" s="829">
        <v>2414.52</v>
      </c>
      <c r="D656" s="769" t="s">
        <v>2402</v>
      </c>
    </row>
    <row r="657" spans="1:4" s="770" customFormat="1" ht="11.25" customHeight="1" x14ac:dyDescent="0.2">
      <c r="A657" s="1182"/>
      <c r="B657" s="831">
        <v>2414.52</v>
      </c>
      <c r="C657" s="831">
        <v>2414.52</v>
      </c>
      <c r="D657" s="772" t="s">
        <v>11</v>
      </c>
    </row>
    <row r="658" spans="1:4" s="770" customFormat="1" ht="11.25" customHeight="1" x14ac:dyDescent="0.2">
      <c r="A658" s="1181" t="s">
        <v>2005</v>
      </c>
      <c r="B658" s="830">
        <v>100</v>
      </c>
      <c r="C658" s="830">
        <v>100</v>
      </c>
      <c r="D658" s="771" t="s">
        <v>3106</v>
      </c>
    </row>
    <row r="659" spans="1:4" s="770" customFormat="1" ht="11.25" customHeight="1" x14ac:dyDescent="0.2">
      <c r="A659" s="1181"/>
      <c r="B659" s="830">
        <v>80</v>
      </c>
      <c r="C659" s="830">
        <v>80</v>
      </c>
      <c r="D659" s="771" t="s">
        <v>3107</v>
      </c>
    </row>
    <row r="660" spans="1:4" s="770" customFormat="1" ht="11.25" customHeight="1" x14ac:dyDescent="0.2">
      <c r="A660" s="1181"/>
      <c r="B660" s="830">
        <v>180</v>
      </c>
      <c r="C660" s="830">
        <v>180</v>
      </c>
      <c r="D660" s="771" t="s">
        <v>11</v>
      </c>
    </row>
    <row r="661" spans="1:4" s="770" customFormat="1" ht="11.25" customHeight="1" x14ac:dyDescent="0.2">
      <c r="A661" s="1180" t="s">
        <v>3108</v>
      </c>
      <c r="B661" s="829">
        <v>500</v>
      </c>
      <c r="C661" s="829">
        <v>250</v>
      </c>
      <c r="D661" s="769" t="s">
        <v>2934</v>
      </c>
    </row>
    <row r="662" spans="1:4" s="770" customFormat="1" ht="11.25" customHeight="1" x14ac:dyDescent="0.2">
      <c r="A662" s="1182"/>
      <c r="B662" s="831">
        <v>500</v>
      </c>
      <c r="C662" s="831">
        <v>250</v>
      </c>
      <c r="D662" s="772" t="s">
        <v>11</v>
      </c>
    </row>
    <row r="663" spans="1:4" s="770" customFormat="1" ht="11.25" customHeight="1" x14ac:dyDescent="0.2">
      <c r="A663" s="1181" t="s">
        <v>3109</v>
      </c>
      <c r="B663" s="830">
        <v>185.7</v>
      </c>
      <c r="C663" s="830">
        <v>185.7</v>
      </c>
      <c r="D663" s="771" t="s">
        <v>2855</v>
      </c>
    </row>
    <row r="664" spans="1:4" s="770" customFormat="1" ht="11.25" customHeight="1" x14ac:dyDescent="0.2">
      <c r="A664" s="1181"/>
      <c r="B664" s="830">
        <v>185.7</v>
      </c>
      <c r="C664" s="830">
        <v>185.7</v>
      </c>
      <c r="D664" s="771" t="s">
        <v>11</v>
      </c>
    </row>
    <row r="665" spans="1:4" s="770" customFormat="1" ht="11.25" customHeight="1" x14ac:dyDescent="0.2">
      <c r="A665" s="1180" t="s">
        <v>3110</v>
      </c>
      <c r="B665" s="829">
        <v>150</v>
      </c>
      <c r="C665" s="829">
        <v>150</v>
      </c>
      <c r="D665" s="769" t="s">
        <v>2963</v>
      </c>
    </row>
    <row r="666" spans="1:4" s="770" customFormat="1" ht="21" x14ac:dyDescent="0.2">
      <c r="A666" s="1181"/>
      <c r="B666" s="830">
        <v>112.5</v>
      </c>
      <c r="C666" s="830">
        <v>112.5</v>
      </c>
      <c r="D666" s="771" t="s">
        <v>2702</v>
      </c>
    </row>
    <row r="667" spans="1:4" s="770" customFormat="1" ht="11.25" customHeight="1" x14ac:dyDescent="0.2">
      <c r="A667" s="1182"/>
      <c r="B667" s="831">
        <v>262.5</v>
      </c>
      <c r="C667" s="831">
        <v>262.5</v>
      </c>
      <c r="D667" s="772" t="s">
        <v>11</v>
      </c>
    </row>
    <row r="668" spans="1:4" s="770" customFormat="1" ht="21" x14ac:dyDescent="0.2">
      <c r="A668" s="1181" t="s">
        <v>3111</v>
      </c>
      <c r="B668" s="830">
        <v>50.11</v>
      </c>
      <c r="C668" s="830">
        <v>50.100999999999999</v>
      </c>
      <c r="D668" s="771" t="s">
        <v>2702</v>
      </c>
    </row>
    <row r="669" spans="1:4" s="770" customFormat="1" ht="11.25" customHeight="1" x14ac:dyDescent="0.2">
      <c r="A669" s="1181"/>
      <c r="B669" s="830">
        <v>50.11</v>
      </c>
      <c r="C669" s="830">
        <v>50.100999999999999</v>
      </c>
      <c r="D669" s="771" t="s">
        <v>11</v>
      </c>
    </row>
    <row r="670" spans="1:4" s="770" customFormat="1" ht="21" x14ac:dyDescent="0.2">
      <c r="A670" s="1180" t="s">
        <v>3112</v>
      </c>
      <c r="B670" s="829">
        <v>80</v>
      </c>
      <c r="C670" s="829">
        <v>80</v>
      </c>
      <c r="D670" s="769" t="s">
        <v>2702</v>
      </c>
    </row>
    <row r="671" spans="1:4" s="770" customFormat="1" ht="11.25" customHeight="1" x14ac:dyDescent="0.2">
      <c r="A671" s="1182"/>
      <c r="B671" s="831">
        <v>80</v>
      </c>
      <c r="C671" s="831">
        <v>80</v>
      </c>
      <c r="D671" s="772" t="s">
        <v>11</v>
      </c>
    </row>
    <row r="672" spans="1:4" s="770" customFormat="1" ht="11.25" customHeight="1" x14ac:dyDescent="0.2">
      <c r="A672" s="1180" t="s">
        <v>3113</v>
      </c>
      <c r="B672" s="829">
        <v>808</v>
      </c>
      <c r="C672" s="829">
        <v>808</v>
      </c>
      <c r="D672" s="769" t="s">
        <v>2689</v>
      </c>
    </row>
    <row r="673" spans="1:4" s="770" customFormat="1" ht="11.25" customHeight="1" x14ac:dyDescent="0.2">
      <c r="A673" s="1182"/>
      <c r="B673" s="831">
        <v>808</v>
      </c>
      <c r="C673" s="831">
        <v>808</v>
      </c>
      <c r="D673" s="772" t="s">
        <v>11</v>
      </c>
    </row>
    <row r="674" spans="1:4" s="770" customFormat="1" ht="21" x14ac:dyDescent="0.2">
      <c r="A674" s="1180" t="s">
        <v>3114</v>
      </c>
      <c r="B674" s="829">
        <v>144</v>
      </c>
      <c r="C674" s="829">
        <v>144</v>
      </c>
      <c r="D674" s="769" t="s">
        <v>2702</v>
      </c>
    </row>
    <row r="675" spans="1:4" s="770" customFormat="1" ht="11.25" customHeight="1" x14ac:dyDescent="0.2">
      <c r="A675" s="1182"/>
      <c r="B675" s="831">
        <v>144</v>
      </c>
      <c r="C675" s="831">
        <v>144</v>
      </c>
      <c r="D675" s="772" t="s">
        <v>11</v>
      </c>
    </row>
    <row r="676" spans="1:4" s="770" customFormat="1" ht="21" x14ac:dyDescent="0.2">
      <c r="A676" s="1181" t="s">
        <v>3115</v>
      </c>
      <c r="B676" s="830">
        <v>50</v>
      </c>
      <c r="C676" s="830">
        <v>50</v>
      </c>
      <c r="D676" s="771" t="s">
        <v>2702</v>
      </c>
    </row>
    <row r="677" spans="1:4" s="770" customFormat="1" ht="11.25" customHeight="1" x14ac:dyDescent="0.2">
      <c r="A677" s="1181"/>
      <c r="B677" s="830">
        <v>50</v>
      </c>
      <c r="C677" s="830">
        <v>50</v>
      </c>
      <c r="D677" s="771" t="s">
        <v>11</v>
      </c>
    </row>
    <row r="678" spans="1:4" s="770" customFormat="1" ht="11.25" customHeight="1" x14ac:dyDescent="0.2">
      <c r="A678" s="1180" t="s">
        <v>3116</v>
      </c>
      <c r="B678" s="829">
        <v>2732</v>
      </c>
      <c r="C678" s="829">
        <v>2732</v>
      </c>
      <c r="D678" s="769" t="s">
        <v>2689</v>
      </c>
    </row>
    <row r="679" spans="1:4" s="770" customFormat="1" ht="11.25" customHeight="1" x14ac:dyDescent="0.2">
      <c r="A679" s="1181"/>
      <c r="B679" s="830">
        <v>295.89999999999998</v>
      </c>
      <c r="C679" s="830">
        <v>295.89999999999998</v>
      </c>
      <c r="D679" s="771" t="s">
        <v>2695</v>
      </c>
    </row>
    <row r="680" spans="1:4" s="770" customFormat="1" ht="11.25" customHeight="1" x14ac:dyDescent="0.2">
      <c r="A680" s="1182"/>
      <c r="B680" s="831">
        <v>3027.9</v>
      </c>
      <c r="C680" s="831">
        <v>3027.9</v>
      </c>
      <c r="D680" s="772" t="s">
        <v>11</v>
      </c>
    </row>
    <row r="681" spans="1:4" s="770" customFormat="1" ht="11.25" customHeight="1" x14ac:dyDescent="0.2">
      <c r="A681" s="1181" t="s">
        <v>3117</v>
      </c>
      <c r="B681" s="830">
        <v>8260.19</v>
      </c>
      <c r="C681" s="830">
        <v>8260.1840000000011</v>
      </c>
      <c r="D681" s="771" t="s">
        <v>2900</v>
      </c>
    </row>
    <row r="682" spans="1:4" s="770" customFormat="1" ht="11.25" customHeight="1" x14ac:dyDescent="0.2">
      <c r="A682" s="1181"/>
      <c r="B682" s="830">
        <v>8260.19</v>
      </c>
      <c r="C682" s="830">
        <v>8260.1840000000011</v>
      </c>
      <c r="D682" s="771" t="s">
        <v>11</v>
      </c>
    </row>
    <row r="683" spans="1:4" s="770" customFormat="1" ht="11.25" customHeight="1" x14ac:dyDescent="0.2">
      <c r="A683" s="1180" t="s">
        <v>3118</v>
      </c>
      <c r="B683" s="829">
        <v>41.35</v>
      </c>
      <c r="C683" s="829">
        <v>41.35</v>
      </c>
      <c r="D683" s="769" t="s">
        <v>2855</v>
      </c>
    </row>
    <row r="684" spans="1:4" s="770" customFormat="1" ht="11.25" customHeight="1" x14ac:dyDescent="0.2">
      <c r="A684" s="1182"/>
      <c r="B684" s="831">
        <v>41.35</v>
      </c>
      <c r="C684" s="831">
        <v>41.35</v>
      </c>
      <c r="D684" s="772" t="s">
        <v>11</v>
      </c>
    </row>
    <row r="685" spans="1:4" s="770" customFormat="1" ht="11.25" customHeight="1" x14ac:dyDescent="0.2">
      <c r="A685" s="1181" t="s">
        <v>3119</v>
      </c>
      <c r="B685" s="830">
        <v>50.8</v>
      </c>
      <c r="C685" s="830">
        <v>50.8</v>
      </c>
      <c r="D685" s="771" t="s">
        <v>2855</v>
      </c>
    </row>
    <row r="686" spans="1:4" s="770" customFormat="1" ht="11.25" customHeight="1" x14ac:dyDescent="0.2">
      <c r="A686" s="1181"/>
      <c r="B686" s="830">
        <v>50.8</v>
      </c>
      <c r="C686" s="830">
        <v>50.8</v>
      </c>
      <c r="D686" s="771" t="s">
        <v>11</v>
      </c>
    </row>
    <row r="687" spans="1:4" s="770" customFormat="1" ht="11.25" customHeight="1" x14ac:dyDescent="0.2">
      <c r="A687" s="1180" t="s">
        <v>774</v>
      </c>
      <c r="B687" s="829">
        <v>100</v>
      </c>
      <c r="C687" s="829">
        <v>100</v>
      </c>
      <c r="D687" s="769" t="s">
        <v>770</v>
      </c>
    </row>
    <row r="688" spans="1:4" s="770" customFormat="1" ht="11.25" customHeight="1" x14ac:dyDescent="0.2">
      <c r="A688" s="1182"/>
      <c r="B688" s="831">
        <v>100</v>
      </c>
      <c r="C688" s="831">
        <v>100</v>
      </c>
      <c r="D688" s="772" t="s">
        <v>11</v>
      </c>
    </row>
    <row r="689" spans="1:4" s="770" customFormat="1" ht="11.25" customHeight="1" x14ac:dyDescent="0.2">
      <c r="A689" s="1181" t="s">
        <v>3120</v>
      </c>
      <c r="B689" s="830">
        <v>201.4</v>
      </c>
      <c r="C689" s="830">
        <v>143.07499999999999</v>
      </c>
      <c r="D689" s="771" t="s">
        <v>3064</v>
      </c>
    </row>
    <row r="690" spans="1:4" s="770" customFormat="1" ht="11.25" customHeight="1" x14ac:dyDescent="0.2">
      <c r="A690" s="1181"/>
      <c r="B690" s="830">
        <v>201.4</v>
      </c>
      <c r="C690" s="830">
        <v>143.07499999999999</v>
      </c>
      <c r="D690" s="771" t="s">
        <v>11</v>
      </c>
    </row>
    <row r="691" spans="1:4" s="770" customFormat="1" ht="11.25" customHeight="1" x14ac:dyDescent="0.2">
      <c r="A691" s="1180" t="s">
        <v>3121</v>
      </c>
      <c r="B691" s="829">
        <v>150</v>
      </c>
      <c r="C691" s="829">
        <v>150</v>
      </c>
      <c r="D691" s="769" t="s">
        <v>2963</v>
      </c>
    </row>
    <row r="692" spans="1:4" s="770" customFormat="1" ht="11.25" customHeight="1" x14ac:dyDescent="0.2">
      <c r="A692" s="1182"/>
      <c r="B692" s="831">
        <v>150</v>
      </c>
      <c r="C692" s="831">
        <v>150</v>
      </c>
      <c r="D692" s="772" t="s">
        <v>11</v>
      </c>
    </row>
    <row r="693" spans="1:4" s="770" customFormat="1" ht="11.25" customHeight="1" x14ac:dyDescent="0.2">
      <c r="A693" s="1181" t="s">
        <v>3122</v>
      </c>
      <c r="B693" s="830">
        <v>117</v>
      </c>
      <c r="C693" s="830">
        <v>117</v>
      </c>
      <c r="D693" s="771" t="s">
        <v>2963</v>
      </c>
    </row>
    <row r="694" spans="1:4" s="770" customFormat="1" ht="11.25" customHeight="1" x14ac:dyDescent="0.2">
      <c r="A694" s="1181"/>
      <c r="B694" s="830">
        <v>117</v>
      </c>
      <c r="C694" s="830">
        <v>117</v>
      </c>
      <c r="D694" s="771" t="s">
        <v>11</v>
      </c>
    </row>
    <row r="695" spans="1:4" s="770" customFormat="1" ht="11.25" customHeight="1" x14ac:dyDescent="0.2">
      <c r="A695" s="1180" t="s">
        <v>3123</v>
      </c>
      <c r="B695" s="829">
        <v>4922.68</v>
      </c>
      <c r="C695" s="829">
        <v>4922.68</v>
      </c>
      <c r="D695" s="769" t="s">
        <v>2900</v>
      </c>
    </row>
    <row r="696" spans="1:4" s="770" customFormat="1" ht="11.25" customHeight="1" x14ac:dyDescent="0.2">
      <c r="A696" s="1182"/>
      <c r="B696" s="831">
        <v>4922.68</v>
      </c>
      <c r="C696" s="831">
        <v>4922.68</v>
      </c>
      <c r="D696" s="772" t="s">
        <v>11</v>
      </c>
    </row>
    <row r="697" spans="1:4" s="770" customFormat="1" ht="11.25" customHeight="1" x14ac:dyDescent="0.2">
      <c r="A697" s="1181" t="s">
        <v>3124</v>
      </c>
      <c r="B697" s="830">
        <v>80</v>
      </c>
      <c r="C697" s="830">
        <v>80</v>
      </c>
      <c r="D697" s="771" t="s">
        <v>2951</v>
      </c>
    </row>
    <row r="698" spans="1:4" s="770" customFormat="1" ht="11.25" customHeight="1" x14ac:dyDescent="0.2">
      <c r="A698" s="1181"/>
      <c r="B698" s="830">
        <v>80</v>
      </c>
      <c r="C698" s="830">
        <v>80</v>
      </c>
      <c r="D698" s="771" t="s">
        <v>11</v>
      </c>
    </row>
    <row r="699" spans="1:4" s="770" customFormat="1" ht="11.25" customHeight="1" x14ac:dyDescent="0.2">
      <c r="A699" s="1180" t="s">
        <v>3125</v>
      </c>
      <c r="B699" s="829">
        <v>61.9</v>
      </c>
      <c r="C699" s="829">
        <v>61.9</v>
      </c>
      <c r="D699" s="769" t="s">
        <v>2855</v>
      </c>
    </row>
    <row r="700" spans="1:4" s="770" customFormat="1" ht="11.25" customHeight="1" x14ac:dyDescent="0.2">
      <c r="A700" s="1182"/>
      <c r="B700" s="831">
        <v>61.9</v>
      </c>
      <c r="C700" s="831">
        <v>61.9</v>
      </c>
      <c r="D700" s="772" t="s">
        <v>11</v>
      </c>
    </row>
    <row r="701" spans="1:4" s="770" customFormat="1" ht="11.25" customHeight="1" x14ac:dyDescent="0.2">
      <c r="A701" s="1181" t="s">
        <v>3126</v>
      </c>
      <c r="B701" s="830">
        <v>150</v>
      </c>
      <c r="C701" s="830">
        <v>150</v>
      </c>
      <c r="D701" s="771" t="s">
        <v>2963</v>
      </c>
    </row>
    <row r="702" spans="1:4" s="770" customFormat="1" ht="21" x14ac:dyDescent="0.2">
      <c r="A702" s="1181"/>
      <c r="B702" s="830">
        <v>120</v>
      </c>
      <c r="C702" s="830">
        <v>120</v>
      </c>
      <c r="D702" s="771" t="s">
        <v>2702</v>
      </c>
    </row>
    <row r="703" spans="1:4" s="770" customFormat="1" ht="11.25" customHeight="1" x14ac:dyDescent="0.2">
      <c r="A703" s="1181"/>
      <c r="B703" s="830">
        <v>270</v>
      </c>
      <c r="C703" s="830">
        <v>270</v>
      </c>
      <c r="D703" s="771" t="s">
        <v>11</v>
      </c>
    </row>
    <row r="704" spans="1:4" s="770" customFormat="1" ht="11.25" customHeight="1" x14ac:dyDescent="0.2">
      <c r="A704" s="1180" t="s">
        <v>3127</v>
      </c>
      <c r="B704" s="829">
        <v>9673.4500000000007</v>
      </c>
      <c r="C704" s="829">
        <v>9673.4449999999997</v>
      </c>
      <c r="D704" s="769" t="s">
        <v>3029</v>
      </c>
    </row>
    <row r="705" spans="1:4" s="770" customFormat="1" ht="11.25" customHeight="1" x14ac:dyDescent="0.2">
      <c r="A705" s="1182"/>
      <c r="B705" s="831">
        <v>9673.4500000000007</v>
      </c>
      <c r="C705" s="831">
        <v>9673.4449999999997</v>
      </c>
      <c r="D705" s="772" t="s">
        <v>11</v>
      </c>
    </row>
    <row r="706" spans="1:4" s="770" customFormat="1" ht="11.25" customHeight="1" x14ac:dyDescent="0.2">
      <c r="A706" s="1181" t="s">
        <v>3128</v>
      </c>
      <c r="B706" s="830">
        <v>6259.58</v>
      </c>
      <c r="C706" s="830">
        <v>6259.5749999999998</v>
      </c>
      <c r="D706" s="771" t="s">
        <v>2900</v>
      </c>
    </row>
    <row r="707" spans="1:4" s="770" customFormat="1" ht="11.25" customHeight="1" x14ac:dyDescent="0.2">
      <c r="A707" s="1181"/>
      <c r="B707" s="830">
        <v>6259.58</v>
      </c>
      <c r="C707" s="830">
        <v>6259.5749999999998</v>
      </c>
      <c r="D707" s="771" t="s">
        <v>11</v>
      </c>
    </row>
    <row r="708" spans="1:4" s="770" customFormat="1" ht="11.25" customHeight="1" x14ac:dyDescent="0.2">
      <c r="A708" s="1180" t="s">
        <v>3129</v>
      </c>
      <c r="B708" s="829">
        <v>2648.15</v>
      </c>
      <c r="C708" s="829">
        <v>2648.1489999999999</v>
      </c>
      <c r="D708" s="769" t="s">
        <v>2900</v>
      </c>
    </row>
    <row r="709" spans="1:4" s="770" customFormat="1" ht="11.25" customHeight="1" x14ac:dyDescent="0.2">
      <c r="A709" s="1182"/>
      <c r="B709" s="831">
        <v>2648.15</v>
      </c>
      <c r="C709" s="831">
        <v>2648.1489999999999</v>
      </c>
      <c r="D709" s="772" t="s">
        <v>11</v>
      </c>
    </row>
    <row r="710" spans="1:4" s="770" customFormat="1" ht="21" x14ac:dyDescent="0.2">
      <c r="A710" s="1181" t="s">
        <v>3130</v>
      </c>
      <c r="B710" s="830">
        <v>300</v>
      </c>
      <c r="C710" s="830">
        <v>300</v>
      </c>
      <c r="D710" s="771" t="s">
        <v>2702</v>
      </c>
    </row>
    <row r="711" spans="1:4" s="770" customFormat="1" ht="11.25" customHeight="1" x14ac:dyDescent="0.2">
      <c r="A711" s="1181"/>
      <c r="B711" s="830">
        <v>300</v>
      </c>
      <c r="C711" s="830">
        <v>300</v>
      </c>
      <c r="D711" s="771" t="s">
        <v>11</v>
      </c>
    </row>
    <row r="712" spans="1:4" s="770" customFormat="1" ht="11.25" customHeight="1" x14ac:dyDescent="0.2">
      <c r="A712" s="1180" t="s">
        <v>829</v>
      </c>
      <c r="B712" s="829">
        <v>700</v>
      </c>
      <c r="C712" s="829">
        <v>700</v>
      </c>
      <c r="D712" s="769" t="s">
        <v>2895</v>
      </c>
    </row>
    <row r="713" spans="1:4" s="770" customFormat="1" ht="11.25" customHeight="1" x14ac:dyDescent="0.2">
      <c r="A713" s="1181"/>
      <c r="B713" s="830">
        <v>600</v>
      </c>
      <c r="C713" s="830">
        <v>600</v>
      </c>
      <c r="D713" s="771" t="s">
        <v>810</v>
      </c>
    </row>
    <row r="714" spans="1:4" s="770" customFormat="1" ht="11.25" customHeight="1" x14ac:dyDescent="0.2">
      <c r="A714" s="1182"/>
      <c r="B714" s="831">
        <v>1300</v>
      </c>
      <c r="C714" s="831">
        <v>1300</v>
      </c>
      <c r="D714" s="772" t="s">
        <v>11</v>
      </c>
    </row>
    <row r="715" spans="1:4" s="770" customFormat="1" ht="21" x14ac:dyDescent="0.2">
      <c r="A715" s="1181" t="s">
        <v>3131</v>
      </c>
      <c r="B715" s="830">
        <v>95</v>
      </c>
      <c r="C715" s="830">
        <v>95</v>
      </c>
      <c r="D715" s="771" t="s">
        <v>2709</v>
      </c>
    </row>
    <row r="716" spans="1:4" s="770" customFormat="1" ht="11.25" customHeight="1" x14ac:dyDescent="0.2">
      <c r="A716" s="1181"/>
      <c r="B716" s="830">
        <v>1400</v>
      </c>
      <c r="C716" s="830">
        <v>1400</v>
      </c>
      <c r="D716" s="771" t="s">
        <v>2689</v>
      </c>
    </row>
    <row r="717" spans="1:4" s="770" customFormat="1" ht="11.25" customHeight="1" x14ac:dyDescent="0.2">
      <c r="A717" s="1181"/>
      <c r="B717" s="830">
        <v>500</v>
      </c>
      <c r="C717" s="830">
        <v>500</v>
      </c>
      <c r="D717" s="771" t="s">
        <v>2695</v>
      </c>
    </row>
    <row r="718" spans="1:4" s="770" customFormat="1" ht="11.25" customHeight="1" x14ac:dyDescent="0.2">
      <c r="A718" s="1181"/>
      <c r="B718" s="830">
        <v>1995</v>
      </c>
      <c r="C718" s="830">
        <v>1995</v>
      </c>
      <c r="D718" s="771" t="s">
        <v>11</v>
      </c>
    </row>
    <row r="719" spans="1:4" s="770" customFormat="1" ht="21" x14ac:dyDescent="0.2">
      <c r="A719" s="1180" t="s">
        <v>3132</v>
      </c>
      <c r="B719" s="829">
        <v>45</v>
      </c>
      <c r="C719" s="829">
        <v>45</v>
      </c>
      <c r="D719" s="769" t="s">
        <v>2702</v>
      </c>
    </row>
    <row r="720" spans="1:4" s="770" customFormat="1" ht="11.25" customHeight="1" x14ac:dyDescent="0.2">
      <c r="A720" s="1182"/>
      <c r="B720" s="831">
        <v>45</v>
      </c>
      <c r="C720" s="831">
        <v>45</v>
      </c>
      <c r="D720" s="772" t="s">
        <v>11</v>
      </c>
    </row>
    <row r="721" spans="1:4" s="770" customFormat="1" ht="21" x14ac:dyDescent="0.2">
      <c r="A721" s="1181" t="s">
        <v>3133</v>
      </c>
      <c r="B721" s="830">
        <v>34</v>
      </c>
      <c r="C721" s="830">
        <v>27.97</v>
      </c>
      <c r="D721" s="771" t="s">
        <v>2702</v>
      </c>
    </row>
    <row r="722" spans="1:4" s="770" customFormat="1" ht="11.25" customHeight="1" x14ac:dyDescent="0.2">
      <c r="A722" s="1181"/>
      <c r="B722" s="830">
        <v>34</v>
      </c>
      <c r="C722" s="830">
        <v>27.97</v>
      </c>
      <c r="D722" s="771" t="s">
        <v>11</v>
      </c>
    </row>
    <row r="723" spans="1:4" s="770" customFormat="1" ht="21" x14ac:dyDescent="0.2">
      <c r="A723" s="1180" t="s">
        <v>3134</v>
      </c>
      <c r="B723" s="829">
        <v>150</v>
      </c>
      <c r="C723" s="829">
        <v>150</v>
      </c>
      <c r="D723" s="769" t="s">
        <v>2702</v>
      </c>
    </row>
    <row r="724" spans="1:4" s="770" customFormat="1" ht="11.25" customHeight="1" x14ac:dyDescent="0.2">
      <c r="A724" s="1182"/>
      <c r="B724" s="831">
        <v>150</v>
      </c>
      <c r="C724" s="831">
        <v>150</v>
      </c>
      <c r="D724" s="772" t="s">
        <v>11</v>
      </c>
    </row>
    <row r="725" spans="1:4" s="770" customFormat="1" ht="11.25" customHeight="1" x14ac:dyDescent="0.2">
      <c r="A725" s="1181" t="s">
        <v>3135</v>
      </c>
      <c r="B725" s="830">
        <v>150</v>
      </c>
      <c r="C725" s="830">
        <v>150</v>
      </c>
      <c r="D725" s="771" t="s">
        <v>2963</v>
      </c>
    </row>
    <row r="726" spans="1:4" s="770" customFormat="1" ht="11.25" customHeight="1" x14ac:dyDescent="0.2">
      <c r="A726" s="1181"/>
      <c r="B726" s="830">
        <v>150</v>
      </c>
      <c r="C726" s="830">
        <v>150</v>
      </c>
      <c r="D726" s="771" t="s">
        <v>11</v>
      </c>
    </row>
    <row r="727" spans="1:4" s="770" customFormat="1" ht="21" x14ac:dyDescent="0.2">
      <c r="A727" s="1180" t="s">
        <v>3136</v>
      </c>
      <c r="B727" s="829">
        <v>265</v>
      </c>
      <c r="C727" s="829">
        <v>265</v>
      </c>
      <c r="D727" s="769" t="s">
        <v>2702</v>
      </c>
    </row>
    <row r="728" spans="1:4" s="770" customFormat="1" ht="11.25" customHeight="1" x14ac:dyDescent="0.2">
      <c r="A728" s="1182"/>
      <c r="B728" s="831">
        <v>265</v>
      </c>
      <c r="C728" s="831">
        <v>265</v>
      </c>
      <c r="D728" s="772" t="s">
        <v>11</v>
      </c>
    </row>
    <row r="729" spans="1:4" s="770" customFormat="1" ht="11.25" customHeight="1" x14ac:dyDescent="0.2">
      <c r="A729" s="1181" t="s">
        <v>830</v>
      </c>
      <c r="B729" s="830">
        <v>100</v>
      </c>
      <c r="C729" s="830">
        <v>100</v>
      </c>
      <c r="D729" s="771" t="s">
        <v>810</v>
      </c>
    </row>
    <row r="730" spans="1:4" s="770" customFormat="1" ht="11.25" customHeight="1" x14ac:dyDescent="0.2">
      <c r="A730" s="1181"/>
      <c r="B730" s="830">
        <v>100</v>
      </c>
      <c r="C730" s="830">
        <v>100</v>
      </c>
      <c r="D730" s="771" t="s">
        <v>11</v>
      </c>
    </row>
    <row r="731" spans="1:4" s="770" customFormat="1" ht="11.25" customHeight="1" x14ac:dyDescent="0.2">
      <c r="A731" s="1180" t="s">
        <v>3137</v>
      </c>
      <c r="B731" s="829">
        <v>4000</v>
      </c>
      <c r="C731" s="829">
        <v>4000</v>
      </c>
      <c r="D731" s="769" t="s">
        <v>2895</v>
      </c>
    </row>
    <row r="732" spans="1:4" s="770" customFormat="1" ht="21" x14ac:dyDescent="0.2">
      <c r="A732" s="1181"/>
      <c r="B732" s="830">
        <v>200</v>
      </c>
      <c r="C732" s="830">
        <v>50</v>
      </c>
      <c r="D732" s="771" t="s">
        <v>2702</v>
      </c>
    </row>
    <row r="733" spans="1:4" s="770" customFormat="1" ht="11.25" customHeight="1" x14ac:dyDescent="0.2">
      <c r="A733" s="1182"/>
      <c r="B733" s="831">
        <v>4200</v>
      </c>
      <c r="C733" s="831">
        <v>4050</v>
      </c>
      <c r="D733" s="772" t="s">
        <v>11</v>
      </c>
    </row>
    <row r="734" spans="1:4" s="770" customFormat="1" ht="11.25" customHeight="1" x14ac:dyDescent="0.2">
      <c r="A734" s="1181" t="s">
        <v>908</v>
      </c>
      <c r="B734" s="830">
        <v>50</v>
      </c>
      <c r="C734" s="830">
        <v>50</v>
      </c>
      <c r="D734" s="771" t="s">
        <v>906</v>
      </c>
    </row>
    <row r="735" spans="1:4" s="770" customFormat="1" ht="11.25" customHeight="1" x14ac:dyDescent="0.2">
      <c r="A735" s="1181"/>
      <c r="B735" s="830">
        <v>50</v>
      </c>
      <c r="C735" s="830">
        <v>50</v>
      </c>
      <c r="D735" s="771" t="s">
        <v>11</v>
      </c>
    </row>
    <row r="736" spans="1:4" s="770" customFormat="1" ht="11.25" customHeight="1" x14ac:dyDescent="0.2">
      <c r="A736" s="1180" t="s">
        <v>726</v>
      </c>
      <c r="B736" s="829">
        <v>200</v>
      </c>
      <c r="C736" s="829">
        <v>100</v>
      </c>
      <c r="D736" s="769" t="s">
        <v>713</v>
      </c>
    </row>
    <row r="737" spans="1:4" s="770" customFormat="1" ht="11.25" customHeight="1" x14ac:dyDescent="0.2">
      <c r="A737" s="1182"/>
      <c r="B737" s="831">
        <v>200</v>
      </c>
      <c r="C737" s="831">
        <v>100</v>
      </c>
      <c r="D737" s="772" t="s">
        <v>11</v>
      </c>
    </row>
    <row r="738" spans="1:4" s="770" customFormat="1" ht="11.25" customHeight="1" x14ac:dyDescent="0.2">
      <c r="A738" s="1181" t="s">
        <v>3138</v>
      </c>
      <c r="B738" s="830">
        <v>52</v>
      </c>
      <c r="C738" s="830">
        <v>52</v>
      </c>
      <c r="D738" s="771" t="s">
        <v>2855</v>
      </c>
    </row>
    <row r="739" spans="1:4" s="770" customFormat="1" ht="11.25" customHeight="1" x14ac:dyDescent="0.2">
      <c r="A739" s="1181"/>
      <c r="B739" s="830">
        <v>52</v>
      </c>
      <c r="C739" s="830">
        <v>52</v>
      </c>
      <c r="D739" s="771" t="s">
        <v>11</v>
      </c>
    </row>
    <row r="740" spans="1:4" s="770" customFormat="1" ht="21" x14ac:dyDescent="0.2">
      <c r="A740" s="1180" t="s">
        <v>3139</v>
      </c>
      <c r="B740" s="829">
        <v>250</v>
      </c>
      <c r="C740" s="829">
        <v>250</v>
      </c>
      <c r="D740" s="769" t="s">
        <v>2709</v>
      </c>
    </row>
    <row r="741" spans="1:4" s="770" customFormat="1" ht="11.25" customHeight="1" x14ac:dyDescent="0.2">
      <c r="A741" s="1181"/>
      <c r="B741" s="830">
        <v>2510</v>
      </c>
      <c r="C741" s="830">
        <v>2510</v>
      </c>
      <c r="D741" s="771" t="s">
        <v>2689</v>
      </c>
    </row>
    <row r="742" spans="1:4" s="770" customFormat="1" ht="11.25" customHeight="1" x14ac:dyDescent="0.2">
      <c r="A742" s="1181"/>
      <c r="B742" s="830">
        <v>78</v>
      </c>
      <c r="C742" s="830">
        <v>78</v>
      </c>
      <c r="D742" s="771" t="s">
        <v>2695</v>
      </c>
    </row>
    <row r="743" spans="1:4" s="770" customFormat="1" ht="11.25" customHeight="1" x14ac:dyDescent="0.2">
      <c r="A743" s="1182"/>
      <c r="B743" s="831">
        <v>2838</v>
      </c>
      <c r="C743" s="831">
        <v>2838</v>
      </c>
      <c r="D743" s="772" t="s">
        <v>11</v>
      </c>
    </row>
    <row r="744" spans="1:4" s="770" customFormat="1" ht="11.25" customHeight="1" x14ac:dyDescent="0.2">
      <c r="A744" s="1181" t="s">
        <v>3140</v>
      </c>
      <c r="B744" s="830">
        <v>2684</v>
      </c>
      <c r="C744" s="830">
        <v>2684</v>
      </c>
      <c r="D744" s="771" t="s">
        <v>2689</v>
      </c>
    </row>
    <row r="745" spans="1:4" s="770" customFormat="1" ht="11.25" customHeight="1" x14ac:dyDescent="0.2">
      <c r="A745" s="1181"/>
      <c r="B745" s="830">
        <v>1015.36</v>
      </c>
      <c r="C745" s="830">
        <v>1015.36</v>
      </c>
      <c r="D745" s="771" t="s">
        <v>2402</v>
      </c>
    </row>
    <row r="746" spans="1:4" s="770" customFormat="1" ht="11.25" customHeight="1" x14ac:dyDescent="0.2">
      <c r="A746" s="1181"/>
      <c r="B746" s="830">
        <v>3699.36</v>
      </c>
      <c r="C746" s="830">
        <v>3699.36</v>
      </c>
      <c r="D746" s="771" t="s">
        <v>11</v>
      </c>
    </row>
    <row r="747" spans="1:4" s="770" customFormat="1" ht="11.25" customHeight="1" x14ac:dyDescent="0.2">
      <c r="A747" s="1180" t="s">
        <v>889</v>
      </c>
      <c r="B747" s="829">
        <v>30</v>
      </c>
      <c r="C747" s="829">
        <v>30</v>
      </c>
      <c r="D747" s="769" t="s">
        <v>887</v>
      </c>
    </row>
    <row r="748" spans="1:4" s="770" customFormat="1" ht="11.25" customHeight="1" x14ac:dyDescent="0.2">
      <c r="A748" s="1182"/>
      <c r="B748" s="831">
        <v>30</v>
      </c>
      <c r="C748" s="831">
        <v>30</v>
      </c>
      <c r="D748" s="772" t="s">
        <v>11</v>
      </c>
    </row>
    <row r="749" spans="1:4" s="770" customFormat="1" ht="11.25" customHeight="1" x14ac:dyDescent="0.2">
      <c r="A749" s="1181" t="s">
        <v>3141</v>
      </c>
      <c r="B749" s="830">
        <v>151.30000000000001</v>
      </c>
      <c r="C749" s="830">
        <v>151.30000000000001</v>
      </c>
      <c r="D749" s="771" t="s">
        <v>2691</v>
      </c>
    </row>
    <row r="750" spans="1:4" s="770" customFormat="1" ht="11.25" customHeight="1" x14ac:dyDescent="0.2">
      <c r="A750" s="1181"/>
      <c r="B750" s="830">
        <v>151.30000000000001</v>
      </c>
      <c r="C750" s="830">
        <v>151.30000000000001</v>
      </c>
      <c r="D750" s="771" t="s">
        <v>11</v>
      </c>
    </row>
    <row r="751" spans="1:4" s="770" customFormat="1" ht="11.25" customHeight="1" x14ac:dyDescent="0.2">
      <c r="A751" s="1180" t="s">
        <v>831</v>
      </c>
      <c r="B751" s="829">
        <v>4000</v>
      </c>
      <c r="C751" s="829">
        <v>4000</v>
      </c>
      <c r="D751" s="769" t="s">
        <v>2895</v>
      </c>
    </row>
    <row r="752" spans="1:4" s="770" customFormat="1" ht="11.25" customHeight="1" x14ac:dyDescent="0.2">
      <c r="A752" s="1181"/>
      <c r="B752" s="830">
        <v>500</v>
      </c>
      <c r="C752" s="830">
        <v>500</v>
      </c>
      <c r="D752" s="771" t="s">
        <v>810</v>
      </c>
    </row>
    <row r="753" spans="1:4" s="770" customFormat="1" ht="11.25" customHeight="1" x14ac:dyDescent="0.2">
      <c r="A753" s="1182"/>
      <c r="B753" s="831">
        <v>4500</v>
      </c>
      <c r="C753" s="831">
        <v>4500</v>
      </c>
      <c r="D753" s="772" t="s">
        <v>11</v>
      </c>
    </row>
    <row r="754" spans="1:4" s="770" customFormat="1" ht="11.25" customHeight="1" x14ac:dyDescent="0.2">
      <c r="A754" s="1181" t="s">
        <v>3142</v>
      </c>
      <c r="B754" s="830">
        <v>214.8</v>
      </c>
      <c r="C754" s="830">
        <v>214.8</v>
      </c>
      <c r="D754" s="771" t="s">
        <v>2909</v>
      </c>
    </row>
    <row r="755" spans="1:4" s="770" customFormat="1" ht="11.25" customHeight="1" x14ac:dyDescent="0.2">
      <c r="A755" s="1181"/>
      <c r="B755" s="830">
        <v>214.8</v>
      </c>
      <c r="C755" s="830">
        <v>214.8</v>
      </c>
      <c r="D755" s="771" t="s">
        <v>11</v>
      </c>
    </row>
    <row r="756" spans="1:4" s="770" customFormat="1" ht="21" x14ac:dyDescent="0.2">
      <c r="A756" s="1180" t="s">
        <v>3143</v>
      </c>
      <c r="B756" s="829">
        <v>150</v>
      </c>
      <c r="C756" s="829">
        <v>150</v>
      </c>
      <c r="D756" s="769" t="s">
        <v>2702</v>
      </c>
    </row>
    <row r="757" spans="1:4" s="770" customFormat="1" ht="11.25" customHeight="1" x14ac:dyDescent="0.2">
      <c r="A757" s="1182"/>
      <c r="B757" s="831">
        <v>150</v>
      </c>
      <c r="C757" s="831">
        <v>150</v>
      </c>
      <c r="D757" s="772" t="s">
        <v>11</v>
      </c>
    </row>
    <row r="758" spans="1:4" s="770" customFormat="1" ht="21" x14ac:dyDescent="0.2">
      <c r="A758" s="1181" t="s">
        <v>3144</v>
      </c>
      <c r="B758" s="830">
        <v>50</v>
      </c>
      <c r="C758" s="830">
        <v>50</v>
      </c>
      <c r="D758" s="771" t="s">
        <v>2702</v>
      </c>
    </row>
    <row r="759" spans="1:4" s="770" customFormat="1" ht="11.25" customHeight="1" x14ac:dyDescent="0.2">
      <c r="A759" s="1181"/>
      <c r="B759" s="830">
        <v>50</v>
      </c>
      <c r="C759" s="830">
        <v>50</v>
      </c>
      <c r="D759" s="771" t="s">
        <v>11</v>
      </c>
    </row>
    <row r="760" spans="1:4" s="770" customFormat="1" ht="21" x14ac:dyDescent="0.2">
      <c r="A760" s="1180" t="s">
        <v>3145</v>
      </c>
      <c r="B760" s="829">
        <v>150</v>
      </c>
      <c r="C760" s="829">
        <v>150</v>
      </c>
      <c r="D760" s="769" t="s">
        <v>2702</v>
      </c>
    </row>
    <row r="761" spans="1:4" s="770" customFormat="1" ht="11.25" customHeight="1" x14ac:dyDescent="0.2">
      <c r="A761" s="1182"/>
      <c r="B761" s="831">
        <v>150</v>
      </c>
      <c r="C761" s="831">
        <v>150</v>
      </c>
      <c r="D761" s="772" t="s">
        <v>11</v>
      </c>
    </row>
    <row r="762" spans="1:4" s="770" customFormat="1" ht="21" x14ac:dyDescent="0.2">
      <c r="A762" s="1181" t="s">
        <v>3146</v>
      </c>
      <c r="B762" s="830">
        <v>150</v>
      </c>
      <c r="C762" s="830">
        <v>150</v>
      </c>
      <c r="D762" s="771" t="s">
        <v>2702</v>
      </c>
    </row>
    <row r="763" spans="1:4" s="770" customFormat="1" ht="11.25" customHeight="1" x14ac:dyDescent="0.2">
      <c r="A763" s="1181"/>
      <c r="B763" s="830">
        <v>150</v>
      </c>
      <c r="C763" s="830">
        <v>150</v>
      </c>
      <c r="D763" s="771" t="s">
        <v>11</v>
      </c>
    </row>
    <row r="764" spans="1:4" s="770" customFormat="1" ht="21" x14ac:dyDescent="0.2">
      <c r="A764" s="1180" t="s">
        <v>3147</v>
      </c>
      <c r="B764" s="829">
        <v>135</v>
      </c>
      <c r="C764" s="829">
        <v>135</v>
      </c>
      <c r="D764" s="769" t="s">
        <v>2702</v>
      </c>
    </row>
    <row r="765" spans="1:4" s="770" customFormat="1" ht="11.25" customHeight="1" x14ac:dyDescent="0.2">
      <c r="A765" s="1182"/>
      <c r="B765" s="831">
        <v>135</v>
      </c>
      <c r="C765" s="831">
        <v>135</v>
      </c>
      <c r="D765" s="772" t="s">
        <v>11</v>
      </c>
    </row>
    <row r="766" spans="1:4" s="770" customFormat="1" ht="11.25" customHeight="1" x14ac:dyDescent="0.2">
      <c r="A766" s="1181" t="s">
        <v>3148</v>
      </c>
      <c r="B766" s="830">
        <v>631</v>
      </c>
      <c r="C766" s="830">
        <v>631</v>
      </c>
      <c r="D766" s="771" t="s">
        <v>2689</v>
      </c>
    </row>
    <row r="767" spans="1:4" s="770" customFormat="1" ht="11.25" customHeight="1" x14ac:dyDescent="0.2">
      <c r="A767" s="1181"/>
      <c r="B767" s="830">
        <v>631</v>
      </c>
      <c r="C767" s="830">
        <v>631</v>
      </c>
      <c r="D767" s="771" t="s">
        <v>11</v>
      </c>
    </row>
    <row r="768" spans="1:4" s="770" customFormat="1" ht="21" x14ac:dyDescent="0.2">
      <c r="A768" s="1180" t="s">
        <v>3149</v>
      </c>
      <c r="B768" s="829">
        <v>35</v>
      </c>
      <c r="C768" s="829">
        <v>35</v>
      </c>
      <c r="D768" s="769" t="s">
        <v>2702</v>
      </c>
    </row>
    <row r="769" spans="1:4" s="770" customFormat="1" ht="11.25" customHeight="1" x14ac:dyDescent="0.2">
      <c r="A769" s="1182"/>
      <c r="B769" s="831">
        <v>35</v>
      </c>
      <c r="C769" s="831">
        <v>35</v>
      </c>
      <c r="D769" s="772" t="s">
        <v>11</v>
      </c>
    </row>
    <row r="770" spans="1:4" s="770" customFormat="1" ht="11.25" customHeight="1" x14ac:dyDescent="0.2">
      <c r="A770" s="1181" t="s">
        <v>3150</v>
      </c>
      <c r="B770" s="830">
        <v>300</v>
      </c>
      <c r="C770" s="830">
        <v>300</v>
      </c>
      <c r="D770" s="771" t="s">
        <v>487</v>
      </c>
    </row>
    <row r="771" spans="1:4" s="770" customFormat="1" ht="11.25" customHeight="1" x14ac:dyDescent="0.2">
      <c r="A771" s="1181"/>
      <c r="B771" s="830">
        <v>300</v>
      </c>
      <c r="C771" s="830">
        <v>300</v>
      </c>
      <c r="D771" s="771" t="s">
        <v>11</v>
      </c>
    </row>
    <row r="772" spans="1:4" s="770" customFormat="1" ht="11.25" customHeight="1" x14ac:dyDescent="0.2">
      <c r="A772" s="1180" t="s">
        <v>727</v>
      </c>
      <c r="B772" s="829">
        <v>150</v>
      </c>
      <c r="C772" s="829">
        <v>150</v>
      </c>
      <c r="D772" s="769" t="s">
        <v>2934</v>
      </c>
    </row>
    <row r="773" spans="1:4" s="770" customFormat="1" ht="11.25" customHeight="1" x14ac:dyDescent="0.2">
      <c r="A773" s="1181"/>
      <c r="B773" s="830">
        <v>200</v>
      </c>
      <c r="C773" s="830">
        <v>100</v>
      </c>
      <c r="D773" s="771" t="s">
        <v>713</v>
      </c>
    </row>
    <row r="774" spans="1:4" s="770" customFormat="1" ht="11.25" customHeight="1" x14ac:dyDescent="0.2">
      <c r="A774" s="1182"/>
      <c r="B774" s="831">
        <v>350</v>
      </c>
      <c r="C774" s="831">
        <v>250</v>
      </c>
      <c r="D774" s="772" t="s">
        <v>11</v>
      </c>
    </row>
    <row r="775" spans="1:4" s="770" customFormat="1" ht="11.25" customHeight="1" x14ac:dyDescent="0.2">
      <c r="A775" s="1181" t="s">
        <v>3151</v>
      </c>
      <c r="B775" s="830">
        <v>15031.76</v>
      </c>
      <c r="C775" s="830">
        <v>15019.253999999999</v>
      </c>
      <c r="D775" s="771" t="s">
        <v>2900</v>
      </c>
    </row>
    <row r="776" spans="1:4" s="770" customFormat="1" ht="11.25" customHeight="1" x14ac:dyDescent="0.2">
      <c r="A776" s="1181"/>
      <c r="B776" s="830">
        <v>15031.76</v>
      </c>
      <c r="C776" s="830">
        <v>15019.253999999999</v>
      </c>
      <c r="D776" s="771" t="s">
        <v>11</v>
      </c>
    </row>
    <row r="777" spans="1:4" s="770" customFormat="1" ht="11.25" customHeight="1" x14ac:dyDescent="0.2">
      <c r="A777" s="1180" t="s">
        <v>607</v>
      </c>
      <c r="B777" s="829">
        <v>190</v>
      </c>
      <c r="C777" s="829">
        <v>190</v>
      </c>
      <c r="D777" s="769" t="s">
        <v>599</v>
      </c>
    </row>
    <row r="778" spans="1:4" s="770" customFormat="1" ht="11.25" customHeight="1" x14ac:dyDescent="0.2">
      <c r="A778" s="1182"/>
      <c r="B778" s="831">
        <v>190</v>
      </c>
      <c r="C778" s="831">
        <v>190</v>
      </c>
      <c r="D778" s="772" t="s">
        <v>11</v>
      </c>
    </row>
    <row r="779" spans="1:4" s="770" customFormat="1" ht="11.25" customHeight="1" x14ac:dyDescent="0.2">
      <c r="A779" s="1181" t="s">
        <v>473</v>
      </c>
      <c r="B779" s="830">
        <v>2000</v>
      </c>
      <c r="C779" s="830">
        <v>1000</v>
      </c>
      <c r="D779" s="771" t="s">
        <v>3152</v>
      </c>
    </row>
    <row r="780" spans="1:4" s="770" customFormat="1" ht="11.25" customHeight="1" x14ac:dyDescent="0.2">
      <c r="A780" s="1181"/>
      <c r="B780" s="830">
        <v>2000</v>
      </c>
      <c r="C780" s="830">
        <v>1000</v>
      </c>
      <c r="D780" s="771" t="s">
        <v>11</v>
      </c>
    </row>
    <row r="781" spans="1:4" s="770" customFormat="1" ht="11.25" customHeight="1" x14ac:dyDescent="0.2">
      <c r="A781" s="1180" t="s">
        <v>3153</v>
      </c>
      <c r="B781" s="829">
        <v>48.9</v>
      </c>
      <c r="C781" s="829">
        <v>48.9</v>
      </c>
      <c r="D781" s="769" t="s">
        <v>2909</v>
      </c>
    </row>
    <row r="782" spans="1:4" s="770" customFormat="1" ht="11.25" customHeight="1" x14ac:dyDescent="0.2">
      <c r="A782" s="1181"/>
      <c r="B782" s="830">
        <v>93.4</v>
      </c>
      <c r="C782" s="830">
        <v>74.779399999999995</v>
      </c>
      <c r="D782" s="771" t="s">
        <v>2855</v>
      </c>
    </row>
    <row r="783" spans="1:4" s="770" customFormat="1" ht="11.25" customHeight="1" x14ac:dyDescent="0.2">
      <c r="A783" s="1182"/>
      <c r="B783" s="831">
        <v>142.30000000000001</v>
      </c>
      <c r="C783" s="831">
        <v>123.67939999999999</v>
      </c>
      <c r="D783" s="772" t="s">
        <v>11</v>
      </c>
    </row>
    <row r="784" spans="1:4" s="770" customFormat="1" ht="11.25" customHeight="1" x14ac:dyDescent="0.2">
      <c r="A784" s="1181" t="s">
        <v>3154</v>
      </c>
      <c r="B784" s="830">
        <v>150</v>
      </c>
      <c r="C784" s="830">
        <v>150</v>
      </c>
      <c r="D784" s="771" t="s">
        <v>2909</v>
      </c>
    </row>
    <row r="785" spans="1:4" s="770" customFormat="1" ht="11.25" customHeight="1" x14ac:dyDescent="0.2">
      <c r="A785" s="1181"/>
      <c r="B785" s="830">
        <v>150</v>
      </c>
      <c r="C785" s="830">
        <v>150</v>
      </c>
      <c r="D785" s="771" t="s">
        <v>11</v>
      </c>
    </row>
    <row r="786" spans="1:4" s="770" customFormat="1" ht="11.25" customHeight="1" x14ac:dyDescent="0.2">
      <c r="A786" s="1180" t="s">
        <v>3155</v>
      </c>
      <c r="B786" s="829">
        <v>41.45</v>
      </c>
      <c r="C786" s="829">
        <v>25.63</v>
      </c>
      <c r="D786" s="769" t="s">
        <v>2855</v>
      </c>
    </row>
    <row r="787" spans="1:4" s="770" customFormat="1" ht="11.25" customHeight="1" x14ac:dyDescent="0.2">
      <c r="A787" s="1182"/>
      <c r="B787" s="831">
        <v>41.45</v>
      </c>
      <c r="C787" s="831">
        <v>25.63</v>
      </c>
      <c r="D787" s="772" t="s">
        <v>11</v>
      </c>
    </row>
    <row r="788" spans="1:4" s="770" customFormat="1" ht="21" x14ac:dyDescent="0.2">
      <c r="A788" s="1181" t="s">
        <v>3156</v>
      </c>
      <c r="B788" s="830">
        <v>504</v>
      </c>
      <c r="C788" s="830">
        <v>504</v>
      </c>
      <c r="D788" s="771" t="s">
        <v>2709</v>
      </c>
    </row>
    <row r="789" spans="1:4" s="770" customFormat="1" ht="11.25" customHeight="1" x14ac:dyDescent="0.2">
      <c r="A789" s="1181"/>
      <c r="B789" s="830">
        <v>4825</v>
      </c>
      <c r="C789" s="830">
        <v>4825</v>
      </c>
      <c r="D789" s="771" t="s">
        <v>2689</v>
      </c>
    </row>
    <row r="790" spans="1:4" s="770" customFormat="1" ht="11.25" customHeight="1" x14ac:dyDescent="0.2">
      <c r="A790" s="1181"/>
      <c r="B790" s="830">
        <v>106</v>
      </c>
      <c r="C790" s="830">
        <v>106</v>
      </c>
      <c r="D790" s="771" t="s">
        <v>2695</v>
      </c>
    </row>
    <row r="791" spans="1:4" s="770" customFormat="1" ht="11.25" customHeight="1" x14ac:dyDescent="0.2">
      <c r="A791" s="1181"/>
      <c r="B791" s="830">
        <v>652.00000000000011</v>
      </c>
      <c r="C791" s="830">
        <v>652.00000000000011</v>
      </c>
      <c r="D791" s="771" t="s">
        <v>2294</v>
      </c>
    </row>
    <row r="792" spans="1:4" s="770" customFormat="1" ht="11.25" customHeight="1" x14ac:dyDescent="0.2">
      <c r="A792" s="1181"/>
      <c r="B792" s="830">
        <v>6087</v>
      </c>
      <c r="C792" s="830">
        <v>6087</v>
      </c>
      <c r="D792" s="771" t="s">
        <v>11</v>
      </c>
    </row>
    <row r="793" spans="1:4" s="770" customFormat="1" ht="11.25" customHeight="1" x14ac:dyDescent="0.2">
      <c r="A793" s="1180" t="s">
        <v>798</v>
      </c>
      <c r="B793" s="829">
        <v>200</v>
      </c>
      <c r="C793" s="829">
        <v>200</v>
      </c>
      <c r="D793" s="769" t="s">
        <v>3157</v>
      </c>
    </row>
    <row r="794" spans="1:4" s="770" customFormat="1" ht="11.25" customHeight="1" x14ac:dyDescent="0.2">
      <c r="A794" s="1182"/>
      <c r="B794" s="831">
        <v>200</v>
      </c>
      <c r="C794" s="831">
        <v>200</v>
      </c>
      <c r="D794" s="772" t="s">
        <v>11</v>
      </c>
    </row>
    <row r="795" spans="1:4" s="770" customFormat="1" ht="11.25" customHeight="1" x14ac:dyDescent="0.2">
      <c r="A795" s="1181" t="s">
        <v>3158</v>
      </c>
      <c r="B795" s="830">
        <v>53.5</v>
      </c>
      <c r="C795" s="830">
        <v>53.5</v>
      </c>
      <c r="D795" s="771" t="s">
        <v>2697</v>
      </c>
    </row>
    <row r="796" spans="1:4" s="770" customFormat="1" ht="21" x14ac:dyDescent="0.2">
      <c r="A796" s="1181"/>
      <c r="B796" s="830">
        <v>2157</v>
      </c>
      <c r="C796" s="830">
        <v>2157</v>
      </c>
      <c r="D796" s="771" t="s">
        <v>2709</v>
      </c>
    </row>
    <row r="797" spans="1:4" s="770" customFormat="1" ht="11.25" customHeight="1" x14ac:dyDescent="0.2">
      <c r="A797" s="1181"/>
      <c r="B797" s="830">
        <v>12295</v>
      </c>
      <c r="C797" s="830">
        <v>12295</v>
      </c>
      <c r="D797" s="771" t="s">
        <v>2689</v>
      </c>
    </row>
    <row r="798" spans="1:4" s="770" customFormat="1" ht="11.25" customHeight="1" x14ac:dyDescent="0.2">
      <c r="A798" s="1181"/>
      <c r="B798" s="830">
        <v>30.7</v>
      </c>
      <c r="C798" s="830">
        <v>30.7</v>
      </c>
      <c r="D798" s="771" t="s">
        <v>2690</v>
      </c>
    </row>
    <row r="799" spans="1:4" s="770" customFormat="1" ht="11.25" customHeight="1" x14ac:dyDescent="0.2">
      <c r="A799" s="1181"/>
      <c r="B799" s="830">
        <v>800</v>
      </c>
      <c r="C799" s="830">
        <v>800</v>
      </c>
      <c r="D799" s="771" t="s">
        <v>2695</v>
      </c>
    </row>
    <row r="800" spans="1:4" s="770" customFormat="1" ht="21" x14ac:dyDescent="0.2">
      <c r="A800" s="1181"/>
      <c r="B800" s="830">
        <v>150</v>
      </c>
      <c r="C800" s="830">
        <v>150</v>
      </c>
      <c r="D800" s="771" t="s">
        <v>2911</v>
      </c>
    </row>
    <row r="801" spans="1:4" s="770" customFormat="1" ht="11.25" customHeight="1" x14ac:dyDescent="0.2">
      <c r="A801" s="1181"/>
      <c r="B801" s="830">
        <v>1799.0000000000002</v>
      </c>
      <c r="C801" s="830">
        <v>1799.0000000000002</v>
      </c>
      <c r="D801" s="771" t="s">
        <v>2294</v>
      </c>
    </row>
    <row r="802" spans="1:4" s="770" customFormat="1" ht="11.25" customHeight="1" x14ac:dyDescent="0.2">
      <c r="A802" s="1181"/>
      <c r="B802" s="830">
        <v>17285.2</v>
      </c>
      <c r="C802" s="830">
        <v>17285.2</v>
      </c>
      <c r="D802" s="771" t="s">
        <v>11</v>
      </c>
    </row>
    <row r="803" spans="1:4" s="770" customFormat="1" ht="21" x14ac:dyDescent="0.2">
      <c r="A803" s="1180" t="s">
        <v>3159</v>
      </c>
      <c r="B803" s="829">
        <v>159</v>
      </c>
      <c r="C803" s="829">
        <v>159</v>
      </c>
      <c r="D803" s="769" t="s">
        <v>2709</v>
      </c>
    </row>
    <row r="804" spans="1:4" s="770" customFormat="1" ht="11.25" customHeight="1" x14ac:dyDescent="0.2">
      <c r="A804" s="1181"/>
      <c r="B804" s="830">
        <v>3295</v>
      </c>
      <c r="C804" s="830">
        <v>3295</v>
      </c>
      <c r="D804" s="771" t="s">
        <v>2689</v>
      </c>
    </row>
    <row r="805" spans="1:4" s="770" customFormat="1" ht="11.25" customHeight="1" x14ac:dyDescent="0.2">
      <c r="A805" s="1182"/>
      <c r="B805" s="831">
        <v>3454</v>
      </c>
      <c r="C805" s="831">
        <v>3454</v>
      </c>
      <c r="D805" s="772" t="s">
        <v>11</v>
      </c>
    </row>
    <row r="806" spans="1:4" s="770" customFormat="1" ht="11.25" customHeight="1" x14ac:dyDescent="0.2">
      <c r="A806" s="1181" t="s">
        <v>782</v>
      </c>
      <c r="B806" s="830">
        <v>64.7</v>
      </c>
      <c r="C806" s="830">
        <v>64.7</v>
      </c>
      <c r="D806" s="771" t="s">
        <v>2931</v>
      </c>
    </row>
    <row r="807" spans="1:4" s="770" customFormat="1" ht="21" x14ac:dyDescent="0.2">
      <c r="A807" s="1181"/>
      <c r="B807" s="830">
        <v>2641</v>
      </c>
      <c r="C807" s="830">
        <v>2641</v>
      </c>
      <c r="D807" s="771" t="s">
        <v>2709</v>
      </c>
    </row>
    <row r="808" spans="1:4" s="770" customFormat="1" ht="11.25" customHeight="1" x14ac:dyDescent="0.2">
      <c r="A808" s="1181"/>
      <c r="B808" s="830">
        <v>34649</v>
      </c>
      <c r="C808" s="830">
        <v>34649</v>
      </c>
      <c r="D808" s="771" t="s">
        <v>2689</v>
      </c>
    </row>
    <row r="809" spans="1:4" s="770" customFormat="1" ht="11.25" customHeight="1" x14ac:dyDescent="0.2">
      <c r="A809" s="1181"/>
      <c r="B809" s="830">
        <v>719.19999999999993</v>
      </c>
      <c r="C809" s="830">
        <v>719.19999999999993</v>
      </c>
      <c r="D809" s="771" t="s">
        <v>2695</v>
      </c>
    </row>
    <row r="810" spans="1:4" s="770" customFormat="1" ht="11.25" customHeight="1" x14ac:dyDescent="0.2">
      <c r="A810" s="1181"/>
      <c r="B810" s="830">
        <v>120</v>
      </c>
      <c r="C810" s="830">
        <v>103.52799999999999</v>
      </c>
      <c r="D810" s="771" t="s">
        <v>781</v>
      </c>
    </row>
    <row r="811" spans="1:4" s="770" customFormat="1" ht="11.25" customHeight="1" x14ac:dyDescent="0.2">
      <c r="A811" s="1181"/>
      <c r="B811" s="830">
        <v>300</v>
      </c>
      <c r="C811" s="830">
        <v>300</v>
      </c>
      <c r="D811" s="771" t="s">
        <v>790</v>
      </c>
    </row>
    <row r="812" spans="1:4" s="770" customFormat="1" ht="11.25" customHeight="1" x14ac:dyDescent="0.2">
      <c r="A812" s="1181"/>
      <c r="B812" s="830">
        <v>38493.899999999994</v>
      </c>
      <c r="C812" s="830">
        <v>38477.427999999993</v>
      </c>
      <c r="D812" s="771" t="s">
        <v>11</v>
      </c>
    </row>
    <row r="813" spans="1:4" s="770" customFormat="1" ht="21" x14ac:dyDescent="0.2">
      <c r="A813" s="1180" t="s">
        <v>3160</v>
      </c>
      <c r="B813" s="829">
        <v>683</v>
      </c>
      <c r="C813" s="829">
        <v>683</v>
      </c>
      <c r="D813" s="769" t="s">
        <v>2709</v>
      </c>
    </row>
    <row r="814" spans="1:4" s="770" customFormat="1" ht="11.25" customHeight="1" x14ac:dyDescent="0.2">
      <c r="A814" s="1181"/>
      <c r="B814" s="830">
        <v>8451</v>
      </c>
      <c r="C814" s="830">
        <v>8451</v>
      </c>
      <c r="D814" s="771" t="s">
        <v>2689</v>
      </c>
    </row>
    <row r="815" spans="1:4" s="770" customFormat="1" ht="11.25" customHeight="1" x14ac:dyDescent="0.2">
      <c r="A815" s="1181"/>
      <c r="B815" s="830">
        <v>290.60000000000002</v>
      </c>
      <c r="C815" s="830">
        <v>290.60000000000002</v>
      </c>
      <c r="D815" s="771" t="s">
        <v>2695</v>
      </c>
    </row>
    <row r="816" spans="1:4" s="770" customFormat="1" ht="11.25" customHeight="1" x14ac:dyDescent="0.2">
      <c r="A816" s="1182"/>
      <c r="B816" s="831">
        <v>9424.6</v>
      </c>
      <c r="C816" s="831">
        <v>9424.6</v>
      </c>
      <c r="D816" s="772" t="s">
        <v>11</v>
      </c>
    </row>
    <row r="817" spans="1:4" s="770" customFormat="1" ht="21" x14ac:dyDescent="0.2">
      <c r="A817" s="1181" t="s">
        <v>3161</v>
      </c>
      <c r="B817" s="830">
        <v>160</v>
      </c>
      <c r="C817" s="830">
        <v>160</v>
      </c>
      <c r="D817" s="771" t="s">
        <v>2709</v>
      </c>
    </row>
    <row r="818" spans="1:4" s="770" customFormat="1" ht="11.25" customHeight="1" x14ac:dyDescent="0.2">
      <c r="A818" s="1181"/>
      <c r="B818" s="830">
        <v>2512</v>
      </c>
      <c r="C818" s="830">
        <v>2512</v>
      </c>
      <c r="D818" s="771" t="s">
        <v>2689</v>
      </c>
    </row>
    <row r="819" spans="1:4" s="770" customFormat="1" ht="11.25" customHeight="1" x14ac:dyDescent="0.2">
      <c r="A819" s="1181"/>
      <c r="B819" s="830">
        <v>300</v>
      </c>
      <c r="C819" s="830">
        <v>300</v>
      </c>
      <c r="D819" s="771" t="s">
        <v>2695</v>
      </c>
    </row>
    <row r="820" spans="1:4" s="770" customFormat="1" ht="11.25" customHeight="1" x14ac:dyDescent="0.2">
      <c r="A820" s="1181"/>
      <c r="B820" s="830">
        <v>2972</v>
      </c>
      <c r="C820" s="830">
        <v>2972</v>
      </c>
      <c r="D820" s="771" t="s">
        <v>11</v>
      </c>
    </row>
    <row r="821" spans="1:4" s="770" customFormat="1" ht="11.25" customHeight="1" x14ac:dyDescent="0.2">
      <c r="A821" s="1180" t="s">
        <v>799</v>
      </c>
      <c r="B821" s="829">
        <v>200</v>
      </c>
      <c r="C821" s="829">
        <v>200</v>
      </c>
      <c r="D821" s="769" t="s">
        <v>3162</v>
      </c>
    </row>
    <row r="822" spans="1:4" s="770" customFormat="1" ht="11.25" customHeight="1" x14ac:dyDescent="0.2">
      <c r="A822" s="1182"/>
      <c r="B822" s="831">
        <v>200</v>
      </c>
      <c r="C822" s="831">
        <v>200</v>
      </c>
      <c r="D822" s="772" t="s">
        <v>11</v>
      </c>
    </row>
    <row r="823" spans="1:4" s="770" customFormat="1" ht="11.25" customHeight="1" x14ac:dyDescent="0.2">
      <c r="A823" s="1181" t="s">
        <v>3163</v>
      </c>
      <c r="B823" s="830">
        <v>335</v>
      </c>
      <c r="C823" s="830">
        <v>335</v>
      </c>
      <c r="D823" s="771" t="s">
        <v>2689</v>
      </c>
    </row>
    <row r="824" spans="1:4" s="770" customFormat="1" ht="11.25" customHeight="1" x14ac:dyDescent="0.2">
      <c r="A824" s="1181"/>
      <c r="B824" s="830">
        <v>335</v>
      </c>
      <c r="C824" s="830">
        <v>335</v>
      </c>
      <c r="D824" s="771" t="s">
        <v>11</v>
      </c>
    </row>
    <row r="825" spans="1:4" s="770" customFormat="1" ht="11.25" customHeight="1" x14ac:dyDescent="0.2">
      <c r="A825" s="1180" t="s">
        <v>3164</v>
      </c>
      <c r="B825" s="829">
        <v>4870</v>
      </c>
      <c r="C825" s="829">
        <v>4870</v>
      </c>
      <c r="D825" s="769" t="s">
        <v>2689</v>
      </c>
    </row>
    <row r="826" spans="1:4" s="770" customFormat="1" ht="11.25" customHeight="1" x14ac:dyDescent="0.2">
      <c r="A826" s="1182"/>
      <c r="B826" s="831">
        <v>4870</v>
      </c>
      <c r="C826" s="831">
        <v>4870</v>
      </c>
      <c r="D826" s="772" t="s">
        <v>11</v>
      </c>
    </row>
    <row r="827" spans="1:4" s="770" customFormat="1" ht="21" x14ac:dyDescent="0.2">
      <c r="A827" s="1181" t="s">
        <v>3165</v>
      </c>
      <c r="B827" s="830">
        <v>994</v>
      </c>
      <c r="C827" s="830">
        <v>994</v>
      </c>
      <c r="D827" s="771" t="s">
        <v>2709</v>
      </c>
    </row>
    <row r="828" spans="1:4" s="770" customFormat="1" ht="11.25" customHeight="1" x14ac:dyDescent="0.2">
      <c r="A828" s="1181"/>
      <c r="B828" s="830">
        <v>2903</v>
      </c>
      <c r="C828" s="830">
        <v>2903</v>
      </c>
      <c r="D828" s="771" t="s">
        <v>2689</v>
      </c>
    </row>
    <row r="829" spans="1:4" s="770" customFormat="1" ht="11.25" customHeight="1" x14ac:dyDescent="0.2">
      <c r="A829" s="1181"/>
      <c r="B829" s="830">
        <v>300</v>
      </c>
      <c r="C829" s="830">
        <v>300</v>
      </c>
      <c r="D829" s="771" t="s">
        <v>2695</v>
      </c>
    </row>
    <row r="830" spans="1:4" s="770" customFormat="1" ht="11.25" customHeight="1" x14ac:dyDescent="0.2">
      <c r="A830" s="1181"/>
      <c r="B830" s="830">
        <v>5148</v>
      </c>
      <c r="C830" s="830">
        <v>5148</v>
      </c>
      <c r="D830" s="771" t="s">
        <v>2294</v>
      </c>
    </row>
    <row r="831" spans="1:4" s="770" customFormat="1" ht="11.25" customHeight="1" x14ac:dyDescent="0.2">
      <c r="A831" s="1181"/>
      <c r="B831" s="830">
        <v>9345</v>
      </c>
      <c r="C831" s="830">
        <v>9345</v>
      </c>
      <c r="D831" s="771" t="s">
        <v>11</v>
      </c>
    </row>
    <row r="832" spans="1:4" s="770" customFormat="1" ht="21" x14ac:dyDescent="0.2">
      <c r="A832" s="1180" t="s">
        <v>3166</v>
      </c>
      <c r="B832" s="829">
        <v>458</v>
      </c>
      <c r="C832" s="829">
        <v>458</v>
      </c>
      <c r="D832" s="769" t="s">
        <v>2709</v>
      </c>
    </row>
    <row r="833" spans="1:4" s="770" customFormat="1" ht="11.25" customHeight="1" x14ac:dyDescent="0.2">
      <c r="A833" s="1181"/>
      <c r="B833" s="830">
        <v>69.3</v>
      </c>
      <c r="C833" s="830">
        <v>67.643000000000001</v>
      </c>
      <c r="D833" s="771" t="s">
        <v>2985</v>
      </c>
    </row>
    <row r="834" spans="1:4" s="770" customFormat="1" ht="11.25" customHeight="1" x14ac:dyDescent="0.2">
      <c r="A834" s="1181"/>
      <c r="B834" s="830">
        <v>4947</v>
      </c>
      <c r="C834" s="830">
        <v>4947</v>
      </c>
      <c r="D834" s="771" t="s">
        <v>2689</v>
      </c>
    </row>
    <row r="835" spans="1:4" s="770" customFormat="1" ht="11.25" customHeight="1" x14ac:dyDescent="0.2">
      <c r="A835" s="1182"/>
      <c r="B835" s="831">
        <v>5474.3</v>
      </c>
      <c r="C835" s="831">
        <v>5472.643</v>
      </c>
      <c r="D835" s="772" t="s">
        <v>11</v>
      </c>
    </row>
    <row r="836" spans="1:4" s="770" customFormat="1" ht="11.25" customHeight="1" x14ac:dyDescent="0.2">
      <c r="A836" s="1181" t="s">
        <v>650</v>
      </c>
      <c r="B836" s="830">
        <v>300</v>
      </c>
      <c r="C836" s="830">
        <v>300</v>
      </c>
      <c r="D836" s="771" t="s">
        <v>2931</v>
      </c>
    </row>
    <row r="837" spans="1:4" s="770" customFormat="1" ht="21" x14ac:dyDescent="0.2">
      <c r="A837" s="1181"/>
      <c r="B837" s="830">
        <v>1762</v>
      </c>
      <c r="C837" s="830">
        <v>1762</v>
      </c>
      <c r="D837" s="771" t="s">
        <v>2709</v>
      </c>
    </row>
    <row r="838" spans="1:4" s="770" customFormat="1" ht="11.25" customHeight="1" x14ac:dyDescent="0.2">
      <c r="A838" s="1181"/>
      <c r="B838" s="830">
        <v>19434</v>
      </c>
      <c r="C838" s="830">
        <v>19434</v>
      </c>
      <c r="D838" s="771" t="s">
        <v>2689</v>
      </c>
    </row>
    <row r="839" spans="1:4" s="770" customFormat="1" ht="11.25" customHeight="1" x14ac:dyDescent="0.2">
      <c r="A839" s="1181"/>
      <c r="B839" s="830">
        <v>80</v>
      </c>
      <c r="C839" s="830">
        <v>80</v>
      </c>
      <c r="D839" s="771" t="s">
        <v>2907</v>
      </c>
    </row>
    <row r="840" spans="1:4" s="770" customFormat="1" ht="11.25" customHeight="1" x14ac:dyDescent="0.2">
      <c r="A840" s="1181"/>
      <c r="B840" s="830">
        <v>786</v>
      </c>
      <c r="C840" s="830">
        <v>786</v>
      </c>
      <c r="D840" s="771" t="s">
        <v>2695</v>
      </c>
    </row>
    <row r="841" spans="1:4" s="770" customFormat="1" ht="21" x14ac:dyDescent="0.2">
      <c r="A841" s="1181"/>
      <c r="B841" s="830">
        <v>300</v>
      </c>
      <c r="C841" s="830">
        <v>300</v>
      </c>
      <c r="D841" s="771" t="s">
        <v>2911</v>
      </c>
    </row>
    <row r="842" spans="1:4" s="770" customFormat="1" ht="11.25" customHeight="1" x14ac:dyDescent="0.2">
      <c r="A842" s="1181"/>
      <c r="B842" s="830">
        <v>148.22</v>
      </c>
      <c r="C842" s="830">
        <v>148.22</v>
      </c>
      <c r="D842" s="771" t="s">
        <v>3167</v>
      </c>
    </row>
    <row r="843" spans="1:4" s="770" customFormat="1" ht="11.25" customHeight="1" x14ac:dyDescent="0.2">
      <c r="A843" s="1181"/>
      <c r="B843" s="830">
        <v>967.99999999999989</v>
      </c>
      <c r="C843" s="830">
        <v>967.99999999999989</v>
      </c>
      <c r="D843" s="771" t="s">
        <v>2294</v>
      </c>
    </row>
    <row r="844" spans="1:4" s="770" customFormat="1" ht="11.25" customHeight="1" x14ac:dyDescent="0.2">
      <c r="A844" s="1181"/>
      <c r="B844" s="830">
        <v>23778.22</v>
      </c>
      <c r="C844" s="830">
        <v>23778.22</v>
      </c>
      <c r="D844" s="771" t="s">
        <v>11</v>
      </c>
    </row>
    <row r="845" spans="1:4" s="770" customFormat="1" ht="11.25" customHeight="1" x14ac:dyDescent="0.2">
      <c r="A845" s="1180" t="s">
        <v>792</v>
      </c>
      <c r="B845" s="829">
        <v>717</v>
      </c>
      <c r="C845" s="829">
        <v>717</v>
      </c>
      <c r="D845" s="769" t="s">
        <v>2931</v>
      </c>
    </row>
    <row r="846" spans="1:4" s="770" customFormat="1" ht="21" x14ac:dyDescent="0.2">
      <c r="A846" s="1181"/>
      <c r="B846" s="830">
        <v>4138</v>
      </c>
      <c r="C846" s="830">
        <v>4138</v>
      </c>
      <c r="D846" s="771" t="s">
        <v>2709</v>
      </c>
    </row>
    <row r="847" spans="1:4" s="770" customFormat="1" ht="11.25" customHeight="1" x14ac:dyDescent="0.2">
      <c r="A847" s="1181"/>
      <c r="B847" s="830">
        <v>80</v>
      </c>
      <c r="C847" s="830">
        <v>80</v>
      </c>
      <c r="D847" s="771" t="s">
        <v>2985</v>
      </c>
    </row>
    <row r="848" spans="1:4" s="770" customFormat="1" ht="11.25" customHeight="1" x14ac:dyDescent="0.2">
      <c r="A848" s="1181"/>
      <c r="B848" s="830">
        <v>41305</v>
      </c>
      <c r="C848" s="830">
        <v>41242</v>
      </c>
      <c r="D848" s="771" t="s">
        <v>2689</v>
      </c>
    </row>
    <row r="849" spans="1:4" s="770" customFormat="1" ht="11.25" customHeight="1" x14ac:dyDescent="0.2">
      <c r="A849" s="1181"/>
      <c r="B849" s="830">
        <v>1548.8</v>
      </c>
      <c r="C849" s="830">
        <v>1461.1509999999998</v>
      </c>
      <c r="D849" s="771" t="s">
        <v>2695</v>
      </c>
    </row>
    <row r="850" spans="1:4" s="770" customFormat="1" ht="11.25" customHeight="1" x14ac:dyDescent="0.2">
      <c r="A850" s="1181"/>
      <c r="B850" s="830">
        <v>75</v>
      </c>
      <c r="C850" s="830">
        <v>75</v>
      </c>
      <c r="D850" s="771" t="s">
        <v>2703</v>
      </c>
    </row>
    <row r="851" spans="1:4" s="770" customFormat="1" ht="11.25" customHeight="1" x14ac:dyDescent="0.2">
      <c r="A851" s="1181"/>
      <c r="B851" s="830">
        <v>200</v>
      </c>
      <c r="C851" s="830">
        <v>200</v>
      </c>
      <c r="D851" s="771" t="s">
        <v>790</v>
      </c>
    </row>
    <row r="852" spans="1:4" s="770" customFormat="1" ht="11.25" customHeight="1" x14ac:dyDescent="0.2">
      <c r="A852" s="1181"/>
      <c r="B852" s="830">
        <v>2338</v>
      </c>
      <c r="C852" s="830">
        <v>2338</v>
      </c>
      <c r="D852" s="771" t="s">
        <v>2294</v>
      </c>
    </row>
    <row r="853" spans="1:4" s="770" customFormat="1" ht="11.25" customHeight="1" x14ac:dyDescent="0.2">
      <c r="A853" s="1182"/>
      <c r="B853" s="831">
        <v>50401.8</v>
      </c>
      <c r="C853" s="831">
        <v>50251.150999999998</v>
      </c>
      <c r="D853" s="772" t="s">
        <v>11</v>
      </c>
    </row>
    <row r="854" spans="1:4" s="770" customFormat="1" ht="21" x14ac:dyDescent="0.2">
      <c r="A854" s="1181" t="s">
        <v>3168</v>
      </c>
      <c r="B854" s="830">
        <v>472</v>
      </c>
      <c r="C854" s="830">
        <v>472</v>
      </c>
      <c r="D854" s="771" t="s">
        <v>2709</v>
      </c>
    </row>
    <row r="855" spans="1:4" s="770" customFormat="1" ht="11.25" customHeight="1" x14ac:dyDescent="0.2">
      <c r="A855" s="1181"/>
      <c r="B855" s="830">
        <v>5950</v>
      </c>
      <c r="C855" s="830">
        <v>5950</v>
      </c>
      <c r="D855" s="771" t="s">
        <v>2689</v>
      </c>
    </row>
    <row r="856" spans="1:4" s="770" customFormat="1" ht="11.25" customHeight="1" x14ac:dyDescent="0.2">
      <c r="A856" s="1181"/>
      <c r="B856" s="830">
        <v>254.4</v>
      </c>
      <c r="C856" s="830">
        <v>253.96800000000002</v>
      </c>
      <c r="D856" s="771" t="s">
        <v>2695</v>
      </c>
    </row>
    <row r="857" spans="1:4" s="770" customFormat="1" ht="11.25" customHeight="1" x14ac:dyDescent="0.2">
      <c r="A857" s="1181"/>
      <c r="B857" s="830">
        <v>6676.4</v>
      </c>
      <c r="C857" s="830">
        <v>6675.9679999999998</v>
      </c>
      <c r="D857" s="771" t="s">
        <v>11</v>
      </c>
    </row>
    <row r="858" spans="1:4" s="770" customFormat="1" ht="11.25" customHeight="1" x14ac:dyDescent="0.2">
      <c r="A858" s="1180" t="s">
        <v>3169</v>
      </c>
      <c r="B858" s="829">
        <v>2501</v>
      </c>
      <c r="C858" s="829">
        <v>2501</v>
      </c>
      <c r="D858" s="769" t="s">
        <v>2689</v>
      </c>
    </row>
    <row r="859" spans="1:4" s="770" customFormat="1" ht="21" x14ac:dyDescent="0.2">
      <c r="A859" s="1181"/>
      <c r="B859" s="830">
        <v>337</v>
      </c>
      <c r="C859" s="830">
        <v>337</v>
      </c>
      <c r="D859" s="771" t="s">
        <v>2911</v>
      </c>
    </row>
    <row r="860" spans="1:4" s="770" customFormat="1" ht="11.25" customHeight="1" x14ac:dyDescent="0.2">
      <c r="A860" s="1182"/>
      <c r="B860" s="831">
        <v>2838</v>
      </c>
      <c r="C860" s="831">
        <v>2838</v>
      </c>
      <c r="D860" s="772" t="s">
        <v>11</v>
      </c>
    </row>
    <row r="861" spans="1:4" s="770" customFormat="1" ht="11.25" customHeight="1" x14ac:dyDescent="0.2">
      <c r="A861" s="1181" t="s">
        <v>3170</v>
      </c>
      <c r="B861" s="830">
        <v>790</v>
      </c>
      <c r="C861" s="830">
        <v>790</v>
      </c>
      <c r="D861" s="771" t="s">
        <v>2689</v>
      </c>
    </row>
    <row r="862" spans="1:4" s="770" customFormat="1" ht="11.25" customHeight="1" x14ac:dyDescent="0.2">
      <c r="A862" s="1181"/>
      <c r="B862" s="830">
        <v>790</v>
      </c>
      <c r="C862" s="830">
        <v>790</v>
      </c>
      <c r="D862" s="771" t="s">
        <v>11</v>
      </c>
    </row>
    <row r="863" spans="1:4" s="770" customFormat="1" ht="11.25" customHeight="1" x14ac:dyDescent="0.2">
      <c r="A863" s="1180" t="s">
        <v>3171</v>
      </c>
      <c r="B863" s="829">
        <v>2500</v>
      </c>
      <c r="C863" s="829">
        <v>2375</v>
      </c>
      <c r="D863" s="769" t="s">
        <v>2689</v>
      </c>
    </row>
    <row r="864" spans="1:4" s="770" customFormat="1" ht="11.25" customHeight="1" x14ac:dyDescent="0.2">
      <c r="A864" s="1182"/>
      <c r="B864" s="831">
        <v>2500</v>
      </c>
      <c r="C864" s="831">
        <v>2375</v>
      </c>
      <c r="D864" s="772" t="s">
        <v>11</v>
      </c>
    </row>
    <row r="865" spans="1:4" s="770" customFormat="1" ht="11.25" customHeight="1" x14ac:dyDescent="0.2">
      <c r="A865" s="1181" t="s">
        <v>775</v>
      </c>
      <c r="B865" s="830">
        <v>250</v>
      </c>
      <c r="C865" s="830">
        <v>250</v>
      </c>
      <c r="D865" s="771" t="s">
        <v>770</v>
      </c>
    </row>
    <row r="866" spans="1:4" s="770" customFormat="1" ht="11.25" customHeight="1" x14ac:dyDescent="0.2">
      <c r="A866" s="1181"/>
      <c r="B866" s="830">
        <v>250</v>
      </c>
      <c r="C866" s="830">
        <v>250</v>
      </c>
      <c r="D866" s="771" t="s">
        <v>11</v>
      </c>
    </row>
    <row r="867" spans="1:4" s="770" customFormat="1" ht="11.25" customHeight="1" x14ac:dyDescent="0.2">
      <c r="A867" s="1180" t="s">
        <v>474</v>
      </c>
      <c r="B867" s="829">
        <v>1000</v>
      </c>
      <c r="C867" s="829">
        <v>0</v>
      </c>
      <c r="D867" s="769" t="s">
        <v>3172</v>
      </c>
    </row>
    <row r="868" spans="1:4" s="770" customFormat="1" ht="11.25" customHeight="1" x14ac:dyDescent="0.2">
      <c r="A868" s="1182"/>
      <c r="B868" s="831">
        <v>1000</v>
      </c>
      <c r="C868" s="831">
        <v>0</v>
      </c>
      <c r="D868" s="772" t="s">
        <v>11</v>
      </c>
    </row>
    <row r="869" spans="1:4" s="770" customFormat="1" ht="11.25" customHeight="1" x14ac:dyDescent="0.2">
      <c r="A869" s="1181" t="s">
        <v>3173</v>
      </c>
      <c r="B869" s="830">
        <v>51.5</v>
      </c>
      <c r="C869" s="830">
        <v>51.5</v>
      </c>
      <c r="D869" s="771" t="s">
        <v>2934</v>
      </c>
    </row>
    <row r="870" spans="1:4" s="770" customFormat="1" ht="11.25" customHeight="1" x14ac:dyDescent="0.2">
      <c r="A870" s="1181"/>
      <c r="B870" s="830">
        <v>43.2</v>
      </c>
      <c r="C870" s="830">
        <v>43.2</v>
      </c>
      <c r="D870" s="771" t="s">
        <v>2690</v>
      </c>
    </row>
    <row r="871" spans="1:4" s="770" customFormat="1" ht="11.25" customHeight="1" x14ac:dyDescent="0.2">
      <c r="A871" s="1181"/>
      <c r="B871" s="830">
        <v>94.7</v>
      </c>
      <c r="C871" s="830">
        <v>94.7</v>
      </c>
      <c r="D871" s="771" t="s">
        <v>11</v>
      </c>
    </row>
    <row r="872" spans="1:4" s="770" customFormat="1" ht="11.25" customHeight="1" x14ac:dyDescent="0.2">
      <c r="A872" s="1180" t="s">
        <v>689</v>
      </c>
      <c r="B872" s="829">
        <v>400</v>
      </c>
      <c r="C872" s="829">
        <v>400</v>
      </c>
      <c r="D872" s="769" t="s">
        <v>687</v>
      </c>
    </row>
    <row r="873" spans="1:4" s="770" customFormat="1" ht="11.25" customHeight="1" x14ac:dyDescent="0.2">
      <c r="A873" s="1182"/>
      <c r="B873" s="831">
        <v>400</v>
      </c>
      <c r="C873" s="831">
        <v>400</v>
      </c>
      <c r="D873" s="772" t="s">
        <v>11</v>
      </c>
    </row>
    <row r="874" spans="1:4" s="770" customFormat="1" ht="11.25" customHeight="1" x14ac:dyDescent="0.2">
      <c r="A874" s="1180" t="s">
        <v>5064</v>
      </c>
      <c r="B874" s="829">
        <v>69.3</v>
      </c>
      <c r="C874" s="829">
        <v>69.3</v>
      </c>
      <c r="D874" s="769" t="s">
        <v>2691</v>
      </c>
    </row>
    <row r="875" spans="1:4" s="770" customFormat="1" ht="11.25" customHeight="1" x14ac:dyDescent="0.2">
      <c r="A875" s="1182"/>
      <c r="B875" s="831">
        <v>69.3</v>
      </c>
      <c r="C875" s="831">
        <v>69.3</v>
      </c>
      <c r="D875" s="772" t="s">
        <v>11</v>
      </c>
    </row>
    <row r="876" spans="1:4" s="770" customFormat="1" ht="21" x14ac:dyDescent="0.2">
      <c r="A876" s="1180" t="s">
        <v>3174</v>
      </c>
      <c r="B876" s="829">
        <v>65</v>
      </c>
      <c r="C876" s="829">
        <v>62.893000000000001</v>
      </c>
      <c r="D876" s="769" t="s">
        <v>2911</v>
      </c>
    </row>
    <row r="877" spans="1:4" s="770" customFormat="1" ht="11.25" customHeight="1" x14ac:dyDescent="0.2">
      <c r="A877" s="1182"/>
      <c r="B877" s="831">
        <v>65</v>
      </c>
      <c r="C877" s="831">
        <v>62.893000000000001</v>
      </c>
      <c r="D877" s="772" t="s">
        <v>11</v>
      </c>
    </row>
    <row r="878" spans="1:4" s="770" customFormat="1" ht="11.25" customHeight="1" x14ac:dyDescent="0.2">
      <c r="A878" s="1180" t="s">
        <v>5064</v>
      </c>
      <c r="B878" s="830">
        <v>180</v>
      </c>
      <c r="C878" s="830">
        <v>180</v>
      </c>
      <c r="D878" s="771" t="s">
        <v>599</v>
      </c>
    </row>
    <row r="879" spans="1:4" s="770" customFormat="1" ht="11.25" customHeight="1" x14ac:dyDescent="0.2">
      <c r="A879" s="1182"/>
      <c r="B879" s="830">
        <v>180</v>
      </c>
      <c r="C879" s="830">
        <v>180</v>
      </c>
      <c r="D879" s="771" t="s">
        <v>11</v>
      </c>
    </row>
    <row r="880" spans="1:4" s="770" customFormat="1" ht="11.25" customHeight="1" x14ac:dyDescent="0.2">
      <c r="A880" s="1180" t="s">
        <v>832</v>
      </c>
      <c r="B880" s="829">
        <v>195</v>
      </c>
      <c r="C880" s="829">
        <v>195</v>
      </c>
      <c r="D880" s="769" t="s">
        <v>810</v>
      </c>
    </row>
    <row r="881" spans="1:4" s="770" customFormat="1" ht="11.25" customHeight="1" x14ac:dyDescent="0.2">
      <c r="A881" s="1182"/>
      <c r="B881" s="831">
        <v>195</v>
      </c>
      <c r="C881" s="831">
        <v>195</v>
      </c>
      <c r="D881" s="772" t="s">
        <v>11</v>
      </c>
    </row>
    <row r="882" spans="1:4" s="770" customFormat="1" ht="11.25" customHeight="1" x14ac:dyDescent="0.2">
      <c r="A882" s="1181" t="s">
        <v>3175</v>
      </c>
      <c r="B882" s="830">
        <v>173.5</v>
      </c>
      <c r="C882" s="830">
        <v>173.14962</v>
      </c>
      <c r="D882" s="771" t="s">
        <v>2693</v>
      </c>
    </row>
    <row r="883" spans="1:4" s="770" customFormat="1" ht="11.25" customHeight="1" x14ac:dyDescent="0.2">
      <c r="A883" s="1181"/>
      <c r="B883" s="830">
        <v>173.5</v>
      </c>
      <c r="C883" s="830">
        <v>173.14962</v>
      </c>
      <c r="D883" s="771" t="s">
        <v>11</v>
      </c>
    </row>
    <row r="884" spans="1:4" s="770" customFormat="1" ht="11.25" customHeight="1" x14ac:dyDescent="0.2">
      <c r="A884" s="1180" t="s">
        <v>3176</v>
      </c>
      <c r="B884" s="829">
        <v>39.450000000000003</v>
      </c>
      <c r="C884" s="829">
        <v>39.450000000000003</v>
      </c>
      <c r="D884" s="769" t="s">
        <v>2855</v>
      </c>
    </row>
    <row r="885" spans="1:4" s="770" customFormat="1" ht="11.25" customHeight="1" x14ac:dyDescent="0.2">
      <c r="A885" s="1182"/>
      <c r="B885" s="831">
        <v>39.450000000000003</v>
      </c>
      <c r="C885" s="831">
        <v>39.450000000000003</v>
      </c>
      <c r="D885" s="772" t="s">
        <v>11</v>
      </c>
    </row>
    <row r="886" spans="1:4" s="770" customFormat="1" ht="11.25" customHeight="1" x14ac:dyDescent="0.2">
      <c r="A886" s="1180" t="s">
        <v>5064</v>
      </c>
      <c r="B886" s="830">
        <v>45</v>
      </c>
      <c r="C886" s="830">
        <v>45</v>
      </c>
      <c r="D886" s="771" t="s">
        <v>599</v>
      </c>
    </row>
    <row r="887" spans="1:4" s="770" customFormat="1" ht="11.25" customHeight="1" x14ac:dyDescent="0.2">
      <c r="A887" s="1182"/>
      <c r="B887" s="830">
        <v>45</v>
      </c>
      <c r="C887" s="830">
        <v>45</v>
      </c>
      <c r="D887" s="771" t="s">
        <v>11</v>
      </c>
    </row>
    <row r="888" spans="1:4" s="770" customFormat="1" ht="11.25" customHeight="1" x14ac:dyDescent="0.2">
      <c r="A888" s="1180" t="s">
        <v>3177</v>
      </c>
      <c r="B888" s="829">
        <v>86.850000000000009</v>
      </c>
      <c r="C888" s="829">
        <v>86.850000000000009</v>
      </c>
      <c r="D888" s="769" t="s">
        <v>2934</v>
      </c>
    </row>
    <row r="889" spans="1:4" s="770" customFormat="1" ht="11.25" customHeight="1" x14ac:dyDescent="0.2">
      <c r="A889" s="1182"/>
      <c r="B889" s="831">
        <v>86.850000000000009</v>
      </c>
      <c r="C889" s="831">
        <v>86.850000000000009</v>
      </c>
      <c r="D889" s="772" t="s">
        <v>11</v>
      </c>
    </row>
    <row r="890" spans="1:4" s="770" customFormat="1" ht="11.25" customHeight="1" x14ac:dyDescent="0.2">
      <c r="A890" s="1181" t="s">
        <v>800</v>
      </c>
      <c r="B890" s="830">
        <v>150</v>
      </c>
      <c r="C890" s="830">
        <v>150</v>
      </c>
      <c r="D890" s="771" t="s">
        <v>3178</v>
      </c>
    </row>
    <row r="891" spans="1:4" s="770" customFormat="1" ht="11.25" customHeight="1" x14ac:dyDescent="0.2">
      <c r="A891" s="1181"/>
      <c r="B891" s="830">
        <v>150</v>
      </c>
      <c r="C891" s="830">
        <v>150</v>
      </c>
      <c r="D891" s="771" t="s">
        <v>11</v>
      </c>
    </row>
    <row r="892" spans="1:4" s="770" customFormat="1" ht="11.25" customHeight="1" x14ac:dyDescent="0.2">
      <c r="A892" s="1180" t="s">
        <v>3179</v>
      </c>
      <c r="B892" s="829">
        <v>94.2</v>
      </c>
      <c r="C892" s="829">
        <v>94.2</v>
      </c>
      <c r="D892" s="769" t="s">
        <v>2755</v>
      </c>
    </row>
    <row r="893" spans="1:4" s="770" customFormat="1" ht="11.25" customHeight="1" x14ac:dyDescent="0.2">
      <c r="A893" s="1182"/>
      <c r="B893" s="831">
        <v>94.2</v>
      </c>
      <c r="C893" s="831">
        <v>94.2</v>
      </c>
      <c r="D893" s="772" t="s">
        <v>11</v>
      </c>
    </row>
    <row r="894" spans="1:4" s="770" customFormat="1" ht="11.25" customHeight="1" x14ac:dyDescent="0.2">
      <c r="A894" s="1181" t="s">
        <v>608</v>
      </c>
      <c r="B894" s="830">
        <v>405</v>
      </c>
      <c r="C894" s="830">
        <v>405</v>
      </c>
      <c r="D894" s="771" t="s">
        <v>599</v>
      </c>
    </row>
    <row r="895" spans="1:4" s="770" customFormat="1" ht="11.25" customHeight="1" x14ac:dyDescent="0.2">
      <c r="A895" s="1181"/>
      <c r="B895" s="830">
        <v>405</v>
      </c>
      <c r="C895" s="830">
        <v>405</v>
      </c>
      <c r="D895" s="771" t="s">
        <v>11</v>
      </c>
    </row>
    <row r="896" spans="1:4" s="770" customFormat="1" ht="11.25" customHeight="1" x14ac:dyDescent="0.2">
      <c r="A896" s="1180" t="s">
        <v>5064</v>
      </c>
      <c r="B896" s="829">
        <v>10</v>
      </c>
      <c r="C896" s="829">
        <v>10</v>
      </c>
      <c r="D896" s="769" t="s">
        <v>810</v>
      </c>
    </row>
    <row r="897" spans="1:4" s="770" customFormat="1" ht="11.25" customHeight="1" x14ac:dyDescent="0.2">
      <c r="A897" s="1182"/>
      <c r="B897" s="831">
        <v>10</v>
      </c>
      <c r="C897" s="831">
        <v>10</v>
      </c>
      <c r="D897" s="772" t="s">
        <v>11</v>
      </c>
    </row>
    <row r="898" spans="1:4" s="770" customFormat="1" ht="11.25" customHeight="1" x14ac:dyDescent="0.2">
      <c r="A898" s="1181" t="s">
        <v>3180</v>
      </c>
      <c r="B898" s="830">
        <v>46.95</v>
      </c>
      <c r="C898" s="830">
        <v>46.95</v>
      </c>
      <c r="D898" s="771" t="s">
        <v>2755</v>
      </c>
    </row>
    <row r="899" spans="1:4" s="770" customFormat="1" ht="11.25" customHeight="1" x14ac:dyDescent="0.2">
      <c r="A899" s="1181"/>
      <c r="B899" s="830">
        <v>46.95</v>
      </c>
      <c r="C899" s="830">
        <v>46.95</v>
      </c>
      <c r="D899" s="771" t="s">
        <v>11</v>
      </c>
    </row>
    <row r="900" spans="1:4" s="770" customFormat="1" ht="11.25" customHeight="1" x14ac:dyDescent="0.2">
      <c r="A900" s="1180" t="s">
        <v>3181</v>
      </c>
      <c r="B900" s="829">
        <v>1380.81</v>
      </c>
      <c r="C900" s="829">
        <v>1380.807</v>
      </c>
      <c r="D900" s="769" t="s">
        <v>2900</v>
      </c>
    </row>
    <row r="901" spans="1:4" s="770" customFormat="1" ht="11.25" customHeight="1" x14ac:dyDescent="0.2">
      <c r="A901" s="1182"/>
      <c r="B901" s="831">
        <v>1380.81</v>
      </c>
      <c r="C901" s="831">
        <v>1380.807</v>
      </c>
      <c r="D901" s="772" t="s">
        <v>11</v>
      </c>
    </row>
    <row r="902" spans="1:4" s="770" customFormat="1" ht="11.25" customHeight="1" x14ac:dyDescent="0.2">
      <c r="A902" s="1181" t="s">
        <v>690</v>
      </c>
      <c r="B902" s="830">
        <v>365.55</v>
      </c>
      <c r="C902" s="830">
        <v>365.55</v>
      </c>
      <c r="D902" s="771" t="s">
        <v>2909</v>
      </c>
    </row>
    <row r="903" spans="1:4" s="770" customFormat="1" ht="11.25" customHeight="1" x14ac:dyDescent="0.2">
      <c r="A903" s="1181"/>
      <c r="B903" s="830">
        <v>100</v>
      </c>
      <c r="C903" s="830">
        <v>100</v>
      </c>
      <c r="D903" s="771" t="s">
        <v>687</v>
      </c>
    </row>
    <row r="904" spans="1:4" s="770" customFormat="1" ht="11.25" customHeight="1" x14ac:dyDescent="0.2">
      <c r="A904" s="1181"/>
      <c r="B904" s="830">
        <v>465.55</v>
      </c>
      <c r="C904" s="830">
        <v>465.55</v>
      </c>
      <c r="D904" s="771" t="s">
        <v>11</v>
      </c>
    </row>
    <row r="905" spans="1:4" s="770" customFormat="1" ht="11.25" customHeight="1" x14ac:dyDescent="0.2">
      <c r="A905" s="1180" t="s">
        <v>3182</v>
      </c>
      <c r="B905" s="829">
        <v>200</v>
      </c>
      <c r="C905" s="829">
        <v>200</v>
      </c>
      <c r="D905" s="769" t="s">
        <v>2689</v>
      </c>
    </row>
    <row r="906" spans="1:4" s="770" customFormat="1" ht="11.25" customHeight="1" x14ac:dyDescent="0.2">
      <c r="A906" s="1182"/>
      <c r="B906" s="831">
        <v>200</v>
      </c>
      <c r="C906" s="831">
        <v>200</v>
      </c>
      <c r="D906" s="772" t="s">
        <v>11</v>
      </c>
    </row>
    <row r="907" spans="1:4" s="770" customFormat="1" ht="11.25" customHeight="1" x14ac:dyDescent="0.2">
      <c r="A907" s="1181" t="s">
        <v>3183</v>
      </c>
      <c r="B907" s="830">
        <v>12653.27</v>
      </c>
      <c r="C907" s="830">
        <v>12653.261999999999</v>
      </c>
      <c r="D907" s="771" t="s">
        <v>2900</v>
      </c>
    </row>
    <row r="908" spans="1:4" s="770" customFormat="1" ht="11.25" customHeight="1" x14ac:dyDescent="0.2">
      <c r="A908" s="1181"/>
      <c r="B908" s="830">
        <v>12653.27</v>
      </c>
      <c r="C908" s="830">
        <v>12653.261999999999</v>
      </c>
      <c r="D908" s="771" t="s">
        <v>11</v>
      </c>
    </row>
    <row r="909" spans="1:4" s="770" customFormat="1" ht="11.25" customHeight="1" x14ac:dyDescent="0.2">
      <c r="A909" s="1180" t="s">
        <v>783</v>
      </c>
      <c r="B909" s="829">
        <v>200</v>
      </c>
      <c r="C909" s="829">
        <v>200</v>
      </c>
      <c r="D909" s="769" t="s">
        <v>781</v>
      </c>
    </row>
    <row r="910" spans="1:4" s="770" customFormat="1" ht="11.25" customHeight="1" x14ac:dyDescent="0.2">
      <c r="A910" s="1182"/>
      <c r="B910" s="831">
        <v>200</v>
      </c>
      <c r="C910" s="831">
        <v>200</v>
      </c>
      <c r="D910" s="772" t="s">
        <v>11</v>
      </c>
    </row>
    <row r="911" spans="1:4" s="770" customFormat="1" ht="21" x14ac:dyDescent="0.2">
      <c r="A911" s="1181" t="s">
        <v>3184</v>
      </c>
      <c r="B911" s="830">
        <v>50</v>
      </c>
      <c r="C911" s="830">
        <v>50</v>
      </c>
      <c r="D911" s="771" t="s">
        <v>2702</v>
      </c>
    </row>
    <row r="912" spans="1:4" s="770" customFormat="1" ht="11.25" customHeight="1" x14ac:dyDescent="0.2">
      <c r="A912" s="1181"/>
      <c r="B912" s="830">
        <v>50</v>
      </c>
      <c r="C912" s="830">
        <v>50</v>
      </c>
      <c r="D912" s="771" t="s">
        <v>11</v>
      </c>
    </row>
    <row r="913" spans="1:4" s="770" customFormat="1" ht="11.25" customHeight="1" x14ac:dyDescent="0.2">
      <c r="A913" s="1180" t="s">
        <v>666</v>
      </c>
      <c r="B913" s="829">
        <v>4955</v>
      </c>
      <c r="C913" s="829">
        <v>4955</v>
      </c>
      <c r="D913" s="769" t="s">
        <v>665</v>
      </c>
    </row>
    <row r="914" spans="1:4" s="770" customFormat="1" ht="11.25" customHeight="1" x14ac:dyDescent="0.2">
      <c r="A914" s="1182"/>
      <c r="B914" s="831">
        <v>4955</v>
      </c>
      <c r="C914" s="831">
        <v>4955</v>
      </c>
      <c r="D914" s="772" t="s">
        <v>11</v>
      </c>
    </row>
    <row r="915" spans="1:4" s="770" customFormat="1" ht="11.25" customHeight="1" x14ac:dyDescent="0.2">
      <c r="A915" s="1181" t="s">
        <v>609</v>
      </c>
      <c r="B915" s="830">
        <v>150</v>
      </c>
      <c r="C915" s="830">
        <v>150</v>
      </c>
      <c r="D915" s="771" t="s">
        <v>599</v>
      </c>
    </row>
    <row r="916" spans="1:4" s="770" customFormat="1" ht="11.25" customHeight="1" x14ac:dyDescent="0.2">
      <c r="A916" s="1181"/>
      <c r="B916" s="830">
        <v>150</v>
      </c>
      <c r="C916" s="830">
        <v>150</v>
      </c>
      <c r="D916" s="771" t="s">
        <v>11</v>
      </c>
    </row>
    <row r="917" spans="1:4" s="770" customFormat="1" ht="11.25" customHeight="1" x14ac:dyDescent="0.2">
      <c r="A917" s="1180" t="s">
        <v>3185</v>
      </c>
      <c r="B917" s="829">
        <v>61.9</v>
      </c>
      <c r="C917" s="829">
        <v>61.9</v>
      </c>
      <c r="D917" s="769" t="s">
        <v>2855</v>
      </c>
    </row>
    <row r="918" spans="1:4" s="770" customFormat="1" ht="11.25" customHeight="1" x14ac:dyDescent="0.2">
      <c r="A918" s="1182"/>
      <c r="B918" s="831">
        <v>61.9</v>
      </c>
      <c r="C918" s="831">
        <v>61.9</v>
      </c>
      <c r="D918" s="772" t="s">
        <v>11</v>
      </c>
    </row>
    <row r="919" spans="1:4" s="770" customFormat="1" ht="11.25" customHeight="1" x14ac:dyDescent="0.2">
      <c r="A919" s="1180" t="s">
        <v>673</v>
      </c>
      <c r="B919" s="829">
        <v>200</v>
      </c>
      <c r="C919" s="829">
        <v>200</v>
      </c>
      <c r="D919" s="769" t="s">
        <v>3186</v>
      </c>
    </row>
    <row r="920" spans="1:4" s="770" customFormat="1" ht="11.25" customHeight="1" x14ac:dyDescent="0.2">
      <c r="A920" s="1182"/>
      <c r="B920" s="831">
        <v>200</v>
      </c>
      <c r="C920" s="831">
        <v>200</v>
      </c>
      <c r="D920" s="772" t="s">
        <v>11</v>
      </c>
    </row>
    <row r="921" spans="1:4" s="770" customFormat="1" ht="11.25" customHeight="1" x14ac:dyDescent="0.2">
      <c r="A921" s="1180" t="s">
        <v>1991</v>
      </c>
      <c r="B921" s="829">
        <v>2500</v>
      </c>
      <c r="C921" s="829">
        <v>2500</v>
      </c>
      <c r="D921" s="769" t="s">
        <v>559</v>
      </c>
    </row>
    <row r="922" spans="1:4" s="770" customFormat="1" ht="11.25" customHeight="1" x14ac:dyDescent="0.2">
      <c r="A922" s="1182"/>
      <c r="B922" s="831">
        <v>2500</v>
      </c>
      <c r="C922" s="831">
        <v>2500</v>
      </c>
      <c r="D922" s="772" t="s">
        <v>11</v>
      </c>
    </row>
    <row r="923" spans="1:4" s="770" customFormat="1" ht="11.25" customHeight="1" x14ac:dyDescent="0.2">
      <c r="A923" s="1181" t="s">
        <v>674</v>
      </c>
      <c r="B923" s="830">
        <v>90</v>
      </c>
      <c r="C923" s="830">
        <v>90</v>
      </c>
      <c r="D923" s="771" t="s">
        <v>3187</v>
      </c>
    </row>
    <row r="924" spans="1:4" s="770" customFormat="1" ht="11.25" customHeight="1" x14ac:dyDescent="0.2">
      <c r="A924" s="1181"/>
      <c r="B924" s="830">
        <v>90</v>
      </c>
      <c r="C924" s="830">
        <v>90</v>
      </c>
      <c r="D924" s="771" t="s">
        <v>11</v>
      </c>
    </row>
    <row r="925" spans="1:4" s="770" customFormat="1" ht="11.25" customHeight="1" x14ac:dyDescent="0.2">
      <c r="A925" s="1180" t="s">
        <v>728</v>
      </c>
      <c r="B925" s="829">
        <v>305.74</v>
      </c>
      <c r="C925" s="829">
        <v>205.73599999999999</v>
      </c>
      <c r="D925" s="769" t="s">
        <v>713</v>
      </c>
    </row>
    <row r="926" spans="1:4" s="770" customFormat="1" ht="11.25" customHeight="1" x14ac:dyDescent="0.2">
      <c r="A926" s="1182"/>
      <c r="B926" s="831">
        <v>305.74</v>
      </c>
      <c r="C926" s="831">
        <v>205.73599999999999</v>
      </c>
      <c r="D926" s="772" t="s">
        <v>11</v>
      </c>
    </row>
    <row r="927" spans="1:4" s="770" customFormat="1" ht="21" x14ac:dyDescent="0.2">
      <c r="A927" s="1181" t="s">
        <v>3188</v>
      </c>
      <c r="B927" s="830">
        <v>243.5</v>
      </c>
      <c r="C927" s="830">
        <v>243.5</v>
      </c>
      <c r="D927" s="771" t="s">
        <v>2702</v>
      </c>
    </row>
    <row r="928" spans="1:4" s="770" customFormat="1" ht="11.25" customHeight="1" x14ac:dyDescent="0.2">
      <c r="A928" s="1181"/>
      <c r="B928" s="830">
        <v>243.5</v>
      </c>
      <c r="C928" s="830">
        <v>243.5</v>
      </c>
      <c r="D928" s="771" t="s">
        <v>11</v>
      </c>
    </row>
    <row r="929" spans="1:4" s="770" customFormat="1" ht="21" x14ac:dyDescent="0.2">
      <c r="A929" s="1180" t="s">
        <v>776</v>
      </c>
      <c r="B929" s="829">
        <v>140</v>
      </c>
      <c r="C929" s="829">
        <v>140</v>
      </c>
      <c r="D929" s="769" t="s">
        <v>2709</v>
      </c>
    </row>
    <row r="930" spans="1:4" s="770" customFormat="1" ht="11.25" customHeight="1" x14ac:dyDescent="0.2">
      <c r="A930" s="1181"/>
      <c r="B930" s="830">
        <v>4563</v>
      </c>
      <c r="C930" s="830">
        <v>4563</v>
      </c>
      <c r="D930" s="771" t="s">
        <v>2689</v>
      </c>
    </row>
    <row r="931" spans="1:4" s="770" customFormat="1" ht="11.25" customHeight="1" x14ac:dyDescent="0.2">
      <c r="A931" s="1181"/>
      <c r="B931" s="830">
        <v>50.4</v>
      </c>
      <c r="C931" s="830">
        <v>50.4</v>
      </c>
      <c r="D931" s="771" t="s">
        <v>2695</v>
      </c>
    </row>
    <row r="932" spans="1:4" s="770" customFormat="1" ht="11.25" customHeight="1" x14ac:dyDescent="0.2">
      <c r="A932" s="1181"/>
      <c r="B932" s="830">
        <v>50</v>
      </c>
      <c r="C932" s="830">
        <v>50</v>
      </c>
      <c r="D932" s="771" t="s">
        <v>770</v>
      </c>
    </row>
    <row r="933" spans="1:4" s="770" customFormat="1" ht="11.25" customHeight="1" x14ac:dyDescent="0.2">
      <c r="A933" s="1182"/>
      <c r="B933" s="831">
        <v>4803.3999999999996</v>
      </c>
      <c r="C933" s="831">
        <v>4803.3999999999996</v>
      </c>
      <c r="D933" s="772" t="s">
        <v>11</v>
      </c>
    </row>
    <row r="934" spans="1:4" s="770" customFormat="1" ht="11.25" customHeight="1" x14ac:dyDescent="0.2">
      <c r="A934" s="1181" t="s">
        <v>3189</v>
      </c>
      <c r="B934" s="830">
        <v>250</v>
      </c>
      <c r="C934" s="830">
        <v>0</v>
      </c>
      <c r="D934" s="771" t="s">
        <v>2934</v>
      </c>
    </row>
    <row r="935" spans="1:4" s="770" customFormat="1" ht="11.25" customHeight="1" x14ac:dyDescent="0.2">
      <c r="A935" s="1181"/>
      <c r="B935" s="830">
        <v>250</v>
      </c>
      <c r="C935" s="830">
        <v>0</v>
      </c>
      <c r="D935" s="771" t="s">
        <v>11</v>
      </c>
    </row>
    <row r="936" spans="1:4" s="770" customFormat="1" ht="11.25" customHeight="1" x14ac:dyDescent="0.2">
      <c r="A936" s="1180" t="s">
        <v>3190</v>
      </c>
      <c r="B936" s="829">
        <v>749.84999999999991</v>
      </c>
      <c r="C936" s="829">
        <v>499.9</v>
      </c>
      <c r="D936" s="769" t="s">
        <v>2934</v>
      </c>
    </row>
    <row r="937" spans="1:4" s="770" customFormat="1" ht="11.25" customHeight="1" x14ac:dyDescent="0.2">
      <c r="A937" s="1182"/>
      <c r="B937" s="831">
        <v>749.84999999999991</v>
      </c>
      <c r="C937" s="831">
        <v>499.9</v>
      </c>
      <c r="D937" s="772" t="s">
        <v>11</v>
      </c>
    </row>
    <row r="938" spans="1:4" s="770" customFormat="1" ht="21" x14ac:dyDescent="0.2">
      <c r="A938" s="1181" t="s">
        <v>3191</v>
      </c>
      <c r="B938" s="830">
        <v>150</v>
      </c>
      <c r="C938" s="830">
        <v>150</v>
      </c>
      <c r="D938" s="771" t="s">
        <v>2702</v>
      </c>
    </row>
    <row r="939" spans="1:4" s="770" customFormat="1" ht="11.25" customHeight="1" x14ac:dyDescent="0.2">
      <c r="A939" s="1181"/>
      <c r="B939" s="830">
        <v>150</v>
      </c>
      <c r="C939" s="830">
        <v>150</v>
      </c>
      <c r="D939" s="771" t="s">
        <v>11</v>
      </c>
    </row>
    <row r="940" spans="1:4" s="770" customFormat="1" ht="21" x14ac:dyDescent="0.2">
      <c r="A940" s="1180" t="s">
        <v>3192</v>
      </c>
      <c r="B940" s="829">
        <v>50</v>
      </c>
      <c r="C940" s="829">
        <v>50</v>
      </c>
      <c r="D940" s="769" t="s">
        <v>2702</v>
      </c>
    </row>
    <row r="941" spans="1:4" s="770" customFormat="1" ht="11.25" customHeight="1" x14ac:dyDescent="0.2">
      <c r="A941" s="1182"/>
      <c r="B941" s="831">
        <v>50</v>
      </c>
      <c r="C941" s="831">
        <v>50</v>
      </c>
      <c r="D941" s="772" t="s">
        <v>11</v>
      </c>
    </row>
    <row r="942" spans="1:4" s="770" customFormat="1" ht="21" x14ac:dyDescent="0.2">
      <c r="A942" s="1181" t="s">
        <v>3193</v>
      </c>
      <c r="B942" s="830">
        <v>100</v>
      </c>
      <c r="C942" s="830">
        <v>100</v>
      </c>
      <c r="D942" s="771" t="s">
        <v>2692</v>
      </c>
    </row>
    <row r="943" spans="1:4" s="770" customFormat="1" ht="11.25" customHeight="1" x14ac:dyDescent="0.2">
      <c r="A943" s="1181"/>
      <c r="B943" s="830">
        <v>100</v>
      </c>
      <c r="C943" s="830">
        <v>100</v>
      </c>
      <c r="D943" s="771" t="s">
        <v>11</v>
      </c>
    </row>
    <row r="944" spans="1:4" s="770" customFormat="1" ht="11.25" customHeight="1" x14ac:dyDescent="0.2">
      <c r="A944" s="1180" t="s">
        <v>890</v>
      </c>
      <c r="B944" s="829">
        <v>50</v>
      </c>
      <c r="C944" s="829">
        <v>50</v>
      </c>
      <c r="D944" s="769" t="s">
        <v>887</v>
      </c>
    </row>
    <row r="945" spans="1:4" s="770" customFormat="1" ht="11.25" customHeight="1" x14ac:dyDescent="0.2">
      <c r="A945" s="1182"/>
      <c r="B945" s="831">
        <v>50</v>
      </c>
      <c r="C945" s="831">
        <v>50</v>
      </c>
      <c r="D945" s="772" t="s">
        <v>11</v>
      </c>
    </row>
    <row r="946" spans="1:4" s="770" customFormat="1" ht="21" x14ac:dyDescent="0.2">
      <c r="A946" s="1181" t="s">
        <v>3194</v>
      </c>
      <c r="B946" s="830">
        <v>60</v>
      </c>
      <c r="C946" s="830">
        <v>60</v>
      </c>
      <c r="D946" s="771" t="s">
        <v>2692</v>
      </c>
    </row>
    <row r="947" spans="1:4" s="770" customFormat="1" ht="11.25" customHeight="1" x14ac:dyDescent="0.2">
      <c r="A947" s="1181"/>
      <c r="B947" s="830">
        <v>60</v>
      </c>
      <c r="C947" s="830">
        <v>60</v>
      </c>
      <c r="D947" s="771" t="s">
        <v>11</v>
      </c>
    </row>
    <row r="948" spans="1:4" s="770" customFormat="1" ht="11.25" customHeight="1" x14ac:dyDescent="0.2">
      <c r="A948" s="1180" t="s">
        <v>954</v>
      </c>
      <c r="B948" s="829">
        <v>80</v>
      </c>
      <c r="C948" s="829">
        <v>78.616</v>
      </c>
      <c r="D948" s="769" t="s">
        <v>946</v>
      </c>
    </row>
    <row r="949" spans="1:4" s="770" customFormat="1" ht="11.25" customHeight="1" x14ac:dyDescent="0.2">
      <c r="A949" s="1182"/>
      <c r="B949" s="831">
        <v>80</v>
      </c>
      <c r="C949" s="831">
        <v>78.616</v>
      </c>
      <c r="D949" s="772" t="s">
        <v>11</v>
      </c>
    </row>
    <row r="950" spans="1:4" s="770" customFormat="1" ht="11.25" customHeight="1" x14ac:dyDescent="0.2">
      <c r="A950" s="1181" t="s">
        <v>3195</v>
      </c>
      <c r="B950" s="830">
        <v>100</v>
      </c>
      <c r="C950" s="830">
        <v>100</v>
      </c>
      <c r="D950" s="771" t="s">
        <v>2903</v>
      </c>
    </row>
    <row r="951" spans="1:4" s="770" customFormat="1" ht="11.25" customHeight="1" x14ac:dyDescent="0.2">
      <c r="A951" s="1181"/>
      <c r="B951" s="830">
        <v>100</v>
      </c>
      <c r="C951" s="830">
        <v>100</v>
      </c>
      <c r="D951" s="771" t="s">
        <v>11</v>
      </c>
    </row>
    <row r="952" spans="1:4" s="770" customFormat="1" ht="21" x14ac:dyDescent="0.2">
      <c r="A952" s="1180" t="s">
        <v>3196</v>
      </c>
      <c r="B952" s="829">
        <v>40</v>
      </c>
      <c r="C952" s="829">
        <v>40</v>
      </c>
      <c r="D952" s="769" t="s">
        <v>2702</v>
      </c>
    </row>
    <row r="953" spans="1:4" s="770" customFormat="1" ht="11.25" customHeight="1" x14ac:dyDescent="0.2">
      <c r="A953" s="1182"/>
      <c r="B953" s="831">
        <v>40</v>
      </c>
      <c r="C953" s="831">
        <v>40</v>
      </c>
      <c r="D953" s="772" t="s">
        <v>11</v>
      </c>
    </row>
    <row r="954" spans="1:4" s="770" customFormat="1" ht="11.25" customHeight="1" x14ac:dyDescent="0.2">
      <c r="A954" s="1180" t="s">
        <v>3197</v>
      </c>
      <c r="B954" s="829">
        <v>100</v>
      </c>
      <c r="C954" s="829">
        <v>100</v>
      </c>
      <c r="D954" s="769" t="s">
        <v>2903</v>
      </c>
    </row>
    <row r="955" spans="1:4" s="770" customFormat="1" ht="11.25" customHeight="1" x14ac:dyDescent="0.2">
      <c r="A955" s="1181"/>
      <c r="B955" s="830">
        <v>100</v>
      </c>
      <c r="C955" s="830">
        <v>100</v>
      </c>
      <c r="D955" s="771" t="s">
        <v>2895</v>
      </c>
    </row>
    <row r="956" spans="1:4" s="770" customFormat="1" ht="21" x14ac:dyDescent="0.2">
      <c r="A956" s="1181"/>
      <c r="B956" s="830">
        <v>117</v>
      </c>
      <c r="C956" s="830">
        <v>117</v>
      </c>
      <c r="D956" s="771" t="s">
        <v>2702</v>
      </c>
    </row>
    <row r="957" spans="1:4" s="770" customFormat="1" ht="11.25" customHeight="1" x14ac:dyDescent="0.2">
      <c r="A957" s="1182"/>
      <c r="B957" s="831">
        <v>317</v>
      </c>
      <c r="C957" s="831">
        <v>317</v>
      </c>
      <c r="D957" s="772" t="s">
        <v>11</v>
      </c>
    </row>
    <row r="958" spans="1:4" s="770" customFormat="1" ht="21" x14ac:dyDescent="0.2">
      <c r="A958" s="1180" t="s">
        <v>3198</v>
      </c>
      <c r="B958" s="829">
        <v>255</v>
      </c>
      <c r="C958" s="829">
        <v>255</v>
      </c>
      <c r="D958" s="769" t="s">
        <v>2702</v>
      </c>
    </row>
    <row r="959" spans="1:4" s="770" customFormat="1" ht="11.25" customHeight="1" x14ac:dyDescent="0.2">
      <c r="A959" s="1182"/>
      <c r="B959" s="831">
        <v>255</v>
      </c>
      <c r="C959" s="831">
        <v>255</v>
      </c>
      <c r="D959" s="772" t="s">
        <v>11</v>
      </c>
    </row>
    <row r="960" spans="1:4" s="770" customFormat="1" ht="21" x14ac:dyDescent="0.2">
      <c r="A960" s="1181" t="s">
        <v>3199</v>
      </c>
      <c r="B960" s="830">
        <v>33</v>
      </c>
      <c r="C960" s="830">
        <v>33</v>
      </c>
      <c r="D960" s="771" t="s">
        <v>2692</v>
      </c>
    </row>
    <row r="961" spans="1:4" s="770" customFormat="1" ht="21" x14ac:dyDescent="0.2">
      <c r="A961" s="1181"/>
      <c r="B961" s="830">
        <v>268</v>
      </c>
      <c r="C961" s="830">
        <v>268</v>
      </c>
      <c r="D961" s="771" t="s">
        <v>2709</v>
      </c>
    </row>
    <row r="962" spans="1:4" s="770" customFormat="1" ht="11.25" customHeight="1" x14ac:dyDescent="0.2">
      <c r="A962" s="1181"/>
      <c r="B962" s="830">
        <v>4571</v>
      </c>
      <c r="C962" s="830">
        <v>4571</v>
      </c>
      <c r="D962" s="771" t="s">
        <v>2689</v>
      </c>
    </row>
    <row r="963" spans="1:4" s="770" customFormat="1" ht="11.25" customHeight="1" x14ac:dyDescent="0.2">
      <c r="A963" s="1181"/>
      <c r="B963" s="830">
        <v>80</v>
      </c>
      <c r="C963" s="830">
        <v>80</v>
      </c>
      <c r="D963" s="771" t="s">
        <v>2907</v>
      </c>
    </row>
    <row r="964" spans="1:4" s="770" customFormat="1" ht="11.25" customHeight="1" x14ac:dyDescent="0.2">
      <c r="A964" s="1181"/>
      <c r="B964" s="830">
        <v>600</v>
      </c>
      <c r="C964" s="830">
        <v>600</v>
      </c>
      <c r="D964" s="771" t="s">
        <v>2695</v>
      </c>
    </row>
    <row r="965" spans="1:4" s="770" customFormat="1" ht="21" x14ac:dyDescent="0.2">
      <c r="A965" s="1181"/>
      <c r="B965" s="830">
        <v>200</v>
      </c>
      <c r="C965" s="830">
        <v>200</v>
      </c>
      <c r="D965" s="771" t="s">
        <v>2911</v>
      </c>
    </row>
    <row r="966" spans="1:4" s="770" customFormat="1" ht="11.25" customHeight="1" x14ac:dyDescent="0.2">
      <c r="A966" s="1181"/>
      <c r="B966" s="830">
        <v>1139</v>
      </c>
      <c r="C966" s="830">
        <v>1139</v>
      </c>
      <c r="D966" s="771" t="s">
        <v>2294</v>
      </c>
    </row>
    <row r="967" spans="1:4" s="770" customFormat="1" ht="11.25" customHeight="1" x14ac:dyDescent="0.2">
      <c r="A967" s="1181"/>
      <c r="B967" s="830">
        <v>6891</v>
      </c>
      <c r="C967" s="830">
        <v>6891</v>
      </c>
      <c r="D967" s="771" t="s">
        <v>11</v>
      </c>
    </row>
    <row r="968" spans="1:4" s="770" customFormat="1" ht="11.25" customHeight="1" x14ac:dyDescent="0.2">
      <c r="A968" s="1180" t="s">
        <v>3200</v>
      </c>
      <c r="B968" s="829">
        <v>111</v>
      </c>
      <c r="C968" s="829">
        <v>111</v>
      </c>
      <c r="D968" s="769" t="s">
        <v>2963</v>
      </c>
    </row>
    <row r="969" spans="1:4" s="770" customFormat="1" ht="11.25" customHeight="1" x14ac:dyDescent="0.2">
      <c r="A969" s="1182"/>
      <c r="B969" s="831">
        <v>111</v>
      </c>
      <c r="C969" s="831">
        <v>111</v>
      </c>
      <c r="D969" s="772" t="s">
        <v>11</v>
      </c>
    </row>
    <row r="970" spans="1:4" s="770" customFormat="1" ht="11.25" customHeight="1" x14ac:dyDescent="0.2">
      <c r="A970" s="1181" t="s">
        <v>3201</v>
      </c>
      <c r="B970" s="830">
        <v>132</v>
      </c>
      <c r="C970" s="830">
        <v>132</v>
      </c>
      <c r="D970" s="771" t="s">
        <v>2895</v>
      </c>
    </row>
    <row r="971" spans="1:4" s="770" customFormat="1" ht="21" x14ac:dyDescent="0.2">
      <c r="A971" s="1181"/>
      <c r="B971" s="830">
        <v>148</v>
      </c>
      <c r="C971" s="830">
        <v>148</v>
      </c>
      <c r="D971" s="771" t="s">
        <v>2702</v>
      </c>
    </row>
    <row r="972" spans="1:4" s="770" customFormat="1" ht="11.25" customHeight="1" x14ac:dyDescent="0.2">
      <c r="A972" s="1181"/>
      <c r="B972" s="830">
        <v>280</v>
      </c>
      <c r="C972" s="830">
        <v>280</v>
      </c>
      <c r="D972" s="771" t="s">
        <v>11</v>
      </c>
    </row>
    <row r="973" spans="1:4" s="770" customFormat="1" ht="11.25" customHeight="1" x14ac:dyDescent="0.2">
      <c r="A973" s="1180" t="s">
        <v>3202</v>
      </c>
      <c r="B973" s="829">
        <v>100</v>
      </c>
      <c r="C973" s="829">
        <v>100</v>
      </c>
      <c r="D973" s="769" t="s">
        <v>2703</v>
      </c>
    </row>
    <row r="974" spans="1:4" s="770" customFormat="1" ht="11.25" customHeight="1" x14ac:dyDescent="0.2">
      <c r="A974" s="1182"/>
      <c r="B974" s="831">
        <v>100</v>
      </c>
      <c r="C974" s="831">
        <v>100</v>
      </c>
      <c r="D974" s="772" t="s">
        <v>11</v>
      </c>
    </row>
    <row r="975" spans="1:4" s="770" customFormat="1" ht="21" x14ac:dyDescent="0.2">
      <c r="A975" s="1180" t="s">
        <v>5064</v>
      </c>
      <c r="B975" s="830">
        <v>40</v>
      </c>
      <c r="C975" s="830">
        <v>19.087499999999999</v>
      </c>
      <c r="D975" s="771" t="s">
        <v>2692</v>
      </c>
    </row>
    <row r="976" spans="1:4" s="770" customFormat="1" ht="11.25" customHeight="1" x14ac:dyDescent="0.2">
      <c r="A976" s="1182"/>
      <c r="B976" s="830">
        <v>40</v>
      </c>
      <c r="C976" s="830">
        <v>19.087499999999999</v>
      </c>
      <c r="D976" s="771" t="s">
        <v>11</v>
      </c>
    </row>
    <row r="977" spans="1:4" s="770" customFormat="1" ht="11.25" customHeight="1" x14ac:dyDescent="0.2">
      <c r="A977" s="1180" t="s">
        <v>768</v>
      </c>
      <c r="B977" s="829">
        <v>700</v>
      </c>
      <c r="C977" s="829">
        <v>700</v>
      </c>
      <c r="D977" s="769" t="s">
        <v>767</v>
      </c>
    </row>
    <row r="978" spans="1:4" s="770" customFormat="1" ht="11.25" customHeight="1" x14ac:dyDescent="0.2">
      <c r="A978" s="1182"/>
      <c r="B978" s="831">
        <v>700</v>
      </c>
      <c r="C978" s="831">
        <v>700</v>
      </c>
      <c r="D978" s="772" t="s">
        <v>11</v>
      </c>
    </row>
    <row r="979" spans="1:4" s="770" customFormat="1" ht="11.25" customHeight="1" x14ac:dyDescent="0.2">
      <c r="A979" s="1181" t="s">
        <v>729</v>
      </c>
      <c r="B979" s="830">
        <v>280</v>
      </c>
      <c r="C979" s="830">
        <v>280</v>
      </c>
      <c r="D979" s="771" t="s">
        <v>713</v>
      </c>
    </row>
    <row r="980" spans="1:4" s="770" customFormat="1" ht="11.25" customHeight="1" x14ac:dyDescent="0.2">
      <c r="A980" s="1181"/>
      <c r="B980" s="830">
        <v>280</v>
      </c>
      <c r="C980" s="830">
        <v>280</v>
      </c>
      <c r="D980" s="771" t="s">
        <v>11</v>
      </c>
    </row>
    <row r="981" spans="1:4" s="770" customFormat="1" ht="11.25" customHeight="1" x14ac:dyDescent="0.2">
      <c r="A981" s="1180" t="s">
        <v>3203</v>
      </c>
      <c r="B981" s="829">
        <v>150</v>
      </c>
      <c r="C981" s="829">
        <v>150</v>
      </c>
      <c r="D981" s="769" t="s">
        <v>2934</v>
      </c>
    </row>
    <row r="982" spans="1:4" s="770" customFormat="1" ht="11.25" customHeight="1" x14ac:dyDescent="0.2">
      <c r="A982" s="1182"/>
      <c r="B982" s="831">
        <v>150</v>
      </c>
      <c r="C982" s="831">
        <v>150</v>
      </c>
      <c r="D982" s="772" t="s">
        <v>11</v>
      </c>
    </row>
    <row r="983" spans="1:4" s="770" customFormat="1" ht="11.25" customHeight="1" x14ac:dyDescent="0.2">
      <c r="A983" s="1181" t="s">
        <v>3204</v>
      </c>
      <c r="B983" s="830">
        <v>100</v>
      </c>
      <c r="C983" s="830">
        <v>100</v>
      </c>
      <c r="D983" s="771" t="s">
        <v>2903</v>
      </c>
    </row>
    <row r="984" spans="1:4" s="770" customFormat="1" ht="11.25" customHeight="1" x14ac:dyDescent="0.2">
      <c r="A984" s="1181"/>
      <c r="B984" s="830">
        <v>100</v>
      </c>
      <c r="C984" s="830">
        <v>100</v>
      </c>
      <c r="D984" s="771" t="s">
        <v>11</v>
      </c>
    </row>
    <row r="985" spans="1:4" s="770" customFormat="1" ht="11.25" customHeight="1" x14ac:dyDescent="0.2">
      <c r="A985" s="1180" t="s">
        <v>777</v>
      </c>
      <c r="B985" s="829">
        <v>300</v>
      </c>
      <c r="C985" s="829">
        <v>300</v>
      </c>
      <c r="D985" s="769" t="s">
        <v>770</v>
      </c>
    </row>
    <row r="986" spans="1:4" s="770" customFormat="1" ht="11.25" customHeight="1" x14ac:dyDescent="0.2">
      <c r="A986" s="1182"/>
      <c r="B986" s="831">
        <v>300</v>
      </c>
      <c r="C986" s="831">
        <v>300</v>
      </c>
      <c r="D986" s="772" t="s">
        <v>11</v>
      </c>
    </row>
    <row r="987" spans="1:4" s="770" customFormat="1" ht="11.25" customHeight="1" x14ac:dyDescent="0.2">
      <c r="A987" s="1180" t="s">
        <v>5064</v>
      </c>
      <c r="B987" s="830">
        <v>20</v>
      </c>
      <c r="C987" s="830">
        <v>20</v>
      </c>
      <c r="D987" s="771" t="s">
        <v>599</v>
      </c>
    </row>
    <row r="988" spans="1:4" s="770" customFormat="1" ht="11.25" customHeight="1" x14ac:dyDescent="0.2">
      <c r="A988" s="1182"/>
      <c r="B988" s="830">
        <v>20</v>
      </c>
      <c r="C988" s="830">
        <v>20</v>
      </c>
      <c r="D988" s="771" t="s">
        <v>11</v>
      </c>
    </row>
    <row r="989" spans="1:4" s="770" customFormat="1" ht="11.25" customHeight="1" x14ac:dyDescent="0.2">
      <c r="A989" s="1180" t="s">
        <v>3205</v>
      </c>
      <c r="B989" s="829">
        <v>79</v>
      </c>
      <c r="C989" s="829">
        <v>79</v>
      </c>
      <c r="D989" s="769" t="s">
        <v>2907</v>
      </c>
    </row>
    <row r="990" spans="1:4" s="770" customFormat="1" ht="11.25" customHeight="1" x14ac:dyDescent="0.2">
      <c r="A990" s="1182"/>
      <c r="B990" s="831">
        <v>79</v>
      </c>
      <c r="C990" s="831">
        <v>79</v>
      </c>
      <c r="D990" s="772" t="s">
        <v>11</v>
      </c>
    </row>
    <row r="991" spans="1:4" s="770" customFormat="1" ht="11.25" customHeight="1" x14ac:dyDescent="0.2">
      <c r="A991" s="1181" t="s">
        <v>3206</v>
      </c>
      <c r="B991" s="830">
        <v>13.55</v>
      </c>
      <c r="C991" s="830">
        <v>13.55</v>
      </c>
      <c r="D991" s="771" t="s">
        <v>2755</v>
      </c>
    </row>
    <row r="992" spans="1:4" s="770" customFormat="1" ht="11.25" customHeight="1" x14ac:dyDescent="0.2">
      <c r="A992" s="1181"/>
      <c r="B992" s="830">
        <v>13.55</v>
      </c>
      <c r="C992" s="830">
        <v>13.55</v>
      </c>
      <c r="D992" s="771" t="s">
        <v>11</v>
      </c>
    </row>
    <row r="993" spans="1:4" s="770" customFormat="1" ht="21" x14ac:dyDescent="0.2">
      <c r="A993" s="1180" t="s">
        <v>3207</v>
      </c>
      <c r="B993" s="829">
        <v>34</v>
      </c>
      <c r="C993" s="829">
        <v>34</v>
      </c>
      <c r="D993" s="769" t="s">
        <v>2692</v>
      </c>
    </row>
    <row r="994" spans="1:4" s="770" customFormat="1" ht="21" x14ac:dyDescent="0.2">
      <c r="A994" s="1181"/>
      <c r="B994" s="830">
        <v>70</v>
      </c>
      <c r="C994" s="830">
        <v>70</v>
      </c>
      <c r="D994" s="771" t="s">
        <v>2911</v>
      </c>
    </row>
    <row r="995" spans="1:4" s="770" customFormat="1" ht="11.25" customHeight="1" x14ac:dyDescent="0.2">
      <c r="A995" s="1182"/>
      <c r="B995" s="831">
        <v>104</v>
      </c>
      <c r="C995" s="831">
        <v>104</v>
      </c>
      <c r="D995" s="772" t="s">
        <v>11</v>
      </c>
    </row>
    <row r="996" spans="1:4" s="770" customFormat="1" ht="11.25" customHeight="1" x14ac:dyDescent="0.2">
      <c r="A996" s="1181" t="s">
        <v>3208</v>
      </c>
      <c r="B996" s="830">
        <v>700</v>
      </c>
      <c r="C996" s="830">
        <v>700</v>
      </c>
      <c r="D996" s="771" t="s">
        <v>2895</v>
      </c>
    </row>
    <row r="997" spans="1:4" s="770" customFormat="1" ht="21" x14ac:dyDescent="0.2">
      <c r="A997" s="1181"/>
      <c r="B997" s="830">
        <v>50</v>
      </c>
      <c r="C997" s="830">
        <v>50</v>
      </c>
      <c r="D997" s="771" t="s">
        <v>2702</v>
      </c>
    </row>
    <row r="998" spans="1:4" s="770" customFormat="1" ht="11.25" customHeight="1" x14ac:dyDescent="0.2">
      <c r="A998" s="1181"/>
      <c r="B998" s="830">
        <v>750</v>
      </c>
      <c r="C998" s="830">
        <v>750</v>
      </c>
      <c r="D998" s="771" t="s">
        <v>11</v>
      </c>
    </row>
    <row r="999" spans="1:4" s="770" customFormat="1" ht="11.25" customHeight="1" x14ac:dyDescent="0.2">
      <c r="A999" s="1180" t="s">
        <v>3209</v>
      </c>
      <c r="B999" s="829">
        <v>80</v>
      </c>
      <c r="C999" s="829">
        <v>80</v>
      </c>
      <c r="D999" s="769" t="s">
        <v>2703</v>
      </c>
    </row>
    <row r="1000" spans="1:4" s="770" customFormat="1" ht="11.25" customHeight="1" x14ac:dyDescent="0.2">
      <c r="A1000" s="1182"/>
      <c r="B1000" s="831">
        <v>80</v>
      </c>
      <c r="C1000" s="831">
        <v>80</v>
      </c>
      <c r="D1000" s="772" t="s">
        <v>11</v>
      </c>
    </row>
    <row r="1001" spans="1:4" s="770" customFormat="1" ht="11.25" customHeight="1" x14ac:dyDescent="0.2">
      <c r="A1001" s="1181" t="s">
        <v>833</v>
      </c>
      <c r="B1001" s="830">
        <v>300</v>
      </c>
      <c r="C1001" s="830">
        <v>300</v>
      </c>
      <c r="D1001" s="771" t="s">
        <v>2895</v>
      </c>
    </row>
    <row r="1002" spans="1:4" s="770" customFormat="1" ht="21" x14ac:dyDescent="0.2">
      <c r="A1002" s="1181"/>
      <c r="B1002" s="830">
        <v>115</v>
      </c>
      <c r="C1002" s="830">
        <v>115</v>
      </c>
      <c r="D1002" s="771" t="s">
        <v>2702</v>
      </c>
    </row>
    <row r="1003" spans="1:4" s="770" customFormat="1" ht="11.25" customHeight="1" x14ac:dyDescent="0.2">
      <c r="A1003" s="1181"/>
      <c r="B1003" s="830">
        <v>480</v>
      </c>
      <c r="C1003" s="830">
        <v>480</v>
      </c>
      <c r="D1003" s="771" t="s">
        <v>810</v>
      </c>
    </row>
    <row r="1004" spans="1:4" s="770" customFormat="1" ht="11.25" customHeight="1" x14ac:dyDescent="0.2">
      <c r="A1004" s="1181"/>
      <c r="B1004" s="830">
        <v>895</v>
      </c>
      <c r="C1004" s="830">
        <v>895</v>
      </c>
      <c r="D1004" s="771" t="s">
        <v>11</v>
      </c>
    </row>
    <row r="1005" spans="1:4" s="770" customFormat="1" ht="11.25" customHeight="1" x14ac:dyDescent="0.2">
      <c r="A1005" s="1180" t="s">
        <v>891</v>
      </c>
      <c r="B1005" s="829">
        <v>400</v>
      </c>
      <c r="C1005" s="829">
        <v>400</v>
      </c>
      <c r="D1005" s="769" t="s">
        <v>887</v>
      </c>
    </row>
    <row r="1006" spans="1:4" s="770" customFormat="1" ht="11.25" customHeight="1" x14ac:dyDescent="0.2">
      <c r="A1006" s="1182"/>
      <c r="B1006" s="831">
        <v>400</v>
      </c>
      <c r="C1006" s="831">
        <v>400</v>
      </c>
      <c r="D1006" s="772" t="s">
        <v>11</v>
      </c>
    </row>
    <row r="1007" spans="1:4" s="770" customFormat="1" ht="11.25" customHeight="1" x14ac:dyDescent="0.2">
      <c r="A1007" s="1181" t="s">
        <v>610</v>
      </c>
      <c r="B1007" s="830">
        <v>40</v>
      </c>
      <c r="C1007" s="830">
        <v>40</v>
      </c>
      <c r="D1007" s="771" t="s">
        <v>599</v>
      </c>
    </row>
    <row r="1008" spans="1:4" s="770" customFormat="1" ht="11.25" customHeight="1" x14ac:dyDescent="0.2">
      <c r="A1008" s="1181"/>
      <c r="B1008" s="830">
        <v>40</v>
      </c>
      <c r="C1008" s="830">
        <v>40</v>
      </c>
      <c r="D1008" s="771" t="s">
        <v>11</v>
      </c>
    </row>
    <row r="1009" spans="1:4" s="770" customFormat="1" ht="11.25" customHeight="1" x14ac:dyDescent="0.2">
      <c r="A1009" s="1180" t="s">
        <v>611</v>
      </c>
      <c r="B1009" s="829">
        <v>170</v>
      </c>
      <c r="C1009" s="829">
        <v>170</v>
      </c>
      <c r="D1009" s="769" t="s">
        <v>599</v>
      </c>
    </row>
    <row r="1010" spans="1:4" s="770" customFormat="1" ht="11.25" customHeight="1" x14ac:dyDescent="0.2">
      <c r="A1010" s="1182"/>
      <c r="B1010" s="831">
        <v>170</v>
      </c>
      <c r="C1010" s="831">
        <v>170</v>
      </c>
      <c r="D1010" s="772" t="s">
        <v>11</v>
      </c>
    </row>
    <row r="1011" spans="1:4" s="770" customFormat="1" ht="11.25" customHeight="1" x14ac:dyDescent="0.2">
      <c r="A1011" s="1181" t="s">
        <v>671</v>
      </c>
      <c r="B1011" s="830">
        <v>200</v>
      </c>
      <c r="C1011" s="830">
        <v>200</v>
      </c>
      <c r="D1011" s="771" t="s">
        <v>670</v>
      </c>
    </row>
    <row r="1012" spans="1:4" s="770" customFormat="1" ht="11.25" customHeight="1" x14ac:dyDescent="0.2">
      <c r="A1012" s="1181"/>
      <c r="B1012" s="830">
        <v>200</v>
      </c>
      <c r="C1012" s="830">
        <v>200</v>
      </c>
      <c r="D1012" s="771" t="s">
        <v>11</v>
      </c>
    </row>
    <row r="1013" spans="1:4" s="770" customFormat="1" ht="21" x14ac:dyDescent="0.2">
      <c r="A1013" s="1180" t="s">
        <v>3210</v>
      </c>
      <c r="B1013" s="829">
        <v>101</v>
      </c>
      <c r="C1013" s="829">
        <v>101</v>
      </c>
      <c r="D1013" s="769" t="s">
        <v>2702</v>
      </c>
    </row>
    <row r="1014" spans="1:4" s="770" customFormat="1" ht="11.25" customHeight="1" x14ac:dyDescent="0.2">
      <c r="A1014" s="1182"/>
      <c r="B1014" s="831">
        <v>101</v>
      </c>
      <c r="C1014" s="831">
        <v>101</v>
      </c>
      <c r="D1014" s="772" t="s">
        <v>11</v>
      </c>
    </row>
    <row r="1015" spans="1:4" s="770" customFormat="1" ht="11.25" customHeight="1" x14ac:dyDescent="0.2">
      <c r="A1015" s="1181" t="s">
        <v>3211</v>
      </c>
      <c r="B1015" s="830">
        <v>160</v>
      </c>
      <c r="C1015" s="830">
        <v>160</v>
      </c>
      <c r="D1015" s="771" t="s">
        <v>2951</v>
      </c>
    </row>
    <row r="1016" spans="1:4" s="770" customFormat="1" ht="11.25" customHeight="1" x14ac:dyDescent="0.2">
      <c r="A1016" s="1181"/>
      <c r="B1016" s="830">
        <v>160</v>
      </c>
      <c r="C1016" s="830">
        <v>160</v>
      </c>
      <c r="D1016" s="771" t="s">
        <v>11</v>
      </c>
    </row>
    <row r="1017" spans="1:4" s="770" customFormat="1" ht="11.25" customHeight="1" x14ac:dyDescent="0.2">
      <c r="A1017" s="1180" t="s">
        <v>909</v>
      </c>
      <c r="B1017" s="829">
        <v>199</v>
      </c>
      <c r="C1017" s="829">
        <v>199</v>
      </c>
      <c r="D1017" s="769" t="s">
        <v>906</v>
      </c>
    </row>
    <row r="1018" spans="1:4" s="770" customFormat="1" ht="11.25" customHeight="1" x14ac:dyDescent="0.2">
      <c r="A1018" s="1182"/>
      <c r="B1018" s="831">
        <v>199</v>
      </c>
      <c r="C1018" s="831">
        <v>199</v>
      </c>
      <c r="D1018" s="772" t="s">
        <v>11</v>
      </c>
    </row>
    <row r="1019" spans="1:4" s="770" customFormat="1" ht="11.25" customHeight="1" x14ac:dyDescent="0.2">
      <c r="A1019" s="1181" t="s">
        <v>3212</v>
      </c>
      <c r="B1019" s="830">
        <v>12840.94</v>
      </c>
      <c r="C1019" s="830">
        <v>12840.944</v>
      </c>
      <c r="D1019" s="771" t="s">
        <v>2689</v>
      </c>
    </row>
    <row r="1020" spans="1:4" s="770" customFormat="1" ht="11.25" customHeight="1" x14ac:dyDescent="0.2">
      <c r="A1020" s="1181"/>
      <c r="B1020" s="830">
        <v>12840.94</v>
      </c>
      <c r="C1020" s="830">
        <v>12840.944</v>
      </c>
      <c r="D1020" s="771" t="s">
        <v>11</v>
      </c>
    </row>
    <row r="1021" spans="1:4" s="770" customFormat="1" ht="11.25" customHeight="1" x14ac:dyDescent="0.2">
      <c r="A1021" s="1180" t="s">
        <v>3213</v>
      </c>
      <c r="B1021" s="829">
        <v>42090</v>
      </c>
      <c r="C1021" s="829">
        <v>14108.119999999999</v>
      </c>
      <c r="D1021" s="769" t="s">
        <v>3214</v>
      </c>
    </row>
    <row r="1022" spans="1:4" s="770" customFormat="1" ht="11.25" customHeight="1" x14ac:dyDescent="0.2">
      <c r="A1022" s="1182"/>
      <c r="B1022" s="831">
        <v>42090</v>
      </c>
      <c r="C1022" s="831">
        <v>14108.119999999999</v>
      </c>
      <c r="D1022" s="772" t="s">
        <v>11</v>
      </c>
    </row>
    <row r="1023" spans="1:4" s="770" customFormat="1" ht="11.25" customHeight="1" x14ac:dyDescent="0.2">
      <c r="A1023" s="1181" t="s">
        <v>730</v>
      </c>
      <c r="B1023" s="830">
        <v>200</v>
      </c>
      <c r="C1023" s="830">
        <v>200</v>
      </c>
      <c r="D1023" s="771" t="s">
        <v>713</v>
      </c>
    </row>
    <row r="1024" spans="1:4" s="770" customFormat="1" ht="11.25" customHeight="1" x14ac:dyDescent="0.2">
      <c r="A1024" s="1181"/>
      <c r="B1024" s="830">
        <v>200</v>
      </c>
      <c r="C1024" s="830">
        <v>200</v>
      </c>
      <c r="D1024" s="771" t="s">
        <v>11</v>
      </c>
    </row>
    <row r="1025" spans="1:4" s="770" customFormat="1" ht="17.25" customHeight="1" x14ac:dyDescent="0.2">
      <c r="A1025" s="1180" t="s">
        <v>811</v>
      </c>
      <c r="B1025" s="829">
        <v>200</v>
      </c>
      <c r="C1025" s="829">
        <v>200</v>
      </c>
      <c r="D1025" s="769" t="s">
        <v>810</v>
      </c>
    </row>
    <row r="1026" spans="1:4" s="770" customFormat="1" ht="17.25" customHeight="1" x14ac:dyDescent="0.2">
      <c r="A1026" s="1182"/>
      <c r="B1026" s="831">
        <v>200</v>
      </c>
      <c r="C1026" s="831">
        <v>200</v>
      </c>
      <c r="D1026" s="772" t="s">
        <v>11</v>
      </c>
    </row>
    <row r="1027" spans="1:4" s="770" customFormat="1" ht="11.25" customHeight="1" x14ac:dyDescent="0.2">
      <c r="A1027" s="1181" t="s">
        <v>2012</v>
      </c>
      <c r="B1027" s="830">
        <v>200</v>
      </c>
      <c r="C1027" s="830">
        <v>161.626</v>
      </c>
      <c r="D1027" s="771" t="s">
        <v>2690</v>
      </c>
    </row>
    <row r="1028" spans="1:4" s="770" customFormat="1" ht="11.25" customHeight="1" x14ac:dyDescent="0.2">
      <c r="A1028" s="1181"/>
      <c r="B1028" s="830">
        <v>200</v>
      </c>
      <c r="C1028" s="830">
        <v>196.74100000000001</v>
      </c>
      <c r="D1028" s="771" t="s">
        <v>781</v>
      </c>
    </row>
    <row r="1029" spans="1:4" s="770" customFormat="1" ht="11.25" customHeight="1" x14ac:dyDescent="0.2">
      <c r="A1029" s="1181"/>
      <c r="B1029" s="830">
        <v>400</v>
      </c>
      <c r="C1029" s="830">
        <v>358.36700000000002</v>
      </c>
      <c r="D1029" s="771" t="s">
        <v>11</v>
      </c>
    </row>
    <row r="1030" spans="1:4" s="770" customFormat="1" ht="11.25" customHeight="1" x14ac:dyDescent="0.2">
      <c r="A1030" s="1180" t="s">
        <v>834</v>
      </c>
      <c r="B1030" s="829">
        <v>30</v>
      </c>
      <c r="C1030" s="829">
        <v>30</v>
      </c>
      <c r="D1030" s="769" t="s">
        <v>810</v>
      </c>
    </row>
    <row r="1031" spans="1:4" s="770" customFormat="1" ht="11.25" customHeight="1" x14ac:dyDescent="0.2">
      <c r="A1031" s="1182"/>
      <c r="B1031" s="831">
        <v>30</v>
      </c>
      <c r="C1031" s="831">
        <v>30</v>
      </c>
      <c r="D1031" s="772" t="s">
        <v>11</v>
      </c>
    </row>
    <row r="1032" spans="1:4" s="770" customFormat="1" ht="21" x14ac:dyDescent="0.2">
      <c r="A1032" s="1181" t="s">
        <v>3215</v>
      </c>
      <c r="B1032" s="830">
        <v>50</v>
      </c>
      <c r="C1032" s="830">
        <v>50</v>
      </c>
      <c r="D1032" s="771" t="s">
        <v>2702</v>
      </c>
    </row>
    <row r="1033" spans="1:4" s="770" customFormat="1" ht="11.25" customHeight="1" x14ac:dyDescent="0.2">
      <c r="A1033" s="1181"/>
      <c r="B1033" s="830">
        <v>50</v>
      </c>
      <c r="C1033" s="830">
        <v>50</v>
      </c>
      <c r="D1033" s="771" t="s">
        <v>11</v>
      </c>
    </row>
    <row r="1034" spans="1:4" s="770" customFormat="1" ht="21" x14ac:dyDescent="0.2">
      <c r="A1034" s="1180" t="s">
        <v>3216</v>
      </c>
      <c r="B1034" s="829">
        <v>400</v>
      </c>
      <c r="C1034" s="829">
        <v>400</v>
      </c>
      <c r="D1034" s="769" t="s">
        <v>2709</v>
      </c>
    </row>
    <row r="1035" spans="1:4" s="770" customFormat="1" ht="11.25" customHeight="1" x14ac:dyDescent="0.2">
      <c r="A1035" s="1181"/>
      <c r="B1035" s="830">
        <v>800</v>
      </c>
      <c r="C1035" s="830">
        <v>800</v>
      </c>
      <c r="D1035" s="771" t="s">
        <v>2689</v>
      </c>
    </row>
    <row r="1036" spans="1:4" s="770" customFormat="1" ht="11.25" customHeight="1" x14ac:dyDescent="0.2">
      <c r="A1036" s="1182"/>
      <c r="B1036" s="831">
        <v>1200</v>
      </c>
      <c r="C1036" s="831">
        <v>1200</v>
      </c>
      <c r="D1036" s="772" t="s">
        <v>11</v>
      </c>
    </row>
    <row r="1037" spans="1:4" s="770" customFormat="1" ht="11.25" customHeight="1" x14ac:dyDescent="0.2">
      <c r="A1037" s="1181" t="s">
        <v>3217</v>
      </c>
      <c r="B1037" s="830">
        <v>4873</v>
      </c>
      <c r="C1037" s="830">
        <v>4873</v>
      </c>
      <c r="D1037" s="771" t="s">
        <v>2689</v>
      </c>
    </row>
    <row r="1038" spans="1:4" s="770" customFormat="1" ht="11.25" customHeight="1" x14ac:dyDescent="0.2">
      <c r="A1038" s="1181"/>
      <c r="B1038" s="830">
        <v>4873</v>
      </c>
      <c r="C1038" s="830">
        <v>4873</v>
      </c>
      <c r="D1038" s="771" t="s">
        <v>11</v>
      </c>
    </row>
    <row r="1039" spans="1:4" s="770" customFormat="1" ht="21" x14ac:dyDescent="0.2">
      <c r="A1039" s="1180" t="s">
        <v>3218</v>
      </c>
      <c r="B1039" s="829">
        <v>370</v>
      </c>
      <c r="C1039" s="829">
        <v>370</v>
      </c>
      <c r="D1039" s="769" t="s">
        <v>2709</v>
      </c>
    </row>
    <row r="1040" spans="1:4" s="770" customFormat="1" ht="11.25" customHeight="1" x14ac:dyDescent="0.2">
      <c r="A1040" s="1181"/>
      <c r="B1040" s="830">
        <v>568</v>
      </c>
      <c r="C1040" s="830">
        <v>568</v>
      </c>
      <c r="D1040" s="771" t="s">
        <v>2689</v>
      </c>
    </row>
    <row r="1041" spans="1:4" s="770" customFormat="1" ht="11.25" customHeight="1" x14ac:dyDescent="0.2">
      <c r="A1041" s="1181"/>
      <c r="B1041" s="830">
        <v>1612</v>
      </c>
      <c r="C1041" s="830">
        <v>1612</v>
      </c>
      <c r="D1041" s="771" t="s">
        <v>2294</v>
      </c>
    </row>
    <row r="1042" spans="1:4" s="770" customFormat="1" ht="11.25" customHeight="1" x14ac:dyDescent="0.2">
      <c r="A1042" s="1182"/>
      <c r="B1042" s="831">
        <v>2550</v>
      </c>
      <c r="C1042" s="831">
        <v>2550</v>
      </c>
      <c r="D1042" s="772" t="s">
        <v>11</v>
      </c>
    </row>
    <row r="1043" spans="1:4" s="770" customFormat="1" ht="21" x14ac:dyDescent="0.2">
      <c r="A1043" s="1181" t="s">
        <v>3219</v>
      </c>
      <c r="B1043" s="830">
        <v>70</v>
      </c>
      <c r="C1043" s="830">
        <v>70</v>
      </c>
      <c r="D1043" s="771" t="s">
        <v>2692</v>
      </c>
    </row>
    <row r="1044" spans="1:4" s="770" customFormat="1" ht="11.25" customHeight="1" x14ac:dyDescent="0.2">
      <c r="A1044" s="1181"/>
      <c r="B1044" s="830">
        <v>70</v>
      </c>
      <c r="C1044" s="830">
        <v>70</v>
      </c>
      <c r="D1044" s="771" t="s">
        <v>11</v>
      </c>
    </row>
    <row r="1045" spans="1:4" s="770" customFormat="1" ht="11.25" customHeight="1" x14ac:dyDescent="0.2">
      <c r="A1045" s="1180" t="s">
        <v>3220</v>
      </c>
      <c r="B1045" s="829">
        <v>250</v>
      </c>
      <c r="C1045" s="829">
        <v>250</v>
      </c>
      <c r="D1045" s="769" t="s">
        <v>2703</v>
      </c>
    </row>
    <row r="1046" spans="1:4" s="770" customFormat="1" ht="11.25" customHeight="1" x14ac:dyDescent="0.2">
      <c r="A1046" s="1182"/>
      <c r="B1046" s="831">
        <v>250</v>
      </c>
      <c r="C1046" s="831">
        <v>250</v>
      </c>
      <c r="D1046" s="772" t="s">
        <v>11</v>
      </c>
    </row>
    <row r="1047" spans="1:4" s="770" customFormat="1" ht="11.25" customHeight="1" x14ac:dyDescent="0.2">
      <c r="A1047" s="1181" t="s">
        <v>3221</v>
      </c>
      <c r="B1047" s="830">
        <v>2890</v>
      </c>
      <c r="C1047" s="830">
        <v>2890</v>
      </c>
      <c r="D1047" s="771" t="s">
        <v>2885</v>
      </c>
    </row>
    <row r="1048" spans="1:4" s="770" customFormat="1" ht="11.25" customHeight="1" x14ac:dyDescent="0.2">
      <c r="A1048" s="1181"/>
      <c r="B1048" s="830">
        <v>2890</v>
      </c>
      <c r="C1048" s="830">
        <v>2890</v>
      </c>
      <c r="D1048" s="771" t="s">
        <v>11</v>
      </c>
    </row>
    <row r="1049" spans="1:4" s="770" customFormat="1" ht="11.25" customHeight="1" x14ac:dyDescent="0.2">
      <c r="A1049" s="1180" t="s">
        <v>612</v>
      </c>
      <c r="B1049" s="829">
        <v>145</v>
      </c>
      <c r="C1049" s="829">
        <v>145</v>
      </c>
      <c r="D1049" s="769" t="s">
        <v>599</v>
      </c>
    </row>
    <row r="1050" spans="1:4" s="770" customFormat="1" ht="11.25" customHeight="1" x14ac:dyDescent="0.2">
      <c r="A1050" s="1182"/>
      <c r="B1050" s="831">
        <v>145</v>
      </c>
      <c r="C1050" s="831">
        <v>145</v>
      </c>
      <c r="D1050" s="772" t="s">
        <v>11</v>
      </c>
    </row>
    <row r="1051" spans="1:4" s="770" customFormat="1" ht="11.25" customHeight="1" x14ac:dyDescent="0.2">
      <c r="A1051" s="1181" t="s">
        <v>3222</v>
      </c>
      <c r="B1051" s="830">
        <v>365.55</v>
      </c>
      <c r="C1051" s="830">
        <v>365.55</v>
      </c>
      <c r="D1051" s="771" t="s">
        <v>2909</v>
      </c>
    </row>
    <row r="1052" spans="1:4" s="770" customFormat="1" ht="11.25" customHeight="1" x14ac:dyDescent="0.2">
      <c r="A1052" s="1181"/>
      <c r="B1052" s="830">
        <v>365.55</v>
      </c>
      <c r="C1052" s="830">
        <v>365.55</v>
      </c>
      <c r="D1052" s="771" t="s">
        <v>11</v>
      </c>
    </row>
    <row r="1053" spans="1:4" s="770" customFormat="1" ht="11.25" customHeight="1" x14ac:dyDescent="0.2">
      <c r="A1053" s="1180" t="s">
        <v>3223</v>
      </c>
      <c r="B1053" s="829">
        <v>2076</v>
      </c>
      <c r="C1053" s="829">
        <v>2076</v>
      </c>
      <c r="D1053" s="769" t="s">
        <v>2689</v>
      </c>
    </row>
    <row r="1054" spans="1:4" s="770" customFormat="1" ht="11.25" customHeight="1" x14ac:dyDescent="0.2">
      <c r="A1054" s="1182"/>
      <c r="B1054" s="831">
        <v>2076</v>
      </c>
      <c r="C1054" s="831">
        <v>2076</v>
      </c>
      <c r="D1054" s="772" t="s">
        <v>11</v>
      </c>
    </row>
    <row r="1055" spans="1:4" s="770" customFormat="1" ht="11.25" customHeight="1" x14ac:dyDescent="0.2">
      <c r="A1055" s="1181" t="s">
        <v>613</v>
      </c>
      <c r="B1055" s="830">
        <v>200</v>
      </c>
      <c r="C1055" s="830">
        <v>200</v>
      </c>
      <c r="D1055" s="771" t="s">
        <v>599</v>
      </c>
    </row>
    <row r="1056" spans="1:4" s="770" customFormat="1" ht="11.25" customHeight="1" x14ac:dyDescent="0.2">
      <c r="A1056" s="1181"/>
      <c r="B1056" s="830">
        <v>200</v>
      </c>
      <c r="C1056" s="830">
        <v>200</v>
      </c>
      <c r="D1056" s="771" t="s">
        <v>11</v>
      </c>
    </row>
    <row r="1057" spans="1:4" s="770" customFormat="1" ht="11.25" customHeight="1" x14ac:dyDescent="0.2">
      <c r="A1057" s="1180" t="s">
        <v>731</v>
      </c>
      <c r="B1057" s="829">
        <v>450</v>
      </c>
      <c r="C1057" s="829">
        <v>296.82583</v>
      </c>
      <c r="D1057" s="769" t="s">
        <v>2934</v>
      </c>
    </row>
    <row r="1058" spans="1:4" s="770" customFormat="1" ht="11.25" customHeight="1" x14ac:dyDescent="0.2">
      <c r="A1058" s="1181"/>
      <c r="B1058" s="830">
        <v>125</v>
      </c>
      <c r="C1058" s="830">
        <v>0</v>
      </c>
      <c r="D1058" s="771" t="s">
        <v>713</v>
      </c>
    </row>
    <row r="1059" spans="1:4" s="770" customFormat="1" ht="11.25" customHeight="1" x14ac:dyDescent="0.2">
      <c r="A1059" s="1182"/>
      <c r="B1059" s="831">
        <v>575</v>
      </c>
      <c r="C1059" s="831">
        <v>296.82583</v>
      </c>
      <c r="D1059" s="772" t="s">
        <v>11</v>
      </c>
    </row>
    <row r="1060" spans="1:4" s="770" customFormat="1" ht="11.25" customHeight="1" x14ac:dyDescent="0.2">
      <c r="A1060" s="1181" t="s">
        <v>3224</v>
      </c>
      <c r="B1060" s="830">
        <v>2638</v>
      </c>
      <c r="C1060" s="830">
        <v>2638</v>
      </c>
      <c r="D1060" s="771" t="s">
        <v>2689</v>
      </c>
    </row>
    <row r="1061" spans="1:4" s="770" customFormat="1" ht="11.25" customHeight="1" x14ac:dyDescent="0.2">
      <c r="A1061" s="1181"/>
      <c r="B1061" s="830">
        <v>2638</v>
      </c>
      <c r="C1061" s="830">
        <v>2638</v>
      </c>
      <c r="D1061" s="771" t="s">
        <v>11</v>
      </c>
    </row>
    <row r="1062" spans="1:4" s="770" customFormat="1" ht="11.25" customHeight="1" x14ac:dyDescent="0.2">
      <c r="A1062" s="1180" t="s">
        <v>3225</v>
      </c>
      <c r="B1062" s="829">
        <v>225.1</v>
      </c>
      <c r="C1062" s="829">
        <v>225.1</v>
      </c>
      <c r="D1062" s="769" t="s">
        <v>2855</v>
      </c>
    </row>
    <row r="1063" spans="1:4" s="770" customFormat="1" ht="11.25" customHeight="1" x14ac:dyDescent="0.2">
      <c r="A1063" s="1182"/>
      <c r="B1063" s="831">
        <v>225.1</v>
      </c>
      <c r="C1063" s="831">
        <v>225.1</v>
      </c>
      <c r="D1063" s="772" t="s">
        <v>11</v>
      </c>
    </row>
    <row r="1064" spans="1:4" s="770" customFormat="1" ht="11.25" customHeight="1" x14ac:dyDescent="0.2">
      <c r="A1064" s="1180" t="s">
        <v>5064</v>
      </c>
      <c r="B1064" s="830">
        <v>190</v>
      </c>
      <c r="C1064" s="830">
        <v>190</v>
      </c>
      <c r="D1064" s="771" t="s">
        <v>687</v>
      </c>
    </row>
    <row r="1065" spans="1:4" s="770" customFormat="1" ht="11.25" customHeight="1" x14ac:dyDescent="0.2">
      <c r="A1065" s="1182"/>
      <c r="B1065" s="830">
        <v>190</v>
      </c>
      <c r="C1065" s="830">
        <v>190</v>
      </c>
      <c r="D1065" s="771" t="s">
        <v>11</v>
      </c>
    </row>
    <row r="1066" spans="1:4" s="770" customFormat="1" ht="11.25" customHeight="1" x14ac:dyDescent="0.2">
      <c r="A1066" s="1180" t="s">
        <v>3226</v>
      </c>
      <c r="B1066" s="829">
        <v>740.93</v>
      </c>
      <c r="C1066" s="829">
        <v>740.92600000000004</v>
      </c>
      <c r="D1066" s="769" t="s">
        <v>2900</v>
      </c>
    </row>
    <row r="1067" spans="1:4" s="770" customFormat="1" ht="11.25" customHeight="1" x14ac:dyDescent="0.2">
      <c r="A1067" s="1182"/>
      <c r="B1067" s="831">
        <v>740.93</v>
      </c>
      <c r="C1067" s="831">
        <v>740.92600000000004</v>
      </c>
      <c r="D1067" s="772" t="s">
        <v>11</v>
      </c>
    </row>
    <row r="1068" spans="1:4" s="770" customFormat="1" ht="11.25" customHeight="1" x14ac:dyDescent="0.2">
      <c r="A1068" s="1181" t="s">
        <v>3227</v>
      </c>
      <c r="B1068" s="830">
        <v>50985</v>
      </c>
      <c r="C1068" s="830">
        <v>49000</v>
      </c>
      <c r="D1068" s="771" t="s">
        <v>3228</v>
      </c>
    </row>
    <row r="1069" spans="1:4" s="770" customFormat="1" ht="11.25" customHeight="1" x14ac:dyDescent="0.2">
      <c r="A1069" s="1181"/>
      <c r="B1069" s="830">
        <v>50985</v>
      </c>
      <c r="C1069" s="830">
        <v>49000</v>
      </c>
      <c r="D1069" s="771" t="s">
        <v>11</v>
      </c>
    </row>
    <row r="1070" spans="1:4" s="770" customFormat="1" ht="11.25" customHeight="1" x14ac:dyDescent="0.2">
      <c r="A1070" s="1180" t="s">
        <v>3229</v>
      </c>
      <c r="B1070" s="829">
        <v>441</v>
      </c>
      <c r="C1070" s="829">
        <v>411.916</v>
      </c>
      <c r="D1070" s="769" t="s">
        <v>2689</v>
      </c>
    </row>
    <row r="1071" spans="1:4" s="770" customFormat="1" ht="11.25" customHeight="1" x14ac:dyDescent="0.2">
      <c r="A1071" s="1182"/>
      <c r="B1071" s="831">
        <v>441</v>
      </c>
      <c r="C1071" s="831">
        <v>411.916</v>
      </c>
      <c r="D1071" s="772" t="s">
        <v>11</v>
      </c>
    </row>
    <row r="1072" spans="1:4" s="770" customFormat="1" ht="21" x14ac:dyDescent="0.2">
      <c r="A1072" s="1181" t="s">
        <v>3230</v>
      </c>
      <c r="B1072" s="830">
        <v>150</v>
      </c>
      <c r="C1072" s="830">
        <v>0</v>
      </c>
      <c r="D1072" s="771" t="s">
        <v>2702</v>
      </c>
    </row>
    <row r="1073" spans="1:4" s="770" customFormat="1" ht="11.25" customHeight="1" x14ac:dyDescent="0.2">
      <c r="A1073" s="1181"/>
      <c r="B1073" s="830">
        <v>150</v>
      </c>
      <c r="C1073" s="830">
        <v>0</v>
      </c>
      <c r="D1073" s="771" t="s">
        <v>11</v>
      </c>
    </row>
    <row r="1074" spans="1:4" s="770" customFormat="1" ht="11.25" customHeight="1" x14ac:dyDescent="0.2">
      <c r="A1074" s="1180" t="s">
        <v>691</v>
      </c>
      <c r="B1074" s="829">
        <v>50</v>
      </c>
      <c r="C1074" s="829">
        <v>50</v>
      </c>
      <c r="D1074" s="769" t="s">
        <v>687</v>
      </c>
    </row>
    <row r="1075" spans="1:4" s="770" customFormat="1" ht="11.25" customHeight="1" x14ac:dyDescent="0.2">
      <c r="A1075" s="1182"/>
      <c r="B1075" s="831">
        <v>50</v>
      </c>
      <c r="C1075" s="831">
        <v>50</v>
      </c>
      <c r="D1075" s="772" t="s">
        <v>11</v>
      </c>
    </row>
    <row r="1076" spans="1:4" s="770" customFormat="1" ht="11.25" customHeight="1" x14ac:dyDescent="0.2">
      <c r="A1076" s="1180" t="s">
        <v>3231</v>
      </c>
      <c r="B1076" s="829">
        <v>1551</v>
      </c>
      <c r="C1076" s="829">
        <v>1551</v>
      </c>
      <c r="D1076" s="769" t="s">
        <v>2689</v>
      </c>
    </row>
    <row r="1077" spans="1:4" s="770" customFormat="1" ht="11.25" customHeight="1" x14ac:dyDescent="0.2">
      <c r="A1077" s="1181"/>
      <c r="B1077" s="830">
        <v>1292.31</v>
      </c>
      <c r="C1077" s="830">
        <v>569.98559999999998</v>
      </c>
      <c r="D1077" s="771" t="s">
        <v>2286</v>
      </c>
    </row>
    <row r="1078" spans="1:4" s="770" customFormat="1" ht="11.25" customHeight="1" x14ac:dyDescent="0.2">
      <c r="A1078" s="1182"/>
      <c r="B1078" s="831">
        <v>2843.31</v>
      </c>
      <c r="C1078" s="831">
        <v>2120.9856</v>
      </c>
      <c r="D1078" s="772" t="s">
        <v>11</v>
      </c>
    </row>
    <row r="1079" spans="1:4" s="770" customFormat="1" ht="21" x14ac:dyDescent="0.2">
      <c r="A1079" s="1180" t="s">
        <v>3232</v>
      </c>
      <c r="B1079" s="829">
        <v>149.5</v>
      </c>
      <c r="C1079" s="829">
        <v>149.5</v>
      </c>
      <c r="D1079" s="769" t="s">
        <v>2702</v>
      </c>
    </row>
    <row r="1080" spans="1:4" s="770" customFormat="1" ht="11.25" customHeight="1" x14ac:dyDescent="0.2">
      <c r="A1080" s="1182"/>
      <c r="B1080" s="831">
        <v>149.5</v>
      </c>
      <c r="C1080" s="831">
        <v>149.5</v>
      </c>
      <c r="D1080" s="772" t="s">
        <v>11</v>
      </c>
    </row>
    <row r="1081" spans="1:4" s="770" customFormat="1" ht="21" x14ac:dyDescent="0.2">
      <c r="A1081" s="1181" t="s">
        <v>3233</v>
      </c>
      <c r="B1081" s="830">
        <v>50</v>
      </c>
      <c r="C1081" s="830">
        <v>50</v>
      </c>
      <c r="D1081" s="771" t="s">
        <v>2702</v>
      </c>
    </row>
    <row r="1082" spans="1:4" s="770" customFormat="1" ht="11.25" customHeight="1" x14ac:dyDescent="0.2">
      <c r="A1082" s="1181"/>
      <c r="B1082" s="830">
        <v>50</v>
      </c>
      <c r="C1082" s="830">
        <v>50</v>
      </c>
      <c r="D1082" s="771" t="s">
        <v>11</v>
      </c>
    </row>
    <row r="1083" spans="1:4" s="770" customFormat="1" ht="11.25" customHeight="1" x14ac:dyDescent="0.2">
      <c r="A1083" s="1180" t="s">
        <v>732</v>
      </c>
      <c r="B1083" s="829">
        <v>150</v>
      </c>
      <c r="C1083" s="829">
        <v>150</v>
      </c>
      <c r="D1083" s="769" t="s">
        <v>713</v>
      </c>
    </row>
    <row r="1084" spans="1:4" s="770" customFormat="1" ht="11.25" customHeight="1" x14ac:dyDescent="0.2">
      <c r="A1084" s="1182"/>
      <c r="B1084" s="831">
        <v>150</v>
      </c>
      <c r="C1084" s="831">
        <v>150</v>
      </c>
      <c r="D1084" s="772" t="s">
        <v>11</v>
      </c>
    </row>
    <row r="1085" spans="1:4" s="770" customFormat="1" ht="11.25" customHeight="1" x14ac:dyDescent="0.2">
      <c r="A1085" s="1181" t="s">
        <v>564</v>
      </c>
      <c r="B1085" s="830">
        <v>900</v>
      </c>
      <c r="C1085" s="830">
        <v>900</v>
      </c>
      <c r="D1085" s="771" t="s">
        <v>559</v>
      </c>
    </row>
    <row r="1086" spans="1:4" s="770" customFormat="1" ht="11.25" customHeight="1" x14ac:dyDescent="0.2">
      <c r="A1086" s="1181"/>
      <c r="B1086" s="830">
        <v>900</v>
      </c>
      <c r="C1086" s="830">
        <v>900</v>
      </c>
      <c r="D1086" s="771" t="s">
        <v>11</v>
      </c>
    </row>
    <row r="1087" spans="1:4" s="770" customFormat="1" ht="11.25" customHeight="1" x14ac:dyDescent="0.2">
      <c r="A1087" s="1180" t="s">
        <v>5064</v>
      </c>
      <c r="B1087" s="829">
        <v>190</v>
      </c>
      <c r="C1087" s="829">
        <v>190</v>
      </c>
      <c r="D1087" s="769" t="s">
        <v>599</v>
      </c>
    </row>
    <row r="1088" spans="1:4" s="770" customFormat="1" ht="11.25" customHeight="1" x14ac:dyDescent="0.2">
      <c r="A1088" s="1182"/>
      <c r="B1088" s="831">
        <v>190</v>
      </c>
      <c r="C1088" s="831">
        <v>190</v>
      </c>
      <c r="D1088" s="772" t="s">
        <v>11</v>
      </c>
    </row>
    <row r="1089" spans="1:4" s="770" customFormat="1" ht="11.25" customHeight="1" x14ac:dyDescent="0.2">
      <c r="A1089" s="1181" t="s">
        <v>3234</v>
      </c>
      <c r="B1089" s="830">
        <v>79.95</v>
      </c>
      <c r="C1089" s="830">
        <v>79.95</v>
      </c>
      <c r="D1089" s="771" t="s">
        <v>2909</v>
      </c>
    </row>
    <row r="1090" spans="1:4" s="770" customFormat="1" ht="11.25" customHeight="1" x14ac:dyDescent="0.2">
      <c r="A1090" s="1181"/>
      <c r="B1090" s="830">
        <v>79.95</v>
      </c>
      <c r="C1090" s="830">
        <v>79.95</v>
      </c>
      <c r="D1090" s="771" t="s">
        <v>11</v>
      </c>
    </row>
    <row r="1091" spans="1:4" s="770" customFormat="1" ht="11.25" customHeight="1" x14ac:dyDescent="0.2">
      <c r="A1091" s="1180" t="s">
        <v>3235</v>
      </c>
      <c r="B1091" s="829">
        <v>270.39999999999998</v>
      </c>
      <c r="C1091" s="829">
        <v>135.19999999999999</v>
      </c>
      <c r="D1091" s="769" t="s">
        <v>2934</v>
      </c>
    </row>
    <row r="1092" spans="1:4" s="770" customFormat="1" ht="11.25" customHeight="1" x14ac:dyDescent="0.2">
      <c r="A1092" s="1182"/>
      <c r="B1092" s="831">
        <v>270.39999999999998</v>
      </c>
      <c r="C1092" s="831">
        <v>135.19999999999999</v>
      </c>
      <c r="D1092" s="772" t="s">
        <v>11</v>
      </c>
    </row>
    <row r="1093" spans="1:4" s="770" customFormat="1" ht="11.25" customHeight="1" x14ac:dyDescent="0.2">
      <c r="A1093" s="1181" t="s">
        <v>3236</v>
      </c>
      <c r="B1093" s="830">
        <v>59.2</v>
      </c>
      <c r="C1093" s="830">
        <v>56.825000000000003</v>
      </c>
      <c r="D1093" s="771" t="s">
        <v>2855</v>
      </c>
    </row>
    <row r="1094" spans="1:4" s="770" customFormat="1" ht="11.25" customHeight="1" x14ac:dyDescent="0.2">
      <c r="A1094" s="1181"/>
      <c r="B1094" s="830">
        <v>59.2</v>
      </c>
      <c r="C1094" s="830">
        <v>56.825000000000003</v>
      </c>
      <c r="D1094" s="771" t="s">
        <v>11</v>
      </c>
    </row>
    <row r="1095" spans="1:4" s="770" customFormat="1" ht="11.25" customHeight="1" x14ac:dyDescent="0.2">
      <c r="A1095" s="1180" t="s">
        <v>614</v>
      </c>
      <c r="B1095" s="829">
        <v>190</v>
      </c>
      <c r="C1095" s="829">
        <v>190</v>
      </c>
      <c r="D1095" s="769" t="s">
        <v>599</v>
      </c>
    </row>
    <row r="1096" spans="1:4" s="770" customFormat="1" ht="11.25" customHeight="1" x14ac:dyDescent="0.2">
      <c r="A1096" s="1182"/>
      <c r="B1096" s="831">
        <v>190</v>
      </c>
      <c r="C1096" s="831">
        <v>190</v>
      </c>
      <c r="D1096" s="772" t="s">
        <v>11</v>
      </c>
    </row>
    <row r="1097" spans="1:4" s="770" customFormat="1" ht="11.25" customHeight="1" x14ac:dyDescent="0.2">
      <c r="A1097" s="1181" t="s">
        <v>3237</v>
      </c>
      <c r="B1097" s="830">
        <v>143.35</v>
      </c>
      <c r="C1097" s="830">
        <v>143.35</v>
      </c>
      <c r="D1097" s="771" t="s">
        <v>2755</v>
      </c>
    </row>
    <row r="1098" spans="1:4" s="770" customFormat="1" ht="11.25" customHeight="1" x14ac:dyDescent="0.2">
      <c r="A1098" s="1181"/>
      <c r="B1098" s="830">
        <v>143.35</v>
      </c>
      <c r="C1098" s="830">
        <v>143.35</v>
      </c>
      <c r="D1098" s="771" t="s">
        <v>11</v>
      </c>
    </row>
    <row r="1099" spans="1:4" s="770" customFormat="1" ht="11.25" customHeight="1" x14ac:dyDescent="0.2">
      <c r="A1099" s="1180" t="s">
        <v>475</v>
      </c>
      <c r="B1099" s="829">
        <v>30</v>
      </c>
      <c r="C1099" s="829">
        <v>30</v>
      </c>
      <c r="D1099" s="769" t="s">
        <v>3238</v>
      </c>
    </row>
    <row r="1100" spans="1:4" s="770" customFormat="1" ht="11.25" customHeight="1" x14ac:dyDescent="0.2">
      <c r="A1100" s="1182"/>
      <c r="B1100" s="831">
        <v>30</v>
      </c>
      <c r="C1100" s="831">
        <v>30</v>
      </c>
      <c r="D1100" s="772" t="s">
        <v>11</v>
      </c>
    </row>
    <row r="1101" spans="1:4" s="770" customFormat="1" ht="21" x14ac:dyDescent="0.2">
      <c r="A1101" s="1181" t="s">
        <v>3239</v>
      </c>
      <c r="B1101" s="830">
        <v>150</v>
      </c>
      <c r="C1101" s="830">
        <v>150</v>
      </c>
      <c r="D1101" s="771" t="s">
        <v>2702</v>
      </c>
    </row>
    <row r="1102" spans="1:4" s="770" customFormat="1" ht="11.25" customHeight="1" x14ac:dyDescent="0.2">
      <c r="A1102" s="1181"/>
      <c r="B1102" s="830">
        <v>150</v>
      </c>
      <c r="C1102" s="830">
        <v>150</v>
      </c>
      <c r="D1102" s="771" t="s">
        <v>11</v>
      </c>
    </row>
    <row r="1103" spans="1:4" s="770" customFormat="1" ht="11.25" customHeight="1" x14ac:dyDescent="0.2">
      <c r="A1103" s="1180" t="s">
        <v>5064</v>
      </c>
      <c r="B1103" s="829">
        <v>200</v>
      </c>
      <c r="C1103" s="829">
        <v>200</v>
      </c>
      <c r="D1103" s="769" t="s">
        <v>810</v>
      </c>
    </row>
    <row r="1104" spans="1:4" s="770" customFormat="1" ht="11.25" customHeight="1" x14ac:dyDescent="0.2">
      <c r="A1104" s="1182"/>
      <c r="B1104" s="831">
        <v>200</v>
      </c>
      <c r="C1104" s="831">
        <v>200</v>
      </c>
      <c r="D1104" s="772" t="s">
        <v>11</v>
      </c>
    </row>
    <row r="1105" spans="1:4" s="770" customFormat="1" ht="11.25" customHeight="1" x14ac:dyDescent="0.2">
      <c r="A1105" s="1181" t="s">
        <v>3240</v>
      </c>
      <c r="B1105" s="830">
        <v>241.35</v>
      </c>
      <c r="C1105" s="830">
        <v>0</v>
      </c>
      <c r="D1105" s="771" t="s">
        <v>2909</v>
      </c>
    </row>
    <row r="1106" spans="1:4" s="770" customFormat="1" ht="11.25" customHeight="1" x14ac:dyDescent="0.2">
      <c r="A1106" s="1181"/>
      <c r="B1106" s="830">
        <v>241.35</v>
      </c>
      <c r="C1106" s="830">
        <v>0</v>
      </c>
      <c r="D1106" s="771" t="s">
        <v>11</v>
      </c>
    </row>
    <row r="1107" spans="1:4" s="770" customFormat="1" ht="11.25" customHeight="1" x14ac:dyDescent="0.2">
      <c r="A1107" s="1180" t="s">
        <v>675</v>
      </c>
      <c r="B1107" s="829">
        <v>80</v>
      </c>
      <c r="C1107" s="829">
        <v>80</v>
      </c>
      <c r="D1107" s="769" t="s">
        <v>3241</v>
      </c>
    </row>
    <row r="1108" spans="1:4" s="770" customFormat="1" ht="11.25" customHeight="1" x14ac:dyDescent="0.2">
      <c r="A1108" s="1182"/>
      <c r="B1108" s="831">
        <v>80</v>
      </c>
      <c r="C1108" s="831">
        <v>80</v>
      </c>
      <c r="D1108" s="772" t="s">
        <v>11</v>
      </c>
    </row>
    <row r="1109" spans="1:4" s="770" customFormat="1" ht="11.25" customHeight="1" x14ac:dyDescent="0.2">
      <c r="A1109" s="1181" t="s">
        <v>835</v>
      </c>
      <c r="B1109" s="830">
        <v>7.67</v>
      </c>
      <c r="C1109" s="830">
        <v>7.6639999999999997</v>
      </c>
      <c r="D1109" s="771" t="s">
        <v>810</v>
      </c>
    </row>
    <row r="1110" spans="1:4" s="770" customFormat="1" ht="11.25" customHeight="1" x14ac:dyDescent="0.2">
      <c r="A1110" s="1181"/>
      <c r="B1110" s="830">
        <v>7.67</v>
      </c>
      <c r="C1110" s="830">
        <v>7.6639999999999997</v>
      </c>
      <c r="D1110" s="771" t="s">
        <v>11</v>
      </c>
    </row>
    <row r="1111" spans="1:4" s="770" customFormat="1" ht="11.25" customHeight="1" x14ac:dyDescent="0.2">
      <c r="A1111" s="1180" t="s">
        <v>3242</v>
      </c>
      <c r="B1111" s="829">
        <v>500</v>
      </c>
      <c r="C1111" s="829">
        <v>250</v>
      </c>
      <c r="D1111" s="769" t="s">
        <v>2934</v>
      </c>
    </row>
    <row r="1112" spans="1:4" s="770" customFormat="1" ht="11.25" customHeight="1" x14ac:dyDescent="0.2">
      <c r="A1112" s="1182"/>
      <c r="B1112" s="831">
        <v>500</v>
      </c>
      <c r="C1112" s="831">
        <v>250</v>
      </c>
      <c r="D1112" s="772" t="s">
        <v>11</v>
      </c>
    </row>
    <row r="1113" spans="1:4" s="770" customFormat="1" ht="11.25" customHeight="1" x14ac:dyDescent="0.2">
      <c r="A1113" s="1181" t="s">
        <v>3243</v>
      </c>
      <c r="B1113" s="830">
        <v>49.4</v>
      </c>
      <c r="C1113" s="830">
        <v>45.908999999999999</v>
      </c>
      <c r="D1113" s="771" t="s">
        <v>2693</v>
      </c>
    </row>
    <row r="1114" spans="1:4" s="770" customFormat="1" ht="11.25" customHeight="1" x14ac:dyDescent="0.2">
      <c r="A1114" s="1181"/>
      <c r="B1114" s="830">
        <v>49.4</v>
      </c>
      <c r="C1114" s="830">
        <v>45.908999999999999</v>
      </c>
      <c r="D1114" s="771" t="s">
        <v>11</v>
      </c>
    </row>
    <row r="1115" spans="1:4" s="770" customFormat="1" ht="11.25" customHeight="1" x14ac:dyDescent="0.2">
      <c r="A1115" s="1180" t="s">
        <v>943</v>
      </c>
      <c r="B1115" s="829">
        <v>72</v>
      </c>
      <c r="C1115" s="829">
        <v>72</v>
      </c>
      <c r="D1115" s="769" t="s">
        <v>940</v>
      </c>
    </row>
    <row r="1116" spans="1:4" s="770" customFormat="1" ht="11.25" customHeight="1" x14ac:dyDescent="0.2">
      <c r="A1116" s="1182"/>
      <c r="B1116" s="831">
        <v>72</v>
      </c>
      <c r="C1116" s="831">
        <v>72</v>
      </c>
      <c r="D1116" s="772" t="s">
        <v>11</v>
      </c>
    </row>
    <row r="1117" spans="1:4" s="770" customFormat="1" ht="21" x14ac:dyDescent="0.2">
      <c r="A1117" s="1180" t="s">
        <v>3244</v>
      </c>
      <c r="B1117" s="829">
        <v>58</v>
      </c>
      <c r="C1117" s="829">
        <v>58</v>
      </c>
      <c r="D1117" s="769" t="s">
        <v>2709</v>
      </c>
    </row>
    <row r="1118" spans="1:4" s="770" customFormat="1" ht="11.25" customHeight="1" x14ac:dyDescent="0.2">
      <c r="A1118" s="1181"/>
      <c r="B1118" s="830">
        <v>990</v>
      </c>
      <c r="C1118" s="830">
        <v>990</v>
      </c>
      <c r="D1118" s="771" t="s">
        <v>2294</v>
      </c>
    </row>
    <row r="1119" spans="1:4" s="770" customFormat="1" ht="11.25" customHeight="1" x14ac:dyDescent="0.2">
      <c r="A1119" s="1182"/>
      <c r="B1119" s="831">
        <v>1048</v>
      </c>
      <c r="C1119" s="831">
        <v>1048</v>
      </c>
      <c r="D1119" s="772" t="s">
        <v>11</v>
      </c>
    </row>
    <row r="1120" spans="1:4" s="770" customFormat="1" ht="11.25" customHeight="1" x14ac:dyDescent="0.2">
      <c r="A1120" s="1180" t="s">
        <v>5064</v>
      </c>
      <c r="B1120" s="829">
        <v>50</v>
      </c>
      <c r="C1120" s="829">
        <v>50</v>
      </c>
      <c r="D1120" s="769" t="s">
        <v>876</v>
      </c>
    </row>
    <row r="1121" spans="1:4" s="770" customFormat="1" ht="11.25" customHeight="1" x14ac:dyDescent="0.2">
      <c r="A1121" s="1182"/>
      <c r="B1121" s="831">
        <v>50</v>
      </c>
      <c r="C1121" s="831">
        <v>50</v>
      </c>
      <c r="D1121" s="772" t="s">
        <v>11</v>
      </c>
    </row>
    <row r="1122" spans="1:4" s="770" customFormat="1" ht="21" x14ac:dyDescent="0.2">
      <c r="A1122" s="1180" t="s">
        <v>5064</v>
      </c>
      <c r="B1122" s="830">
        <v>27.45</v>
      </c>
      <c r="C1122" s="830">
        <v>26.038599999999999</v>
      </c>
      <c r="D1122" s="771" t="s">
        <v>2692</v>
      </c>
    </row>
    <row r="1123" spans="1:4" s="770" customFormat="1" ht="11.25" customHeight="1" x14ac:dyDescent="0.2">
      <c r="A1123" s="1182"/>
      <c r="B1123" s="830">
        <v>27.45</v>
      </c>
      <c r="C1123" s="830">
        <v>26.038599999999999</v>
      </c>
      <c r="D1123" s="771" t="s">
        <v>11</v>
      </c>
    </row>
    <row r="1124" spans="1:4" s="770" customFormat="1" ht="11.25" customHeight="1" x14ac:dyDescent="0.2">
      <c r="A1124" s="1180" t="s">
        <v>3245</v>
      </c>
      <c r="B1124" s="829">
        <v>979.3900000000001</v>
      </c>
      <c r="C1124" s="829">
        <v>979.38700000000006</v>
      </c>
      <c r="D1124" s="769" t="s">
        <v>2900</v>
      </c>
    </row>
    <row r="1125" spans="1:4" s="770" customFormat="1" ht="11.25" customHeight="1" x14ac:dyDescent="0.2">
      <c r="A1125" s="1182"/>
      <c r="B1125" s="831">
        <v>979.3900000000001</v>
      </c>
      <c r="C1125" s="831">
        <v>979.38700000000006</v>
      </c>
      <c r="D1125" s="772" t="s">
        <v>11</v>
      </c>
    </row>
    <row r="1126" spans="1:4" s="770" customFormat="1" ht="11.25" customHeight="1" x14ac:dyDescent="0.2">
      <c r="A1126" s="1181" t="s">
        <v>3246</v>
      </c>
      <c r="B1126" s="830">
        <v>1366.04</v>
      </c>
      <c r="C1126" s="830">
        <v>1366.0369999999998</v>
      </c>
      <c r="D1126" s="771" t="s">
        <v>2900</v>
      </c>
    </row>
    <row r="1127" spans="1:4" s="770" customFormat="1" ht="11.25" customHeight="1" x14ac:dyDescent="0.2">
      <c r="A1127" s="1181"/>
      <c r="B1127" s="830">
        <v>1366.04</v>
      </c>
      <c r="C1127" s="830">
        <v>1366.0369999999998</v>
      </c>
      <c r="D1127" s="771" t="s">
        <v>11</v>
      </c>
    </row>
    <row r="1128" spans="1:4" s="770" customFormat="1" ht="11.25" customHeight="1" x14ac:dyDescent="0.2">
      <c r="A1128" s="1180" t="s">
        <v>3247</v>
      </c>
      <c r="B1128" s="829">
        <v>1867.01</v>
      </c>
      <c r="C1128" s="829">
        <v>1867.0059999999999</v>
      </c>
      <c r="D1128" s="769" t="s">
        <v>2900</v>
      </c>
    </row>
    <row r="1129" spans="1:4" s="770" customFormat="1" ht="11.25" customHeight="1" x14ac:dyDescent="0.2">
      <c r="A1129" s="1182"/>
      <c r="B1129" s="831">
        <v>1867.01</v>
      </c>
      <c r="C1129" s="831">
        <v>1867.0059999999999</v>
      </c>
      <c r="D1129" s="772" t="s">
        <v>11</v>
      </c>
    </row>
    <row r="1130" spans="1:4" s="770" customFormat="1" ht="11.25" customHeight="1" x14ac:dyDescent="0.2">
      <c r="A1130" s="1181" t="s">
        <v>3248</v>
      </c>
      <c r="B1130" s="830">
        <v>1217.25</v>
      </c>
      <c r="C1130" s="830">
        <v>1217.249</v>
      </c>
      <c r="D1130" s="771" t="s">
        <v>2900</v>
      </c>
    </row>
    <row r="1131" spans="1:4" s="770" customFormat="1" ht="11.25" customHeight="1" x14ac:dyDescent="0.2">
      <c r="A1131" s="1181"/>
      <c r="B1131" s="830">
        <v>1217.25</v>
      </c>
      <c r="C1131" s="830">
        <v>1217.249</v>
      </c>
      <c r="D1131" s="771" t="s">
        <v>11</v>
      </c>
    </row>
    <row r="1132" spans="1:4" s="770" customFormat="1" ht="11.25" customHeight="1" x14ac:dyDescent="0.2">
      <c r="A1132" s="1180" t="s">
        <v>3249</v>
      </c>
      <c r="B1132" s="829">
        <v>2363.8999999999996</v>
      </c>
      <c r="C1132" s="829">
        <v>2340.5409999999997</v>
      </c>
      <c r="D1132" s="769" t="s">
        <v>2900</v>
      </c>
    </row>
    <row r="1133" spans="1:4" s="770" customFormat="1" ht="11.25" customHeight="1" x14ac:dyDescent="0.2">
      <c r="A1133" s="1182"/>
      <c r="B1133" s="831">
        <v>2363.8999999999996</v>
      </c>
      <c r="C1133" s="831">
        <v>2340.5409999999997</v>
      </c>
      <c r="D1133" s="772" t="s">
        <v>11</v>
      </c>
    </row>
    <row r="1134" spans="1:4" s="770" customFormat="1" ht="11.25" customHeight="1" x14ac:dyDescent="0.2">
      <c r="A1134" s="1181" t="s">
        <v>3250</v>
      </c>
      <c r="B1134" s="830">
        <v>2064.1799999999998</v>
      </c>
      <c r="C1134" s="830">
        <v>2064.1750000000002</v>
      </c>
      <c r="D1134" s="771" t="s">
        <v>2900</v>
      </c>
    </row>
    <row r="1135" spans="1:4" s="770" customFormat="1" ht="11.25" customHeight="1" x14ac:dyDescent="0.2">
      <c r="A1135" s="1181"/>
      <c r="B1135" s="830">
        <v>2064.1799999999998</v>
      </c>
      <c r="C1135" s="830">
        <v>2064.1750000000002</v>
      </c>
      <c r="D1135" s="771" t="s">
        <v>11</v>
      </c>
    </row>
    <row r="1136" spans="1:4" s="770" customFormat="1" ht="11.25" customHeight="1" x14ac:dyDescent="0.2">
      <c r="A1136" s="1180" t="s">
        <v>3251</v>
      </c>
      <c r="B1136" s="829">
        <v>936.80000000000007</v>
      </c>
      <c r="C1136" s="829">
        <v>897.62600000000009</v>
      </c>
      <c r="D1136" s="769" t="s">
        <v>2900</v>
      </c>
    </row>
    <row r="1137" spans="1:5" s="770" customFormat="1" ht="11.25" customHeight="1" x14ac:dyDescent="0.2">
      <c r="A1137" s="1182"/>
      <c r="B1137" s="831">
        <v>936.80000000000007</v>
      </c>
      <c r="C1137" s="831">
        <v>897.62600000000009</v>
      </c>
      <c r="D1137" s="772" t="s">
        <v>11</v>
      </c>
    </row>
    <row r="1138" spans="1:5" s="770" customFormat="1" ht="11.25" customHeight="1" x14ac:dyDescent="0.2">
      <c r="A1138" s="1181" t="s">
        <v>3252</v>
      </c>
      <c r="B1138" s="830">
        <v>3400.63</v>
      </c>
      <c r="C1138" s="830">
        <v>3393.6869999999999</v>
      </c>
      <c r="D1138" s="771" t="s">
        <v>2900</v>
      </c>
    </row>
    <row r="1139" spans="1:5" s="770" customFormat="1" ht="11.25" customHeight="1" x14ac:dyDescent="0.2">
      <c r="A1139" s="1181"/>
      <c r="B1139" s="830">
        <v>3400.63</v>
      </c>
      <c r="C1139" s="830">
        <v>3393.6869999999999</v>
      </c>
      <c r="D1139" s="771" t="s">
        <v>11</v>
      </c>
    </row>
    <row r="1140" spans="1:5" s="770" customFormat="1" ht="11.25" customHeight="1" x14ac:dyDescent="0.2">
      <c r="A1140" s="1180" t="s">
        <v>3253</v>
      </c>
      <c r="B1140" s="829">
        <v>2199.4299999999998</v>
      </c>
      <c r="C1140" s="829">
        <v>2199.424</v>
      </c>
      <c r="D1140" s="769" t="s">
        <v>2900</v>
      </c>
    </row>
    <row r="1141" spans="1:5" s="770" customFormat="1" ht="11.25" customHeight="1" x14ac:dyDescent="0.2">
      <c r="A1141" s="1181"/>
      <c r="B1141" s="830">
        <v>25.2</v>
      </c>
      <c r="C1141" s="830">
        <v>25.2</v>
      </c>
      <c r="D1141" s="771" t="s">
        <v>2380</v>
      </c>
    </row>
    <row r="1142" spans="1:5" s="770" customFormat="1" ht="11.25" customHeight="1" x14ac:dyDescent="0.2">
      <c r="A1142" s="1182"/>
      <c r="B1142" s="831">
        <v>2224.6299999999997</v>
      </c>
      <c r="C1142" s="831">
        <v>2224.6239999999998</v>
      </c>
      <c r="D1142" s="772" t="s">
        <v>11</v>
      </c>
    </row>
    <row r="1143" spans="1:5" s="770" customFormat="1" ht="11.25" customHeight="1" x14ac:dyDescent="0.2">
      <c r="A1143" s="1181" t="s">
        <v>3254</v>
      </c>
      <c r="B1143" s="830">
        <v>572.06999999999994</v>
      </c>
      <c r="C1143" s="830">
        <v>572.06499999999994</v>
      </c>
      <c r="D1143" s="771" t="s">
        <v>2900</v>
      </c>
    </row>
    <row r="1144" spans="1:5" s="770" customFormat="1" ht="11.25" customHeight="1" x14ac:dyDescent="0.2">
      <c r="A1144" s="1181"/>
      <c r="B1144" s="830">
        <v>572.06999999999994</v>
      </c>
      <c r="C1144" s="830">
        <v>572.06499999999994</v>
      </c>
      <c r="D1144" s="771" t="s">
        <v>11</v>
      </c>
    </row>
    <row r="1145" spans="1:5" s="770" customFormat="1" ht="11.25" customHeight="1" x14ac:dyDescent="0.2">
      <c r="A1145" s="1180" t="s">
        <v>3255</v>
      </c>
      <c r="B1145" s="829">
        <v>2129.1</v>
      </c>
      <c r="C1145" s="829">
        <v>2129.1</v>
      </c>
      <c r="D1145" s="769" t="s">
        <v>2900</v>
      </c>
    </row>
    <row r="1146" spans="1:5" s="770" customFormat="1" ht="11.25" customHeight="1" x14ac:dyDescent="0.2">
      <c r="A1146" s="1182"/>
      <c r="B1146" s="831">
        <v>2129.1</v>
      </c>
      <c r="C1146" s="831">
        <v>2129.1</v>
      </c>
      <c r="D1146" s="772" t="s">
        <v>11</v>
      </c>
    </row>
    <row r="1147" spans="1:5" s="770" customFormat="1" ht="11.25" customHeight="1" x14ac:dyDescent="0.2">
      <c r="A1147" s="1181" t="s">
        <v>3256</v>
      </c>
      <c r="B1147" s="830">
        <v>3196.83</v>
      </c>
      <c r="C1147" s="830">
        <v>3196.83</v>
      </c>
      <c r="D1147" s="771" t="s">
        <v>2900</v>
      </c>
    </row>
    <row r="1148" spans="1:5" s="770" customFormat="1" ht="11.25" customHeight="1" x14ac:dyDescent="0.2">
      <c r="A1148" s="1181"/>
      <c r="B1148" s="830">
        <v>3196.83</v>
      </c>
      <c r="C1148" s="830">
        <v>3196.83</v>
      </c>
      <c r="D1148" s="771" t="s">
        <v>11</v>
      </c>
    </row>
    <row r="1149" spans="1:5" s="770" customFormat="1" ht="11.25" customHeight="1" x14ac:dyDescent="0.2">
      <c r="A1149" s="1180" t="s">
        <v>3257</v>
      </c>
      <c r="B1149" s="829">
        <v>3264.3100000000004</v>
      </c>
      <c r="C1149" s="829">
        <v>3191.4259999999999</v>
      </c>
      <c r="D1149" s="769" t="s">
        <v>2900</v>
      </c>
      <c r="E1149" s="774"/>
    </row>
    <row r="1150" spans="1:5" s="770" customFormat="1" ht="11.25" customHeight="1" x14ac:dyDescent="0.2">
      <c r="A1150" s="1182"/>
      <c r="B1150" s="831">
        <v>3264.3100000000004</v>
      </c>
      <c r="C1150" s="831">
        <v>3191.4259999999999</v>
      </c>
      <c r="D1150" s="772" t="s">
        <v>11</v>
      </c>
    </row>
    <row r="1151" spans="1:5" s="770" customFormat="1" ht="11.25" customHeight="1" x14ac:dyDescent="0.2">
      <c r="A1151" s="1181" t="s">
        <v>3258</v>
      </c>
      <c r="B1151" s="830">
        <v>785.15</v>
      </c>
      <c r="C1151" s="830">
        <v>785.14599999999996</v>
      </c>
      <c r="D1151" s="771" t="s">
        <v>2900</v>
      </c>
    </row>
    <row r="1152" spans="1:5" s="770" customFormat="1" ht="11.25" customHeight="1" x14ac:dyDescent="0.2">
      <c r="A1152" s="1181"/>
      <c r="B1152" s="830">
        <v>785.15</v>
      </c>
      <c r="C1152" s="830">
        <v>785.14599999999996</v>
      </c>
      <c r="D1152" s="771" t="s">
        <v>11</v>
      </c>
    </row>
    <row r="1153" spans="1:4" s="770" customFormat="1" ht="21" x14ac:dyDescent="0.2">
      <c r="A1153" s="1180" t="s">
        <v>3259</v>
      </c>
      <c r="B1153" s="829">
        <v>60.9</v>
      </c>
      <c r="C1153" s="829">
        <v>24.839999999999996</v>
      </c>
      <c r="D1153" s="769" t="s">
        <v>2390</v>
      </c>
    </row>
    <row r="1154" spans="1:4" s="770" customFormat="1" ht="11.25" customHeight="1" x14ac:dyDescent="0.2">
      <c r="A1154" s="1181"/>
      <c r="B1154" s="830">
        <v>324</v>
      </c>
      <c r="C1154" s="830">
        <v>323.99600000000004</v>
      </c>
      <c r="D1154" s="771" t="s">
        <v>2900</v>
      </c>
    </row>
    <row r="1155" spans="1:4" s="770" customFormat="1" ht="11.25" customHeight="1" x14ac:dyDescent="0.2">
      <c r="A1155" s="1181"/>
      <c r="B1155" s="830">
        <v>29.1</v>
      </c>
      <c r="C1155" s="830">
        <v>0</v>
      </c>
      <c r="D1155" s="771" t="s">
        <v>2624</v>
      </c>
    </row>
    <row r="1156" spans="1:4" s="770" customFormat="1" ht="11.25" customHeight="1" x14ac:dyDescent="0.2">
      <c r="A1156" s="1182"/>
      <c r="B1156" s="831">
        <v>414</v>
      </c>
      <c r="C1156" s="831">
        <v>348.83600000000001</v>
      </c>
      <c r="D1156" s="772" t="s">
        <v>11</v>
      </c>
    </row>
    <row r="1157" spans="1:4" s="770" customFormat="1" ht="11.25" customHeight="1" x14ac:dyDescent="0.2">
      <c r="A1157" s="1181" t="s">
        <v>3260</v>
      </c>
      <c r="B1157" s="830">
        <v>3504.82</v>
      </c>
      <c r="C1157" s="830">
        <v>3504.8199999999997</v>
      </c>
      <c r="D1157" s="771" t="s">
        <v>2900</v>
      </c>
    </row>
    <row r="1158" spans="1:4" s="770" customFormat="1" ht="11.25" customHeight="1" x14ac:dyDescent="0.2">
      <c r="A1158" s="1181"/>
      <c r="B1158" s="830">
        <v>61.2</v>
      </c>
      <c r="C1158" s="830">
        <v>61.2</v>
      </c>
      <c r="D1158" s="771" t="s">
        <v>2693</v>
      </c>
    </row>
    <row r="1159" spans="1:4" s="770" customFormat="1" ht="11.25" customHeight="1" x14ac:dyDescent="0.2">
      <c r="A1159" s="1181"/>
      <c r="B1159" s="830">
        <v>3566.02</v>
      </c>
      <c r="C1159" s="830">
        <v>3566.0199999999995</v>
      </c>
      <c r="D1159" s="771" t="s">
        <v>11</v>
      </c>
    </row>
    <row r="1160" spans="1:4" s="770" customFormat="1" ht="11.25" customHeight="1" x14ac:dyDescent="0.2">
      <c r="A1160" s="1180" t="s">
        <v>3261</v>
      </c>
      <c r="B1160" s="829">
        <v>1195.47</v>
      </c>
      <c r="C1160" s="829">
        <v>1195.471</v>
      </c>
      <c r="D1160" s="769" t="s">
        <v>2900</v>
      </c>
    </row>
    <row r="1161" spans="1:4" s="770" customFormat="1" ht="11.25" customHeight="1" x14ac:dyDescent="0.2">
      <c r="A1161" s="1182"/>
      <c r="B1161" s="831">
        <v>1195.47</v>
      </c>
      <c r="C1161" s="831">
        <v>1195.471</v>
      </c>
      <c r="D1161" s="772" t="s">
        <v>11</v>
      </c>
    </row>
    <row r="1162" spans="1:4" s="770" customFormat="1" ht="11.25" customHeight="1" x14ac:dyDescent="0.2">
      <c r="A1162" s="1180" t="s">
        <v>3262</v>
      </c>
      <c r="B1162" s="829">
        <v>43.3</v>
      </c>
      <c r="C1162" s="829">
        <v>43.28604</v>
      </c>
      <c r="D1162" s="769" t="s">
        <v>2332</v>
      </c>
    </row>
    <row r="1163" spans="1:4" s="770" customFormat="1" ht="11.25" customHeight="1" x14ac:dyDescent="0.2">
      <c r="A1163" s="1182"/>
      <c r="B1163" s="831">
        <v>43.3</v>
      </c>
      <c r="C1163" s="831">
        <v>43.28604</v>
      </c>
      <c r="D1163" s="772" t="s">
        <v>11</v>
      </c>
    </row>
    <row r="1164" spans="1:4" s="770" customFormat="1" ht="11.25" customHeight="1" x14ac:dyDescent="0.2">
      <c r="A1164" s="1180" t="s">
        <v>565</v>
      </c>
      <c r="B1164" s="829">
        <v>500</v>
      </c>
      <c r="C1164" s="829">
        <v>500</v>
      </c>
      <c r="D1164" s="769" t="s">
        <v>559</v>
      </c>
    </row>
    <row r="1165" spans="1:4" s="770" customFormat="1" ht="11.25" customHeight="1" x14ac:dyDescent="0.2">
      <c r="A1165" s="1182"/>
      <c r="B1165" s="831">
        <v>500</v>
      </c>
      <c r="C1165" s="831">
        <v>500</v>
      </c>
      <c r="D1165" s="772" t="s">
        <v>11</v>
      </c>
    </row>
    <row r="1166" spans="1:4" s="770" customFormat="1" ht="11.25" customHeight="1" x14ac:dyDescent="0.2">
      <c r="A1166" s="1181" t="s">
        <v>3263</v>
      </c>
      <c r="B1166" s="830">
        <v>184.65</v>
      </c>
      <c r="C1166" s="830">
        <v>184.65</v>
      </c>
      <c r="D1166" s="771" t="s">
        <v>2909</v>
      </c>
    </row>
    <row r="1167" spans="1:4" s="770" customFormat="1" ht="11.25" customHeight="1" x14ac:dyDescent="0.2">
      <c r="A1167" s="1181"/>
      <c r="B1167" s="830">
        <v>25.95</v>
      </c>
      <c r="C1167" s="830">
        <v>25.949000000000002</v>
      </c>
      <c r="D1167" s="771" t="s">
        <v>2855</v>
      </c>
    </row>
    <row r="1168" spans="1:4" s="770" customFormat="1" ht="11.25" customHeight="1" x14ac:dyDescent="0.2">
      <c r="A1168" s="1181"/>
      <c r="B1168" s="830">
        <v>210.6</v>
      </c>
      <c r="C1168" s="830">
        <v>210.59900000000002</v>
      </c>
      <c r="D1168" s="771" t="s">
        <v>11</v>
      </c>
    </row>
    <row r="1169" spans="1:4" s="770" customFormat="1" ht="11.25" customHeight="1" x14ac:dyDescent="0.2">
      <c r="A1169" s="1180" t="s">
        <v>917</v>
      </c>
      <c r="B1169" s="829">
        <v>200</v>
      </c>
      <c r="C1169" s="829">
        <v>200</v>
      </c>
      <c r="D1169" s="769" t="s">
        <v>3264</v>
      </c>
    </row>
    <row r="1170" spans="1:4" s="770" customFormat="1" ht="11.25" customHeight="1" x14ac:dyDescent="0.2">
      <c r="A1170" s="1182"/>
      <c r="B1170" s="831">
        <v>200</v>
      </c>
      <c r="C1170" s="831">
        <v>200</v>
      </c>
      <c r="D1170" s="772" t="s">
        <v>11</v>
      </c>
    </row>
    <row r="1171" spans="1:4" s="770" customFormat="1" ht="11.25" customHeight="1" x14ac:dyDescent="0.2">
      <c r="A1171" s="1181" t="s">
        <v>3265</v>
      </c>
      <c r="B1171" s="830">
        <v>375</v>
      </c>
      <c r="C1171" s="830">
        <v>375</v>
      </c>
      <c r="D1171" s="771" t="s">
        <v>2909</v>
      </c>
    </row>
    <row r="1172" spans="1:4" s="770" customFormat="1" ht="11.25" customHeight="1" x14ac:dyDescent="0.2">
      <c r="A1172" s="1181"/>
      <c r="B1172" s="830">
        <v>375</v>
      </c>
      <c r="C1172" s="830">
        <v>375</v>
      </c>
      <c r="D1172" s="771" t="s">
        <v>11</v>
      </c>
    </row>
    <row r="1173" spans="1:4" s="770" customFormat="1" ht="21" x14ac:dyDescent="0.2">
      <c r="A1173" s="1180" t="s">
        <v>3266</v>
      </c>
      <c r="B1173" s="829">
        <v>525</v>
      </c>
      <c r="C1173" s="829">
        <v>525</v>
      </c>
      <c r="D1173" s="769" t="s">
        <v>2709</v>
      </c>
    </row>
    <row r="1174" spans="1:4" s="770" customFormat="1" ht="11.25" customHeight="1" x14ac:dyDescent="0.2">
      <c r="A1174" s="1181"/>
      <c r="B1174" s="830">
        <v>2550</v>
      </c>
      <c r="C1174" s="830">
        <v>2550</v>
      </c>
      <c r="D1174" s="771" t="s">
        <v>2689</v>
      </c>
    </row>
    <row r="1175" spans="1:4" s="770" customFormat="1" ht="11.25" customHeight="1" x14ac:dyDescent="0.2">
      <c r="A1175" s="1181"/>
      <c r="B1175" s="830">
        <v>687.4</v>
      </c>
      <c r="C1175" s="830">
        <v>680.774</v>
      </c>
      <c r="D1175" s="771" t="s">
        <v>2695</v>
      </c>
    </row>
    <row r="1176" spans="1:4" s="770" customFormat="1" ht="11.25" customHeight="1" x14ac:dyDescent="0.2">
      <c r="A1176" s="1182"/>
      <c r="B1176" s="831">
        <v>3762.4</v>
      </c>
      <c r="C1176" s="831">
        <v>3755.7739999999999</v>
      </c>
      <c r="D1176" s="772" t="s">
        <v>11</v>
      </c>
    </row>
    <row r="1177" spans="1:4" s="770" customFormat="1" ht="11.25" customHeight="1" x14ac:dyDescent="0.2">
      <c r="A1177" s="1181" t="s">
        <v>918</v>
      </c>
      <c r="B1177" s="830">
        <v>65</v>
      </c>
      <c r="C1177" s="830">
        <v>65</v>
      </c>
      <c r="D1177" s="771" t="s">
        <v>3267</v>
      </c>
    </row>
    <row r="1178" spans="1:4" s="770" customFormat="1" ht="11.25" customHeight="1" x14ac:dyDescent="0.2">
      <c r="A1178" s="1181"/>
      <c r="B1178" s="830">
        <v>65</v>
      </c>
      <c r="C1178" s="830">
        <v>65</v>
      </c>
      <c r="D1178" s="771" t="s">
        <v>11</v>
      </c>
    </row>
    <row r="1179" spans="1:4" s="770" customFormat="1" ht="11.25" customHeight="1" x14ac:dyDescent="0.2">
      <c r="A1179" s="1180" t="s">
        <v>3268</v>
      </c>
      <c r="B1179" s="829">
        <v>123.9</v>
      </c>
      <c r="C1179" s="829">
        <v>123.9</v>
      </c>
      <c r="D1179" s="769" t="s">
        <v>2931</v>
      </c>
    </row>
    <row r="1180" spans="1:4" s="770" customFormat="1" ht="11.25" customHeight="1" x14ac:dyDescent="0.2">
      <c r="A1180" s="1181"/>
      <c r="B1180" s="830">
        <v>62</v>
      </c>
      <c r="C1180" s="830">
        <v>62</v>
      </c>
      <c r="D1180" s="771" t="s">
        <v>2689</v>
      </c>
    </row>
    <row r="1181" spans="1:4" s="770" customFormat="1" ht="11.25" customHeight="1" x14ac:dyDescent="0.2">
      <c r="A1181" s="1182"/>
      <c r="B1181" s="831">
        <v>185.9</v>
      </c>
      <c r="C1181" s="831">
        <v>185.9</v>
      </c>
      <c r="D1181" s="772" t="s">
        <v>11</v>
      </c>
    </row>
    <row r="1182" spans="1:4" s="770" customFormat="1" ht="11.25" customHeight="1" x14ac:dyDescent="0.2">
      <c r="A1182" s="1181" t="s">
        <v>3269</v>
      </c>
      <c r="B1182" s="830">
        <v>1930</v>
      </c>
      <c r="C1182" s="830">
        <v>1804.87</v>
      </c>
      <c r="D1182" s="771" t="s">
        <v>2885</v>
      </c>
    </row>
    <row r="1183" spans="1:4" s="770" customFormat="1" ht="11.25" customHeight="1" x14ac:dyDescent="0.2">
      <c r="A1183" s="1181"/>
      <c r="B1183" s="830">
        <v>1930</v>
      </c>
      <c r="C1183" s="830">
        <v>1804.87</v>
      </c>
      <c r="D1183" s="771" t="s">
        <v>11</v>
      </c>
    </row>
    <row r="1184" spans="1:4" s="770" customFormat="1" ht="11.25" customHeight="1" x14ac:dyDescent="0.2">
      <c r="A1184" s="1180" t="s">
        <v>2015</v>
      </c>
      <c r="B1184" s="829">
        <v>250</v>
      </c>
      <c r="C1184" s="829">
        <v>250</v>
      </c>
      <c r="D1184" s="769" t="s">
        <v>599</v>
      </c>
    </row>
    <row r="1185" spans="1:4" s="770" customFormat="1" ht="11.25" customHeight="1" x14ac:dyDescent="0.2">
      <c r="A1185" s="1182"/>
      <c r="B1185" s="831">
        <v>250</v>
      </c>
      <c r="C1185" s="831">
        <v>250</v>
      </c>
      <c r="D1185" s="772" t="s">
        <v>11</v>
      </c>
    </row>
    <row r="1186" spans="1:4" s="770" customFormat="1" ht="21" x14ac:dyDescent="0.2">
      <c r="A1186" s="1181" t="s">
        <v>3270</v>
      </c>
      <c r="B1186" s="830">
        <v>995</v>
      </c>
      <c r="C1186" s="830">
        <v>995</v>
      </c>
      <c r="D1186" s="771" t="s">
        <v>2709</v>
      </c>
    </row>
    <row r="1187" spans="1:4" s="770" customFormat="1" ht="11.25" customHeight="1" x14ac:dyDescent="0.2">
      <c r="A1187" s="1181"/>
      <c r="B1187" s="830">
        <v>300</v>
      </c>
      <c r="C1187" s="830">
        <v>300</v>
      </c>
      <c r="D1187" s="771" t="s">
        <v>2695</v>
      </c>
    </row>
    <row r="1188" spans="1:4" s="770" customFormat="1" ht="21" x14ac:dyDescent="0.2">
      <c r="A1188" s="1181"/>
      <c r="B1188" s="830">
        <v>380</v>
      </c>
      <c r="C1188" s="830">
        <v>380</v>
      </c>
      <c r="D1188" s="771" t="s">
        <v>2911</v>
      </c>
    </row>
    <row r="1189" spans="1:4" s="770" customFormat="1" ht="11.25" customHeight="1" x14ac:dyDescent="0.2">
      <c r="A1189" s="1181"/>
      <c r="B1189" s="830">
        <v>6049.0000000000009</v>
      </c>
      <c r="C1189" s="830">
        <v>6049.0000000000009</v>
      </c>
      <c r="D1189" s="771" t="s">
        <v>2294</v>
      </c>
    </row>
    <row r="1190" spans="1:4" s="770" customFormat="1" ht="11.25" customHeight="1" x14ac:dyDescent="0.2">
      <c r="A1190" s="1181"/>
      <c r="B1190" s="830">
        <v>7724.0000000000009</v>
      </c>
      <c r="C1190" s="830">
        <v>7724.0000000000009</v>
      </c>
      <c r="D1190" s="771" t="s">
        <v>11</v>
      </c>
    </row>
    <row r="1191" spans="1:4" s="770" customFormat="1" ht="11.25" customHeight="1" x14ac:dyDescent="0.2">
      <c r="A1191" s="1180" t="s">
        <v>836</v>
      </c>
      <c r="B1191" s="829">
        <v>4763.7</v>
      </c>
      <c r="C1191" s="829">
        <v>4763.6939999999995</v>
      </c>
      <c r="D1191" s="769" t="s">
        <v>2326</v>
      </c>
    </row>
    <row r="1192" spans="1:4" s="770" customFormat="1" ht="11.25" customHeight="1" x14ac:dyDescent="0.2">
      <c r="A1192" s="1181"/>
      <c r="B1192" s="830">
        <v>45</v>
      </c>
      <c r="C1192" s="830">
        <v>45</v>
      </c>
      <c r="D1192" s="771" t="s">
        <v>810</v>
      </c>
    </row>
    <row r="1193" spans="1:4" s="770" customFormat="1" ht="11.25" customHeight="1" x14ac:dyDescent="0.2">
      <c r="A1193" s="1181"/>
      <c r="B1193" s="830">
        <v>50</v>
      </c>
      <c r="C1193" s="830">
        <v>50</v>
      </c>
      <c r="D1193" s="771" t="s">
        <v>876</v>
      </c>
    </row>
    <row r="1194" spans="1:4" s="770" customFormat="1" ht="11.25" customHeight="1" x14ac:dyDescent="0.2">
      <c r="A1194" s="1182"/>
      <c r="B1194" s="831">
        <v>4858.7</v>
      </c>
      <c r="C1194" s="831">
        <v>4858.6939999999995</v>
      </c>
      <c r="D1194" s="772" t="s">
        <v>11</v>
      </c>
    </row>
    <row r="1195" spans="1:4" s="770" customFormat="1" ht="11.25" customHeight="1" x14ac:dyDescent="0.2">
      <c r="A1195" s="1181" t="s">
        <v>3271</v>
      </c>
      <c r="B1195" s="830">
        <v>150</v>
      </c>
      <c r="C1195" s="830">
        <v>150</v>
      </c>
      <c r="D1195" s="771" t="s">
        <v>2963</v>
      </c>
    </row>
    <row r="1196" spans="1:4" s="770" customFormat="1" ht="11.25" customHeight="1" x14ac:dyDescent="0.2">
      <c r="A1196" s="1181"/>
      <c r="B1196" s="830">
        <v>150</v>
      </c>
      <c r="C1196" s="830">
        <v>150</v>
      </c>
      <c r="D1196" s="771" t="s">
        <v>11</v>
      </c>
    </row>
    <row r="1197" spans="1:4" s="770" customFormat="1" ht="11.25" customHeight="1" x14ac:dyDescent="0.2">
      <c r="A1197" s="1180" t="s">
        <v>3272</v>
      </c>
      <c r="B1197" s="829">
        <v>4000</v>
      </c>
      <c r="C1197" s="829">
        <v>4000</v>
      </c>
      <c r="D1197" s="769" t="s">
        <v>2895</v>
      </c>
    </row>
    <row r="1198" spans="1:4" s="770" customFormat="1" ht="11.25" customHeight="1" x14ac:dyDescent="0.2">
      <c r="A1198" s="1182"/>
      <c r="B1198" s="831">
        <v>4000</v>
      </c>
      <c r="C1198" s="831">
        <v>4000</v>
      </c>
      <c r="D1198" s="772" t="s">
        <v>11</v>
      </c>
    </row>
    <row r="1199" spans="1:4" s="770" customFormat="1" ht="11.25" customHeight="1" x14ac:dyDescent="0.2">
      <c r="A1199" s="1181" t="s">
        <v>3273</v>
      </c>
      <c r="B1199" s="830">
        <v>3742.74</v>
      </c>
      <c r="C1199" s="830">
        <v>3742.7420000000002</v>
      </c>
      <c r="D1199" s="771" t="s">
        <v>2900</v>
      </c>
    </row>
    <row r="1200" spans="1:4" s="770" customFormat="1" ht="11.25" customHeight="1" x14ac:dyDescent="0.2">
      <c r="A1200" s="1181"/>
      <c r="B1200" s="830">
        <v>3742.74</v>
      </c>
      <c r="C1200" s="830">
        <v>3742.7420000000002</v>
      </c>
      <c r="D1200" s="771" t="s">
        <v>11</v>
      </c>
    </row>
    <row r="1201" spans="1:4" s="770" customFormat="1" ht="11.25" customHeight="1" x14ac:dyDescent="0.2">
      <c r="A1201" s="1180" t="s">
        <v>3274</v>
      </c>
      <c r="B1201" s="829">
        <v>36.61</v>
      </c>
      <c r="C1201" s="829">
        <v>36.6</v>
      </c>
      <c r="D1201" s="769" t="s">
        <v>2703</v>
      </c>
    </row>
    <row r="1202" spans="1:4" s="770" customFormat="1" ht="11.25" customHeight="1" x14ac:dyDescent="0.2">
      <c r="A1202" s="1182"/>
      <c r="B1202" s="831">
        <v>36.61</v>
      </c>
      <c r="C1202" s="831">
        <v>36.6</v>
      </c>
      <c r="D1202" s="772" t="s">
        <v>11</v>
      </c>
    </row>
    <row r="1203" spans="1:4" s="770" customFormat="1" ht="11.25" customHeight="1" x14ac:dyDescent="0.2">
      <c r="A1203" s="1180" t="s">
        <v>5064</v>
      </c>
      <c r="B1203" s="829">
        <v>70</v>
      </c>
      <c r="C1203" s="829">
        <v>70</v>
      </c>
      <c r="D1203" s="769" t="s">
        <v>599</v>
      </c>
    </row>
    <row r="1204" spans="1:4" s="770" customFormat="1" ht="11.25" customHeight="1" x14ac:dyDescent="0.2">
      <c r="A1204" s="1182"/>
      <c r="B1204" s="831">
        <v>70</v>
      </c>
      <c r="C1204" s="831">
        <v>70</v>
      </c>
      <c r="D1204" s="772" t="s">
        <v>11</v>
      </c>
    </row>
    <row r="1205" spans="1:4" s="770" customFormat="1" ht="21" x14ac:dyDescent="0.2">
      <c r="A1205" s="1180" t="s">
        <v>3275</v>
      </c>
      <c r="B1205" s="829">
        <v>150</v>
      </c>
      <c r="C1205" s="829">
        <v>150</v>
      </c>
      <c r="D1205" s="769" t="s">
        <v>2702</v>
      </c>
    </row>
    <row r="1206" spans="1:4" s="770" customFormat="1" ht="11.25" customHeight="1" x14ac:dyDescent="0.2">
      <c r="A1206" s="1182"/>
      <c r="B1206" s="831">
        <v>150</v>
      </c>
      <c r="C1206" s="831">
        <v>150</v>
      </c>
      <c r="D1206" s="772" t="s">
        <v>11</v>
      </c>
    </row>
    <row r="1207" spans="1:4" s="770" customFormat="1" ht="21" x14ac:dyDescent="0.2">
      <c r="A1207" s="1181" t="s">
        <v>3276</v>
      </c>
      <c r="B1207" s="830">
        <v>161</v>
      </c>
      <c r="C1207" s="830">
        <v>161</v>
      </c>
      <c r="D1207" s="771" t="s">
        <v>2709</v>
      </c>
    </row>
    <row r="1208" spans="1:4" s="770" customFormat="1" ht="11.25" customHeight="1" x14ac:dyDescent="0.2">
      <c r="A1208" s="1181"/>
      <c r="B1208" s="830">
        <v>2525</v>
      </c>
      <c r="C1208" s="830">
        <v>2525</v>
      </c>
      <c r="D1208" s="771" t="s">
        <v>2689</v>
      </c>
    </row>
    <row r="1209" spans="1:4" s="770" customFormat="1" ht="11.25" customHeight="1" x14ac:dyDescent="0.2">
      <c r="A1209" s="1181"/>
      <c r="B1209" s="830">
        <v>93</v>
      </c>
      <c r="C1209" s="830">
        <v>93</v>
      </c>
      <c r="D1209" s="771" t="s">
        <v>2695</v>
      </c>
    </row>
    <row r="1210" spans="1:4" s="770" customFormat="1" ht="21" x14ac:dyDescent="0.2">
      <c r="A1210" s="1181"/>
      <c r="B1210" s="830">
        <v>80</v>
      </c>
      <c r="C1210" s="830">
        <v>80</v>
      </c>
      <c r="D1210" s="771" t="s">
        <v>2911</v>
      </c>
    </row>
    <row r="1211" spans="1:4" s="770" customFormat="1" ht="11.25" customHeight="1" x14ac:dyDescent="0.2">
      <c r="A1211" s="1181"/>
      <c r="B1211" s="830">
        <v>900</v>
      </c>
      <c r="C1211" s="830">
        <v>900</v>
      </c>
      <c r="D1211" s="771" t="s">
        <v>2294</v>
      </c>
    </row>
    <row r="1212" spans="1:4" s="770" customFormat="1" ht="11.25" customHeight="1" x14ac:dyDescent="0.2">
      <c r="A1212" s="1181"/>
      <c r="B1212" s="830">
        <v>3759</v>
      </c>
      <c r="C1212" s="830">
        <v>3759</v>
      </c>
      <c r="D1212" s="771" t="s">
        <v>11</v>
      </c>
    </row>
    <row r="1213" spans="1:4" s="770" customFormat="1" ht="11.25" customHeight="1" x14ac:dyDescent="0.2">
      <c r="A1213" s="1180" t="s">
        <v>615</v>
      </c>
      <c r="B1213" s="829">
        <v>200</v>
      </c>
      <c r="C1213" s="829">
        <v>200</v>
      </c>
      <c r="D1213" s="769" t="s">
        <v>599</v>
      </c>
    </row>
    <row r="1214" spans="1:4" s="770" customFormat="1" ht="11.25" customHeight="1" x14ac:dyDescent="0.2">
      <c r="A1214" s="1182"/>
      <c r="B1214" s="831">
        <v>200</v>
      </c>
      <c r="C1214" s="831">
        <v>200</v>
      </c>
      <c r="D1214" s="772" t="s">
        <v>11</v>
      </c>
    </row>
    <row r="1215" spans="1:4" s="770" customFormat="1" ht="11.25" customHeight="1" x14ac:dyDescent="0.2">
      <c r="A1215" s="1181" t="s">
        <v>476</v>
      </c>
      <c r="B1215" s="830">
        <v>100</v>
      </c>
      <c r="C1215" s="830">
        <v>100</v>
      </c>
      <c r="D1215" s="771" t="s">
        <v>3277</v>
      </c>
    </row>
    <row r="1216" spans="1:4" s="770" customFormat="1" ht="11.25" customHeight="1" x14ac:dyDescent="0.2">
      <c r="A1216" s="1181"/>
      <c r="B1216" s="830">
        <v>100</v>
      </c>
      <c r="C1216" s="830">
        <v>100</v>
      </c>
      <c r="D1216" s="771" t="s">
        <v>11</v>
      </c>
    </row>
    <row r="1217" spans="1:4" s="770" customFormat="1" ht="11.25" customHeight="1" x14ac:dyDescent="0.2">
      <c r="A1217" s="1180" t="s">
        <v>616</v>
      </c>
      <c r="B1217" s="829">
        <v>12</v>
      </c>
      <c r="C1217" s="829">
        <v>12</v>
      </c>
      <c r="D1217" s="769" t="s">
        <v>599</v>
      </c>
    </row>
    <row r="1218" spans="1:4" s="770" customFormat="1" ht="11.25" customHeight="1" x14ac:dyDescent="0.2">
      <c r="A1218" s="1182"/>
      <c r="B1218" s="831">
        <v>12</v>
      </c>
      <c r="C1218" s="831">
        <v>12</v>
      </c>
      <c r="D1218" s="772" t="s">
        <v>11</v>
      </c>
    </row>
    <row r="1219" spans="1:4" s="770" customFormat="1" ht="11.25" customHeight="1" x14ac:dyDescent="0.2">
      <c r="A1219" s="1181" t="s">
        <v>735</v>
      </c>
      <c r="B1219" s="830">
        <v>200</v>
      </c>
      <c r="C1219" s="830">
        <v>200</v>
      </c>
      <c r="D1219" s="771" t="s">
        <v>713</v>
      </c>
    </row>
    <row r="1220" spans="1:4" s="770" customFormat="1" ht="11.25" customHeight="1" x14ac:dyDescent="0.2">
      <c r="A1220" s="1181"/>
      <c r="B1220" s="830">
        <v>200</v>
      </c>
      <c r="C1220" s="830">
        <v>200</v>
      </c>
      <c r="D1220" s="771" t="s">
        <v>11</v>
      </c>
    </row>
    <row r="1221" spans="1:4" s="770" customFormat="1" ht="11.25" customHeight="1" x14ac:dyDescent="0.2">
      <c r="A1221" s="1180" t="s">
        <v>3278</v>
      </c>
      <c r="B1221" s="829">
        <v>80</v>
      </c>
      <c r="C1221" s="829">
        <v>80</v>
      </c>
      <c r="D1221" s="769" t="s">
        <v>2951</v>
      </c>
    </row>
    <row r="1222" spans="1:4" s="770" customFormat="1" ht="11.25" customHeight="1" x14ac:dyDescent="0.2">
      <c r="A1222" s="1182"/>
      <c r="B1222" s="831">
        <v>80</v>
      </c>
      <c r="C1222" s="831">
        <v>80</v>
      </c>
      <c r="D1222" s="772" t="s">
        <v>11</v>
      </c>
    </row>
    <row r="1223" spans="1:4" s="770" customFormat="1" ht="11.25" customHeight="1" x14ac:dyDescent="0.2">
      <c r="A1223" s="1181" t="s">
        <v>617</v>
      </c>
      <c r="B1223" s="830">
        <v>100</v>
      </c>
      <c r="C1223" s="830">
        <v>100</v>
      </c>
      <c r="D1223" s="771" t="s">
        <v>599</v>
      </c>
    </row>
    <row r="1224" spans="1:4" s="770" customFormat="1" ht="11.25" customHeight="1" x14ac:dyDescent="0.2">
      <c r="A1224" s="1181"/>
      <c r="B1224" s="830">
        <v>100</v>
      </c>
      <c r="C1224" s="830">
        <v>100</v>
      </c>
      <c r="D1224" s="771" t="s">
        <v>11</v>
      </c>
    </row>
    <row r="1225" spans="1:4" s="770" customFormat="1" ht="11.25" customHeight="1" x14ac:dyDescent="0.2">
      <c r="A1225" s="1180" t="s">
        <v>2016</v>
      </c>
      <c r="B1225" s="829">
        <v>80</v>
      </c>
      <c r="C1225" s="829">
        <v>80</v>
      </c>
      <c r="D1225" s="769" t="s">
        <v>2951</v>
      </c>
    </row>
    <row r="1226" spans="1:4" s="770" customFormat="1" ht="11.25" customHeight="1" x14ac:dyDescent="0.2">
      <c r="A1226" s="1181"/>
      <c r="B1226" s="830">
        <v>80</v>
      </c>
      <c r="C1226" s="830">
        <v>80</v>
      </c>
      <c r="D1226" s="771" t="s">
        <v>599</v>
      </c>
    </row>
    <row r="1227" spans="1:4" s="770" customFormat="1" ht="11.25" customHeight="1" x14ac:dyDescent="0.2">
      <c r="A1227" s="1182"/>
      <c r="B1227" s="831">
        <v>160</v>
      </c>
      <c r="C1227" s="831">
        <v>160</v>
      </c>
      <c r="D1227" s="772" t="s">
        <v>11</v>
      </c>
    </row>
    <row r="1228" spans="1:4" s="770" customFormat="1" ht="11.25" customHeight="1" x14ac:dyDescent="0.2">
      <c r="A1228" s="1181" t="s">
        <v>618</v>
      </c>
      <c r="B1228" s="830">
        <v>300</v>
      </c>
      <c r="C1228" s="830">
        <v>300</v>
      </c>
      <c r="D1228" s="771" t="s">
        <v>599</v>
      </c>
    </row>
    <row r="1229" spans="1:4" s="770" customFormat="1" ht="11.25" customHeight="1" x14ac:dyDescent="0.2">
      <c r="A1229" s="1181"/>
      <c r="B1229" s="830">
        <v>300</v>
      </c>
      <c r="C1229" s="830">
        <v>300</v>
      </c>
      <c r="D1229" s="771" t="s">
        <v>11</v>
      </c>
    </row>
    <row r="1230" spans="1:4" s="770" customFormat="1" ht="11.25" customHeight="1" x14ac:dyDescent="0.2">
      <c r="A1230" s="1180" t="s">
        <v>3279</v>
      </c>
      <c r="B1230" s="829">
        <v>250</v>
      </c>
      <c r="C1230" s="829">
        <v>250</v>
      </c>
      <c r="D1230" s="769" t="s">
        <v>2703</v>
      </c>
    </row>
    <row r="1231" spans="1:4" s="770" customFormat="1" ht="11.25" customHeight="1" x14ac:dyDescent="0.2">
      <c r="A1231" s="1182"/>
      <c r="B1231" s="831">
        <v>250</v>
      </c>
      <c r="C1231" s="831">
        <v>250</v>
      </c>
      <c r="D1231" s="772" t="s">
        <v>11</v>
      </c>
    </row>
    <row r="1232" spans="1:4" s="770" customFormat="1" ht="11.25" customHeight="1" x14ac:dyDescent="0.2">
      <c r="A1232" s="1181" t="s">
        <v>651</v>
      </c>
      <c r="B1232" s="830">
        <v>100</v>
      </c>
      <c r="C1232" s="830">
        <v>0</v>
      </c>
      <c r="D1232" s="771" t="s">
        <v>3280</v>
      </c>
    </row>
    <row r="1233" spans="1:4" s="770" customFormat="1" ht="11.25" customHeight="1" x14ac:dyDescent="0.2">
      <c r="A1233" s="1181"/>
      <c r="B1233" s="830">
        <v>100</v>
      </c>
      <c r="C1233" s="830">
        <v>0</v>
      </c>
      <c r="D1233" s="771" t="s">
        <v>11</v>
      </c>
    </row>
    <row r="1234" spans="1:4" s="770" customFormat="1" ht="11.25" customHeight="1" x14ac:dyDescent="0.2">
      <c r="A1234" s="1180" t="s">
        <v>3281</v>
      </c>
      <c r="B1234" s="829">
        <v>30</v>
      </c>
      <c r="C1234" s="829">
        <v>30</v>
      </c>
      <c r="D1234" s="769" t="s">
        <v>2951</v>
      </c>
    </row>
    <row r="1235" spans="1:4" s="770" customFormat="1" ht="11.25" customHeight="1" x14ac:dyDescent="0.2">
      <c r="A1235" s="1182"/>
      <c r="B1235" s="831">
        <v>30</v>
      </c>
      <c r="C1235" s="831">
        <v>30</v>
      </c>
      <c r="D1235" s="772" t="s">
        <v>11</v>
      </c>
    </row>
    <row r="1236" spans="1:4" s="770" customFormat="1" ht="11.25" customHeight="1" x14ac:dyDescent="0.2">
      <c r="A1236" s="1181" t="s">
        <v>3282</v>
      </c>
      <c r="B1236" s="830">
        <v>30.66</v>
      </c>
      <c r="C1236" s="830">
        <v>28.460999999999999</v>
      </c>
      <c r="D1236" s="771" t="s">
        <v>2903</v>
      </c>
    </row>
    <row r="1237" spans="1:4" s="770" customFormat="1" ht="11.25" customHeight="1" x14ac:dyDescent="0.2">
      <c r="A1237" s="1181"/>
      <c r="B1237" s="830">
        <v>30.66</v>
      </c>
      <c r="C1237" s="830">
        <v>28.460999999999999</v>
      </c>
      <c r="D1237" s="771" t="s">
        <v>11</v>
      </c>
    </row>
    <row r="1238" spans="1:4" s="770" customFormat="1" ht="21" x14ac:dyDescent="0.2">
      <c r="A1238" s="1180" t="s">
        <v>3283</v>
      </c>
      <c r="B1238" s="829">
        <v>70</v>
      </c>
      <c r="C1238" s="829">
        <v>70</v>
      </c>
      <c r="D1238" s="769" t="s">
        <v>2702</v>
      </c>
    </row>
    <row r="1239" spans="1:4" s="770" customFormat="1" ht="11.25" customHeight="1" x14ac:dyDescent="0.2">
      <c r="A1239" s="1182"/>
      <c r="B1239" s="831">
        <v>70</v>
      </c>
      <c r="C1239" s="831">
        <v>70</v>
      </c>
      <c r="D1239" s="772" t="s">
        <v>11</v>
      </c>
    </row>
    <row r="1240" spans="1:4" s="770" customFormat="1" ht="11.25" customHeight="1" x14ac:dyDescent="0.2">
      <c r="A1240" s="1181" t="s">
        <v>801</v>
      </c>
      <c r="B1240" s="830">
        <v>1486.4</v>
      </c>
      <c r="C1240" s="830">
        <v>1436.183</v>
      </c>
      <c r="D1240" s="771" t="s">
        <v>2931</v>
      </c>
    </row>
    <row r="1241" spans="1:4" s="770" customFormat="1" ht="11.25" customHeight="1" x14ac:dyDescent="0.2">
      <c r="A1241" s="1181"/>
      <c r="B1241" s="830">
        <v>866</v>
      </c>
      <c r="C1241" s="830">
        <v>866</v>
      </c>
      <c r="D1241" s="771" t="s">
        <v>2689</v>
      </c>
    </row>
    <row r="1242" spans="1:4" s="770" customFormat="1" ht="11.25" customHeight="1" x14ac:dyDescent="0.2">
      <c r="A1242" s="1181"/>
      <c r="B1242" s="830">
        <v>100</v>
      </c>
      <c r="C1242" s="830">
        <v>100</v>
      </c>
      <c r="D1242" s="771" t="s">
        <v>2695</v>
      </c>
    </row>
    <row r="1243" spans="1:4" s="770" customFormat="1" ht="11.25" customHeight="1" x14ac:dyDescent="0.2">
      <c r="A1243" s="1181"/>
      <c r="B1243" s="830">
        <v>200</v>
      </c>
      <c r="C1243" s="830">
        <v>200</v>
      </c>
      <c r="D1243" s="771" t="s">
        <v>3284</v>
      </c>
    </row>
    <row r="1244" spans="1:4" s="770" customFormat="1" ht="11.25" customHeight="1" x14ac:dyDescent="0.2">
      <c r="A1244" s="1181"/>
      <c r="B1244" s="830">
        <v>2652.4</v>
      </c>
      <c r="C1244" s="830">
        <v>2602.183</v>
      </c>
      <c r="D1244" s="771" t="s">
        <v>11</v>
      </c>
    </row>
    <row r="1245" spans="1:4" s="770" customFormat="1" ht="21" x14ac:dyDescent="0.2">
      <c r="A1245" s="1180" t="s">
        <v>3285</v>
      </c>
      <c r="B1245" s="829">
        <v>459</v>
      </c>
      <c r="C1245" s="829">
        <v>459</v>
      </c>
      <c r="D1245" s="769" t="s">
        <v>2709</v>
      </c>
    </row>
    <row r="1246" spans="1:4" s="770" customFormat="1" ht="11.25" customHeight="1" x14ac:dyDescent="0.2">
      <c r="A1246" s="1181"/>
      <c r="B1246" s="830">
        <v>4795</v>
      </c>
      <c r="C1246" s="830">
        <v>4795</v>
      </c>
      <c r="D1246" s="771" t="s">
        <v>2689</v>
      </c>
    </row>
    <row r="1247" spans="1:4" s="770" customFormat="1" ht="11.25" customHeight="1" x14ac:dyDescent="0.2">
      <c r="A1247" s="1181"/>
      <c r="B1247" s="830">
        <v>710</v>
      </c>
      <c r="C1247" s="830">
        <v>710</v>
      </c>
      <c r="D1247" s="771" t="s">
        <v>2294</v>
      </c>
    </row>
    <row r="1248" spans="1:4" s="770" customFormat="1" ht="11.25" customHeight="1" x14ac:dyDescent="0.2">
      <c r="A1248" s="1182"/>
      <c r="B1248" s="831">
        <v>5964</v>
      </c>
      <c r="C1248" s="831">
        <v>5964</v>
      </c>
      <c r="D1248" s="772" t="s">
        <v>11</v>
      </c>
    </row>
    <row r="1249" spans="1:4" s="770" customFormat="1" ht="11.25" customHeight="1" x14ac:dyDescent="0.2">
      <c r="A1249" s="1181" t="s">
        <v>2021</v>
      </c>
      <c r="B1249" s="830">
        <v>200</v>
      </c>
      <c r="C1249" s="830">
        <v>200</v>
      </c>
      <c r="D1249" s="771" t="s">
        <v>3286</v>
      </c>
    </row>
    <row r="1250" spans="1:4" s="770" customFormat="1" ht="11.25" customHeight="1" x14ac:dyDescent="0.2">
      <c r="A1250" s="1181"/>
      <c r="B1250" s="830">
        <v>200</v>
      </c>
      <c r="C1250" s="830">
        <v>200</v>
      </c>
      <c r="D1250" s="771" t="s">
        <v>11</v>
      </c>
    </row>
    <row r="1251" spans="1:4" s="770" customFormat="1" ht="11.25" customHeight="1" x14ac:dyDescent="0.2">
      <c r="A1251" s="1180" t="s">
        <v>5064</v>
      </c>
      <c r="B1251" s="829">
        <v>53</v>
      </c>
      <c r="C1251" s="829">
        <v>53</v>
      </c>
      <c r="D1251" s="769" t="s">
        <v>810</v>
      </c>
    </row>
    <row r="1252" spans="1:4" s="770" customFormat="1" ht="11.25" customHeight="1" x14ac:dyDescent="0.2">
      <c r="A1252" s="1182"/>
      <c r="B1252" s="831">
        <v>53</v>
      </c>
      <c r="C1252" s="831">
        <v>53</v>
      </c>
      <c r="D1252" s="772" t="s">
        <v>11</v>
      </c>
    </row>
    <row r="1253" spans="1:4" s="770" customFormat="1" ht="11.25" customHeight="1" x14ac:dyDescent="0.2">
      <c r="A1253" s="1181" t="s">
        <v>3287</v>
      </c>
      <c r="B1253" s="830">
        <v>1003.72</v>
      </c>
      <c r="C1253" s="830">
        <v>1003.716</v>
      </c>
      <c r="D1253" s="771" t="s">
        <v>2900</v>
      </c>
    </row>
    <row r="1254" spans="1:4" s="770" customFormat="1" ht="11.25" customHeight="1" x14ac:dyDescent="0.2">
      <c r="A1254" s="1181"/>
      <c r="B1254" s="830">
        <v>1003.72</v>
      </c>
      <c r="C1254" s="830">
        <v>1003.716</v>
      </c>
      <c r="D1254" s="771" t="s">
        <v>11</v>
      </c>
    </row>
    <row r="1255" spans="1:4" s="770" customFormat="1" ht="21" x14ac:dyDescent="0.2">
      <c r="A1255" s="1180" t="s">
        <v>3288</v>
      </c>
      <c r="B1255" s="829">
        <v>97</v>
      </c>
      <c r="C1255" s="829">
        <v>97</v>
      </c>
      <c r="D1255" s="769" t="s">
        <v>2692</v>
      </c>
    </row>
    <row r="1256" spans="1:4" s="770" customFormat="1" ht="11.25" customHeight="1" x14ac:dyDescent="0.2">
      <c r="A1256" s="1182"/>
      <c r="B1256" s="831">
        <v>97</v>
      </c>
      <c r="C1256" s="831">
        <v>97</v>
      </c>
      <c r="D1256" s="772" t="s">
        <v>11</v>
      </c>
    </row>
    <row r="1257" spans="1:4" s="770" customFormat="1" ht="11.25" customHeight="1" x14ac:dyDescent="0.2">
      <c r="A1257" s="1181" t="s">
        <v>837</v>
      </c>
      <c r="B1257" s="830">
        <v>50</v>
      </c>
      <c r="C1257" s="830">
        <v>50</v>
      </c>
      <c r="D1257" s="771" t="s">
        <v>810</v>
      </c>
    </row>
    <row r="1258" spans="1:4" s="770" customFormat="1" ht="11.25" customHeight="1" x14ac:dyDescent="0.2">
      <c r="A1258" s="1181"/>
      <c r="B1258" s="830">
        <v>50</v>
      </c>
      <c r="C1258" s="830">
        <v>50</v>
      </c>
      <c r="D1258" s="771" t="s">
        <v>11</v>
      </c>
    </row>
    <row r="1259" spans="1:4" s="770" customFormat="1" ht="11.25" customHeight="1" x14ac:dyDescent="0.2">
      <c r="A1259" s="1180" t="s">
        <v>3289</v>
      </c>
      <c r="B1259" s="829">
        <v>694.9</v>
      </c>
      <c r="C1259" s="829">
        <v>694.9</v>
      </c>
      <c r="D1259" s="769" t="s">
        <v>805</v>
      </c>
    </row>
    <row r="1260" spans="1:4" s="770" customFormat="1" ht="11.25" customHeight="1" x14ac:dyDescent="0.2">
      <c r="A1260" s="1181"/>
      <c r="B1260" s="830">
        <v>3100</v>
      </c>
      <c r="C1260" s="830">
        <v>3096</v>
      </c>
      <c r="D1260" s="771" t="s">
        <v>810</v>
      </c>
    </row>
    <row r="1261" spans="1:4" s="770" customFormat="1" ht="11.25" customHeight="1" x14ac:dyDescent="0.2">
      <c r="A1261" s="1182"/>
      <c r="B1261" s="831">
        <v>3794.9</v>
      </c>
      <c r="C1261" s="831">
        <v>3790.9</v>
      </c>
      <c r="D1261" s="772" t="s">
        <v>11</v>
      </c>
    </row>
    <row r="1262" spans="1:4" s="770" customFormat="1" ht="11.25" customHeight="1" x14ac:dyDescent="0.2">
      <c r="A1262" s="1181" t="s">
        <v>692</v>
      </c>
      <c r="B1262" s="830">
        <v>200</v>
      </c>
      <c r="C1262" s="830">
        <v>200</v>
      </c>
      <c r="D1262" s="771" t="s">
        <v>687</v>
      </c>
    </row>
    <row r="1263" spans="1:4" s="770" customFormat="1" ht="11.25" customHeight="1" x14ac:dyDescent="0.2">
      <c r="A1263" s="1181"/>
      <c r="B1263" s="830">
        <v>200</v>
      </c>
      <c r="C1263" s="830">
        <v>200</v>
      </c>
      <c r="D1263" s="771" t="s">
        <v>11</v>
      </c>
    </row>
    <row r="1264" spans="1:4" s="770" customFormat="1" ht="11.25" customHeight="1" x14ac:dyDescent="0.2">
      <c r="A1264" s="1180" t="s">
        <v>3290</v>
      </c>
      <c r="B1264" s="829">
        <v>4456.22</v>
      </c>
      <c r="C1264" s="829">
        <v>4432.0059999999994</v>
      </c>
      <c r="D1264" s="769" t="s">
        <v>2900</v>
      </c>
    </row>
    <row r="1265" spans="1:4" s="770" customFormat="1" ht="11.25" customHeight="1" x14ac:dyDescent="0.2">
      <c r="A1265" s="1182"/>
      <c r="B1265" s="831">
        <v>4456.22</v>
      </c>
      <c r="C1265" s="831">
        <v>4432.0059999999994</v>
      </c>
      <c r="D1265" s="772" t="s">
        <v>11</v>
      </c>
    </row>
    <row r="1266" spans="1:4" s="770" customFormat="1" ht="21" x14ac:dyDescent="0.2">
      <c r="A1266" s="1181" t="s">
        <v>3291</v>
      </c>
      <c r="B1266" s="830">
        <v>47</v>
      </c>
      <c r="C1266" s="830">
        <v>47</v>
      </c>
      <c r="D1266" s="771" t="s">
        <v>2709</v>
      </c>
    </row>
    <row r="1267" spans="1:4" s="770" customFormat="1" ht="11.25" customHeight="1" x14ac:dyDescent="0.2">
      <c r="A1267" s="1181"/>
      <c r="B1267" s="830">
        <v>1471</v>
      </c>
      <c r="C1267" s="830">
        <v>1471</v>
      </c>
      <c r="D1267" s="771" t="s">
        <v>2689</v>
      </c>
    </row>
    <row r="1268" spans="1:4" s="770" customFormat="1" ht="11.25" customHeight="1" x14ac:dyDescent="0.2">
      <c r="A1268" s="1181"/>
      <c r="B1268" s="830">
        <v>1518</v>
      </c>
      <c r="C1268" s="830">
        <v>1518</v>
      </c>
      <c r="D1268" s="771" t="s">
        <v>11</v>
      </c>
    </row>
    <row r="1269" spans="1:4" s="770" customFormat="1" ht="11.25" customHeight="1" x14ac:dyDescent="0.2">
      <c r="A1269" s="1180" t="s">
        <v>3292</v>
      </c>
      <c r="B1269" s="829">
        <v>11250</v>
      </c>
      <c r="C1269" s="829">
        <v>11241.6353</v>
      </c>
      <c r="D1269" s="769" t="s">
        <v>707</v>
      </c>
    </row>
    <row r="1270" spans="1:4" s="770" customFormat="1" ht="11.25" customHeight="1" x14ac:dyDescent="0.2">
      <c r="A1270" s="1182"/>
      <c r="B1270" s="831">
        <v>11250</v>
      </c>
      <c r="C1270" s="831">
        <v>11241.6353</v>
      </c>
      <c r="D1270" s="772" t="s">
        <v>11</v>
      </c>
    </row>
    <row r="1271" spans="1:4" s="770" customFormat="1" ht="11.25" customHeight="1" x14ac:dyDescent="0.2">
      <c r="A1271" s="1181" t="s">
        <v>3293</v>
      </c>
      <c r="B1271" s="830">
        <v>66.599999999999994</v>
      </c>
      <c r="C1271" s="830">
        <v>66.589349999999996</v>
      </c>
      <c r="D1271" s="771" t="s">
        <v>2229</v>
      </c>
    </row>
    <row r="1272" spans="1:4" s="770" customFormat="1" ht="11.25" customHeight="1" x14ac:dyDescent="0.2">
      <c r="A1272" s="1181"/>
      <c r="B1272" s="830">
        <v>16763.740000000002</v>
      </c>
      <c r="C1272" s="830">
        <v>16761.990000000002</v>
      </c>
      <c r="D1272" s="771" t="s">
        <v>2276</v>
      </c>
    </row>
    <row r="1273" spans="1:4" s="770" customFormat="1" ht="11.25" customHeight="1" x14ac:dyDescent="0.2">
      <c r="A1273" s="1181"/>
      <c r="B1273" s="830">
        <v>16830.34</v>
      </c>
      <c r="C1273" s="830">
        <v>16828.57935</v>
      </c>
      <c r="D1273" s="771" t="s">
        <v>11</v>
      </c>
    </row>
    <row r="1274" spans="1:4" s="770" customFormat="1" ht="11.25" customHeight="1" x14ac:dyDescent="0.2">
      <c r="A1274" s="1180" t="s">
        <v>3294</v>
      </c>
      <c r="B1274" s="829">
        <v>49.68</v>
      </c>
      <c r="C1274" s="829">
        <v>48.72</v>
      </c>
      <c r="D1274" s="769" t="s">
        <v>2909</v>
      </c>
    </row>
    <row r="1275" spans="1:4" s="770" customFormat="1" ht="11.25" customHeight="1" x14ac:dyDescent="0.2">
      <c r="A1275" s="1182"/>
      <c r="B1275" s="831">
        <v>49.68</v>
      </c>
      <c r="C1275" s="831">
        <v>48.72</v>
      </c>
      <c r="D1275" s="772" t="s">
        <v>11</v>
      </c>
    </row>
    <row r="1276" spans="1:4" s="770" customFormat="1" ht="21" x14ac:dyDescent="0.2">
      <c r="A1276" s="1181" t="s">
        <v>3295</v>
      </c>
      <c r="B1276" s="830">
        <v>50</v>
      </c>
      <c r="C1276" s="830">
        <v>50</v>
      </c>
      <c r="D1276" s="771" t="s">
        <v>2702</v>
      </c>
    </row>
    <row r="1277" spans="1:4" s="770" customFormat="1" ht="11.25" customHeight="1" x14ac:dyDescent="0.2">
      <c r="A1277" s="1181"/>
      <c r="B1277" s="830">
        <v>50</v>
      </c>
      <c r="C1277" s="830">
        <v>50</v>
      </c>
      <c r="D1277" s="771" t="s">
        <v>11</v>
      </c>
    </row>
    <row r="1278" spans="1:4" s="770" customFormat="1" ht="21" x14ac:dyDescent="0.2">
      <c r="A1278" s="1180" t="s">
        <v>3296</v>
      </c>
      <c r="B1278" s="829">
        <v>79</v>
      </c>
      <c r="C1278" s="829">
        <v>79</v>
      </c>
      <c r="D1278" s="769" t="s">
        <v>2702</v>
      </c>
    </row>
    <row r="1279" spans="1:4" s="770" customFormat="1" ht="11.25" customHeight="1" x14ac:dyDescent="0.2">
      <c r="A1279" s="1182"/>
      <c r="B1279" s="831">
        <v>79</v>
      </c>
      <c r="C1279" s="831">
        <v>79</v>
      </c>
      <c r="D1279" s="772" t="s">
        <v>11</v>
      </c>
    </row>
    <row r="1280" spans="1:4" s="770" customFormat="1" ht="11.25" customHeight="1" x14ac:dyDescent="0.2">
      <c r="A1280" s="1181" t="s">
        <v>3297</v>
      </c>
      <c r="B1280" s="830">
        <v>3607.29</v>
      </c>
      <c r="C1280" s="830">
        <v>3607.28</v>
      </c>
      <c r="D1280" s="771" t="s">
        <v>2326</v>
      </c>
    </row>
    <row r="1281" spans="1:4" s="770" customFormat="1" ht="11.25" customHeight="1" x14ac:dyDescent="0.2">
      <c r="A1281" s="1181"/>
      <c r="B1281" s="830">
        <v>3607.29</v>
      </c>
      <c r="C1281" s="830">
        <v>3607.28</v>
      </c>
      <c r="D1281" s="771" t="s">
        <v>11</v>
      </c>
    </row>
    <row r="1282" spans="1:4" s="770" customFormat="1" ht="11.25" customHeight="1" x14ac:dyDescent="0.2">
      <c r="A1282" s="1180" t="s">
        <v>839</v>
      </c>
      <c r="B1282" s="829">
        <v>500</v>
      </c>
      <c r="C1282" s="829">
        <v>500</v>
      </c>
      <c r="D1282" s="769" t="s">
        <v>810</v>
      </c>
    </row>
    <row r="1283" spans="1:4" s="770" customFormat="1" ht="11.25" customHeight="1" x14ac:dyDescent="0.2">
      <c r="A1283" s="1182"/>
      <c r="B1283" s="831">
        <v>500</v>
      </c>
      <c r="C1283" s="831">
        <v>500</v>
      </c>
      <c r="D1283" s="772" t="s">
        <v>11</v>
      </c>
    </row>
    <row r="1284" spans="1:4" s="770" customFormat="1" ht="11.25" customHeight="1" x14ac:dyDescent="0.2">
      <c r="A1284" s="1181" t="s">
        <v>955</v>
      </c>
      <c r="B1284" s="830">
        <v>100</v>
      </c>
      <c r="C1284" s="830">
        <v>100</v>
      </c>
      <c r="D1284" s="771" t="s">
        <v>946</v>
      </c>
    </row>
    <row r="1285" spans="1:4" s="770" customFormat="1" ht="11.25" customHeight="1" x14ac:dyDescent="0.2">
      <c r="A1285" s="1181"/>
      <c r="B1285" s="830">
        <v>100</v>
      </c>
      <c r="C1285" s="830">
        <v>100</v>
      </c>
      <c r="D1285" s="771" t="s">
        <v>11</v>
      </c>
    </row>
    <row r="1286" spans="1:4" s="770" customFormat="1" ht="11.25" customHeight="1" x14ac:dyDescent="0.2">
      <c r="A1286" s="1180" t="s">
        <v>3298</v>
      </c>
      <c r="B1286" s="829">
        <v>1719.8200000000002</v>
      </c>
      <c r="C1286" s="829">
        <v>1719.817</v>
      </c>
      <c r="D1286" s="769" t="s">
        <v>2900</v>
      </c>
    </row>
    <row r="1287" spans="1:4" s="770" customFormat="1" ht="11.25" customHeight="1" x14ac:dyDescent="0.2">
      <c r="A1287" s="1182"/>
      <c r="B1287" s="831">
        <v>1719.8200000000002</v>
      </c>
      <c r="C1287" s="831">
        <v>1719.817</v>
      </c>
      <c r="D1287" s="772" t="s">
        <v>11</v>
      </c>
    </row>
    <row r="1288" spans="1:4" s="770" customFormat="1" ht="11.25" customHeight="1" x14ac:dyDescent="0.2">
      <c r="A1288" s="1180" t="s">
        <v>3299</v>
      </c>
      <c r="B1288" s="829">
        <v>35.299999999999997</v>
      </c>
      <c r="C1288" s="829">
        <v>33</v>
      </c>
      <c r="D1288" s="769" t="s">
        <v>3064</v>
      </c>
    </row>
    <row r="1289" spans="1:4" s="770" customFormat="1" ht="11.25" customHeight="1" x14ac:dyDescent="0.2">
      <c r="A1289" s="1182"/>
      <c r="B1289" s="831">
        <v>35.299999999999997</v>
      </c>
      <c r="C1289" s="831">
        <v>33</v>
      </c>
      <c r="D1289" s="772" t="s">
        <v>11</v>
      </c>
    </row>
    <row r="1290" spans="1:4" s="770" customFormat="1" ht="11.25" customHeight="1" x14ac:dyDescent="0.2">
      <c r="A1290" s="1180" t="s">
        <v>3300</v>
      </c>
      <c r="B1290" s="829">
        <v>52</v>
      </c>
      <c r="C1290" s="829">
        <v>32.5</v>
      </c>
      <c r="D1290" s="769" t="s">
        <v>3064</v>
      </c>
    </row>
    <row r="1291" spans="1:4" s="770" customFormat="1" ht="11.25" customHeight="1" x14ac:dyDescent="0.2">
      <c r="A1291" s="1182"/>
      <c r="B1291" s="831">
        <v>52</v>
      </c>
      <c r="C1291" s="831">
        <v>32.5</v>
      </c>
      <c r="D1291" s="772" t="s">
        <v>11</v>
      </c>
    </row>
    <row r="1292" spans="1:4" s="770" customFormat="1" ht="11.25" customHeight="1" x14ac:dyDescent="0.2">
      <c r="A1292" s="1181" t="s">
        <v>3301</v>
      </c>
      <c r="B1292" s="830">
        <v>29.2</v>
      </c>
      <c r="C1292" s="830">
        <v>26.02</v>
      </c>
      <c r="D1292" s="771" t="s">
        <v>3064</v>
      </c>
    </row>
    <row r="1293" spans="1:4" s="770" customFormat="1" ht="11.25" customHeight="1" x14ac:dyDescent="0.2">
      <c r="A1293" s="1181"/>
      <c r="B1293" s="830">
        <v>29.2</v>
      </c>
      <c r="C1293" s="830">
        <v>26.02</v>
      </c>
      <c r="D1293" s="771" t="s">
        <v>11</v>
      </c>
    </row>
    <row r="1294" spans="1:4" s="770" customFormat="1" ht="11.25" customHeight="1" x14ac:dyDescent="0.2">
      <c r="A1294" s="1180" t="s">
        <v>619</v>
      </c>
      <c r="B1294" s="829">
        <v>135</v>
      </c>
      <c r="C1294" s="829">
        <v>134.96</v>
      </c>
      <c r="D1294" s="769" t="s">
        <v>599</v>
      </c>
    </row>
    <row r="1295" spans="1:4" s="770" customFormat="1" ht="11.25" customHeight="1" x14ac:dyDescent="0.2">
      <c r="A1295" s="1181"/>
      <c r="B1295" s="830">
        <v>20</v>
      </c>
      <c r="C1295" s="830">
        <v>20</v>
      </c>
      <c r="D1295" s="771" t="s">
        <v>887</v>
      </c>
    </row>
    <row r="1296" spans="1:4" s="770" customFormat="1" ht="11.25" customHeight="1" x14ac:dyDescent="0.2">
      <c r="A1296" s="1182"/>
      <c r="B1296" s="831">
        <v>155</v>
      </c>
      <c r="C1296" s="831">
        <v>154.96</v>
      </c>
      <c r="D1296" s="772" t="s">
        <v>11</v>
      </c>
    </row>
    <row r="1297" spans="1:4" s="770" customFormat="1" ht="11.25" customHeight="1" x14ac:dyDescent="0.2">
      <c r="A1297" s="1181" t="s">
        <v>3302</v>
      </c>
      <c r="B1297" s="830">
        <v>100</v>
      </c>
      <c r="C1297" s="830">
        <v>100</v>
      </c>
      <c r="D1297" s="771" t="s">
        <v>2963</v>
      </c>
    </row>
    <row r="1298" spans="1:4" s="770" customFormat="1" ht="11.25" customHeight="1" x14ac:dyDescent="0.2">
      <c r="A1298" s="1181"/>
      <c r="B1298" s="830">
        <v>100</v>
      </c>
      <c r="C1298" s="830">
        <v>100</v>
      </c>
      <c r="D1298" s="771" t="s">
        <v>11</v>
      </c>
    </row>
    <row r="1299" spans="1:4" s="770" customFormat="1" ht="11.25" customHeight="1" x14ac:dyDescent="0.2">
      <c r="A1299" s="1180" t="s">
        <v>3303</v>
      </c>
      <c r="B1299" s="829">
        <v>43.2</v>
      </c>
      <c r="C1299" s="829">
        <v>43.2</v>
      </c>
      <c r="D1299" s="769" t="s">
        <v>2909</v>
      </c>
    </row>
    <row r="1300" spans="1:4" s="770" customFormat="1" ht="11.25" customHeight="1" x14ac:dyDescent="0.2">
      <c r="A1300" s="1182"/>
      <c r="B1300" s="831">
        <v>43.2</v>
      </c>
      <c r="C1300" s="831">
        <v>43.2</v>
      </c>
      <c r="D1300" s="772" t="s">
        <v>11</v>
      </c>
    </row>
    <row r="1301" spans="1:4" s="770" customFormat="1" ht="11.25" customHeight="1" x14ac:dyDescent="0.2">
      <c r="A1301" s="1181" t="s">
        <v>956</v>
      </c>
      <c r="B1301" s="830">
        <v>58</v>
      </c>
      <c r="C1301" s="830">
        <v>58</v>
      </c>
      <c r="D1301" s="771" t="s">
        <v>946</v>
      </c>
    </row>
    <row r="1302" spans="1:4" s="770" customFormat="1" ht="11.25" customHeight="1" x14ac:dyDescent="0.2">
      <c r="A1302" s="1181"/>
      <c r="B1302" s="830">
        <v>58</v>
      </c>
      <c r="C1302" s="830">
        <v>58</v>
      </c>
      <c r="D1302" s="771" t="s">
        <v>11</v>
      </c>
    </row>
    <row r="1303" spans="1:4" s="770" customFormat="1" ht="11.25" customHeight="1" x14ac:dyDescent="0.2">
      <c r="A1303" s="1180" t="s">
        <v>3304</v>
      </c>
      <c r="B1303" s="829">
        <v>1550</v>
      </c>
      <c r="C1303" s="829">
        <v>1550</v>
      </c>
      <c r="D1303" s="769" t="s">
        <v>2689</v>
      </c>
    </row>
    <row r="1304" spans="1:4" s="770" customFormat="1" ht="11.25" customHeight="1" x14ac:dyDescent="0.2">
      <c r="A1304" s="1182"/>
      <c r="B1304" s="831">
        <v>1550</v>
      </c>
      <c r="C1304" s="831">
        <v>1550</v>
      </c>
      <c r="D1304" s="772" t="s">
        <v>11</v>
      </c>
    </row>
    <row r="1305" spans="1:4" s="770" customFormat="1" ht="11.25" customHeight="1" x14ac:dyDescent="0.2">
      <c r="A1305" s="1181" t="s">
        <v>620</v>
      </c>
      <c r="B1305" s="830">
        <v>400</v>
      </c>
      <c r="C1305" s="830">
        <v>400</v>
      </c>
      <c r="D1305" s="771" t="s">
        <v>790</v>
      </c>
    </row>
    <row r="1306" spans="1:4" s="770" customFormat="1" ht="11.25" customHeight="1" x14ac:dyDescent="0.2">
      <c r="A1306" s="1181"/>
      <c r="B1306" s="830">
        <v>100</v>
      </c>
      <c r="C1306" s="830">
        <v>100</v>
      </c>
      <c r="D1306" s="771" t="s">
        <v>599</v>
      </c>
    </row>
    <row r="1307" spans="1:4" s="770" customFormat="1" ht="11.25" customHeight="1" x14ac:dyDescent="0.2">
      <c r="A1307" s="1181"/>
      <c r="B1307" s="830">
        <v>500</v>
      </c>
      <c r="C1307" s="830">
        <v>500</v>
      </c>
      <c r="D1307" s="771" t="s">
        <v>11</v>
      </c>
    </row>
    <row r="1308" spans="1:4" s="770" customFormat="1" ht="11.25" customHeight="1" x14ac:dyDescent="0.2">
      <c r="A1308" s="1180" t="s">
        <v>957</v>
      </c>
      <c r="B1308" s="829">
        <v>200</v>
      </c>
      <c r="C1308" s="829">
        <v>200</v>
      </c>
      <c r="D1308" s="769" t="s">
        <v>946</v>
      </c>
    </row>
    <row r="1309" spans="1:4" s="770" customFormat="1" ht="11.25" customHeight="1" x14ac:dyDescent="0.2">
      <c r="A1309" s="1182"/>
      <c r="B1309" s="831">
        <v>200</v>
      </c>
      <c r="C1309" s="831">
        <v>200</v>
      </c>
      <c r="D1309" s="772" t="s">
        <v>11</v>
      </c>
    </row>
    <row r="1310" spans="1:4" s="770" customFormat="1" ht="11.25" customHeight="1" x14ac:dyDescent="0.2">
      <c r="A1310" s="1181" t="s">
        <v>840</v>
      </c>
      <c r="B1310" s="830">
        <v>300</v>
      </c>
      <c r="C1310" s="830">
        <v>300</v>
      </c>
      <c r="D1310" s="771" t="s">
        <v>810</v>
      </c>
    </row>
    <row r="1311" spans="1:4" s="770" customFormat="1" ht="11.25" customHeight="1" x14ac:dyDescent="0.2">
      <c r="A1311" s="1181"/>
      <c r="B1311" s="830">
        <v>300</v>
      </c>
      <c r="C1311" s="830">
        <v>300</v>
      </c>
      <c r="D1311" s="771" t="s">
        <v>11</v>
      </c>
    </row>
    <row r="1312" spans="1:4" s="770" customFormat="1" ht="11.25" customHeight="1" x14ac:dyDescent="0.2">
      <c r="A1312" s="1180" t="s">
        <v>881</v>
      </c>
      <c r="B1312" s="829">
        <v>10</v>
      </c>
      <c r="C1312" s="829">
        <v>10</v>
      </c>
      <c r="D1312" s="769" t="s">
        <v>876</v>
      </c>
    </row>
    <row r="1313" spans="1:4" s="770" customFormat="1" ht="11.25" customHeight="1" x14ac:dyDescent="0.2">
      <c r="A1313" s="1182"/>
      <c r="B1313" s="831">
        <v>10</v>
      </c>
      <c r="C1313" s="831">
        <v>10</v>
      </c>
      <c r="D1313" s="772" t="s">
        <v>11</v>
      </c>
    </row>
    <row r="1314" spans="1:4" s="770" customFormat="1" ht="11.25" customHeight="1" x14ac:dyDescent="0.2">
      <c r="A1314" s="1181" t="s">
        <v>621</v>
      </c>
      <c r="B1314" s="830">
        <v>1944.38</v>
      </c>
      <c r="C1314" s="830">
        <v>1944.3820000000001</v>
      </c>
      <c r="D1314" s="771" t="s">
        <v>599</v>
      </c>
    </row>
    <row r="1315" spans="1:4" s="770" customFormat="1" ht="11.25" customHeight="1" x14ac:dyDescent="0.2">
      <c r="A1315" s="1181"/>
      <c r="B1315" s="830">
        <v>1944.38</v>
      </c>
      <c r="C1315" s="830">
        <v>1944.3820000000001</v>
      </c>
      <c r="D1315" s="771" t="s">
        <v>11</v>
      </c>
    </row>
    <row r="1316" spans="1:4" s="770" customFormat="1" ht="11.25" customHeight="1" x14ac:dyDescent="0.2">
      <c r="A1316" s="1180" t="s">
        <v>622</v>
      </c>
      <c r="B1316" s="829">
        <v>50</v>
      </c>
      <c r="C1316" s="829">
        <v>50</v>
      </c>
      <c r="D1316" s="769" t="s">
        <v>599</v>
      </c>
    </row>
    <row r="1317" spans="1:4" s="770" customFormat="1" ht="11.25" customHeight="1" x14ac:dyDescent="0.2">
      <c r="A1317" s="1182"/>
      <c r="B1317" s="831">
        <v>50</v>
      </c>
      <c r="C1317" s="831">
        <v>50</v>
      </c>
      <c r="D1317" s="772" t="s">
        <v>11</v>
      </c>
    </row>
    <row r="1318" spans="1:4" s="770" customFormat="1" ht="11.25" customHeight="1" x14ac:dyDescent="0.2">
      <c r="A1318" s="1181" t="s">
        <v>841</v>
      </c>
      <c r="B1318" s="830">
        <v>487.87</v>
      </c>
      <c r="C1318" s="830">
        <v>487.87200000000001</v>
      </c>
      <c r="D1318" s="771" t="s">
        <v>810</v>
      </c>
    </row>
    <row r="1319" spans="1:4" s="770" customFormat="1" ht="11.25" customHeight="1" x14ac:dyDescent="0.2">
      <c r="A1319" s="1181"/>
      <c r="B1319" s="830">
        <v>487.87</v>
      </c>
      <c r="C1319" s="830">
        <v>487.87200000000001</v>
      </c>
      <c r="D1319" s="771" t="s">
        <v>11</v>
      </c>
    </row>
    <row r="1320" spans="1:4" s="770" customFormat="1" ht="11.25" customHeight="1" x14ac:dyDescent="0.2">
      <c r="A1320" s="1180" t="s">
        <v>910</v>
      </c>
      <c r="B1320" s="829">
        <v>50</v>
      </c>
      <c r="C1320" s="829">
        <v>50</v>
      </c>
      <c r="D1320" s="769" t="s">
        <v>906</v>
      </c>
    </row>
    <row r="1321" spans="1:4" s="770" customFormat="1" ht="11.25" customHeight="1" x14ac:dyDescent="0.2">
      <c r="A1321" s="1181"/>
      <c r="B1321" s="830">
        <v>50</v>
      </c>
      <c r="C1321" s="830">
        <v>50</v>
      </c>
      <c r="D1321" s="771" t="s">
        <v>3305</v>
      </c>
    </row>
    <row r="1322" spans="1:4" s="770" customFormat="1" ht="11.25" customHeight="1" x14ac:dyDescent="0.2">
      <c r="A1322" s="1182"/>
      <c r="B1322" s="831">
        <v>100</v>
      </c>
      <c r="C1322" s="831">
        <v>100</v>
      </c>
      <c r="D1322" s="772" t="s">
        <v>11</v>
      </c>
    </row>
    <row r="1323" spans="1:4" s="770" customFormat="1" ht="11.25" customHeight="1" x14ac:dyDescent="0.2">
      <c r="A1323" s="1181" t="s">
        <v>842</v>
      </c>
      <c r="B1323" s="830">
        <v>2500</v>
      </c>
      <c r="C1323" s="830">
        <v>2445.328</v>
      </c>
      <c r="D1323" s="771" t="s">
        <v>810</v>
      </c>
    </row>
    <row r="1324" spans="1:4" s="770" customFormat="1" ht="11.25" customHeight="1" x14ac:dyDescent="0.2">
      <c r="A1324" s="1181"/>
      <c r="B1324" s="830">
        <v>2500</v>
      </c>
      <c r="C1324" s="830">
        <v>2445.328</v>
      </c>
      <c r="D1324" s="771" t="s">
        <v>11</v>
      </c>
    </row>
    <row r="1325" spans="1:4" s="770" customFormat="1" ht="11.25" customHeight="1" x14ac:dyDescent="0.2">
      <c r="A1325" s="1180" t="s">
        <v>623</v>
      </c>
      <c r="B1325" s="829">
        <v>200</v>
      </c>
      <c r="C1325" s="829">
        <v>200</v>
      </c>
      <c r="D1325" s="769" t="s">
        <v>599</v>
      </c>
    </row>
    <row r="1326" spans="1:4" s="770" customFormat="1" ht="11.25" customHeight="1" x14ac:dyDescent="0.2">
      <c r="A1326" s="1182"/>
      <c r="B1326" s="831">
        <v>200</v>
      </c>
      <c r="C1326" s="831">
        <v>200</v>
      </c>
      <c r="D1326" s="772" t="s">
        <v>11</v>
      </c>
    </row>
    <row r="1327" spans="1:4" s="770" customFormat="1" ht="11.25" customHeight="1" x14ac:dyDescent="0.2">
      <c r="A1327" s="1181" t="s">
        <v>911</v>
      </c>
      <c r="B1327" s="830">
        <v>40</v>
      </c>
      <c r="C1327" s="830">
        <v>40</v>
      </c>
      <c r="D1327" s="771" t="s">
        <v>906</v>
      </c>
    </row>
    <row r="1328" spans="1:4" s="770" customFormat="1" ht="11.25" customHeight="1" x14ac:dyDescent="0.2">
      <c r="A1328" s="1181"/>
      <c r="B1328" s="830">
        <v>40</v>
      </c>
      <c r="C1328" s="830">
        <v>40</v>
      </c>
      <c r="D1328" s="771" t="s">
        <v>11</v>
      </c>
    </row>
    <row r="1329" spans="1:4" s="770" customFormat="1" ht="11.25" customHeight="1" x14ac:dyDescent="0.2">
      <c r="A1329" s="1180" t="s">
        <v>3306</v>
      </c>
      <c r="B1329" s="829">
        <v>29.6</v>
      </c>
      <c r="C1329" s="829">
        <v>29.6</v>
      </c>
      <c r="D1329" s="769" t="s">
        <v>2909</v>
      </c>
    </row>
    <row r="1330" spans="1:4" s="770" customFormat="1" ht="11.25" customHeight="1" x14ac:dyDescent="0.2">
      <c r="A1330" s="1181"/>
      <c r="B1330" s="830">
        <v>120</v>
      </c>
      <c r="C1330" s="830">
        <v>120</v>
      </c>
      <c r="D1330" s="771" t="s">
        <v>2694</v>
      </c>
    </row>
    <row r="1331" spans="1:4" s="770" customFormat="1" ht="11.25" customHeight="1" x14ac:dyDescent="0.2">
      <c r="A1331" s="1182"/>
      <c r="B1331" s="831">
        <v>149.6</v>
      </c>
      <c r="C1331" s="831">
        <v>149.6</v>
      </c>
      <c r="D1331" s="772" t="s">
        <v>11</v>
      </c>
    </row>
    <row r="1332" spans="1:4" s="770" customFormat="1" ht="11.25" customHeight="1" x14ac:dyDescent="0.2">
      <c r="A1332" s="1180" t="s">
        <v>3307</v>
      </c>
      <c r="B1332" s="829">
        <v>29.6</v>
      </c>
      <c r="C1332" s="829">
        <v>29.6</v>
      </c>
      <c r="D1332" s="769" t="s">
        <v>2909</v>
      </c>
    </row>
    <row r="1333" spans="1:4" s="770" customFormat="1" ht="11.25" customHeight="1" x14ac:dyDescent="0.2">
      <c r="A1333" s="1181"/>
      <c r="B1333" s="830">
        <v>80</v>
      </c>
      <c r="C1333" s="830">
        <v>80</v>
      </c>
      <c r="D1333" s="771" t="s">
        <v>2694</v>
      </c>
    </row>
    <row r="1334" spans="1:4" s="770" customFormat="1" ht="11.25" customHeight="1" x14ac:dyDescent="0.2">
      <c r="A1334" s="1182"/>
      <c r="B1334" s="831">
        <v>109.6</v>
      </c>
      <c r="C1334" s="831">
        <v>109.6</v>
      </c>
      <c r="D1334" s="772" t="s">
        <v>11</v>
      </c>
    </row>
    <row r="1335" spans="1:4" s="770" customFormat="1" ht="21" x14ac:dyDescent="0.2">
      <c r="A1335" s="1181" t="s">
        <v>3308</v>
      </c>
      <c r="B1335" s="830">
        <v>63.4</v>
      </c>
      <c r="C1335" s="830">
        <v>63.4</v>
      </c>
      <c r="D1335" s="771" t="s">
        <v>2911</v>
      </c>
    </row>
    <row r="1336" spans="1:4" s="770" customFormat="1" ht="11.25" customHeight="1" x14ac:dyDescent="0.2">
      <c r="A1336" s="1181"/>
      <c r="B1336" s="830">
        <v>63.4</v>
      </c>
      <c r="C1336" s="830">
        <v>63.4</v>
      </c>
      <c r="D1336" s="771" t="s">
        <v>11</v>
      </c>
    </row>
    <row r="1337" spans="1:4" s="770" customFormat="1" ht="11.25" customHeight="1" x14ac:dyDescent="0.2">
      <c r="A1337" s="1180" t="s">
        <v>3309</v>
      </c>
      <c r="B1337" s="829">
        <v>28.8</v>
      </c>
      <c r="C1337" s="829">
        <v>28.8</v>
      </c>
      <c r="D1337" s="769" t="s">
        <v>2909</v>
      </c>
    </row>
    <row r="1338" spans="1:4" s="770" customFormat="1" ht="11.25" customHeight="1" x14ac:dyDescent="0.2">
      <c r="A1338" s="1182"/>
      <c r="B1338" s="831">
        <v>28.8</v>
      </c>
      <c r="C1338" s="831">
        <v>28.8</v>
      </c>
      <c r="D1338" s="772" t="s">
        <v>11</v>
      </c>
    </row>
    <row r="1339" spans="1:4" s="770" customFormat="1" ht="11.25" customHeight="1" x14ac:dyDescent="0.2">
      <c r="A1339" s="1181" t="s">
        <v>3310</v>
      </c>
      <c r="B1339" s="830">
        <v>34.36</v>
      </c>
      <c r="C1339" s="830">
        <v>18.173999999999999</v>
      </c>
      <c r="D1339" s="771" t="s">
        <v>2909</v>
      </c>
    </row>
    <row r="1340" spans="1:4" s="770" customFormat="1" ht="11.25" customHeight="1" x14ac:dyDescent="0.2">
      <c r="A1340" s="1181"/>
      <c r="B1340" s="830">
        <v>34.36</v>
      </c>
      <c r="C1340" s="830">
        <v>18.173999999999999</v>
      </c>
      <c r="D1340" s="771" t="s">
        <v>11</v>
      </c>
    </row>
    <row r="1341" spans="1:4" s="770" customFormat="1" ht="11.25" customHeight="1" x14ac:dyDescent="0.2">
      <c r="A1341" s="1180" t="s">
        <v>624</v>
      </c>
      <c r="B1341" s="829">
        <v>170</v>
      </c>
      <c r="C1341" s="829">
        <v>170</v>
      </c>
      <c r="D1341" s="769" t="s">
        <v>713</v>
      </c>
    </row>
    <row r="1342" spans="1:4" s="770" customFormat="1" ht="11.25" customHeight="1" x14ac:dyDescent="0.2">
      <c r="A1342" s="1181"/>
      <c r="B1342" s="830">
        <v>30</v>
      </c>
      <c r="C1342" s="830">
        <v>30</v>
      </c>
      <c r="D1342" s="771" t="s">
        <v>599</v>
      </c>
    </row>
    <row r="1343" spans="1:4" s="770" customFormat="1" ht="11.25" customHeight="1" x14ac:dyDescent="0.2">
      <c r="A1343" s="1182"/>
      <c r="B1343" s="831">
        <v>200</v>
      </c>
      <c r="C1343" s="831">
        <v>200</v>
      </c>
      <c r="D1343" s="772" t="s">
        <v>11</v>
      </c>
    </row>
    <row r="1344" spans="1:4" s="770" customFormat="1" ht="11.25" customHeight="1" x14ac:dyDescent="0.2">
      <c r="A1344" s="1181" t="s">
        <v>3311</v>
      </c>
      <c r="B1344" s="830">
        <v>96.5</v>
      </c>
      <c r="C1344" s="830">
        <v>96.5</v>
      </c>
      <c r="D1344" s="771" t="s">
        <v>2703</v>
      </c>
    </row>
    <row r="1345" spans="1:4" s="770" customFormat="1" ht="11.25" customHeight="1" x14ac:dyDescent="0.2">
      <c r="A1345" s="1181"/>
      <c r="B1345" s="830">
        <v>96.5</v>
      </c>
      <c r="C1345" s="830">
        <v>96.5</v>
      </c>
      <c r="D1345" s="771" t="s">
        <v>11</v>
      </c>
    </row>
    <row r="1346" spans="1:4" s="770" customFormat="1" ht="11.25" customHeight="1" x14ac:dyDescent="0.2">
      <c r="A1346" s="1180" t="s">
        <v>802</v>
      </c>
      <c r="B1346" s="829">
        <v>20</v>
      </c>
      <c r="C1346" s="829">
        <v>10</v>
      </c>
      <c r="D1346" s="769" t="s">
        <v>3312</v>
      </c>
    </row>
    <row r="1347" spans="1:4" s="770" customFormat="1" ht="11.25" customHeight="1" x14ac:dyDescent="0.2">
      <c r="A1347" s="1182"/>
      <c r="B1347" s="831">
        <v>20</v>
      </c>
      <c r="C1347" s="831">
        <v>10</v>
      </c>
      <c r="D1347" s="772" t="s">
        <v>11</v>
      </c>
    </row>
    <row r="1348" spans="1:4" s="770" customFormat="1" ht="21" x14ac:dyDescent="0.2">
      <c r="A1348" s="1180" t="s">
        <v>5064</v>
      </c>
      <c r="B1348" s="830">
        <v>18.95</v>
      </c>
      <c r="C1348" s="830">
        <v>18.95</v>
      </c>
      <c r="D1348" s="771" t="s">
        <v>2692</v>
      </c>
    </row>
    <row r="1349" spans="1:4" s="770" customFormat="1" ht="11.25" customHeight="1" x14ac:dyDescent="0.2">
      <c r="A1349" s="1182"/>
      <c r="B1349" s="830">
        <v>18.95</v>
      </c>
      <c r="C1349" s="830">
        <v>18.95</v>
      </c>
      <c r="D1349" s="771" t="s">
        <v>11</v>
      </c>
    </row>
    <row r="1350" spans="1:4" s="770" customFormat="1" ht="11.25" customHeight="1" x14ac:dyDescent="0.2">
      <c r="A1350" s="1180" t="s">
        <v>3313</v>
      </c>
      <c r="B1350" s="829">
        <v>1070</v>
      </c>
      <c r="C1350" s="829">
        <v>1070</v>
      </c>
      <c r="D1350" s="769" t="s">
        <v>2689</v>
      </c>
    </row>
    <row r="1351" spans="1:4" s="770" customFormat="1" ht="11.25" customHeight="1" x14ac:dyDescent="0.2">
      <c r="A1351" s="1182"/>
      <c r="B1351" s="831">
        <v>1070</v>
      </c>
      <c r="C1351" s="831">
        <v>1070</v>
      </c>
      <c r="D1351" s="772" t="s">
        <v>11</v>
      </c>
    </row>
    <row r="1352" spans="1:4" s="770" customFormat="1" ht="11.25" customHeight="1" x14ac:dyDescent="0.2">
      <c r="A1352" s="1181" t="s">
        <v>3314</v>
      </c>
      <c r="B1352" s="830">
        <v>1774</v>
      </c>
      <c r="C1352" s="830">
        <v>1774</v>
      </c>
      <c r="D1352" s="771" t="s">
        <v>2689</v>
      </c>
    </row>
    <row r="1353" spans="1:4" s="770" customFormat="1" ht="11.25" customHeight="1" x14ac:dyDescent="0.2">
      <c r="A1353" s="1181"/>
      <c r="B1353" s="830">
        <v>1774</v>
      </c>
      <c r="C1353" s="830">
        <v>1774</v>
      </c>
      <c r="D1353" s="771" t="s">
        <v>11</v>
      </c>
    </row>
    <row r="1354" spans="1:4" s="770" customFormat="1" ht="11.25" customHeight="1" x14ac:dyDescent="0.2">
      <c r="A1354" s="1180" t="s">
        <v>3315</v>
      </c>
      <c r="B1354" s="829">
        <v>247.6</v>
      </c>
      <c r="C1354" s="829">
        <v>247.6</v>
      </c>
      <c r="D1354" s="769" t="s">
        <v>2855</v>
      </c>
    </row>
    <row r="1355" spans="1:4" s="770" customFormat="1" ht="11.25" customHeight="1" x14ac:dyDescent="0.2">
      <c r="A1355" s="1182"/>
      <c r="B1355" s="831">
        <v>247.6</v>
      </c>
      <c r="C1355" s="831">
        <v>247.6</v>
      </c>
      <c r="D1355" s="772" t="s">
        <v>11</v>
      </c>
    </row>
    <row r="1356" spans="1:4" s="770" customFormat="1" ht="11.25" customHeight="1" x14ac:dyDescent="0.2">
      <c r="A1356" s="1181" t="s">
        <v>566</v>
      </c>
      <c r="B1356" s="830">
        <v>250</v>
      </c>
      <c r="C1356" s="830">
        <v>250</v>
      </c>
      <c r="D1356" s="771" t="s">
        <v>2703</v>
      </c>
    </row>
    <row r="1357" spans="1:4" s="770" customFormat="1" ht="11.25" customHeight="1" x14ac:dyDescent="0.2">
      <c r="A1357" s="1181"/>
      <c r="B1357" s="830">
        <v>900</v>
      </c>
      <c r="C1357" s="830">
        <v>900</v>
      </c>
      <c r="D1357" s="771" t="s">
        <v>559</v>
      </c>
    </row>
    <row r="1358" spans="1:4" s="770" customFormat="1" ht="11.25" customHeight="1" x14ac:dyDescent="0.2">
      <c r="A1358" s="1181"/>
      <c r="B1358" s="830">
        <v>1150</v>
      </c>
      <c r="C1358" s="830">
        <v>1150</v>
      </c>
      <c r="D1358" s="771" t="s">
        <v>11</v>
      </c>
    </row>
    <row r="1359" spans="1:4" s="770" customFormat="1" ht="21" x14ac:dyDescent="0.2">
      <c r="A1359" s="1180" t="s">
        <v>803</v>
      </c>
      <c r="B1359" s="829">
        <v>110</v>
      </c>
      <c r="C1359" s="829">
        <v>110</v>
      </c>
      <c r="D1359" s="769" t="s">
        <v>3316</v>
      </c>
    </row>
    <row r="1360" spans="1:4" s="770" customFormat="1" ht="11.25" customHeight="1" x14ac:dyDescent="0.2">
      <c r="A1360" s="1182"/>
      <c r="B1360" s="831">
        <v>110</v>
      </c>
      <c r="C1360" s="831">
        <v>110</v>
      </c>
      <c r="D1360" s="772" t="s">
        <v>11</v>
      </c>
    </row>
    <row r="1361" spans="1:4" s="770" customFormat="1" ht="11.25" customHeight="1" x14ac:dyDescent="0.2">
      <c r="A1361" s="1181" t="s">
        <v>3317</v>
      </c>
      <c r="B1361" s="830">
        <v>118.4</v>
      </c>
      <c r="C1361" s="830">
        <v>118.4</v>
      </c>
      <c r="D1361" s="771" t="s">
        <v>2855</v>
      </c>
    </row>
    <row r="1362" spans="1:4" s="770" customFormat="1" ht="11.25" customHeight="1" x14ac:dyDescent="0.2">
      <c r="A1362" s="1181"/>
      <c r="B1362" s="830">
        <v>118.4</v>
      </c>
      <c r="C1362" s="830">
        <v>118.4</v>
      </c>
      <c r="D1362" s="771" t="s">
        <v>11</v>
      </c>
    </row>
    <row r="1363" spans="1:4" s="770" customFormat="1" ht="21" x14ac:dyDescent="0.2">
      <c r="A1363" s="1180" t="s">
        <v>3318</v>
      </c>
      <c r="B1363" s="829">
        <v>58.8</v>
      </c>
      <c r="C1363" s="829">
        <v>58.8</v>
      </c>
      <c r="D1363" s="769" t="s">
        <v>2942</v>
      </c>
    </row>
    <row r="1364" spans="1:4" s="770" customFormat="1" ht="11.25" customHeight="1" x14ac:dyDescent="0.2">
      <c r="A1364" s="1182"/>
      <c r="B1364" s="831">
        <v>58.8</v>
      </c>
      <c r="C1364" s="831">
        <v>58.8</v>
      </c>
      <c r="D1364" s="772" t="s">
        <v>11</v>
      </c>
    </row>
    <row r="1365" spans="1:4" s="770" customFormat="1" ht="11.25" customHeight="1" x14ac:dyDescent="0.2">
      <c r="A1365" s="1181" t="s">
        <v>3319</v>
      </c>
      <c r="B1365" s="830">
        <v>2325</v>
      </c>
      <c r="C1365" s="830">
        <v>2325</v>
      </c>
      <c r="D1365" s="771" t="s">
        <v>2689</v>
      </c>
    </row>
    <row r="1366" spans="1:4" s="770" customFormat="1" ht="11.25" customHeight="1" x14ac:dyDescent="0.2">
      <c r="A1366" s="1181"/>
      <c r="B1366" s="830">
        <v>142.6</v>
      </c>
      <c r="C1366" s="830">
        <v>142.6</v>
      </c>
      <c r="D1366" s="771" t="s">
        <v>2695</v>
      </c>
    </row>
    <row r="1367" spans="1:4" s="770" customFormat="1" ht="11.25" customHeight="1" x14ac:dyDescent="0.2">
      <c r="A1367" s="1181"/>
      <c r="B1367" s="830">
        <v>2467.6</v>
      </c>
      <c r="C1367" s="830">
        <v>2467.6</v>
      </c>
      <c r="D1367" s="771" t="s">
        <v>11</v>
      </c>
    </row>
    <row r="1368" spans="1:4" s="770" customFormat="1" ht="11.25" customHeight="1" x14ac:dyDescent="0.2">
      <c r="A1368" s="1180" t="s">
        <v>3320</v>
      </c>
      <c r="B1368" s="829">
        <v>52.85</v>
      </c>
      <c r="C1368" s="829">
        <v>52.85</v>
      </c>
      <c r="D1368" s="769" t="s">
        <v>2855</v>
      </c>
    </row>
    <row r="1369" spans="1:4" s="770" customFormat="1" ht="11.25" customHeight="1" x14ac:dyDescent="0.2">
      <c r="A1369" s="1182"/>
      <c r="B1369" s="831">
        <v>52.85</v>
      </c>
      <c r="C1369" s="831">
        <v>52.85</v>
      </c>
      <c r="D1369" s="772" t="s">
        <v>11</v>
      </c>
    </row>
    <row r="1370" spans="1:4" s="770" customFormat="1" ht="11.25" customHeight="1" x14ac:dyDescent="0.2">
      <c r="A1370" s="1181" t="s">
        <v>3321</v>
      </c>
      <c r="B1370" s="830">
        <v>150</v>
      </c>
      <c r="C1370" s="830">
        <v>150</v>
      </c>
      <c r="D1370" s="771" t="s">
        <v>2693</v>
      </c>
    </row>
    <row r="1371" spans="1:4" s="770" customFormat="1" ht="11.25" customHeight="1" x14ac:dyDescent="0.2">
      <c r="A1371" s="1181"/>
      <c r="B1371" s="830">
        <v>150</v>
      </c>
      <c r="C1371" s="830">
        <v>150</v>
      </c>
      <c r="D1371" s="771" t="s">
        <v>11</v>
      </c>
    </row>
    <row r="1372" spans="1:4" s="770" customFormat="1" ht="11.25" customHeight="1" x14ac:dyDescent="0.2">
      <c r="A1372" s="1180" t="s">
        <v>3322</v>
      </c>
      <c r="B1372" s="829">
        <v>80</v>
      </c>
      <c r="C1372" s="829">
        <v>80</v>
      </c>
      <c r="D1372" s="769" t="s">
        <v>2703</v>
      </c>
    </row>
    <row r="1373" spans="1:4" s="770" customFormat="1" ht="11.25" customHeight="1" x14ac:dyDescent="0.2">
      <c r="A1373" s="1182"/>
      <c r="B1373" s="831">
        <v>80</v>
      </c>
      <c r="C1373" s="831">
        <v>80</v>
      </c>
      <c r="D1373" s="772" t="s">
        <v>11</v>
      </c>
    </row>
    <row r="1374" spans="1:4" s="770" customFormat="1" ht="11.25" customHeight="1" x14ac:dyDescent="0.2">
      <c r="A1374" s="1180" t="s">
        <v>3323</v>
      </c>
      <c r="B1374" s="829">
        <v>76</v>
      </c>
      <c r="C1374" s="829">
        <v>74.522000000000006</v>
      </c>
      <c r="D1374" s="769" t="s">
        <v>2951</v>
      </c>
    </row>
    <row r="1375" spans="1:4" s="770" customFormat="1" ht="11.25" customHeight="1" x14ac:dyDescent="0.2">
      <c r="A1375" s="1181"/>
      <c r="B1375" s="830">
        <v>199</v>
      </c>
      <c r="C1375" s="830">
        <v>198.965</v>
      </c>
      <c r="D1375" s="771" t="s">
        <v>2703</v>
      </c>
    </row>
    <row r="1376" spans="1:4" s="770" customFormat="1" ht="11.25" customHeight="1" x14ac:dyDescent="0.2">
      <c r="A1376" s="1182"/>
      <c r="B1376" s="831">
        <v>275</v>
      </c>
      <c r="C1376" s="831">
        <v>273.48700000000002</v>
      </c>
      <c r="D1376" s="772" t="s">
        <v>11</v>
      </c>
    </row>
    <row r="1377" spans="1:4" s="770" customFormat="1" ht="11.25" customHeight="1" x14ac:dyDescent="0.2">
      <c r="A1377" s="1180" t="s">
        <v>3324</v>
      </c>
      <c r="B1377" s="829">
        <v>69.2</v>
      </c>
      <c r="C1377" s="829">
        <v>69.2</v>
      </c>
      <c r="D1377" s="769" t="s">
        <v>2951</v>
      </c>
    </row>
    <row r="1378" spans="1:4" s="770" customFormat="1" ht="11.25" customHeight="1" x14ac:dyDescent="0.2">
      <c r="A1378" s="1182"/>
      <c r="B1378" s="831">
        <v>69.2</v>
      </c>
      <c r="C1378" s="831">
        <v>69.2</v>
      </c>
      <c r="D1378" s="772" t="s">
        <v>11</v>
      </c>
    </row>
    <row r="1379" spans="1:4" s="770" customFormat="1" ht="11.25" customHeight="1" x14ac:dyDescent="0.2">
      <c r="A1379" s="1181" t="s">
        <v>3325</v>
      </c>
      <c r="B1379" s="830">
        <v>400</v>
      </c>
      <c r="C1379" s="830">
        <v>400</v>
      </c>
      <c r="D1379" s="771" t="s">
        <v>2689</v>
      </c>
    </row>
    <row r="1380" spans="1:4" s="770" customFormat="1" ht="11.25" customHeight="1" x14ac:dyDescent="0.2">
      <c r="A1380" s="1181"/>
      <c r="B1380" s="830">
        <v>400</v>
      </c>
      <c r="C1380" s="830">
        <v>400</v>
      </c>
      <c r="D1380" s="771" t="s">
        <v>11</v>
      </c>
    </row>
    <row r="1381" spans="1:4" s="770" customFormat="1" ht="11.25" customHeight="1" x14ac:dyDescent="0.2">
      <c r="A1381" s="1180" t="s">
        <v>3326</v>
      </c>
      <c r="B1381" s="829">
        <v>4049.47</v>
      </c>
      <c r="C1381" s="829">
        <v>4021.2139999999999</v>
      </c>
      <c r="D1381" s="769" t="s">
        <v>2900</v>
      </c>
    </row>
    <row r="1382" spans="1:4" s="770" customFormat="1" ht="11.25" customHeight="1" x14ac:dyDescent="0.2">
      <c r="A1382" s="1182"/>
      <c r="B1382" s="831">
        <v>4049.47</v>
      </c>
      <c r="C1382" s="831">
        <v>4021.2139999999999</v>
      </c>
      <c r="D1382" s="772" t="s">
        <v>11</v>
      </c>
    </row>
    <row r="1383" spans="1:4" s="770" customFormat="1" ht="11.25" customHeight="1" x14ac:dyDescent="0.2">
      <c r="A1383" s="1181" t="s">
        <v>3327</v>
      </c>
      <c r="B1383" s="830">
        <v>3640</v>
      </c>
      <c r="C1383" s="830">
        <v>3573.6557899999998</v>
      </c>
      <c r="D1383" s="771" t="s">
        <v>2689</v>
      </c>
    </row>
    <row r="1384" spans="1:4" s="770" customFormat="1" ht="11.25" customHeight="1" x14ac:dyDescent="0.2">
      <c r="A1384" s="1181"/>
      <c r="B1384" s="830">
        <v>3640</v>
      </c>
      <c r="C1384" s="830">
        <v>3573.6557899999998</v>
      </c>
      <c r="D1384" s="771" t="s">
        <v>11</v>
      </c>
    </row>
    <row r="1385" spans="1:4" s="770" customFormat="1" ht="11.25" customHeight="1" x14ac:dyDescent="0.2">
      <c r="A1385" s="1180" t="s">
        <v>488</v>
      </c>
      <c r="B1385" s="829">
        <v>67.400000000000006</v>
      </c>
      <c r="C1385" s="829">
        <v>67.400000000000006</v>
      </c>
      <c r="D1385" s="769" t="s">
        <v>2907</v>
      </c>
    </row>
    <row r="1386" spans="1:4" s="770" customFormat="1" ht="11.25" customHeight="1" x14ac:dyDescent="0.2">
      <c r="A1386" s="1181"/>
      <c r="B1386" s="830">
        <v>48</v>
      </c>
      <c r="C1386" s="830">
        <v>48</v>
      </c>
      <c r="D1386" s="771" t="s">
        <v>906</v>
      </c>
    </row>
    <row r="1387" spans="1:4" s="770" customFormat="1" ht="11.25" customHeight="1" x14ac:dyDescent="0.2">
      <c r="A1387" s="1181"/>
      <c r="B1387" s="830">
        <v>1528.52</v>
      </c>
      <c r="C1387" s="830">
        <v>1528.5160000000001</v>
      </c>
      <c r="D1387" s="771" t="s">
        <v>487</v>
      </c>
    </row>
    <row r="1388" spans="1:4" s="770" customFormat="1" ht="11.25" customHeight="1" x14ac:dyDescent="0.2">
      <c r="A1388" s="1182"/>
      <c r="B1388" s="831">
        <v>1643.92</v>
      </c>
      <c r="C1388" s="831">
        <v>1643.9160000000002</v>
      </c>
      <c r="D1388" s="772" t="s">
        <v>11</v>
      </c>
    </row>
    <row r="1389" spans="1:4" s="770" customFormat="1" ht="11.25" customHeight="1" x14ac:dyDescent="0.2">
      <c r="A1389" s="1181" t="s">
        <v>627</v>
      </c>
      <c r="B1389" s="830">
        <v>200</v>
      </c>
      <c r="C1389" s="830">
        <v>200</v>
      </c>
      <c r="D1389" s="771" t="s">
        <v>599</v>
      </c>
    </row>
    <row r="1390" spans="1:4" s="770" customFormat="1" ht="11.25" customHeight="1" x14ac:dyDescent="0.2">
      <c r="A1390" s="1181"/>
      <c r="B1390" s="830">
        <v>200</v>
      </c>
      <c r="C1390" s="830">
        <v>200</v>
      </c>
      <c r="D1390" s="771" t="s">
        <v>11</v>
      </c>
    </row>
    <row r="1391" spans="1:4" s="770" customFormat="1" ht="11.25" customHeight="1" x14ac:dyDescent="0.2">
      <c r="A1391" s="1180" t="s">
        <v>3328</v>
      </c>
      <c r="B1391" s="829">
        <v>68.319999999999993</v>
      </c>
      <c r="C1391" s="829">
        <v>68.314999999999998</v>
      </c>
      <c r="D1391" s="769" t="s">
        <v>2755</v>
      </c>
    </row>
    <row r="1392" spans="1:4" s="770" customFormat="1" ht="11.25" customHeight="1" x14ac:dyDescent="0.2">
      <c r="A1392" s="1182"/>
      <c r="B1392" s="831">
        <v>68.319999999999993</v>
      </c>
      <c r="C1392" s="831">
        <v>68.314999999999998</v>
      </c>
      <c r="D1392" s="772" t="s">
        <v>11</v>
      </c>
    </row>
    <row r="1393" spans="1:4" s="770" customFormat="1" ht="11.25" customHeight="1" x14ac:dyDescent="0.2">
      <c r="A1393" s="1181" t="s">
        <v>3329</v>
      </c>
      <c r="B1393" s="830">
        <v>400</v>
      </c>
      <c r="C1393" s="830">
        <v>400</v>
      </c>
      <c r="D1393" s="771" t="s">
        <v>2691</v>
      </c>
    </row>
    <row r="1394" spans="1:4" s="770" customFormat="1" ht="11.25" customHeight="1" x14ac:dyDescent="0.2">
      <c r="A1394" s="1181"/>
      <c r="B1394" s="830">
        <v>400</v>
      </c>
      <c r="C1394" s="830">
        <v>400</v>
      </c>
      <c r="D1394" s="771" t="s">
        <v>11</v>
      </c>
    </row>
    <row r="1395" spans="1:4" s="770" customFormat="1" ht="21" x14ac:dyDescent="0.2">
      <c r="A1395" s="1180" t="s">
        <v>5064</v>
      </c>
      <c r="B1395" s="829">
        <v>40</v>
      </c>
      <c r="C1395" s="829">
        <v>40</v>
      </c>
      <c r="D1395" s="769" t="s">
        <v>2692</v>
      </c>
    </row>
    <row r="1396" spans="1:4" s="770" customFormat="1" ht="11.25" customHeight="1" x14ac:dyDescent="0.2">
      <c r="A1396" s="1182"/>
      <c r="B1396" s="831">
        <v>40</v>
      </c>
      <c r="C1396" s="831">
        <v>40</v>
      </c>
      <c r="D1396" s="772" t="s">
        <v>11</v>
      </c>
    </row>
    <row r="1397" spans="1:4" s="770" customFormat="1" ht="11.25" customHeight="1" x14ac:dyDescent="0.2">
      <c r="A1397" s="1181" t="s">
        <v>3330</v>
      </c>
      <c r="B1397" s="830">
        <v>55</v>
      </c>
      <c r="C1397" s="830">
        <v>55</v>
      </c>
      <c r="D1397" s="771" t="s">
        <v>2907</v>
      </c>
    </row>
    <row r="1398" spans="1:4" s="770" customFormat="1" ht="11.25" customHeight="1" x14ac:dyDescent="0.2">
      <c r="A1398" s="1181"/>
      <c r="B1398" s="830">
        <v>55</v>
      </c>
      <c r="C1398" s="830">
        <v>55</v>
      </c>
      <c r="D1398" s="771" t="s">
        <v>11</v>
      </c>
    </row>
    <row r="1399" spans="1:4" s="770" customFormat="1" ht="11.25" customHeight="1" x14ac:dyDescent="0.2">
      <c r="A1399" s="1180" t="s">
        <v>3331</v>
      </c>
      <c r="B1399" s="829">
        <v>431</v>
      </c>
      <c r="C1399" s="829">
        <v>431</v>
      </c>
      <c r="D1399" s="769" t="s">
        <v>2689</v>
      </c>
    </row>
    <row r="1400" spans="1:4" s="770" customFormat="1" ht="11.25" customHeight="1" x14ac:dyDescent="0.2">
      <c r="A1400" s="1182"/>
      <c r="B1400" s="831">
        <v>431</v>
      </c>
      <c r="C1400" s="831">
        <v>431</v>
      </c>
      <c r="D1400" s="772" t="s">
        <v>11</v>
      </c>
    </row>
    <row r="1401" spans="1:4" s="770" customFormat="1" ht="21" x14ac:dyDescent="0.2">
      <c r="A1401" s="1181" t="s">
        <v>3332</v>
      </c>
      <c r="B1401" s="830">
        <v>127</v>
      </c>
      <c r="C1401" s="830">
        <v>127</v>
      </c>
      <c r="D1401" s="771" t="s">
        <v>2709</v>
      </c>
    </row>
    <row r="1402" spans="1:4" s="770" customFormat="1" ht="11.25" customHeight="1" x14ac:dyDescent="0.2">
      <c r="A1402" s="1181"/>
      <c r="B1402" s="830">
        <v>1771</v>
      </c>
      <c r="C1402" s="830">
        <v>1771</v>
      </c>
      <c r="D1402" s="771" t="s">
        <v>2689</v>
      </c>
    </row>
    <row r="1403" spans="1:4" s="770" customFormat="1" ht="11.25" customHeight="1" x14ac:dyDescent="0.2">
      <c r="A1403" s="1181"/>
      <c r="B1403" s="830">
        <v>1898</v>
      </c>
      <c r="C1403" s="830">
        <v>1898</v>
      </c>
      <c r="D1403" s="771" t="s">
        <v>11</v>
      </c>
    </row>
    <row r="1404" spans="1:4" s="770" customFormat="1" ht="11.25" customHeight="1" x14ac:dyDescent="0.2">
      <c r="A1404" s="1180" t="s">
        <v>3333</v>
      </c>
      <c r="B1404" s="829">
        <v>54</v>
      </c>
      <c r="C1404" s="829">
        <v>27.856000000000002</v>
      </c>
      <c r="D1404" s="769" t="s">
        <v>3064</v>
      </c>
    </row>
    <row r="1405" spans="1:4" s="770" customFormat="1" ht="11.25" customHeight="1" x14ac:dyDescent="0.2">
      <c r="A1405" s="1182"/>
      <c r="B1405" s="831">
        <v>54</v>
      </c>
      <c r="C1405" s="831">
        <v>27.856000000000002</v>
      </c>
      <c r="D1405" s="772" t="s">
        <v>11</v>
      </c>
    </row>
    <row r="1406" spans="1:4" s="770" customFormat="1" ht="21" x14ac:dyDescent="0.2">
      <c r="A1406" s="1181" t="s">
        <v>3334</v>
      </c>
      <c r="B1406" s="830">
        <v>350</v>
      </c>
      <c r="C1406" s="830">
        <v>350</v>
      </c>
      <c r="D1406" s="771" t="s">
        <v>2702</v>
      </c>
    </row>
    <row r="1407" spans="1:4" s="770" customFormat="1" ht="11.25" customHeight="1" x14ac:dyDescent="0.2">
      <c r="A1407" s="1181"/>
      <c r="B1407" s="830">
        <v>350</v>
      </c>
      <c r="C1407" s="830">
        <v>350</v>
      </c>
      <c r="D1407" s="771" t="s">
        <v>11</v>
      </c>
    </row>
    <row r="1408" spans="1:4" s="770" customFormat="1" ht="21" x14ac:dyDescent="0.2">
      <c r="A1408" s="1180" t="s">
        <v>3335</v>
      </c>
      <c r="B1408" s="829">
        <v>300</v>
      </c>
      <c r="C1408" s="829">
        <v>291.16149999999999</v>
      </c>
      <c r="D1408" s="769" t="s">
        <v>2702</v>
      </c>
    </row>
    <row r="1409" spans="1:4" s="770" customFormat="1" ht="11.25" customHeight="1" x14ac:dyDescent="0.2">
      <c r="A1409" s="1182"/>
      <c r="B1409" s="831">
        <v>300</v>
      </c>
      <c r="C1409" s="831">
        <v>291.16149999999999</v>
      </c>
      <c r="D1409" s="772" t="s">
        <v>11</v>
      </c>
    </row>
    <row r="1410" spans="1:4" s="770" customFormat="1" ht="11.25" customHeight="1" x14ac:dyDescent="0.2">
      <c r="A1410" s="1181" t="s">
        <v>3336</v>
      </c>
      <c r="B1410" s="830">
        <v>12247.49</v>
      </c>
      <c r="C1410" s="830">
        <v>12244.619999999999</v>
      </c>
      <c r="D1410" s="771" t="s">
        <v>2885</v>
      </c>
    </row>
    <row r="1411" spans="1:4" s="770" customFormat="1" ht="11.25" customHeight="1" x14ac:dyDescent="0.2">
      <c r="A1411" s="1181"/>
      <c r="B1411" s="830">
        <v>12247.49</v>
      </c>
      <c r="C1411" s="830">
        <v>12244.619999999999</v>
      </c>
      <c r="D1411" s="771" t="s">
        <v>11</v>
      </c>
    </row>
    <row r="1412" spans="1:4" s="770" customFormat="1" ht="11.25" customHeight="1" x14ac:dyDescent="0.2">
      <c r="A1412" s="1180" t="s">
        <v>739</v>
      </c>
      <c r="B1412" s="829">
        <v>7000</v>
      </c>
      <c r="C1412" s="829">
        <v>7000</v>
      </c>
      <c r="D1412" s="769" t="s">
        <v>713</v>
      </c>
    </row>
    <row r="1413" spans="1:4" s="770" customFormat="1" ht="11.25" customHeight="1" x14ac:dyDescent="0.2">
      <c r="A1413" s="1182"/>
      <c r="B1413" s="831">
        <v>7000</v>
      </c>
      <c r="C1413" s="831">
        <v>7000</v>
      </c>
      <c r="D1413" s="772" t="s">
        <v>11</v>
      </c>
    </row>
    <row r="1414" spans="1:4" s="770" customFormat="1" ht="11.25" customHeight="1" x14ac:dyDescent="0.2">
      <c r="A1414" s="1181" t="s">
        <v>677</v>
      </c>
      <c r="B1414" s="830">
        <v>200</v>
      </c>
      <c r="C1414" s="830">
        <v>200</v>
      </c>
      <c r="D1414" s="771" t="s">
        <v>3337</v>
      </c>
    </row>
    <row r="1415" spans="1:4" s="770" customFormat="1" ht="11.25" customHeight="1" x14ac:dyDescent="0.2">
      <c r="A1415" s="1181"/>
      <c r="B1415" s="830">
        <v>200</v>
      </c>
      <c r="C1415" s="830">
        <v>200</v>
      </c>
      <c r="D1415" s="771" t="s">
        <v>11</v>
      </c>
    </row>
    <row r="1416" spans="1:4" s="770" customFormat="1" ht="21" x14ac:dyDescent="0.2">
      <c r="A1416" s="1180" t="s">
        <v>3338</v>
      </c>
      <c r="B1416" s="829">
        <v>150</v>
      </c>
      <c r="C1416" s="829">
        <v>150</v>
      </c>
      <c r="D1416" s="769" t="s">
        <v>2702</v>
      </c>
    </row>
    <row r="1417" spans="1:4" s="770" customFormat="1" ht="11.25" customHeight="1" x14ac:dyDescent="0.2">
      <c r="A1417" s="1182"/>
      <c r="B1417" s="831">
        <v>150</v>
      </c>
      <c r="C1417" s="831">
        <v>150</v>
      </c>
      <c r="D1417" s="772" t="s">
        <v>11</v>
      </c>
    </row>
    <row r="1418" spans="1:4" s="770" customFormat="1" ht="11.25" customHeight="1" x14ac:dyDescent="0.2">
      <c r="A1418" s="1181" t="s">
        <v>3339</v>
      </c>
      <c r="B1418" s="830">
        <v>100</v>
      </c>
      <c r="C1418" s="830">
        <v>100</v>
      </c>
      <c r="D1418" s="771" t="s">
        <v>2963</v>
      </c>
    </row>
    <row r="1419" spans="1:4" s="770" customFormat="1" ht="11.25" customHeight="1" x14ac:dyDescent="0.2">
      <c r="A1419" s="1181"/>
      <c r="B1419" s="830">
        <v>100</v>
      </c>
      <c r="C1419" s="830">
        <v>100</v>
      </c>
      <c r="D1419" s="771" t="s">
        <v>11</v>
      </c>
    </row>
    <row r="1420" spans="1:4" s="770" customFormat="1" ht="11.25" customHeight="1" x14ac:dyDescent="0.2">
      <c r="A1420" s="1180" t="s">
        <v>740</v>
      </c>
      <c r="B1420" s="829">
        <v>120</v>
      </c>
      <c r="C1420" s="829">
        <v>120</v>
      </c>
      <c r="D1420" s="769" t="s">
        <v>713</v>
      </c>
    </row>
    <row r="1421" spans="1:4" s="770" customFormat="1" ht="11.25" customHeight="1" x14ac:dyDescent="0.2">
      <c r="A1421" s="1182"/>
      <c r="B1421" s="831">
        <v>120</v>
      </c>
      <c r="C1421" s="831">
        <v>120</v>
      </c>
      <c r="D1421" s="772" t="s">
        <v>11</v>
      </c>
    </row>
    <row r="1422" spans="1:4" s="770" customFormat="1" ht="11.25" customHeight="1" x14ac:dyDescent="0.2">
      <c r="A1422" s="1181" t="s">
        <v>741</v>
      </c>
      <c r="B1422" s="830">
        <v>21.92</v>
      </c>
      <c r="C1422" s="830">
        <v>21.913</v>
      </c>
      <c r="D1422" s="771" t="s">
        <v>2755</v>
      </c>
    </row>
    <row r="1423" spans="1:4" s="770" customFormat="1" ht="11.25" customHeight="1" x14ac:dyDescent="0.2">
      <c r="A1423" s="1181"/>
      <c r="B1423" s="830">
        <v>78.83</v>
      </c>
      <c r="C1423" s="830">
        <v>39.414999999999999</v>
      </c>
      <c r="D1423" s="771" t="s">
        <v>713</v>
      </c>
    </row>
    <row r="1424" spans="1:4" s="770" customFormat="1" ht="11.25" customHeight="1" x14ac:dyDescent="0.2">
      <c r="A1424" s="1181"/>
      <c r="B1424" s="830">
        <v>100.75</v>
      </c>
      <c r="C1424" s="830">
        <v>61.328000000000003</v>
      </c>
      <c r="D1424" s="771" t="s">
        <v>11</v>
      </c>
    </row>
    <row r="1425" spans="1:4" s="770" customFormat="1" ht="11.25" customHeight="1" x14ac:dyDescent="0.2">
      <c r="A1425" s="1180" t="s">
        <v>685</v>
      </c>
      <c r="B1425" s="829">
        <v>999.9</v>
      </c>
      <c r="C1425" s="829">
        <v>999.9</v>
      </c>
      <c r="D1425" s="769" t="s">
        <v>3340</v>
      </c>
    </row>
    <row r="1426" spans="1:4" s="770" customFormat="1" ht="11.25" customHeight="1" x14ac:dyDescent="0.2">
      <c r="A1426" s="1181"/>
      <c r="B1426" s="830">
        <v>90</v>
      </c>
      <c r="C1426" s="830">
        <v>90</v>
      </c>
      <c r="D1426" s="771" t="s">
        <v>2703</v>
      </c>
    </row>
    <row r="1427" spans="1:4" s="770" customFormat="1" ht="11.25" customHeight="1" x14ac:dyDescent="0.2">
      <c r="A1427" s="1181"/>
      <c r="B1427" s="830">
        <v>36</v>
      </c>
      <c r="C1427" s="830">
        <v>36</v>
      </c>
      <c r="D1427" s="771" t="s">
        <v>906</v>
      </c>
    </row>
    <row r="1428" spans="1:4" s="770" customFormat="1" ht="11.25" customHeight="1" x14ac:dyDescent="0.2">
      <c r="A1428" s="1181"/>
      <c r="B1428" s="830">
        <v>269.02999999999997</v>
      </c>
      <c r="C1428" s="830">
        <v>269.00599999999997</v>
      </c>
      <c r="D1428" s="771" t="s">
        <v>2326</v>
      </c>
    </row>
    <row r="1429" spans="1:4" s="770" customFormat="1" ht="11.25" customHeight="1" x14ac:dyDescent="0.2">
      <c r="A1429" s="1181"/>
      <c r="B1429" s="830">
        <v>2000</v>
      </c>
      <c r="C1429" s="830">
        <v>2000</v>
      </c>
      <c r="D1429" s="771" t="s">
        <v>684</v>
      </c>
    </row>
    <row r="1430" spans="1:4" s="770" customFormat="1" ht="11.25" customHeight="1" x14ac:dyDescent="0.2">
      <c r="A1430" s="1181"/>
      <c r="B1430" s="830">
        <v>7000</v>
      </c>
      <c r="C1430" s="830">
        <v>7000</v>
      </c>
      <c r="D1430" s="771" t="s">
        <v>807</v>
      </c>
    </row>
    <row r="1431" spans="1:4" s="770" customFormat="1" ht="11.25" customHeight="1" x14ac:dyDescent="0.2">
      <c r="A1431" s="1181"/>
      <c r="B1431" s="830">
        <v>198.82</v>
      </c>
      <c r="C1431" s="830">
        <v>198.82</v>
      </c>
      <c r="D1431" s="771" t="s">
        <v>790</v>
      </c>
    </row>
    <row r="1432" spans="1:4" s="770" customFormat="1" ht="11.25" customHeight="1" x14ac:dyDescent="0.2">
      <c r="A1432" s="1181"/>
      <c r="B1432" s="830">
        <v>1125</v>
      </c>
      <c r="C1432" s="830">
        <v>1125</v>
      </c>
      <c r="D1432" s="771" t="s">
        <v>687</v>
      </c>
    </row>
    <row r="1433" spans="1:4" s="770" customFormat="1" ht="11.25" customHeight="1" x14ac:dyDescent="0.2">
      <c r="A1433" s="1181"/>
      <c r="B1433" s="830">
        <v>358.04</v>
      </c>
      <c r="C1433" s="830">
        <v>130.34715</v>
      </c>
      <c r="D1433" s="771" t="s">
        <v>2276</v>
      </c>
    </row>
    <row r="1434" spans="1:4" s="770" customFormat="1" ht="11.25" customHeight="1" x14ac:dyDescent="0.2">
      <c r="A1434" s="1181"/>
      <c r="B1434" s="830">
        <v>350</v>
      </c>
      <c r="C1434" s="830">
        <v>350</v>
      </c>
      <c r="D1434" s="771" t="s">
        <v>920</v>
      </c>
    </row>
    <row r="1435" spans="1:4" s="770" customFormat="1" ht="11.25" customHeight="1" x14ac:dyDescent="0.2">
      <c r="A1435" s="1182"/>
      <c r="B1435" s="831">
        <v>12426.79</v>
      </c>
      <c r="C1435" s="831">
        <v>12199.073149999998</v>
      </c>
      <c r="D1435" s="772" t="s">
        <v>11</v>
      </c>
    </row>
    <row r="1436" spans="1:4" s="770" customFormat="1" ht="11.25" customHeight="1" x14ac:dyDescent="0.2">
      <c r="A1436" s="1181" t="s">
        <v>567</v>
      </c>
      <c r="B1436" s="830">
        <v>2000</v>
      </c>
      <c r="C1436" s="830">
        <v>2000</v>
      </c>
      <c r="D1436" s="771" t="s">
        <v>559</v>
      </c>
    </row>
    <row r="1437" spans="1:4" s="770" customFormat="1" ht="11.25" customHeight="1" x14ac:dyDescent="0.2">
      <c r="A1437" s="1181"/>
      <c r="B1437" s="830">
        <v>2000</v>
      </c>
      <c r="C1437" s="830">
        <v>2000</v>
      </c>
      <c r="D1437" s="771" t="s">
        <v>11</v>
      </c>
    </row>
    <row r="1438" spans="1:4" s="770" customFormat="1" ht="11.25" customHeight="1" x14ac:dyDescent="0.2">
      <c r="A1438" s="1180" t="s">
        <v>742</v>
      </c>
      <c r="B1438" s="829">
        <v>24.97</v>
      </c>
      <c r="C1438" s="829">
        <v>24.968669999999999</v>
      </c>
      <c r="D1438" s="769" t="s">
        <v>713</v>
      </c>
    </row>
    <row r="1439" spans="1:4" s="770" customFormat="1" ht="11.25" customHeight="1" x14ac:dyDescent="0.2">
      <c r="A1439" s="1182"/>
      <c r="B1439" s="831">
        <v>24.97</v>
      </c>
      <c r="C1439" s="831">
        <v>24.968669999999999</v>
      </c>
      <c r="D1439" s="772" t="s">
        <v>11</v>
      </c>
    </row>
    <row r="1440" spans="1:4" s="770" customFormat="1" ht="11.25" customHeight="1" x14ac:dyDescent="0.2">
      <c r="A1440" s="1181" t="s">
        <v>743</v>
      </c>
      <c r="B1440" s="830">
        <v>200</v>
      </c>
      <c r="C1440" s="830">
        <v>200</v>
      </c>
      <c r="D1440" s="771" t="s">
        <v>713</v>
      </c>
    </row>
    <row r="1441" spans="1:4" s="770" customFormat="1" ht="11.25" customHeight="1" x14ac:dyDescent="0.2">
      <c r="A1441" s="1181"/>
      <c r="B1441" s="830">
        <v>200</v>
      </c>
      <c r="C1441" s="830">
        <v>200</v>
      </c>
      <c r="D1441" s="771" t="s">
        <v>11</v>
      </c>
    </row>
    <row r="1442" spans="1:4" s="770" customFormat="1" ht="11.25" customHeight="1" x14ac:dyDescent="0.2">
      <c r="A1442" s="1180" t="s">
        <v>778</v>
      </c>
      <c r="B1442" s="829">
        <v>350</v>
      </c>
      <c r="C1442" s="829">
        <v>350</v>
      </c>
      <c r="D1442" s="769" t="s">
        <v>770</v>
      </c>
    </row>
    <row r="1443" spans="1:4" s="770" customFormat="1" ht="11.25" customHeight="1" x14ac:dyDescent="0.2">
      <c r="A1443" s="1182"/>
      <c r="B1443" s="831">
        <v>350</v>
      </c>
      <c r="C1443" s="831">
        <v>350</v>
      </c>
      <c r="D1443" s="772" t="s">
        <v>11</v>
      </c>
    </row>
    <row r="1444" spans="1:4" s="770" customFormat="1" ht="21" x14ac:dyDescent="0.2">
      <c r="A1444" s="1181" t="s">
        <v>3341</v>
      </c>
      <c r="B1444" s="830">
        <v>215</v>
      </c>
      <c r="C1444" s="830">
        <v>215</v>
      </c>
      <c r="D1444" s="771" t="s">
        <v>2702</v>
      </c>
    </row>
    <row r="1445" spans="1:4" s="770" customFormat="1" ht="11.25" customHeight="1" x14ac:dyDescent="0.2">
      <c r="A1445" s="1181"/>
      <c r="B1445" s="830">
        <v>215</v>
      </c>
      <c r="C1445" s="830">
        <v>215</v>
      </c>
      <c r="D1445" s="771" t="s">
        <v>11</v>
      </c>
    </row>
    <row r="1446" spans="1:4" s="770" customFormat="1" ht="11.25" customHeight="1" x14ac:dyDescent="0.2">
      <c r="A1446" s="1180" t="s">
        <v>3342</v>
      </c>
      <c r="B1446" s="829">
        <v>250</v>
      </c>
      <c r="C1446" s="829">
        <v>250</v>
      </c>
      <c r="D1446" s="769" t="s">
        <v>2703</v>
      </c>
    </row>
    <row r="1447" spans="1:4" s="770" customFormat="1" ht="11.25" customHeight="1" x14ac:dyDescent="0.2">
      <c r="A1447" s="1182"/>
      <c r="B1447" s="831">
        <v>250</v>
      </c>
      <c r="C1447" s="831">
        <v>250</v>
      </c>
      <c r="D1447" s="772" t="s">
        <v>11</v>
      </c>
    </row>
    <row r="1448" spans="1:4" s="770" customFormat="1" ht="11.25" customHeight="1" x14ac:dyDescent="0.2">
      <c r="A1448" s="1181" t="s">
        <v>845</v>
      </c>
      <c r="B1448" s="830">
        <v>5700</v>
      </c>
      <c r="C1448" s="830">
        <v>5700</v>
      </c>
      <c r="D1448" s="771" t="s">
        <v>810</v>
      </c>
    </row>
    <row r="1449" spans="1:4" s="770" customFormat="1" ht="11.25" customHeight="1" x14ac:dyDescent="0.2">
      <c r="A1449" s="1181"/>
      <c r="B1449" s="830">
        <v>5700</v>
      </c>
      <c r="C1449" s="830">
        <v>5700</v>
      </c>
      <c r="D1449" s="771" t="s">
        <v>11</v>
      </c>
    </row>
    <row r="1450" spans="1:4" s="770" customFormat="1" ht="11.25" customHeight="1" x14ac:dyDescent="0.2">
      <c r="A1450" s="1180" t="s">
        <v>568</v>
      </c>
      <c r="B1450" s="829">
        <v>600</v>
      </c>
      <c r="C1450" s="829">
        <v>600</v>
      </c>
      <c r="D1450" s="769" t="s">
        <v>559</v>
      </c>
    </row>
    <row r="1451" spans="1:4" s="770" customFormat="1" ht="11.25" customHeight="1" x14ac:dyDescent="0.2">
      <c r="A1451" s="1182"/>
      <c r="B1451" s="831">
        <v>600</v>
      </c>
      <c r="C1451" s="831">
        <v>600</v>
      </c>
      <c r="D1451" s="772" t="s">
        <v>11</v>
      </c>
    </row>
    <row r="1452" spans="1:4" s="770" customFormat="1" ht="11.25" customHeight="1" x14ac:dyDescent="0.2">
      <c r="A1452" s="1180" t="s">
        <v>5064</v>
      </c>
      <c r="B1452" s="830">
        <v>200</v>
      </c>
      <c r="C1452" s="830">
        <v>200</v>
      </c>
      <c r="D1452" s="771" t="s">
        <v>810</v>
      </c>
    </row>
    <row r="1453" spans="1:4" s="770" customFormat="1" ht="11.25" customHeight="1" x14ac:dyDescent="0.2">
      <c r="A1453" s="1182"/>
      <c r="B1453" s="830">
        <v>200</v>
      </c>
      <c r="C1453" s="830">
        <v>200</v>
      </c>
      <c r="D1453" s="771" t="s">
        <v>11</v>
      </c>
    </row>
    <row r="1454" spans="1:4" s="770" customFormat="1" ht="11.25" customHeight="1" x14ac:dyDescent="0.2">
      <c r="A1454" s="1180" t="s">
        <v>3343</v>
      </c>
      <c r="B1454" s="829">
        <v>61.9</v>
      </c>
      <c r="C1454" s="829">
        <v>61.9</v>
      </c>
      <c r="D1454" s="769" t="s">
        <v>2855</v>
      </c>
    </row>
    <row r="1455" spans="1:4" s="770" customFormat="1" ht="11.25" customHeight="1" x14ac:dyDescent="0.2">
      <c r="A1455" s="1182"/>
      <c r="B1455" s="831">
        <v>61.9</v>
      </c>
      <c r="C1455" s="831">
        <v>61.9</v>
      </c>
      <c r="D1455" s="772" t="s">
        <v>11</v>
      </c>
    </row>
    <row r="1456" spans="1:4" s="770" customFormat="1" ht="11.25" customHeight="1" x14ac:dyDescent="0.2">
      <c r="A1456" s="1181" t="s">
        <v>659</v>
      </c>
      <c r="B1456" s="830">
        <v>40</v>
      </c>
      <c r="C1456" s="830">
        <v>40</v>
      </c>
      <c r="D1456" s="771" t="s">
        <v>3344</v>
      </c>
    </row>
    <row r="1457" spans="1:4" s="770" customFormat="1" ht="11.25" customHeight="1" x14ac:dyDescent="0.2">
      <c r="A1457" s="1181"/>
      <c r="B1457" s="830">
        <v>40</v>
      </c>
      <c r="C1457" s="830">
        <v>40</v>
      </c>
      <c r="D1457" s="771" t="s">
        <v>11</v>
      </c>
    </row>
    <row r="1458" spans="1:4" s="770" customFormat="1" ht="11.25" customHeight="1" x14ac:dyDescent="0.2">
      <c r="A1458" s="1180" t="s">
        <v>3345</v>
      </c>
      <c r="B1458" s="829">
        <v>742</v>
      </c>
      <c r="C1458" s="829">
        <v>742</v>
      </c>
      <c r="D1458" s="769" t="s">
        <v>2689</v>
      </c>
    </row>
    <row r="1459" spans="1:4" s="770" customFormat="1" ht="11.25" customHeight="1" x14ac:dyDescent="0.2">
      <c r="A1459" s="1182"/>
      <c r="B1459" s="831">
        <v>742</v>
      </c>
      <c r="C1459" s="831">
        <v>742</v>
      </c>
      <c r="D1459" s="772" t="s">
        <v>11</v>
      </c>
    </row>
    <row r="1460" spans="1:4" s="770" customFormat="1" ht="21" x14ac:dyDescent="0.2">
      <c r="A1460" s="1181" t="s">
        <v>3346</v>
      </c>
      <c r="B1460" s="830">
        <v>212</v>
      </c>
      <c r="C1460" s="830">
        <v>212</v>
      </c>
      <c r="D1460" s="771" t="s">
        <v>2709</v>
      </c>
    </row>
    <row r="1461" spans="1:4" s="770" customFormat="1" ht="11.25" customHeight="1" x14ac:dyDescent="0.2">
      <c r="A1461" s="1181"/>
      <c r="B1461" s="830">
        <v>1500</v>
      </c>
      <c r="C1461" s="830">
        <v>1500</v>
      </c>
      <c r="D1461" s="771" t="s">
        <v>2689</v>
      </c>
    </row>
    <row r="1462" spans="1:4" s="770" customFormat="1" ht="11.25" customHeight="1" x14ac:dyDescent="0.2">
      <c r="A1462" s="1181"/>
      <c r="B1462" s="830">
        <v>129.5</v>
      </c>
      <c r="C1462" s="830">
        <v>129.5</v>
      </c>
      <c r="D1462" s="771" t="s">
        <v>2695</v>
      </c>
    </row>
    <row r="1463" spans="1:4" s="770" customFormat="1" ht="11.25" customHeight="1" x14ac:dyDescent="0.2">
      <c r="A1463" s="1181"/>
      <c r="B1463" s="830">
        <v>1841.5</v>
      </c>
      <c r="C1463" s="830">
        <v>1841.5</v>
      </c>
      <c r="D1463" s="771" t="s">
        <v>11</v>
      </c>
    </row>
    <row r="1464" spans="1:4" s="770" customFormat="1" ht="11.25" customHeight="1" x14ac:dyDescent="0.2">
      <c r="A1464" s="1180" t="s">
        <v>3347</v>
      </c>
      <c r="B1464" s="829">
        <v>493</v>
      </c>
      <c r="C1464" s="829">
        <v>493</v>
      </c>
      <c r="D1464" s="769" t="s">
        <v>2689</v>
      </c>
    </row>
    <row r="1465" spans="1:4" s="770" customFormat="1" ht="11.25" customHeight="1" x14ac:dyDescent="0.2">
      <c r="A1465" s="1182"/>
      <c r="B1465" s="831">
        <v>493</v>
      </c>
      <c r="C1465" s="831">
        <v>493</v>
      </c>
      <c r="D1465" s="772" t="s">
        <v>11</v>
      </c>
    </row>
    <row r="1466" spans="1:4" s="770" customFormat="1" ht="11.25" customHeight="1" x14ac:dyDescent="0.2">
      <c r="A1466" s="1181" t="s">
        <v>3348</v>
      </c>
      <c r="B1466" s="830">
        <v>2450</v>
      </c>
      <c r="C1466" s="830">
        <v>2450</v>
      </c>
      <c r="D1466" s="771" t="s">
        <v>2689</v>
      </c>
    </row>
    <row r="1467" spans="1:4" s="770" customFormat="1" ht="11.25" customHeight="1" x14ac:dyDescent="0.2">
      <c r="A1467" s="1181"/>
      <c r="B1467" s="830">
        <v>2450</v>
      </c>
      <c r="C1467" s="830">
        <v>2450</v>
      </c>
      <c r="D1467" s="771" t="s">
        <v>11</v>
      </c>
    </row>
    <row r="1468" spans="1:4" s="770" customFormat="1" ht="11.25" customHeight="1" x14ac:dyDescent="0.2">
      <c r="A1468" s="1180" t="s">
        <v>3349</v>
      </c>
      <c r="B1468" s="829">
        <v>71.349999999999994</v>
      </c>
      <c r="C1468" s="829">
        <v>71.349999999999994</v>
      </c>
      <c r="D1468" s="769" t="s">
        <v>2755</v>
      </c>
    </row>
    <row r="1469" spans="1:4" s="770" customFormat="1" ht="11.25" customHeight="1" x14ac:dyDescent="0.2">
      <c r="A1469" s="1182"/>
      <c r="B1469" s="831">
        <v>71.349999999999994</v>
      </c>
      <c r="C1469" s="831">
        <v>71.349999999999994</v>
      </c>
      <c r="D1469" s="772" t="s">
        <v>11</v>
      </c>
    </row>
    <row r="1470" spans="1:4" s="770" customFormat="1" ht="11.25" customHeight="1" x14ac:dyDescent="0.2">
      <c r="A1470" s="1181" t="s">
        <v>3350</v>
      </c>
      <c r="B1470" s="830">
        <v>250</v>
      </c>
      <c r="C1470" s="830">
        <v>250</v>
      </c>
      <c r="D1470" s="771" t="s">
        <v>2703</v>
      </c>
    </row>
    <row r="1471" spans="1:4" s="770" customFormat="1" ht="11.25" customHeight="1" x14ac:dyDescent="0.2">
      <c r="A1471" s="1181"/>
      <c r="B1471" s="830">
        <v>250</v>
      </c>
      <c r="C1471" s="830">
        <v>250</v>
      </c>
      <c r="D1471" s="771" t="s">
        <v>11</v>
      </c>
    </row>
    <row r="1472" spans="1:4" s="770" customFormat="1" ht="11.25" customHeight="1" x14ac:dyDescent="0.2">
      <c r="A1472" s="1180" t="s">
        <v>667</v>
      </c>
      <c r="B1472" s="829">
        <v>1000</v>
      </c>
      <c r="C1472" s="829">
        <v>1000</v>
      </c>
      <c r="D1472" s="769" t="s">
        <v>665</v>
      </c>
    </row>
    <row r="1473" spans="1:4" s="770" customFormat="1" ht="11.25" customHeight="1" x14ac:dyDescent="0.2">
      <c r="A1473" s="1182"/>
      <c r="B1473" s="831">
        <v>1000</v>
      </c>
      <c r="C1473" s="831">
        <v>1000</v>
      </c>
      <c r="D1473" s="772" t="s">
        <v>11</v>
      </c>
    </row>
    <row r="1474" spans="1:4" s="770" customFormat="1" ht="11.25" customHeight="1" x14ac:dyDescent="0.2">
      <c r="A1474" s="1181" t="s">
        <v>846</v>
      </c>
      <c r="B1474" s="830">
        <v>70</v>
      </c>
      <c r="C1474" s="830">
        <v>70</v>
      </c>
      <c r="D1474" s="771" t="s">
        <v>810</v>
      </c>
    </row>
    <row r="1475" spans="1:4" s="770" customFormat="1" ht="11.25" customHeight="1" x14ac:dyDescent="0.2">
      <c r="A1475" s="1181"/>
      <c r="B1475" s="830">
        <v>70</v>
      </c>
      <c r="C1475" s="830">
        <v>70</v>
      </c>
      <c r="D1475" s="771" t="s">
        <v>11</v>
      </c>
    </row>
    <row r="1476" spans="1:4" s="770" customFormat="1" ht="11.25" customHeight="1" x14ac:dyDescent="0.2">
      <c r="A1476" s="1180" t="s">
        <v>3351</v>
      </c>
      <c r="B1476" s="829">
        <v>52.7</v>
      </c>
      <c r="C1476" s="829">
        <v>52.7</v>
      </c>
      <c r="D1476" s="769" t="s">
        <v>2855</v>
      </c>
    </row>
    <row r="1477" spans="1:4" s="770" customFormat="1" ht="11.25" customHeight="1" x14ac:dyDescent="0.2">
      <c r="A1477" s="1182"/>
      <c r="B1477" s="831">
        <v>52.7</v>
      </c>
      <c r="C1477" s="831">
        <v>52.7</v>
      </c>
      <c r="D1477" s="772" t="s">
        <v>11</v>
      </c>
    </row>
    <row r="1478" spans="1:4" s="770" customFormat="1" ht="21" x14ac:dyDescent="0.2">
      <c r="A1478" s="1181" t="s">
        <v>3352</v>
      </c>
      <c r="B1478" s="830">
        <v>100</v>
      </c>
      <c r="C1478" s="830">
        <v>100</v>
      </c>
      <c r="D1478" s="771" t="s">
        <v>2692</v>
      </c>
    </row>
    <row r="1479" spans="1:4" s="770" customFormat="1" ht="11.25" customHeight="1" x14ac:dyDescent="0.2">
      <c r="A1479" s="1181"/>
      <c r="B1479" s="830">
        <v>100</v>
      </c>
      <c r="C1479" s="830">
        <v>100</v>
      </c>
      <c r="D1479" s="771" t="s">
        <v>11</v>
      </c>
    </row>
    <row r="1480" spans="1:4" s="770" customFormat="1" ht="11.25" customHeight="1" x14ac:dyDescent="0.2">
      <c r="A1480" s="1180" t="s">
        <v>628</v>
      </c>
      <c r="B1480" s="829">
        <v>195</v>
      </c>
      <c r="C1480" s="829">
        <v>195</v>
      </c>
      <c r="D1480" s="769" t="s">
        <v>599</v>
      </c>
    </row>
    <row r="1481" spans="1:4" s="770" customFormat="1" ht="11.25" customHeight="1" x14ac:dyDescent="0.2">
      <c r="A1481" s="1182"/>
      <c r="B1481" s="831">
        <v>195</v>
      </c>
      <c r="C1481" s="831">
        <v>195</v>
      </c>
      <c r="D1481" s="772" t="s">
        <v>11</v>
      </c>
    </row>
    <row r="1482" spans="1:4" s="770" customFormat="1" ht="21" x14ac:dyDescent="0.2">
      <c r="A1482" s="1181" t="s">
        <v>3353</v>
      </c>
      <c r="B1482" s="830">
        <v>100</v>
      </c>
      <c r="C1482" s="830">
        <v>100</v>
      </c>
      <c r="D1482" s="771" t="s">
        <v>2692</v>
      </c>
    </row>
    <row r="1483" spans="1:4" s="770" customFormat="1" ht="11.25" customHeight="1" x14ac:dyDescent="0.2">
      <c r="A1483" s="1181"/>
      <c r="B1483" s="830">
        <v>100</v>
      </c>
      <c r="C1483" s="830">
        <v>100</v>
      </c>
      <c r="D1483" s="771" t="s">
        <v>11</v>
      </c>
    </row>
    <row r="1484" spans="1:4" s="770" customFormat="1" ht="11.25" customHeight="1" x14ac:dyDescent="0.2">
      <c r="A1484" s="1180" t="s">
        <v>3354</v>
      </c>
      <c r="B1484" s="829">
        <v>29.61</v>
      </c>
      <c r="C1484" s="829">
        <v>29.61</v>
      </c>
      <c r="D1484" s="769" t="s">
        <v>2903</v>
      </c>
    </row>
    <row r="1485" spans="1:4" s="770" customFormat="1" ht="11.25" customHeight="1" x14ac:dyDescent="0.2">
      <c r="A1485" s="1182"/>
      <c r="B1485" s="831">
        <v>29.61</v>
      </c>
      <c r="C1485" s="831">
        <v>29.61</v>
      </c>
      <c r="D1485" s="772" t="s">
        <v>11</v>
      </c>
    </row>
    <row r="1486" spans="1:4" s="770" customFormat="1" ht="21" x14ac:dyDescent="0.2">
      <c r="A1486" s="1181" t="s">
        <v>3355</v>
      </c>
      <c r="B1486" s="830">
        <v>84</v>
      </c>
      <c r="C1486" s="830">
        <v>84</v>
      </c>
      <c r="D1486" s="771" t="s">
        <v>2702</v>
      </c>
    </row>
    <row r="1487" spans="1:4" s="770" customFormat="1" ht="11.25" customHeight="1" x14ac:dyDescent="0.2">
      <c r="A1487" s="1181"/>
      <c r="B1487" s="830">
        <v>84</v>
      </c>
      <c r="C1487" s="830">
        <v>84</v>
      </c>
      <c r="D1487" s="771" t="s">
        <v>11</v>
      </c>
    </row>
    <row r="1488" spans="1:4" s="770" customFormat="1" ht="11.25" customHeight="1" x14ac:dyDescent="0.2">
      <c r="A1488" s="1180" t="s">
        <v>3356</v>
      </c>
      <c r="B1488" s="829">
        <v>232.5</v>
      </c>
      <c r="C1488" s="829">
        <v>232.5</v>
      </c>
      <c r="D1488" s="769" t="s">
        <v>2909</v>
      </c>
    </row>
    <row r="1489" spans="1:4" s="770" customFormat="1" ht="11.25" customHeight="1" x14ac:dyDescent="0.2">
      <c r="A1489" s="1182"/>
      <c r="B1489" s="831">
        <v>232.5</v>
      </c>
      <c r="C1489" s="831">
        <v>232.5</v>
      </c>
      <c r="D1489" s="772" t="s">
        <v>11</v>
      </c>
    </row>
    <row r="1490" spans="1:4" s="770" customFormat="1" ht="11.25" customHeight="1" x14ac:dyDescent="0.2">
      <c r="A1490" s="1181" t="s">
        <v>569</v>
      </c>
      <c r="B1490" s="830">
        <v>300</v>
      </c>
      <c r="C1490" s="830">
        <v>300</v>
      </c>
      <c r="D1490" s="771" t="s">
        <v>559</v>
      </c>
    </row>
    <row r="1491" spans="1:4" s="770" customFormat="1" ht="11.25" customHeight="1" x14ac:dyDescent="0.2">
      <c r="A1491" s="1181"/>
      <c r="B1491" s="830">
        <v>300</v>
      </c>
      <c r="C1491" s="830">
        <v>300</v>
      </c>
      <c r="D1491" s="771" t="s">
        <v>11</v>
      </c>
    </row>
    <row r="1492" spans="1:4" s="770" customFormat="1" ht="21" x14ac:dyDescent="0.2">
      <c r="A1492" s="1180" t="s">
        <v>3357</v>
      </c>
      <c r="B1492" s="829">
        <v>1671</v>
      </c>
      <c r="C1492" s="829">
        <v>1671</v>
      </c>
      <c r="D1492" s="769" t="s">
        <v>2709</v>
      </c>
    </row>
    <row r="1493" spans="1:4" s="770" customFormat="1" ht="11.25" customHeight="1" x14ac:dyDescent="0.2">
      <c r="A1493" s="1181"/>
      <c r="B1493" s="830">
        <v>18800</v>
      </c>
      <c r="C1493" s="830">
        <v>18800</v>
      </c>
      <c r="D1493" s="771" t="s">
        <v>2689</v>
      </c>
    </row>
    <row r="1494" spans="1:4" s="770" customFormat="1" ht="11.25" customHeight="1" x14ac:dyDescent="0.2">
      <c r="A1494" s="1181"/>
      <c r="B1494" s="830">
        <v>96.7</v>
      </c>
      <c r="C1494" s="830">
        <v>96.7</v>
      </c>
      <c r="D1494" s="771" t="s">
        <v>2695</v>
      </c>
    </row>
    <row r="1495" spans="1:4" s="770" customFormat="1" ht="11.25" customHeight="1" x14ac:dyDescent="0.2">
      <c r="A1495" s="1182"/>
      <c r="B1495" s="831">
        <v>20567.7</v>
      </c>
      <c r="C1495" s="831">
        <v>20567.7</v>
      </c>
      <c r="D1495" s="772" t="s">
        <v>11</v>
      </c>
    </row>
    <row r="1496" spans="1:4" s="770" customFormat="1" ht="11.25" customHeight="1" x14ac:dyDescent="0.2">
      <c r="A1496" s="1181" t="s">
        <v>3358</v>
      </c>
      <c r="B1496" s="830">
        <v>1488</v>
      </c>
      <c r="C1496" s="830">
        <v>1488</v>
      </c>
      <c r="D1496" s="771" t="s">
        <v>2689</v>
      </c>
    </row>
    <row r="1497" spans="1:4" s="770" customFormat="1" ht="11.25" customHeight="1" x14ac:dyDescent="0.2">
      <c r="A1497" s="1181"/>
      <c r="B1497" s="830">
        <v>1488</v>
      </c>
      <c r="C1497" s="830">
        <v>1488</v>
      </c>
      <c r="D1497" s="771" t="s">
        <v>11</v>
      </c>
    </row>
    <row r="1498" spans="1:4" s="770" customFormat="1" ht="11.25" customHeight="1" x14ac:dyDescent="0.2">
      <c r="A1498" s="1180" t="s">
        <v>3359</v>
      </c>
      <c r="B1498" s="829">
        <v>150</v>
      </c>
      <c r="C1498" s="829">
        <v>150</v>
      </c>
      <c r="D1498" s="769" t="s">
        <v>810</v>
      </c>
    </row>
    <row r="1499" spans="1:4" s="770" customFormat="1" ht="11.25" customHeight="1" x14ac:dyDescent="0.2">
      <c r="A1499" s="1182"/>
      <c r="B1499" s="831">
        <v>150</v>
      </c>
      <c r="C1499" s="831">
        <v>150</v>
      </c>
      <c r="D1499" s="772" t="s">
        <v>11</v>
      </c>
    </row>
    <row r="1500" spans="1:4" s="770" customFormat="1" ht="11.25" customHeight="1" x14ac:dyDescent="0.2">
      <c r="A1500" s="1181" t="s">
        <v>3360</v>
      </c>
      <c r="B1500" s="830">
        <v>160</v>
      </c>
      <c r="C1500" s="830">
        <v>160</v>
      </c>
      <c r="D1500" s="771" t="s">
        <v>2951</v>
      </c>
    </row>
    <row r="1501" spans="1:4" s="770" customFormat="1" ht="11.25" customHeight="1" x14ac:dyDescent="0.2">
      <c r="A1501" s="1181"/>
      <c r="B1501" s="830">
        <v>160</v>
      </c>
      <c r="C1501" s="830">
        <v>160</v>
      </c>
      <c r="D1501" s="771" t="s">
        <v>11</v>
      </c>
    </row>
    <row r="1502" spans="1:4" s="770" customFormat="1" ht="11.25" customHeight="1" x14ac:dyDescent="0.2">
      <c r="A1502" s="1180" t="s">
        <v>629</v>
      </c>
      <c r="B1502" s="829">
        <v>189</v>
      </c>
      <c r="C1502" s="829">
        <v>189</v>
      </c>
      <c r="D1502" s="769" t="s">
        <v>599</v>
      </c>
    </row>
    <row r="1503" spans="1:4" s="770" customFormat="1" ht="11.25" customHeight="1" x14ac:dyDescent="0.2">
      <c r="A1503" s="1182"/>
      <c r="B1503" s="831">
        <v>189</v>
      </c>
      <c r="C1503" s="831">
        <v>189</v>
      </c>
      <c r="D1503" s="772" t="s">
        <v>11</v>
      </c>
    </row>
    <row r="1504" spans="1:4" s="770" customFormat="1" ht="11.25" customHeight="1" x14ac:dyDescent="0.2">
      <c r="A1504" s="1181" t="s">
        <v>3361</v>
      </c>
      <c r="B1504" s="830">
        <v>2363</v>
      </c>
      <c r="C1504" s="830">
        <v>2363</v>
      </c>
      <c r="D1504" s="771" t="s">
        <v>2689</v>
      </c>
    </row>
    <row r="1505" spans="1:4" s="770" customFormat="1" ht="11.25" customHeight="1" x14ac:dyDescent="0.2">
      <c r="A1505" s="1181"/>
      <c r="B1505" s="830">
        <v>2363</v>
      </c>
      <c r="C1505" s="830">
        <v>2363</v>
      </c>
      <c r="D1505" s="771" t="s">
        <v>11</v>
      </c>
    </row>
    <row r="1506" spans="1:4" s="770" customFormat="1" ht="11.25" customHeight="1" x14ac:dyDescent="0.2">
      <c r="A1506" s="1180" t="s">
        <v>1997</v>
      </c>
      <c r="B1506" s="829">
        <v>200</v>
      </c>
      <c r="C1506" s="829">
        <v>199.363</v>
      </c>
      <c r="D1506" s="769" t="s">
        <v>790</v>
      </c>
    </row>
    <row r="1507" spans="1:4" s="770" customFormat="1" ht="11.25" customHeight="1" x14ac:dyDescent="0.2">
      <c r="A1507" s="1182"/>
      <c r="B1507" s="831">
        <v>200</v>
      </c>
      <c r="C1507" s="831">
        <v>199.363</v>
      </c>
      <c r="D1507" s="772" t="s">
        <v>11</v>
      </c>
    </row>
    <row r="1508" spans="1:4" s="770" customFormat="1" ht="11.25" customHeight="1" x14ac:dyDescent="0.2">
      <c r="A1508" s="1181" t="s">
        <v>3362</v>
      </c>
      <c r="B1508" s="830">
        <v>3000</v>
      </c>
      <c r="C1508" s="830">
        <v>3000</v>
      </c>
      <c r="D1508" s="771" t="s">
        <v>934</v>
      </c>
    </row>
    <row r="1509" spans="1:4" s="770" customFormat="1" ht="11.25" customHeight="1" x14ac:dyDescent="0.2">
      <c r="A1509" s="1181"/>
      <c r="B1509" s="830">
        <v>3000</v>
      </c>
      <c r="C1509" s="830">
        <v>0</v>
      </c>
      <c r="D1509" s="771" t="s">
        <v>935</v>
      </c>
    </row>
    <row r="1510" spans="1:4" s="770" customFormat="1" ht="11.25" customHeight="1" x14ac:dyDescent="0.2">
      <c r="A1510" s="1181"/>
      <c r="B1510" s="830">
        <v>6000</v>
      </c>
      <c r="C1510" s="830">
        <v>3000</v>
      </c>
      <c r="D1510" s="771" t="s">
        <v>11</v>
      </c>
    </row>
    <row r="1511" spans="1:4" s="770" customFormat="1" ht="21" x14ac:dyDescent="0.2">
      <c r="A1511" s="1180" t="s">
        <v>3363</v>
      </c>
      <c r="B1511" s="829">
        <v>245.8</v>
      </c>
      <c r="C1511" s="829">
        <v>245.8</v>
      </c>
      <c r="D1511" s="769" t="s">
        <v>2911</v>
      </c>
    </row>
    <row r="1512" spans="1:4" s="770" customFormat="1" ht="11.25" customHeight="1" x14ac:dyDescent="0.2">
      <c r="A1512" s="1182"/>
      <c r="B1512" s="831">
        <v>245.8</v>
      </c>
      <c r="C1512" s="831">
        <v>245.8</v>
      </c>
      <c r="D1512" s="772" t="s">
        <v>11</v>
      </c>
    </row>
    <row r="1513" spans="1:4" s="770" customFormat="1" ht="21" x14ac:dyDescent="0.2">
      <c r="A1513" s="1181" t="s">
        <v>3364</v>
      </c>
      <c r="B1513" s="830">
        <v>390</v>
      </c>
      <c r="C1513" s="830">
        <v>390</v>
      </c>
      <c r="D1513" s="771" t="s">
        <v>2709</v>
      </c>
    </row>
    <row r="1514" spans="1:4" s="770" customFormat="1" ht="11.25" customHeight="1" x14ac:dyDescent="0.2">
      <c r="A1514" s="1181"/>
      <c r="B1514" s="830">
        <v>920</v>
      </c>
      <c r="C1514" s="830">
        <v>920</v>
      </c>
      <c r="D1514" s="771" t="s">
        <v>2689</v>
      </c>
    </row>
    <row r="1515" spans="1:4" s="770" customFormat="1" ht="11.25" customHeight="1" x14ac:dyDescent="0.2">
      <c r="A1515" s="1181"/>
      <c r="B1515" s="830">
        <v>110.80000000000001</v>
      </c>
      <c r="C1515" s="830">
        <v>97.985000000000014</v>
      </c>
      <c r="D1515" s="771" t="s">
        <v>2695</v>
      </c>
    </row>
    <row r="1516" spans="1:4" s="770" customFormat="1" ht="21" x14ac:dyDescent="0.2">
      <c r="A1516" s="1181"/>
      <c r="B1516" s="830">
        <v>104</v>
      </c>
      <c r="C1516" s="830">
        <v>104</v>
      </c>
      <c r="D1516" s="771" t="s">
        <v>2911</v>
      </c>
    </row>
    <row r="1517" spans="1:4" s="770" customFormat="1" ht="11.25" customHeight="1" x14ac:dyDescent="0.2">
      <c r="A1517" s="1181"/>
      <c r="B1517" s="830">
        <v>1654.0000000000002</v>
      </c>
      <c r="C1517" s="830">
        <v>1654.0000000000002</v>
      </c>
      <c r="D1517" s="771" t="s">
        <v>2294</v>
      </c>
    </row>
    <row r="1518" spans="1:4" s="770" customFormat="1" ht="11.25" customHeight="1" x14ac:dyDescent="0.2">
      <c r="A1518" s="1181"/>
      <c r="B1518" s="830">
        <v>3178.8</v>
      </c>
      <c r="C1518" s="830">
        <v>3165.9850000000001</v>
      </c>
      <c r="D1518" s="771" t="s">
        <v>11</v>
      </c>
    </row>
    <row r="1519" spans="1:4" s="770" customFormat="1" ht="11.25" customHeight="1" x14ac:dyDescent="0.2">
      <c r="A1519" s="1180" t="s">
        <v>2013</v>
      </c>
      <c r="B1519" s="829">
        <v>60</v>
      </c>
      <c r="C1519" s="829">
        <v>0</v>
      </c>
      <c r="D1519" s="769" t="s">
        <v>3365</v>
      </c>
    </row>
    <row r="1520" spans="1:4" s="770" customFormat="1" ht="11.25" customHeight="1" x14ac:dyDescent="0.2">
      <c r="A1520" s="1182"/>
      <c r="B1520" s="831">
        <v>60</v>
      </c>
      <c r="C1520" s="831">
        <v>0</v>
      </c>
      <c r="D1520" s="772" t="s">
        <v>11</v>
      </c>
    </row>
    <row r="1521" spans="1:4" s="770" customFormat="1" ht="11.25" customHeight="1" x14ac:dyDescent="0.2">
      <c r="A1521" s="1181" t="s">
        <v>3366</v>
      </c>
      <c r="B1521" s="830">
        <v>102.3</v>
      </c>
      <c r="C1521" s="830">
        <v>14.655200000000001</v>
      </c>
      <c r="D1521" s="771" t="s">
        <v>2855</v>
      </c>
    </row>
    <row r="1522" spans="1:4" s="770" customFormat="1" ht="11.25" customHeight="1" x14ac:dyDescent="0.2">
      <c r="A1522" s="1181"/>
      <c r="B1522" s="830">
        <v>102.3</v>
      </c>
      <c r="C1522" s="830">
        <v>14.655200000000001</v>
      </c>
      <c r="D1522" s="771" t="s">
        <v>11</v>
      </c>
    </row>
    <row r="1523" spans="1:4" s="770" customFormat="1" ht="11.25" customHeight="1" x14ac:dyDescent="0.2">
      <c r="A1523" s="1180" t="s">
        <v>3367</v>
      </c>
      <c r="B1523" s="829">
        <v>5754.74</v>
      </c>
      <c r="C1523" s="829">
        <v>5754.7430000000004</v>
      </c>
      <c r="D1523" s="769" t="s">
        <v>2900</v>
      </c>
    </row>
    <row r="1524" spans="1:4" s="770" customFormat="1" ht="11.25" customHeight="1" x14ac:dyDescent="0.2">
      <c r="A1524" s="1182"/>
      <c r="B1524" s="831">
        <v>5754.74</v>
      </c>
      <c r="C1524" s="831">
        <v>5754.7430000000004</v>
      </c>
      <c r="D1524" s="772" t="s">
        <v>11</v>
      </c>
    </row>
    <row r="1525" spans="1:4" s="770" customFormat="1" ht="11.25" customHeight="1" x14ac:dyDescent="0.2">
      <c r="A1525" s="1181" t="s">
        <v>3368</v>
      </c>
      <c r="B1525" s="830">
        <v>57.95</v>
      </c>
      <c r="C1525" s="830">
        <v>57.95</v>
      </c>
      <c r="D1525" s="771" t="s">
        <v>2855</v>
      </c>
    </row>
    <row r="1526" spans="1:4" s="770" customFormat="1" ht="11.25" customHeight="1" x14ac:dyDescent="0.2">
      <c r="A1526" s="1181"/>
      <c r="B1526" s="830">
        <v>57.95</v>
      </c>
      <c r="C1526" s="830">
        <v>57.95</v>
      </c>
      <c r="D1526" s="771" t="s">
        <v>11</v>
      </c>
    </row>
    <row r="1527" spans="1:4" s="770" customFormat="1" ht="11.25" customHeight="1" x14ac:dyDescent="0.2">
      <c r="A1527" s="1180" t="s">
        <v>912</v>
      </c>
      <c r="B1527" s="829">
        <v>60</v>
      </c>
      <c r="C1527" s="829">
        <v>60</v>
      </c>
      <c r="D1527" s="769" t="s">
        <v>906</v>
      </c>
    </row>
    <row r="1528" spans="1:4" s="770" customFormat="1" ht="11.25" customHeight="1" x14ac:dyDescent="0.2">
      <c r="A1528" s="1182"/>
      <c r="B1528" s="831">
        <v>60</v>
      </c>
      <c r="C1528" s="831">
        <v>60</v>
      </c>
      <c r="D1528" s="772" t="s">
        <v>11</v>
      </c>
    </row>
    <row r="1529" spans="1:4" s="770" customFormat="1" ht="11.25" customHeight="1" x14ac:dyDescent="0.2">
      <c r="A1529" s="1181" t="s">
        <v>630</v>
      </c>
      <c r="B1529" s="830">
        <v>30</v>
      </c>
      <c r="C1529" s="830">
        <v>30</v>
      </c>
      <c r="D1529" s="771" t="s">
        <v>599</v>
      </c>
    </row>
    <row r="1530" spans="1:4" s="770" customFormat="1" ht="11.25" customHeight="1" x14ac:dyDescent="0.2">
      <c r="A1530" s="1181"/>
      <c r="B1530" s="830">
        <v>30</v>
      </c>
      <c r="C1530" s="830">
        <v>30</v>
      </c>
      <c r="D1530" s="771" t="s">
        <v>11</v>
      </c>
    </row>
    <row r="1531" spans="1:4" s="770" customFormat="1" ht="11.25" customHeight="1" x14ac:dyDescent="0.2">
      <c r="A1531" s="1180" t="s">
        <v>3369</v>
      </c>
      <c r="B1531" s="829">
        <v>11830.54</v>
      </c>
      <c r="C1531" s="829">
        <v>11830.538</v>
      </c>
      <c r="D1531" s="769" t="s">
        <v>2900</v>
      </c>
    </row>
    <row r="1532" spans="1:4" s="770" customFormat="1" ht="11.25" customHeight="1" x14ac:dyDescent="0.2">
      <c r="A1532" s="1182"/>
      <c r="B1532" s="831">
        <v>11830.54</v>
      </c>
      <c r="C1532" s="831">
        <v>11830.538</v>
      </c>
      <c r="D1532" s="772" t="s">
        <v>11</v>
      </c>
    </row>
    <row r="1533" spans="1:4" s="770" customFormat="1" ht="11.25" customHeight="1" x14ac:dyDescent="0.2">
      <c r="A1533" s="1181" t="s">
        <v>848</v>
      </c>
      <c r="B1533" s="830">
        <v>80</v>
      </c>
      <c r="C1533" s="830">
        <v>80</v>
      </c>
      <c r="D1533" s="771" t="s">
        <v>810</v>
      </c>
    </row>
    <row r="1534" spans="1:4" s="770" customFormat="1" ht="11.25" customHeight="1" x14ac:dyDescent="0.2">
      <c r="A1534" s="1181"/>
      <c r="B1534" s="830">
        <v>80</v>
      </c>
      <c r="C1534" s="830">
        <v>80</v>
      </c>
      <c r="D1534" s="771" t="s">
        <v>11</v>
      </c>
    </row>
    <row r="1535" spans="1:4" s="770" customFormat="1" ht="11.25" customHeight="1" x14ac:dyDescent="0.2">
      <c r="A1535" s="1180" t="s">
        <v>3370</v>
      </c>
      <c r="B1535" s="829">
        <v>395</v>
      </c>
      <c r="C1535" s="829">
        <v>197.5</v>
      </c>
      <c r="D1535" s="769" t="s">
        <v>2934</v>
      </c>
    </row>
    <row r="1536" spans="1:4" s="770" customFormat="1" ht="11.25" customHeight="1" x14ac:dyDescent="0.2">
      <c r="A1536" s="1182"/>
      <c r="B1536" s="831">
        <v>395</v>
      </c>
      <c r="C1536" s="831">
        <v>197.5</v>
      </c>
      <c r="D1536" s="772" t="s">
        <v>11</v>
      </c>
    </row>
    <row r="1537" spans="1:4" s="770" customFormat="1" ht="11.25" customHeight="1" x14ac:dyDescent="0.2">
      <c r="A1537" s="1181" t="s">
        <v>3371</v>
      </c>
      <c r="B1537" s="830">
        <v>10111.24</v>
      </c>
      <c r="C1537" s="830">
        <v>10082.709000000001</v>
      </c>
      <c r="D1537" s="771" t="s">
        <v>2900</v>
      </c>
    </row>
    <row r="1538" spans="1:4" s="770" customFormat="1" ht="11.25" customHeight="1" x14ac:dyDescent="0.2">
      <c r="A1538" s="1181"/>
      <c r="B1538" s="830">
        <v>10111.24</v>
      </c>
      <c r="C1538" s="830">
        <v>10082.709000000001</v>
      </c>
      <c r="D1538" s="771" t="s">
        <v>11</v>
      </c>
    </row>
    <row r="1539" spans="1:4" s="770" customFormat="1" ht="11.25" customHeight="1" x14ac:dyDescent="0.2">
      <c r="A1539" s="1180" t="s">
        <v>3372</v>
      </c>
      <c r="B1539" s="829">
        <v>136.18</v>
      </c>
      <c r="C1539" s="829">
        <v>136.17600000000002</v>
      </c>
      <c r="D1539" s="769" t="s">
        <v>3340</v>
      </c>
    </row>
    <row r="1540" spans="1:4" s="770" customFormat="1" ht="11.25" customHeight="1" x14ac:dyDescent="0.2">
      <c r="A1540" s="1182"/>
      <c r="B1540" s="831">
        <v>136.18</v>
      </c>
      <c r="C1540" s="831">
        <v>136.17600000000002</v>
      </c>
      <c r="D1540" s="772" t="s">
        <v>11</v>
      </c>
    </row>
    <row r="1541" spans="1:4" s="770" customFormat="1" ht="21" x14ac:dyDescent="0.2">
      <c r="A1541" s="1181" t="s">
        <v>3373</v>
      </c>
      <c r="B1541" s="830">
        <v>296.89999999999998</v>
      </c>
      <c r="C1541" s="830">
        <v>296.89999999999998</v>
      </c>
      <c r="D1541" s="771" t="s">
        <v>2911</v>
      </c>
    </row>
    <row r="1542" spans="1:4" s="770" customFormat="1" ht="11.25" customHeight="1" x14ac:dyDescent="0.2">
      <c r="A1542" s="1181"/>
      <c r="B1542" s="830">
        <v>296.89999999999998</v>
      </c>
      <c r="C1542" s="830">
        <v>296.89999999999998</v>
      </c>
      <c r="D1542" s="771" t="s">
        <v>11</v>
      </c>
    </row>
    <row r="1543" spans="1:4" s="770" customFormat="1" ht="11.25" customHeight="1" x14ac:dyDescent="0.2">
      <c r="A1543" s="1180" t="s">
        <v>3374</v>
      </c>
      <c r="B1543" s="829">
        <v>195.05</v>
      </c>
      <c r="C1543" s="829">
        <v>195.04900000000001</v>
      </c>
      <c r="D1543" s="769" t="s">
        <v>2755</v>
      </c>
    </row>
    <row r="1544" spans="1:4" s="770" customFormat="1" ht="11.25" customHeight="1" x14ac:dyDescent="0.2">
      <c r="A1544" s="1181"/>
      <c r="B1544" s="830">
        <v>650</v>
      </c>
      <c r="C1544" s="830">
        <v>150</v>
      </c>
      <c r="D1544" s="771" t="s">
        <v>713</v>
      </c>
    </row>
    <row r="1545" spans="1:4" s="770" customFormat="1" ht="11.25" customHeight="1" x14ac:dyDescent="0.2">
      <c r="A1545" s="1182"/>
      <c r="B1545" s="831">
        <v>845.05</v>
      </c>
      <c r="C1545" s="831">
        <v>345.04899999999998</v>
      </c>
      <c r="D1545" s="772" t="s">
        <v>11</v>
      </c>
    </row>
    <row r="1546" spans="1:4" s="770" customFormat="1" ht="11.25" customHeight="1" x14ac:dyDescent="0.2">
      <c r="A1546" s="1181" t="s">
        <v>882</v>
      </c>
      <c r="B1546" s="830">
        <v>20</v>
      </c>
      <c r="C1546" s="830">
        <v>18.59676</v>
      </c>
      <c r="D1546" s="771" t="s">
        <v>876</v>
      </c>
    </row>
    <row r="1547" spans="1:4" s="770" customFormat="1" ht="11.25" customHeight="1" x14ac:dyDescent="0.2">
      <c r="A1547" s="1181"/>
      <c r="B1547" s="830">
        <v>20</v>
      </c>
      <c r="C1547" s="830">
        <v>18.59676</v>
      </c>
      <c r="D1547" s="771" t="s">
        <v>11</v>
      </c>
    </row>
    <row r="1548" spans="1:4" s="770" customFormat="1" ht="21" x14ac:dyDescent="0.2">
      <c r="A1548" s="1180" t="s">
        <v>3375</v>
      </c>
      <c r="B1548" s="829">
        <v>350</v>
      </c>
      <c r="C1548" s="829">
        <v>0</v>
      </c>
      <c r="D1548" s="769" t="s">
        <v>2702</v>
      </c>
    </row>
    <row r="1549" spans="1:4" s="770" customFormat="1" ht="11.25" customHeight="1" x14ac:dyDescent="0.2">
      <c r="A1549" s="1182"/>
      <c r="B1549" s="831">
        <v>350</v>
      </c>
      <c r="C1549" s="831">
        <v>0</v>
      </c>
      <c r="D1549" s="772" t="s">
        <v>11</v>
      </c>
    </row>
    <row r="1550" spans="1:4" s="770" customFormat="1" ht="11.25" customHeight="1" x14ac:dyDescent="0.2">
      <c r="A1550" s="1181" t="s">
        <v>779</v>
      </c>
      <c r="B1550" s="830">
        <v>450</v>
      </c>
      <c r="C1550" s="830">
        <v>450</v>
      </c>
      <c r="D1550" s="771" t="s">
        <v>770</v>
      </c>
    </row>
    <row r="1551" spans="1:4" s="770" customFormat="1" ht="11.25" customHeight="1" x14ac:dyDescent="0.2">
      <c r="A1551" s="1181"/>
      <c r="B1551" s="830">
        <v>450</v>
      </c>
      <c r="C1551" s="830">
        <v>450</v>
      </c>
      <c r="D1551" s="771" t="s">
        <v>11</v>
      </c>
    </row>
    <row r="1552" spans="1:4" s="770" customFormat="1" ht="21" x14ac:dyDescent="0.2">
      <c r="A1552" s="1180" t="s">
        <v>3376</v>
      </c>
      <c r="B1552" s="829">
        <v>300</v>
      </c>
      <c r="C1552" s="829">
        <v>300</v>
      </c>
      <c r="D1552" s="769" t="s">
        <v>2702</v>
      </c>
    </row>
    <row r="1553" spans="1:4" s="770" customFormat="1" ht="11.25" customHeight="1" x14ac:dyDescent="0.2">
      <c r="A1553" s="1182"/>
      <c r="B1553" s="831">
        <v>300</v>
      </c>
      <c r="C1553" s="831">
        <v>300</v>
      </c>
      <c r="D1553" s="772" t="s">
        <v>11</v>
      </c>
    </row>
    <row r="1554" spans="1:4" s="770" customFormat="1" ht="11.25" customHeight="1" x14ac:dyDescent="0.2">
      <c r="A1554" s="1181" t="s">
        <v>3377</v>
      </c>
      <c r="B1554" s="830">
        <v>100</v>
      </c>
      <c r="C1554" s="830">
        <v>100</v>
      </c>
      <c r="D1554" s="771" t="s">
        <v>887</v>
      </c>
    </row>
    <row r="1555" spans="1:4" s="770" customFormat="1" ht="11.25" customHeight="1" x14ac:dyDescent="0.2">
      <c r="A1555" s="1181"/>
      <c r="B1555" s="830">
        <v>100</v>
      </c>
      <c r="C1555" s="830">
        <v>100</v>
      </c>
      <c r="D1555" s="771" t="s">
        <v>11</v>
      </c>
    </row>
    <row r="1556" spans="1:4" s="770" customFormat="1" ht="11.25" customHeight="1" x14ac:dyDescent="0.2">
      <c r="A1556" s="1180" t="s">
        <v>570</v>
      </c>
      <c r="B1556" s="829">
        <v>400</v>
      </c>
      <c r="C1556" s="829">
        <v>400</v>
      </c>
      <c r="D1556" s="769" t="s">
        <v>559</v>
      </c>
    </row>
    <row r="1557" spans="1:4" s="770" customFormat="1" ht="11.25" customHeight="1" x14ac:dyDescent="0.2">
      <c r="A1557" s="1182"/>
      <c r="B1557" s="831">
        <v>400</v>
      </c>
      <c r="C1557" s="831">
        <v>400</v>
      </c>
      <c r="D1557" s="772" t="s">
        <v>11</v>
      </c>
    </row>
    <row r="1558" spans="1:4" s="770" customFormat="1" ht="11.25" customHeight="1" x14ac:dyDescent="0.2">
      <c r="A1558" s="1181" t="s">
        <v>3378</v>
      </c>
      <c r="B1558" s="830">
        <v>76</v>
      </c>
      <c r="C1558" s="830">
        <v>76</v>
      </c>
      <c r="D1558" s="771" t="s">
        <v>2903</v>
      </c>
    </row>
    <row r="1559" spans="1:4" s="770" customFormat="1" ht="11.25" customHeight="1" x14ac:dyDescent="0.2">
      <c r="A1559" s="1181"/>
      <c r="B1559" s="830">
        <v>76</v>
      </c>
      <c r="C1559" s="830">
        <v>76</v>
      </c>
      <c r="D1559" s="771" t="s">
        <v>11</v>
      </c>
    </row>
    <row r="1560" spans="1:4" s="770" customFormat="1" ht="11.25" customHeight="1" x14ac:dyDescent="0.2">
      <c r="A1560" s="1180" t="s">
        <v>2022</v>
      </c>
      <c r="B1560" s="829">
        <v>4000</v>
      </c>
      <c r="C1560" s="829">
        <v>4000</v>
      </c>
      <c r="D1560" s="769" t="s">
        <v>810</v>
      </c>
    </row>
    <row r="1561" spans="1:4" s="770" customFormat="1" ht="11.25" customHeight="1" x14ac:dyDescent="0.2">
      <c r="A1561" s="1182"/>
      <c r="B1561" s="831">
        <v>4000</v>
      </c>
      <c r="C1561" s="831">
        <v>4000</v>
      </c>
      <c r="D1561" s="772" t="s">
        <v>11</v>
      </c>
    </row>
    <row r="1562" spans="1:4" s="770" customFormat="1" ht="11.25" customHeight="1" x14ac:dyDescent="0.2">
      <c r="A1562" s="1181" t="s">
        <v>3379</v>
      </c>
      <c r="B1562" s="830">
        <v>9939</v>
      </c>
      <c r="C1562" s="830">
        <v>9939</v>
      </c>
      <c r="D1562" s="771" t="s">
        <v>2900</v>
      </c>
    </row>
    <row r="1563" spans="1:4" s="770" customFormat="1" ht="11.25" customHeight="1" x14ac:dyDescent="0.2">
      <c r="A1563" s="1181"/>
      <c r="B1563" s="830">
        <v>9939</v>
      </c>
      <c r="C1563" s="830">
        <v>9939</v>
      </c>
      <c r="D1563" s="771" t="s">
        <v>11</v>
      </c>
    </row>
    <row r="1564" spans="1:4" s="770" customFormat="1" ht="11.25" customHeight="1" x14ac:dyDescent="0.2">
      <c r="A1564" s="1180" t="s">
        <v>3380</v>
      </c>
      <c r="B1564" s="829">
        <v>72</v>
      </c>
      <c r="C1564" s="829">
        <v>69.5</v>
      </c>
      <c r="D1564" s="769" t="s">
        <v>2693</v>
      </c>
    </row>
    <row r="1565" spans="1:4" s="770" customFormat="1" ht="11.25" customHeight="1" x14ac:dyDescent="0.2">
      <c r="A1565" s="1182"/>
      <c r="B1565" s="831">
        <v>72</v>
      </c>
      <c r="C1565" s="831">
        <v>69.5</v>
      </c>
      <c r="D1565" s="772" t="s">
        <v>11</v>
      </c>
    </row>
    <row r="1566" spans="1:4" s="770" customFormat="1" ht="11.25" customHeight="1" x14ac:dyDescent="0.2">
      <c r="A1566" s="1181" t="s">
        <v>3381</v>
      </c>
      <c r="B1566" s="830">
        <v>924.97</v>
      </c>
      <c r="C1566" s="830">
        <v>924.97400000000005</v>
      </c>
      <c r="D1566" s="771" t="s">
        <v>3020</v>
      </c>
    </row>
    <row r="1567" spans="1:4" s="770" customFormat="1" ht="11.25" customHeight="1" x14ac:dyDescent="0.2">
      <c r="A1567" s="1181"/>
      <c r="B1567" s="830">
        <v>924.97</v>
      </c>
      <c r="C1567" s="830">
        <v>924.97400000000005</v>
      </c>
      <c r="D1567" s="771" t="s">
        <v>11</v>
      </c>
    </row>
    <row r="1568" spans="1:4" s="770" customFormat="1" ht="11.25" customHeight="1" x14ac:dyDescent="0.2">
      <c r="A1568" s="1180" t="s">
        <v>695</v>
      </c>
      <c r="B1568" s="829">
        <v>200</v>
      </c>
      <c r="C1568" s="829">
        <v>200</v>
      </c>
      <c r="D1568" s="769" t="s">
        <v>687</v>
      </c>
    </row>
    <row r="1569" spans="1:4" s="770" customFormat="1" ht="11.25" customHeight="1" x14ac:dyDescent="0.2">
      <c r="A1569" s="1182"/>
      <c r="B1569" s="831">
        <v>200</v>
      </c>
      <c r="C1569" s="831">
        <v>200</v>
      </c>
      <c r="D1569" s="772" t="s">
        <v>11</v>
      </c>
    </row>
    <row r="1570" spans="1:4" s="770" customFormat="1" ht="11.25" customHeight="1" x14ac:dyDescent="0.2">
      <c r="A1570" s="1180" t="s">
        <v>5064</v>
      </c>
      <c r="B1570" s="830">
        <v>500</v>
      </c>
      <c r="C1570" s="830">
        <v>500</v>
      </c>
      <c r="D1570" s="771" t="s">
        <v>2691</v>
      </c>
    </row>
    <row r="1571" spans="1:4" s="770" customFormat="1" ht="11.25" customHeight="1" x14ac:dyDescent="0.2">
      <c r="A1571" s="1182"/>
      <c r="B1571" s="830">
        <v>500</v>
      </c>
      <c r="C1571" s="830">
        <v>500</v>
      </c>
      <c r="D1571" s="771" t="s">
        <v>11</v>
      </c>
    </row>
    <row r="1572" spans="1:4" s="770" customFormat="1" ht="11.25" customHeight="1" x14ac:dyDescent="0.2">
      <c r="A1572" s="1180" t="s">
        <v>3382</v>
      </c>
      <c r="B1572" s="829">
        <v>326</v>
      </c>
      <c r="C1572" s="829">
        <v>326</v>
      </c>
      <c r="D1572" s="769" t="s">
        <v>2689</v>
      </c>
    </row>
    <row r="1573" spans="1:4" s="770" customFormat="1" ht="11.25" customHeight="1" x14ac:dyDescent="0.2">
      <c r="A1573" s="1182"/>
      <c r="B1573" s="831">
        <v>326</v>
      </c>
      <c r="C1573" s="831">
        <v>326</v>
      </c>
      <c r="D1573" s="772" t="s">
        <v>11</v>
      </c>
    </row>
    <row r="1574" spans="1:4" s="770" customFormat="1" ht="11.25" customHeight="1" x14ac:dyDescent="0.2">
      <c r="A1574" s="1181" t="s">
        <v>3383</v>
      </c>
      <c r="B1574" s="830">
        <v>134.85</v>
      </c>
      <c r="C1574" s="830">
        <v>83.384999999999991</v>
      </c>
      <c r="D1574" s="771" t="s">
        <v>2934</v>
      </c>
    </row>
    <row r="1575" spans="1:4" s="770" customFormat="1" ht="11.25" customHeight="1" x14ac:dyDescent="0.2">
      <c r="A1575" s="1181"/>
      <c r="B1575" s="830">
        <v>134.85</v>
      </c>
      <c r="C1575" s="830">
        <v>83.384999999999991</v>
      </c>
      <c r="D1575" s="771" t="s">
        <v>11</v>
      </c>
    </row>
    <row r="1576" spans="1:4" s="770" customFormat="1" ht="11.25" customHeight="1" x14ac:dyDescent="0.2">
      <c r="A1576" s="1180" t="s">
        <v>696</v>
      </c>
      <c r="B1576" s="829">
        <v>56.95</v>
      </c>
      <c r="C1576" s="829">
        <v>56.95</v>
      </c>
      <c r="D1576" s="769" t="s">
        <v>2855</v>
      </c>
    </row>
    <row r="1577" spans="1:4" s="770" customFormat="1" ht="11.25" customHeight="1" x14ac:dyDescent="0.2">
      <c r="A1577" s="1181"/>
      <c r="B1577" s="830">
        <v>100</v>
      </c>
      <c r="C1577" s="830">
        <v>100</v>
      </c>
      <c r="D1577" s="771" t="s">
        <v>687</v>
      </c>
    </row>
    <row r="1578" spans="1:4" s="770" customFormat="1" ht="11.25" customHeight="1" x14ac:dyDescent="0.2">
      <c r="A1578" s="1182"/>
      <c r="B1578" s="831">
        <v>156.94999999999999</v>
      </c>
      <c r="C1578" s="831">
        <v>156.94999999999999</v>
      </c>
      <c r="D1578" s="772" t="s">
        <v>11</v>
      </c>
    </row>
    <row r="1579" spans="1:4" s="770" customFormat="1" ht="11.25" customHeight="1" x14ac:dyDescent="0.2">
      <c r="A1579" s="1181" t="s">
        <v>3384</v>
      </c>
      <c r="B1579" s="830">
        <v>115</v>
      </c>
      <c r="C1579" s="830">
        <v>115</v>
      </c>
      <c r="D1579" s="771" t="s">
        <v>2697</v>
      </c>
    </row>
    <row r="1580" spans="1:4" s="770" customFormat="1" ht="21" x14ac:dyDescent="0.2">
      <c r="A1580" s="1181"/>
      <c r="B1580" s="830">
        <v>2776</v>
      </c>
      <c r="C1580" s="830">
        <v>2776</v>
      </c>
      <c r="D1580" s="771" t="s">
        <v>2709</v>
      </c>
    </row>
    <row r="1581" spans="1:4" s="770" customFormat="1" ht="11.25" customHeight="1" x14ac:dyDescent="0.2">
      <c r="A1581" s="1181"/>
      <c r="B1581" s="830">
        <v>4361</v>
      </c>
      <c r="C1581" s="830">
        <v>4330.0200000000004</v>
      </c>
      <c r="D1581" s="771" t="s">
        <v>2689</v>
      </c>
    </row>
    <row r="1582" spans="1:4" s="770" customFormat="1" ht="11.25" customHeight="1" x14ac:dyDescent="0.2">
      <c r="A1582" s="1181"/>
      <c r="B1582" s="830">
        <v>548</v>
      </c>
      <c r="C1582" s="830">
        <v>543.25</v>
      </c>
      <c r="D1582" s="771" t="s">
        <v>2695</v>
      </c>
    </row>
    <row r="1583" spans="1:4" s="770" customFormat="1" ht="11.25" customHeight="1" x14ac:dyDescent="0.2">
      <c r="A1583" s="1181"/>
      <c r="B1583" s="830">
        <v>7800</v>
      </c>
      <c r="C1583" s="830">
        <v>7764.27</v>
      </c>
      <c r="D1583" s="771" t="s">
        <v>11</v>
      </c>
    </row>
    <row r="1584" spans="1:4" s="770" customFormat="1" ht="11.25" customHeight="1" x14ac:dyDescent="0.2">
      <c r="A1584" s="1180" t="s">
        <v>3385</v>
      </c>
      <c r="B1584" s="829">
        <v>204.29999999999998</v>
      </c>
      <c r="C1584" s="829">
        <v>204.29999999999998</v>
      </c>
      <c r="D1584" s="769" t="s">
        <v>2934</v>
      </c>
    </row>
    <row r="1585" spans="1:4" s="770" customFormat="1" ht="11.25" customHeight="1" x14ac:dyDescent="0.2">
      <c r="A1585" s="1182"/>
      <c r="B1585" s="831">
        <v>204.29999999999998</v>
      </c>
      <c r="C1585" s="831">
        <v>204.29999999999998</v>
      </c>
      <c r="D1585" s="772" t="s">
        <v>11</v>
      </c>
    </row>
    <row r="1586" spans="1:4" s="770" customFormat="1" ht="11.25" customHeight="1" x14ac:dyDescent="0.2">
      <c r="A1586" s="1181" t="s">
        <v>3386</v>
      </c>
      <c r="B1586" s="830">
        <v>434.48</v>
      </c>
      <c r="C1586" s="830">
        <v>434.47500000000002</v>
      </c>
      <c r="D1586" s="771" t="s">
        <v>2909</v>
      </c>
    </row>
    <row r="1587" spans="1:4" s="770" customFormat="1" ht="11.25" customHeight="1" x14ac:dyDescent="0.2">
      <c r="A1587" s="1181"/>
      <c r="B1587" s="830">
        <v>434.48</v>
      </c>
      <c r="C1587" s="830">
        <v>434.47500000000002</v>
      </c>
      <c r="D1587" s="771" t="s">
        <v>11</v>
      </c>
    </row>
    <row r="1588" spans="1:4" s="770" customFormat="1" ht="11.25" customHeight="1" x14ac:dyDescent="0.2">
      <c r="A1588" s="1180" t="s">
        <v>3387</v>
      </c>
      <c r="B1588" s="829">
        <v>78.95</v>
      </c>
      <c r="C1588" s="829">
        <v>78.95</v>
      </c>
      <c r="D1588" s="769" t="s">
        <v>2855</v>
      </c>
    </row>
    <row r="1589" spans="1:4" s="770" customFormat="1" ht="11.25" customHeight="1" x14ac:dyDescent="0.2">
      <c r="A1589" s="1182"/>
      <c r="B1589" s="831">
        <v>78.95</v>
      </c>
      <c r="C1589" s="831">
        <v>78.95</v>
      </c>
      <c r="D1589" s="772" t="s">
        <v>11</v>
      </c>
    </row>
    <row r="1590" spans="1:4" s="770" customFormat="1" ht="11.25" customHeight="1" x14ac:dyDescent="0.2">
      <c r="A1590" s="1181" t="s">
        <v>849</v>
      </c>
      <c r="B1590" s="830">
        <v>124</v>
      </c>
      <c r="C1590" s="830">
        <v>124</v>
      </c>
      <c r="D1590" s="771" t="s">
        <v>810</v>
      </c>
    </row>
    <row r="1591" spans="1:4" s="770" customFormat="1" ht="11.25" customHeight="1" x14ac:dyDescent="0.2">
      <c r="A1591" s="1181"/>
      <c r="B1591" s="830">
        <v>124</v>
      </c>
      <c r="C1591" s="830">
        <v>124</v>
      </c>
      <c r="D1591" s="771" t="s">
        <v>11</v>
      </c>
    </row>
    <row r="1592" spans="1:4" s="770" customFormat="1" ht="11.25" customHeight="1" x14ac:dyDescent="0.2">
      <c r="A1592" s="1180" t="s">
        <v>850</v>
      </c>
      <c r="B1592" s="829">
        <v>200</v>
      </c>
      <c r="C1592" s="829">
        <v>200</v>
      </c>
      <c r="D1592" s="769" t="s">
        <v>810</v>
      </c>
    </row>
    <row r="1593" spans="1:4" s="770" customFormat="1" ht="11.25" customHeight="1" x14ac:dyDescent="0.2">
      <c r="A1593" s="1182"/>
      <c r="B1593" s="831">
        <v>200</v>
      </c>
      <c r="C1593" s="831">
        <v>200</v>
      </c>
      <c r="D1593" s="772" t="s">
        <v>11</v>
      </c>
    </row>
    <row r="1594" spans="1:4" s="770" customFormat="1" ht="11.25" customHeight="1" x14ac:dyDescent="0.2">
      <c r="A1594" s="1181" t="s">
        <v>3388</v>
      </c>
      <c r="B1594" s="830">
        <v>60</v>
      </c>
      <c r="C1594" s="830">
        <v>60</v>
      </c>
      <c r="D1594" s="771" t="s">
        <v>2985</v>
      </c>
    </row>
    <row r="1595" spans="1:4" s="770" customFormat="1" ht="11.25" customHeight="1" x14ac:dyDescent="0.2">
      <c r="A1595" s="1181"/>
      <c r="B1595" s="830">
        <v>60</v>
      </c>
      <c r="C1595" s="830">
        <v>60</v>
      </c>
      <c r="D1595" s="771" t="s">
        <v>11</v>
      </c>
    </row>
    <row r="1596" spans="1:4" s="770" customFormat="1" ht="21" x14ac:dyDescent="0.2">
      <c r="A1596" s="1180" t="s">
        <v>3389</v>
      </c>
      <c r="B1596" s="829">
        <v>100</v>
      </c>
      <c r="C1596" s="829">
        <v>100</v>
      </c>
      <c r="D1596" s="769" t="s">
        <v>2692</v>
      </c>
    </row>
    <row r="1597" spans="1:4" s="770" customFormat="1" ht="11.25" customHeight="1" x14ac:dyDescent="0.2">
      <c r="A1597" s="1182"/>
      <c r="B1597" s="831">
        <v>100</v>
      </c>
      <c r="C1597" s="831">
        <v>100</v>
      </c>
      <c r="D1597" s="772" t="s">
        <v>11</v>
      </c>
    </row>
    <row r="1598" spans="1:4" s="770" customFormat="1" ht="21" x14ac:dyDescent="0.2">
      <c r="A1598" s="1181" t="s">
        <v>3390</v>
      </c>
      <c r="B1598" s="830">
        <v>100</v>
      </c>
      <c r="C1598" s="830">
        <v>100</v>
      </c>
      <c r="D1598" s="771" t="s">
        <v>2692</v>
      </c>
    </row>
    <row r="1599" spans="1:4" s="770" customFormat="1" ht="11.25" customHeight="1" x14ac:dyDescent="0.2">
      <c r="A1599" s="1181"/>
      <c r="B1599" s="830">
        <v>100</v>
      </c>
      <c r="C1599" s="830">
        <v>100</v>
      </c>
      <c r="D1599" s="771" t="s">
        <v>11</v>
      </c>
    </row>
    <row r="1600" spans="1:4" s="770" customFormat="1" ht="11.25" customHeight="1" x14ac:dyDescent="0.2">
      <c r="A1600" s="1180" t="s">
        <v>3391</v>
      </c>
      <c r="B1600" s="829">
        <v>1644</v>
      </c>
      <c r="C1600" s="829">
        <v>1644</v>
      </c>
      <c r="D1600" s="769" t="s">
        <v>2689</v>
      </c>
    </row>
    <row r="1601" spans="1:4" s="770" customFormat="1" ht="11.25" customHeight="1" x14ac:dyDescent="0.2">
      <c r="A1601" s="1181"/>
      <c r="B1601" s="830">
        <v>27.1</v>
      </c>
      <c r="C1601" s="830">
        <v>14.518530000000002</v>
      </c>
      <c r="D1601" s="771" t="s">
        <v>2695</v>
      </c>
    </row>
    <row r="1602" spans="1:4" s="770" customFormat="1" ht="11.25" customHeight="1" x14ac:dyDescent="0.2">
      <c r="A1602" s="1182"/>
      <c r="B1602" s="831">
        <v>1671.1</v>
      </c>
      <c r="C1602" s="831">
        <v>1658.5185299999998</v>
      </c>
      <c r="D1602" s="772" t="s">
        <v>11</v>
      </c>
    </row>
    <row r="1603" spans="1:4" s="770" customFormat="1" ht="11.25" customHeight="1" x14ac:dyDescent="0.2">
      <c r="A1603" s="1181" t="s">
        <v>3392</v>
      </c>
      <c r="B1603" s="830">
        <v>60.2</v>
      </c>
      <c r="C1603" s="830">
        <v>60.2</v>
      </c>
      <c r="D1603" s="771" t="s">
        <v>2907</v>
      </c>
    </row>
    <row r="1604" spans="1:4" s="770" customFormat="1" ht="11.25" customHeight="1" x14ac:dyDescent="0.2">
      <c r="A1604" s="1181"/>
      <c r="B1604" s="830">
        <v>60.2</v>
      </c>
      <c r="C1604" s="830">
        <v>60.2</v>
      </c>
      <c r="D1604" s="771" t="s">
        <v>11</v>
      </c>
    </row>
    <row r="1605" spans="1:4" s="770" customFormat="1" ht="11.25" customHeight="1" x14ac:dyDescent="0.2">
      <c r="A1605" s="1180" t="s">
        <v>3393</v>
      </c>
      <c r="B1605" s="829">
        <v>100</v>
      </c>
      <c r="C1605" s="829">
        <v>98.492999999999995</v>
      </c>
      <c r="D1605" s="769" t="s">
        <v>2903</v>
      </c>
    </row>
    <row r="1606" spans="1:4" s="770" customFormat="1" ht="21" x14ac:dyDescent="0.2">
      <c r="A1606" s="1181"/>
      <c r="B1606" s="830">
        <v>100</v>
      </c>
      <c r="C1606" s="830">
        <v>100</v>
      </c>
      <c r="D1606" s="771" t="s">
        <v>2692</v>
      </c>
    </row>
    <row r="1607" spans="1:4" s="770" customFormat="1" ht="11.25" customHeight="1" x14ac:dyDescent="0.2">
      <c r="A1607" s="1182"/>
      <c r="B1607" s="831">
        <v>200</v>
      </c>
      <c r="C1607" s="831">
        <v>198.49299999999999</v>
      </c>
      <c r="D1607" s="772" t="s">
        <v>11</v>
      </c>
    </row>
    <row r="1608" spans="1:4" s="770" customFormat="1" ht="11.25" customHeight="1" x14ac:dyDescent="0.2">
      <c r="A1608" s="1181" t="s">
        <v>3394</v>
      </c>
      <c r="B1608" s="830">
        <v>77</v>
      </c>
      <c r="C1608" s="830">
        <v>77</v>
      </c>
      <c r="D1608" s="771" t="s">
        <v>2985</v>
      </c>
    </row>
    <row r="1609" spans="1:4" s="770" customFormat="1" ht="11.25" customHeight="1" x14ac:dyDescent="0.2">
      <c r="A1609" s="1181"/>
      <c r="B1609" s="830">
        <v>77</v>
      </c>
      <c r="C1609" s="830">
        <v>77</v>
      </c>
      <c r="D1609" s="771" t="s">
        <v>11</v>
      </c>
    </row>
    <row r="1610" spans="1:4" s="770" customFormat="1" ht="11.25" customHeight="1" x14ac:dyDescent="0.2">
      <c r="A1610" s="1180" t="s">
        <v>631</v>
      </c>
      <c r="B1610" s="829">
        <v>199</v>
      </c>
      <c r="C1610" s="829">
        <v>199</v>
      </c>
      <c r="D1610" s="769" t="s">
        <v>599</v>
      </c>
    </row>
    <row r="1611" spans="1:4" s="770" customFormat="1" ht="11.25" customHeight="1" x14ac:dyDescent="0.2">
      <c r="A1611" s="1182"/>
      <c r="B1611" s="831">
        <v>199</v>
      </c>
      <c r="C1611" s="831">
        <v>199</v>
      </c>
      <c r="D1611" s="772" t="s">
        <v>11</v>
      </c>
    </row>
    <row r="1612" spans="1:4" s="770" customFormat="1" ht="11.25" customHeight="1" x14ac:dyDescent="0.2">
      <c r="A1612" s="1181" t="s">
        <v>851</v>
      </c>
      <c r="B1612" s="830">
        <v>600</v>
      </c>
      <c r="C1612" s="830">
        <v>600</v>
      </c>
      <c r="D1612" s="771" t="s">
        <v>810</v>
      </c>
    </row>
    <row r="1613" spans="1:4" s="770" customFormat="1" ht="11.25" customHeight="1" x14ac:dyDescent="0.2">
      <c r="A1613" s="1181"/>
      <c r="B1613" s="830">
        <v>600</v>
      </c>
      <c r="C1613" s="830">
        <v>600</v>
      </c>
      <c r="D1613" s="771" t="s">
        <v>11</v>
      </c>
    </row>
    <row r="1614" spans="1:4" s="770" customFormat="1" ht="11.25" customHeight="1" x14ac:dyDescent="0.2">
      <c r="A1614" s="1180" t="s">
        <v>3395</v>
      </c>
      <c r="B1614" s="829">
        <v>40</v>
      </c>
      <c r="C1614" s="829">
        <v>38.700000000000003</v>
      </c>
      <c r="D1614" s="769" t="s">
        <v>2951</v>
      </c>
    </row>
    <row r="1615" spans="1:4" s="770" customFormat="1" ht="11.25" customHeight="1" x14ac:dyDescent="0.2">
      <c r="A1615" s="1182"/>
      <c r="B1615" s="831">
        <v>40</v>
      </c>
      <c r="C1615" s="831">
        <v>38.700000000000003</v>
      </c>
      <c r="D1615" s="772" t="s">
        <v>11</v>
      </c>
    </row>
    <row r="1616" spans="1:4" s="770" customFormat="1" ht="11.25" customHeight="1" x14ac:dyDescent="0.2">
      <c r="A1616" s="1181" t="s">
        <v>3396</v>
      </c>
      <c r="B1616" s="830">
        <v>286.5</v>
      </c>
      <c r="C1616" s="830">
        <v>286.5</v>
      </c>
      <c r="D1616" s="771" t="s">
        <v>2691</v>
      </c>
    </row>
    <row r="1617" spans="1:4" s="770" customFormat="1" ht="11.25" customHeight="1" x14ac:dyDescent="0.2">
      <c r="A1617" s="1181"/>
      <c r="B1617" s="830">
        <v>286.5</v>
      </c>
      <c r="C1617" s="830">
        <v>286.5</v>
      </c>
      <c r="D1617" s="771" t="s">
        <v>11</v>
      </c>
    </row>
    <row r="1618" spans="1:4" s="770" customFormat="1" ht="11.25" customHeight="1" x14ac:dyDescent="0.2">
      <c r="A1618" s="1180" t="s">
        <v>3397</v>
      </c>
      <c r="B1618" s="829">
        <v>500</v>
      </c>
      <c r="C1618" s="829">
        <v>500</v>
      </c>
      <c r="D1618" s="769" t="s">
        <v>2691</v>
      </c>
    </row>
    <row r="1619" spans="1:4" s="770" customFormat="1" ht="11.25" customHeight="1" x14ac:dyDescent="0.2">
      <c r="A1619" s="1182"/>
      <c r="B1619" s="831">
        <v>500</v>
      </c>
      <c r="C1619" s="831">
        <v>500</v>
      </c>
      <c r="D1619" s="772" t="s">
        <v>11</v>
      </c>
    </row>
    <row r="1620" spans="1:4" s="770" customFormat="1" ht="11.25" customHeight="1" x14ac:dyDescent="0.2">
      <c r="A1620" s="1181" t="s">
        <v>584</v>
      </c>
      <c r="B1620" s="830">
        <v>200</v>
      </c>
      <c r="C1620" s="830">
        <v>200</v>
      </c>
      <c r="D1620" s="771" t="s">
        <v>574</v>
      </c>
    </row>
    <row r="1621" spans="1:4" s="770" customFormat="1" ht="11.25" customHeight="1" x14ac:dyDescent="0.2">
      <c r="A1621" s="1181"/>
      <c r="B1621" s="830">
        <v>200</v>
      </c>
      <c r="C1621" s="830">
        <v>200</v>
      </c>
      <c r="D1621" s="771" t="s">
        <v>11</v>
      </c>
    </row>
    <row r="1622" spans="1:4" s="770" customFormat="1" ht="11.25" customHeight="1" x14ac:dyDescent="0.2">
      <c r="A1622" s="1180" t="s">
        <v>585</v>
      </c>
      <c r="B1622" s="829">
        <v>200</v>
      </c>
      <c r="C1622" s="829">
        <v>200</v>
      </c>
      <c r="D1622" s="769" t="s">
        <v>574</v>
      </c>
    </row>
    <row r="1623" spans="1:4" s="770" customFormat="1" ht="11.25" customHeight="1" x14ac:dyDescent="0.2">
      <c r="A1623" s="1182"/>
      <c r="B1623" s="831">
        <v>200</v>
      </c>
      <c r="C1623" s="831">
        <v>200</v>
      </c>
      <c r="D1623" s="772" t="s">
        <v>11</v>
      </c>
    </row>
    <row r="1624" spans="1:4" s="770" customFormat="1" ht="11.25" customHeight="1" x14ac:dyDescent="0.2">
      <c r="A1624" s="1181" t="s">
        <v>586</v>
      </c>
      <c r="B1624" s="830">
        <v>200</v>
      </c>
      <c r="C1624" s="830">
        <v>200</v>
      </c>
      <c r="D1624" s="771" t="s">
        <v>574</v>
      </c>
    </row>
    <row r="1625" spans="1:4" s="770" customFormat="1" ht="11.25" customHeight="1" x14ac:dyDescent="0.2">
      <c r="A1625" s="1181"/>
      <c r="B1625" s="830">
        <v>200</v>
      </c>
      <c r="C1625" s="830">
        <v>200</v>
      </c>
      <c r="D1625" s="771" t="s">
        <v>11</v>
      </c>
    </row>
    <row r="1626" spans="1:4" s="770" customFormat="1" ht="11.25" customHeight="1" x14ac:dyDescent="0.2">
      <c r="A1626" s="1180" t="s">
        <v>3398</v>
      </c>
      <c r="B1626" s="829">
        <v>500</v>
      </c>
      <c r="C1626" s="829">
        <v>500</v>
      </c>
      <c r="D1626" s="769" t="s">
        <v>2691</v>
      </c>
    </row>
    <row r="1627" spans="1:4" s="770" customFormat="1" ht="11.25" customHeight="1" x14ac:dyDescent="0.2">
      <c r="A1627" s="1182"/>
      <c r="B1627" s="831">
        <v>500</v>
      </c>
      <c r="C1627" s="831">
        <v>500</v>
      </c>
      <c r="D1627" s="772" t="s">
        <v>11</v>
      </c>
    </row>
    <row r="1628" spans="1:4" s="770" customFormat="1" ht="11.25" customHeight="1" x14ac:dyDescent="0.2">
      <c r="A1628" s="1181" t="s">
        <v>3399</v>
      </c>
      <c r="B1628" s="830">
        <v>500</v>
      </c>
      <c r="C1628" s="830">
        <v>500</v>
      </c>
      <c r="D1628" s="771" t="s">
        <v>2691</v>
      </c>
    </row>
    <row r="1629" spans="1:4" s="770" customFormat="1" ht="11.25" customHeight="1" x14ac:dyDescent="0.2">
      <c r="A1629" s="1181"/>
      <c r="B1629" s="830">
        <v>500</v>
      </c>
      <c r="C1629" s="830">
        <v>500</v>
      </c>
      <c r="D1629" s="771" t="s">
        <v>11</v>
      </c>
    </row>
    <row r="1630" spans="1:4" s="770" customFormat="1" ht="11.25" customHeight="1" x14ac:dyDescent="0.2">
      <c r="A1630" s="1180" t="s">
        <v>3400</v>
      </c>
      <c r="B1630" s="829">
        <v>500</v>
      </c>
      <c r="C1630" s="829">
        <v>500</v>
      </c>
      <c r="D1630" s="769" t="s">
        <v>2691</v>
      </c>
    </row>
    <row r="1631" spans="1:4" s="770" customFormat="1" ht="11.25" customHeight="1" x14ac:dyDescent="0.2">
      <c r="A1631" s="1182"/>
      <c r="B1631" s="831">
        <v>500</v>
      </c>
      <c r="C1631" s="831">
        <v>500</v>
      </c>
      <c r="D1631" s="772" t="s">
        <v>11</v>
      </c>
    </row>
    <row r="1632" spans="1:4" s="770" customFormat="1" ht="11.25" customHeight="1" x14ac:dyDescent="0.2">
      <c r="A1632" s="1180" t="s">
        <v>587</v>
      </c>
      <c r="B1632" s="829">
        <v>150</v>
      </c>
      <c r="C1632" s="829">
        <v>150</v>
      </c>
      <c r="D1632" s="769" t="s">
        <v>574</v>
      </c>
    </row>
    <row r="1633" spans="1:4" s="770" customFormat="1" ht="11.25" customHeight="1" x14ac:dyDescent="0.2">
      <c r="A1633" s="1182"/>
      <c r="B1633" s="831">
        <v>150</v>
      </c>
      <c r="C1633" s="831">
        <v>150</v>
      </c>
      <c r="D1633" s="772" t="s">
        <v>11</v>
      </c>
    </row>
    <row r="1634" spans="1:4" s="770" customFormat="1" ht="11.25" customHeight="1" x14ac:dyDescent="0.2">
      <c r="A1634" s="1180" t="s">
        <v>588</v>
      </c>
      <c r="B1634" s="829">
        <v>190</v>
      </c>
      <c r="C1634" s="829">
        <v>190</v>
      </c>
      <c r="D1634" s="769" t="s">
        <v>574</v>
      </c>
    </row>
    <row r="1635" spans="1:4" s="770" customFormat="1" ht="11.25" customHeight="1" x14ac:dyDescent="0.2">
      <c r="A1635" s="1182"/>
      <c r="B1635" s="831">
        <v>190</v>
      </c>
      <c r="C1635" s="831">
        <v>190</v>
      </c>
      <c r="D1635" s="772" t="s">
        <v>11</v>
      </c>
    </row>
    <row r="1636" spans="1:4" s="770" customFormat="1" ht="11.25" customHeight="1" x14ac:dyDescent="0.2">
      <c r="A1636" s="1181" t="s">
        <v>589</v>
      </c>
      <c r="B1636" s="830">
        <v>199.9</v>
      </c>
      <c r="C1636" s="830">
        <v>199.9</v>
      </c>
      <c r="D1636" s="771" t="s">
        <v>574</v>
      </c>
    </row>
    <row r="1637" spans="1:4" s="770" customFormat="1" ht="11.25" customHeight="1" x14ac:dyDescent="0.2">
      <c r="A1637" s="1181"/>
      <c r="B1637" s="830">
        <v>199.9</v>
      </c>
      <c r="C1637" s="830">
        <v>199.9</v>
      </c>
      <c r="D1637" s="771" t="s">
        <v>11</v>
      </c>
    </row>
    <row r="1638" spans="1:4" s="770" customFormat="1" ht="11.25" customHeight="1" x14ac:dyDescent="0.2">
      <c r="A1638" s="1180" t="s">
        <v>3401</v>
      </c>
      <c r="B1638" s="829">
        <v>500</v>
      </c>
      <c r="C1638" s="829">
        <v>500</v>
      </c>
      <c r="D1638" s="769" t="s">
        <v>2691</v>
      </c>
    </row>
    <row r="1639" spans="1:4" s="770" customFormat="1" ht="11.25" customHeight="1" x14ac:dyDescent="0.2">
      <c r="A1639" s="1182"/>
      <c r="B1639" s="831">
        <v>500</v>
      </c>
      <c r="C1639" s="831">
        <v>500</v>
      </c>
      <c r="D1639" s="772" t="s">
        <v>11</v>
      </c>
    </row>
    <row r="1640" spans="1:4" s="770" customFormat="1" ht="11.25" customHeight="1" x14ac:dyDescent="0.2">
      <c r="A1640" s="1181" t="s">
        <v>3402</v>
      </c>
      <c r="B1640" s="830">
        <v>300</v>
      </c>
      <c r="C1640" s="830">
        <v>300</v>
      </c>
      <c r="D1640" s="771" t="s">
        <v>2691</v>
      </c>
    </row>
    <row r="1641" spans="1:4" s="770" customFormat="1" ht="11.25" customHeight="1" x14ac:dyDescent="0.2">
      <c r="A1641" s="1181"/>
      <c r="B1641" s="830">
        <v>300</v>
      </c>
      <c r="C1641" s="830">
        <v>300</v>
      </c>
      <c r="D1641" s="771" t="s">
        <v>11</v>
      </c>
    </row>
    <row r="1642" spans="1:4" s="770" customFormat="1" ht="11.25" customHeight="1" x14ac:dyDescent="0.2">
      <c r="A1642" s="1180" t="s">
        <v>3403</v>
      </c>
      <c r="B1642" s="829">
        <v>199</v>
      </c>
      <c r="C1642" s="829">
        <v>199</v>
      </c>
      <c r="D1642" s="769" t="s">
        <v>574</v>
      </c>
    </row>
    <row r="1643" spans="1:4" s="770" customFormat="1" ht="11.25" customHeight="1" x14ac:dyDescent="0.2">
      <c r="A1643" s="1182"/>
      <c r="B1643" s="831">
        <v>199</v>
      </c>
      <c r="C1643" s="831">
        <v>199</v>
      </c>
      <c r="D1643" s="772" t="s">
        <v>11</v>
      </c>
    </row>
    <row r="1644" spans="1:4" s="770" customFormat="1" ht="11.25" customHeight="1" x14ac:dyDescent="0.2">
      <c r="A1644" s="1181" t="s">
        <v>591</v>
      </c>
      <c r="B1644" s="830">
        <v>200</v>
      </c>
      <c r="C1644" s="830">
        <v>200</v>
      </c>
      <c r="D1644" s="771" t="s">
        <v>574</v>
      </c>
    </row>
    <row r="1645" spans="1:4" s="770" customFormat="1" ht="11.25" customHeight="1" x14ac:dyDescent="0.2">
      <c r="A1645" s="1181"/>
      <c r="B1645" s="830">
        <v>200</v>
      </c>
      <c r="C1645" s="830">
        <v>200</v>
      </c>
      <c r="D1645" s="771" t="s">
        <v>11</v>
      </c>
    </row>
    <row r="1646" spans="1:4" s="770" customFormat="1" ht="11.25" customHeight="1" x14ac:dyDescent="0.2">
      <c r="A1646" s="1180" t="s">
        <v>632</v>
      </c>
      <c r="B1646" s="829">
        <v>300</v>
      </c>
      <c r="C1646" s="829">
        <v>300</v>
      </c>
      <c r="D1646" s="769" t="s">
        <v>599</v>
      </c>
    </row>
    <row r="1647" spans="1:4" s="770" customFormat="1" ht="11.25" customHeight="1" x14ac:dyDescent="0.2">
      <c r="A1647" s="1182"/>
      <c r="B1647" s="831">
        <v>300</v>
      </c>
      <c r="C1647" s="831">
        <v>300</v>
      </c>
      <c r="D1647" s="772" t="s">
        <v>11</v>
      </c>
    </row>
    <row r="1648" spans="1:4" s="770" customFormat="1" ht="11.25" customHeight="1" x14ac:dyDescent="0.2">
      <c r="A1648" s="1181" t="s">
        <v>592</v>
      </c>
      <c r="B1648" s="830">
        <v>115</v>
      </c>
      <c r="C1648" s="830">
        <v>115</v>
      </c>
      <c r="D1648" s="771" t="s">
        <v>574</v>
      </c>
    </row>
    <row r="1649" spans="1:4" s="770" customFormat="1" ht="11.25" customHeight="1" x14ac:dyDescent="0.2">
      <c r="A1649" s="1181"/>
      <c r="B1649" s="830">
        <v>115</v>
      </c>
      <c r="C1649" s="830">
        <v>115</v>
      </c>
      <c r="D1649" s="771" t="s">
        <v>11</v>
      </c>
    </row>
    <row r="1650" spans="1:4" s="770" customFormat="1" ht="11.25" customHeight="1" x14ac:dyDescent="0.2">
      <c r="A1650" s="1180" t="s">
        <v>3404</v>
      </c>
      <c r="B1650" s="829">
        <v>50</v>
      </c>
      <c r="C1650" s="829">
        <v>50</v>
      </c>
      <c r="D1650" s="769" t="s">
        <v>2703</v>
      </c>
    </row>
    <row r="1651" spans="1:4" s="770" customFormat="1" ht="11.25" customHeight="1" x14ac:dyDescent="0.2">
      <c r="A1651" s="1182"/>
      <c r="B1651" s="831">
        <v>50</v>
      </c>
      <c r="C1651" s="831">
        <v>50</v>
      </c>
      <c r="D1651" s="772" t="s">
        <v>11</v>
      </c>
    </row>
    <row r="1652" spans="1:4" s="770" customFormat="1" ht="11.25" customHeight="1" x14ac:dyDescent="0.2">
      <c r="A1652" s="1181" t="s">
        <v>593</v>
      </c>
      <c r="B1652" s="830">
        <v>130</v>
      </c>
      <c r="C1652" s="830">
        <v>130</v>
      </c>
      <c r="D1652" s="771" t="s">
        <v>574</v>
      </c>
    </row>
    <row r="1653" spans="1:4" s="770" customFormat="1" ht="11.25" customHeight="1" x14ac:dyDescent="0.2">
      <c r="A1653" s="1181"/>
      <c r="B1653" s="830">
        <v>130</v>
      </c>
      <c r="C1653" s="830">
        <v>130</v>
      </c>
      <c r="D1653" s="771" t="s">
        <v>11</v>
      </c>
    </row>
    <row r="1654" spans="1:4" s="770" customFormat="1" ht="11.25" customHeight="1" x14ac:dyDescent="0.2">
      <c r="A1654" s="1180" t="s">
        <v>594</v>
      </c>
      <c r="B1654" s="829">
        <v>160</v>
      </c>
      <c r="C1654" s="829">
        <v>160</v>
      </c>
      <c r="D1654" s="769" t="s">
        <v>574</v>
      </c>
    </row>
    <row r="1655" spans="1:4" s="770" customFormat="1" ht="11.25" customHeight="1" x14ac:dyDescent="0.2">
      <c r="A1655" s="1182"/>
      <c r="B1655" s="831">
        <v>160</v>
      </c>
      <c r="C1655" s="831">
        <v>160</v>
      </c>
      <c r="D1655" s="772" t="s">
        <v>11</v>
      </c>
    </row>
    <row r="1656" spans="1:4" s="770" customFormat="1" ht="11.25" customHeight="1" x14ac:dyDescent="0.2">
      <c r="A1656" s="1181" t="s">
        <v>595</v>
      </c>
      <c r="B1656" s="830">
        <v>500</v>
      </c>
      <c r="C1656" s="830">
        <v>0</v>
      </c>
      <c r="D1656" s="771" t="s">
        <v>574</v>
      </c>
    </row>
    <row r="1657" spans="1:4" s="770" customFormat="1" ht="11.25" customHeight="1" x14ac:dyDescent="0.2">
      <c r="A1657" s="1181"/>
      <c r="B1657" s="830">
        <v>500</v>
      </c>
      <c r="C1657" s="830">
        <v>0</v>
      </c>
      <c r="D1657" s="771" t="s">
        <v>11</v>
      </c>
    </row>
    <row r="1658" spans="1:4" s="770" customFormat="1" ht="11.25" customHeight="1" x14ac:dyDescent="0.2">
      <c r="A1658" s="1180" t="s">
        <v>3405</v>
      </c>
      <c r="B1658" s="829">
        <v>295</v>
      </c>
      <c r="C1658" s="829">
        <v>256.202</v>
      </c>
      <c r="D1658" s="769" t="s">
        <v>2691</v>
      </c>
    </row>
    <row r="1659" spans="1:4" s="770" customFormat="1" ht="11.25" customHeight="1" x14ac:dyDescent="0.2">
      <c r="A1659" s="1182"/>
      <c r="B1659" s="831">
        <v>295</v>
      </c>
      <c r="C1659" s="831">
        <v>256.202</v>
      </c>
      <c r="D1659" s="772" t="s">
        <v>11</v>
      </c>
    </row>
    <row r="1660" spans="1:4" s="770" customFormat="1" ht="11.25" customHeight="1" x14ac:dyDescent="0.2">
      <c r="A1660" s="1181" t="s">
        <v>596</v>
      </c>
      <c r="B1660" s="830">
        <v>125</v>
      </c>
      <c r="C1660" s="830">
        <v>125</v>
      </c>
      <c r="D1660" s="771" t="s">
        <v>574</v>
      </c>
    </row>
    <row r="1661" spans="1:4" s="770" customFormat="1" ht="11.25" customHeight="1" x14ac:dyDescent="0.2">
      <c r="A1661" s="1181"/>
      <c r="B1661" s="830">
        <v>125</v>
      </c>
      <c r="C1661" s="830">
        <v>125</v>
      </c>
      <c r="D1661" s="771" t="s">
        <v>11</v>
      </c>
    </row>
    <row r="1662" spans="1:4" s="770" customFormat="1" ht="11.25" customHeight="1" x14ac:dyDescent="0.2">
      <c r="A1662" s="1180" t="s">
        <v>3406</v>
      </c>
      <c r="B1662" s="829">
        <v>500</v>
      </c>
      <c r="C1662" s="829">
        <v>500</v>
      </c>
      <c r="D1662" s="769" t="s">
        <v>2691</v>
      </c>
    </row>
    <row r="1663" spans="1:4" s="770" customFormat="1" ht="11.25" customHeight="1" x14ac:dyDescent="0.2">
      <c r="A1663" s="1182"/>
      <c r="B1663" s="831">
        <v>500</v>
      </c>
      <c r="C1663" s="831">
        <v>500</v>
      </c>
      <c r="D1663" s="772" t="s">
        <v>11</v>
      </c>
    </row>
    <row r="1664" spans="1:4" s="770" customFormat="1" ht="11.25" customHeight="1" x14ac:dyDescent="0.2">
      <c r="A1664" s="1181" t="s">
        <v>3407</v>
      </c>
      <c r="B1664" s="830">
        <v>490</v>
      </c>
      <c r="C1664" s="830">
        <v>490</v>
      </c>
      <c r="D1664" s="771" t="s">
        <v>2691</v>
      </c>
    </row>
    <row r="1665" spans="1:4" s="770" customFormat="1" ht="11.25" customHeight="1" x14ac:dyDescent="0.2">
      <c r="A1665" s="1181"/>
      <c r="B1665" s="830">
        <v>490</v>
      </c>
      <c r="C1665" s="830">
        <v>490</v>
      </c>
      <c r="D1665" s="771" t="s">
        <v>11</v>
      </c>
    </row>
    <row r="1666" spans="1:4" s="770" customFormat="1" ht="11.25" customHeight="1" x14ac:dyDescent="0.2">
      <c r="A1666" s="1180" t="s">
        <v>3408</v>
      </c>
      <c r="B1666" s="829">
        <v>80</v>
      </c>
      <c r="C1666" s="829">
        <v>78.2</v>
      </c>
      <c r="D1666" s="769" t="s">
        <v>2985</v>
      </c>
    </row>
    <row r="1667" spans="1:4" s="770" customFormat="1" ht="11.25" customHeight="1" x14ac:dyDescent="0.2">
      <c r="A1667" s="1181"/>
      <c r="B1667" s="830">
        <v>300</v>
      </c>
      <c r="C1667" s="830">
        <v>260.38474000000002</v>
      </c>
      <c r="D1667" s="771" t="s">
        <v>2866</v>
      </c>
    </row>
    <row r="1668" spans="1:4" s="770" customFormat="1" ht="11.25" customHeight="1" x14ac:dyDescent="0.2">
      <c r="A1668" s="1182"/>
      <c r="B1668" s="831">
        <v>380</v>
      </c>
      <c r="C1668" s="831">
        <v>338.58474000000001</v>
      </c>
      <c r="D1668" s="772" t="s">
        <v>11</v>
      </c>
    </row>
    <row r="1669" spans="1:4" s="770" customFormat="1" ht="11.25" customHeight="1" x14ac:dyDescent="0.2">
      <c r="A1669" s="1181" t="s">
        <v>633</v>
      </c>
      <c r="B1669" s="830">
        <v>169.9</v>
      </c>
      <c r="C1669" s="830">
        <v>169.9</v>
      </c>
      <c r="D1669" s="771" t="s">
        <v>789</v>
      </c>
    </row>
    <row r="1670" spans="1:4" s="770" customFormat="1" ht="11.25" customHeight="1" x14ac:dyDescent="0.2">
      <c r="A1670" s="1181"/>
      <c r="B1670" s="830">
        <v>25</v>
      </c>
      <c r="C1670" s="830">
        <v>0</v>
      </c>
      <c r="D1670" s="771" t="s">
        <v>599</v>
      </c>
    </row>
    <row r="1671" spans="1:4" s="770" customFormat="1" ht="11.25" customHeight="1" x14ac:dyDescent="0.2">
      <c r="A1671" s="1181"/>
      <c r="B1671" s="830">
        <v>194.9</v>
      </c>
      <c r="C1671" s="830">
        <v>169.9</v>
      </c>
      <c r="D1671" s="771" t="s">
        <v>11</v>
      </c>
    </row>
    <row r="1672" spans="1:4" s="770" customFormat="1" ht="11.25" customHeight="1" x14ac:dyDescent="0.2">
      <c r="A1672" s="1180" t="s">
        <v>3409</v>
      </c>
      <c r="B1672" s="829">
        <v>250</v>
      </c>
      <c r="C1672" s="829">
        <v>250</v>
      </c>
      <c r="D1672" s="769" t="s">
        <v>2703</v>
      </c>
    </row>
    <row r="1673" spans="1:4" s="770" customFormat="1" ht="11.25" customHeight="1" x14ac:dyDescent="0.2">
      <c r="A1673" s="1182"/>
      <c r="B1673" s="831">
        <v>250</v>
      </c>
      <c r="C1673" s="831">
        <v>250</v>
      </c>
      <c r="D1673" s="772" t="s">
        <v>11</v>
      </c>
    </row>
    <row r="1674" spans="1:4" s="770" customFormat="1" ht="11.25" customHeight="1" x14ac:dyDescent="0.2">
      <c r="A1674" s="1181" t="s">
        <v>3410</v>
      </c>
      <c r="B1674" s="830">
        <v>39.200000000000003</v>
      </c>
      <c r="C1674" s="830">
        <v>39.200000000000003</v>
      </c>
      <c r="D1674" s="771" t="s">
        <v>2903</v>
      </c>
    </row>
    <row r="1675" spans="1:4" s="770" customFormat="1" ht="21" x14ac:dyDescent="0.2">
      <c r="A1675" s="1181"/>
      <c r="B1675" s="830">
        <v>52.5</v>
      </c>
      <c r="C1675" s="830">
        <v>52.5</v>
      </c>
      <c r="D1675" s="771" t="s">
        <v>2692</v>
      </c>
    </row>
    <row r="1676" spans="1:4" s="770" customFormat="1" ht="11.25" customHeight="1" x14ac:dyDescent="0.2">
      <c r="A1676" s="1181"/>
      <c r="B1676" s="830">
        <v>91.7</v>
      </c>
      <c r="C1676" s="830">
        <v>91.7</v>
      </c>
      <c r="D1676" s="771" t="s">
        <v>11</v>
      </c>
    </row>
    <row r="1677" spans="1:4" s="770" customFormat="1" ht="11.25" customHeight="1" x14ac:dyDescent="0.2">
      <c r="A1677" s="1180" t="s">
        <v>3411</v>
      </c>
      <c r="B1677" s="829">
        <v>195.4</v>
      </c>
      <c r="C1677" s="829">
        <v>195.4</v>
      </c>
      <c r="D1677" s="769" t="s">
        <v>2691</v>
      </c>
    </row>
    <row r="1678" spans="1:4" s="770" customFormat="1" ht="11.25" customHeight="1" x14ac:dyDescent="0.2">
      <c r="A1678" s="1182"/>
      <c r="B1678" s="831">
        <v>195.4</v>
      </c>
      <c r="C1678" s="831">
        <v>195.4</v>
      </c>
      <c r="D1678" s="772" t="s">
        <v>11</v>
      </c>
    </row>
    <row r="1679" spans="1:4" s="770" customFormat="1" ht="11.25" customHeight="1" x14ac:dyDescent="0.2">
      <c r="A1679" s="1180" t="s">
        <v>5064</v>
      </c>
      <c r="B1679" s="830">
        <v>80</v>
      </c>
      <c r="C1679" s="830">
        <v>80</v>
      </c>
      <c r="D1679" s="771" t="s">
        <v>886</v>
      </c>
    </row>
    <row r="1680" spans="1:4" s="770" customFormat="1" ht="11.25" customHeight="1" x14ac:dyDescent="0.2">
      <c r="A1680" s="1182"/>
      <c r="B1680" s="830">
        <v>80</v>
      </c>
      <c r="C1680" s="830">
        <v>80</v>
      </c>
      <c r="D1680" s="771" t="s">
        <v>11</v>
      </c>
    </row>
    <row r="1681" spans="1:4" s="770" customFormat="1" ht="21" x14ac:dyDescent="0.2">
      <c r="A1681" s="1180" t="s">
        <v>5064</v>
      </c>
      <c r="B1681" s="829">
        <v>40</v>
      </c>
      <c r="C1681" s="829">
        <v>40</v>
      </c>
      <c r="D1681" s="769" t="s">
        <v>2692</v>
      </c>
    </row>
    <row r="1682" spans="1:4" s="770" customFormat="1" ht="11.25" customHeight="1" x14ac:dyDescent="0.2">
      <c r="A1682" s="1182"/>
      <c r="B1682" s="831">
        <v>40</v>
      </c>
      <c r="C1682" s="831">
        <v>40</v>
      </c>
      <c r="D1682" s="772" t="s">
        <v>11</v>
      </c>
    </row>
    <row r="1683" spans="1:4" s="770" customFormat="1" ht="11.25" customHeight="1" x14ac:dyDescent="0.2">
      <c r="A1683" s="1181" t="s">
        <v>2019</v>
      </c>
      <c r="B1683" s="830">
        <v>40</v>
      </c>
      <c r="C1683" s="830">
        <v>40</v>
      </c>
      <c r="D1683" s="771" t="s">
        <v>687</v>
      </c>
    </row>
    <row r="1684" spans="1:4" s="770" customFormat="1" ht="11.25" customHeight="1" x14ac:dyDescent="0.2">
      <c r="A1684" s="1181"/>
      <c r="B1684" s="830">
        <v>40</v>
      </c>
      <c r="C1684" s="830">
        <v>40</v>
      </c>
      <c r="D1684" s="771" t="s">
        <v>11</v>
      </c>
    </row>
    <row r="1685" spans="1:4" s="770" customFormat="1" ht="11.25" customHeight="1" x14ac:dyDescent="0.2">
      <c r="A1685" s="1180" t="s">
        <v>697</v>
      </c>
      <c r="B1685" s="829">
        <v>20</v>
      </c>
      <c r="C1685" s="829">
        <v>20</v>
      </c>
      <c r="D1685" s="769" t="s">
        <v>687</v>
      </c>
    </row>
    <row r="1686" spans="1:4" s="770" customFormat="1" ht="11.25" customHeight="1" x14ac:dyDescent="0.2">
      <c r="A1686" s="1182"/>
      <c r="B1686" s="831">
        <v>20</v>
      </c>
      <c r="C1686" s="831">
        <v>20</v>
      </c>
      <c r="D1686" s="772" t="s">
        <v>11</v>
      </c>
    </row>
    <row r="1687" spans="1:4" s="770" customFormat="1" ht="11.25" customHeight="1" x14ac:dyDescent="0.2">
      <c r="A1687" s="1181" t="s">
        <v>893</v>
      </c>
      <c r="B1687" s="830">
        <v>80</v>
      </c>
      <c r="C1687" s="830">
        <v>80</v>
      </c>
      <c r="D1687" s="771" t="s">
        <v>3412</v>
      </c>
    </row>
    <row r="1688" spans="1:4" s="770" customFormat="1" ht="11.25" customHeight="1" x14ac:dyDescent="0.2">
      <c r="A1688" s="1181"/>
      <c r="B1688" s="830">
        <v>120</v>
      </c>
      <c r="C1688" s="830">
        <v>120</v>
      </c>
      <c r="D1688" s="771" t="s">
        <v>887</v>
      </c>
    </row>
    <row r="1689" spans="1:4" s="770" customFormat="1" ht="11.25" customHeight="1" x14ac:dyDescent="0.2">
      <c r="A1689" s="1181"/>
      <c r="B1689" s="830">
        <v>200</v>
      </c>
      <c r="C1689" s="830">
        <v>200</v>
      </c>
      <c r="D1689" s="771" t="s">
        <v>11</v>
      </c>
    </row>
    <row r="1690" spans="1:4" s="770" customFormat="1" ht="11.25" customHeight="1" x14ac:dyDescent="0.2">
      <c r="A1690" s="1180" t="s">
        <v>3413</v>
      </c>
      <c r="B1690" s="829">
        <v>70</v>
      </c>
      <c r="C1690" s="829">
        <v>70</v>
      </c>
      <c r="D1690" s="769" t="s">
        <v>2907</v>
      </c>
    </row>
    <row r="1691" spans="1:4" s="770" customFormat="1" ht="11.25" customHeight="1" x14ac:dyDescent="0.2">
      <c r="A1691" s="1182"/>
      <c r="B1691" s="831">
        <v>70</v>
      </c>
      <c r="C1691" s="831">
        <v>70</v>
      </c>
      <c r="D1691" s="772" t="s">
        <v>11</v>
      </c>
    </row>
    <row r="1692" spans="1:4" s="770" customFormat="1" ht="11.25" customHeight="1" x14ac:dyDescent="0.2">
      <c r="A1692" s="1181" t="s">
        <v>698</v>
      </c>
      <c r="B1692" s="830">
        <v>168</v>
      </c>
      <c r="C1692" s="830">
        <v>168</v>
      </c>
      <c r="D1692" s="771" t="s">
        <v>687</v>
      </c>
    </row>
    <row r="1693" spans="1:4" s="770" customFormat="1" ht="11.25" customHeight="1" x14ac:dyDescent="0.2">
      <c r="A1693" s="1181"/>
      <c r="B1693" s="830">
        <v>168</v>
      </c>
      <c r="C1693" s="830">
        <v>168</v>
      </c>
      <c r="D1693" s="771" t="s">
        <v>11</v>
      </c>
    </row>
    <row r="1694" spans="1:4" s="770" customFormat="1" ht="11.25" customHeight="1" x14ac:dyDescent="0.2">
      <c r="A1694" s="1180" t="s">
        <v>699</v>
      </c>
      <c r="B1694" s="829">
        <v>79.8</v>
      </c>
      <c r="C1694" s="829">
        <v>79.8</v>
      </c>
      <c r="D1694" s="769" t="s">
        <v>2985</v>
      </c>
    </row>
    <row r="1695" spans="1:4" s="770" customFormat="1" ht="11.25" customHeight="1" x14ac:dyDescent="0.2">
      <c r="A1695" s="1181"/>
      <c r="B1695" s="830">
        <v>84</v>
      </c>
      <c r="C1695" s="830">
        <v>84</v>
      </c>
      <c r="D1695" s="771" t="s">
        <v>2690</v>
      </c>
    </row>
    <row r="1696" spans="1:4" s="770" customFormat="1" ht="11.25" customHeight="1" x14ac:dyDescent="0.2">
      <c r="A1696" s="1181"/>
      <c r="B1696" s="830">
        <v>50</v>
      </c>
      <c r="C1696" s="830">
        <v>50</v>
      </c>
      <c r="D1696" s="771" t="s">
        <v>687</v>
      </c>
    </row>
    <row r="1697" spans="1:4" s="770" customFormat="1" ht="11.25" customHeight="1" x14ac:dyDescent="0.2">
      <c r="A1697" s="1182"/>
      <c r="B1697" s="831">
        <v>213.8</v>
      </c>
      <c r="C1697" s="831">
        <v>213.8</v>
      </c>
      <c r="D1697" s="772" t="s">
        <v>11</v>
      </c>
    </row>
    <row r="1698" spans="1:4" s="770" customFormat="1" ht="11.25" customHeight="1" x14ac:dyDescent="0.2">
      <c r="A1698" s="1181" t="s">
        <v>3414</v>
      </c>
      <c r="B1698" s="830">
        <v>250</v>
      </c>
      <c r="C1698" s="830">
        <v>250</v>
      </c>
      <c r="D1698" s="771" t="s">
        <v>2703</v>
      </c>
    </row>
    <row r="1699" spans="1:4" s="770" customFormat="1" ht="11.25" customHeight="1" x14ac:dyDescent="0.2">
      <c r="A1699" s="1181"/>
      <c r="B1699" s="830">
        <v>250</v>
      </c>
      <c r="C1699" s="830">
        <v>250</v>
      </c>
      <c r="D1699" s="771" t="s">
        <v>11</v>
      </c>
    </row>
    <row r="1700" spans="1:4" s="770" customFormat="1" ht="11.25" customHeight="1" x14ac:dyDescent="0.2">
      <c r="A1700" s="1180" t="s">
        <v>489</v>
      </c>
      <c r="B1700" s="829">
        <v>50</v>
      </c>
      <c r="C1700" s="829">
        <v>50</v>
      </c>
      <c r="D1700" s="769" t="s">
        <v>487</v>
      </c>
    </row>
    <row r="1701" spans="1:4" s="770" customFormat="1" ht="11.25" customHeight="1" x14ac:dyDescent="0.2">
      <c r="A1701" s="1182"/>
      <c r="B1701" s="831">
        <v>50</v>
      </c>
      <c r="C1701" s="831">
        <v>50</v>
      </c>
      <c r="D1701" s="772" t="s">
        <v>11</v>
      </c>
    </row>
    <row r="1702" spans="1:4" s="770" customFormat="1" ht="11.25" customHeight="1" x14ac:dyDescent="0.2">
      <c r="A1702" s="1181" t="s">
        <v>464</v>
      </c>
      <c r="B1702" s="830">
        <v>27.01</v>
      </c>
      <c r="C1702" s="830">
        <v>27</v>
      </c>
      <c r="D1702" s="771" t="s">
        <v>2286</v>
      </c>
    </row>
    <row r="1703" spans="1:4" s="770" customFormat="1" ht="11.25" customHeight="1" x14ac:dyDescent="0.2">
      <c r="A1703" s="1181"/>
      <c r="B1703" s="830">
        <v>200</v>
      </c>
      <c r="C1703" s="830">
        <v>0</v>
      </c>
      <c r="D1703" s="771" t="s">
        <v>463</v>
      </c>
    </row>
    <row r="1704" spans="1:4" s="770" customFormat="1" ht="11.25" customHeight="1" x14ac:dyDescent="0.2">
      <c r="A1704" s="1181"/>
      <c r="B1704" s="830">
        <v>626.04999999999995</v>
      </c>
      <c r="C1704" s="830">
        <v>626.03</v>
      </c>
      <c r="D1704" s="771" t="s">
        <v>2326</v>
      </c>
    </row>
    <row r="1705" spans="1:4" s="770" customFormat="1" ht="11.25" customHeight="1" x14ac:dyDescent="0.2">
      <c r="A1705" s="1181"/>
      <c r="B1705" s="830">
        <v>50</v>
      </c>
      <c r="C1705" s="830">
        <v>50</v>
      </c>
      <c r="D1705" s="771" t="s">
        <v>687</v>
      </c>
    </row>
    <row r="1706" spans="1:4" s="770" customFormat="1" ht="11.25" customHeight="1" x14ac:dyDescent="0.2">
      <c r="A1706" s="1181"/>
      <c r="B1706" s="830">
        <v>70</v>
      </c>
      <c r="C1706" s="830">
        <v>70</v>
      </c>
      <c r="D1706" s="771" t="s">
        <v>946</v>
      </c>
    </row>
    <row r="1707" spans="1:4" s="770" customFormat="1" ht="11.25" customHeight="1" x14ac:dyDescent="0.2">
      <c r="A1707" s="1181"/>
      <c r="B1707" s="830">
        <v>2000</v>
      </c>
      <c r="C1707" s="830">
        <v>2000</v>
      </c>
      <c r="D1707" s="771" t="s">
        <v>706</v>
      </c>
    </row>
    <row r="1708" spans="1:4" s="770" customFormat="1" ht="11.25" customHeight="1" x14ac:dyDescent="0.2">
      <c r="A1708" s="1181"/>
      <c r="B1708" s="830">
        <v>2973.06</v>
      </c>
      <c r="C1708" s="830">
        <v>2773.0299999999997</v>
      </c>
      <c r="D1708" s="771" t="s">
        <v>11</v>
      </c>
    </row>
    <row r="1709" spans="1:4" s="770" customFormat="1" ht="11.25" customHeight="1" x14ac:dyDescent="0.2">
      <c r="A1709" s="1180" t="s">
        <v>634</v>
      </c>
      <c r="B1709" s="829">
        <v>200</v>
      </c>
      <c r="C1709" s="829">
        <v>200</v>
      </c>
      <c r="D1709" s="769" t="s">
        <v>599</v>
      </c>
    </row>
    <row r="1710" spans="1:4" s="770" customFormat="1" ht="11.25" customHeight="1" x14ac:dyDescent="0.2">
      <c r="A1710" s="1182"/>
      <c r="B1710" s="831">
        <v>200</v>
      </c>
      <c r="C1710" s="831">
        <v>200</v>
      </c>
      <c r="D1710" s="772" t="s">
        <v>11</v>
      </c>
    </row>
    <row r="1711" spans="1:4" s="770" customFormat="1" ht="11.25" customHeight="1" x14ac:dyDescent="0.2">
      <c r="A1711" s="1181" t="s">
        <v>3415</v>
      </c>
      <c r="B1711" s="830">
        <v>42</v>
      </c>
      <c r="C1711" s="830">
        <v>42</v>
      </c>
      <c r="D1711" s="771" t="s">
        <v>2951</v>
      </c>
    </row>
    <row r="1712" spans="1:4" s="770" customFormat="1" ht="11.25" customHeight="1" x14ac:dyDescent="0.2">
      <c r="A1712" s="1181"/>
      <c r="B1712" s="830">
        <v>42</v>
      </c>
      <c r="C1712" s="830">
        <v>42</v>
      </c>
      <c r="D1712" s="771" t="s">
        <v>11</v>
      </c>
    </row>
    <row r="1713" spans="1:4" s="770" customFormat="1" ht="11.25" customHeight="1" x14ac:dyDescent="0.2">
      <c r="A1713" s="1180" t="s">
        <v>700</v>
      </c>
      <c r="B1713" s="829">
        <v>110</v>
      </c>
      <c r="C1713" s="829">
        <v>110</v>
      </c>
      <c r="D1713" s="769" t="s">
        <v>687</v>
      </c>
    </row>
    <row r="1714" spans="1:4" s="770" customFormat="1" ht="11.25" customHeight="1" x14ac:dyDescent="0.2">
      <c r="A1714" s="1182"/>
      <c r="B1714" s="831">
        <v>110</v>
      </c>
      <c r="C1714" s="831">
        <v>110</v>
      </c>
      <c r="D1714" s="772" t="s">
        <v>11</v>
      </c>
    </row>
    <row r="1715" spans="1:4" s="770" customFormat="1" ht="11.25" customHeight="1" x14ac:dyDescent="0.2">
      <c r="A1715" s="1181" t="s">
        <v>852</v>
      </c>
      <c r="B1715" s="830">
        <v>300</v>
      </c>
      <c r="C1715" s="830">
        <v>300</v>
      </c>
      <c r="D1715" s="771" t="s">
        <v>2895</v>
      </c>
    </row>
    <row r="1716" spans="1:4" s="770" customFormat="1" ht="21" x14ac:dyDescent="0.2">
      <c r="A1716" s="1181"/>
      <c r="B1716" s="830">
        <v>150</v>
      </c>
      <c r="C1716" s="830">
        <v>150</v>
      </c>
      <c r="D1716" s="771" t="s">
        <v>2702</v>
      </c>
    </row>
    <row r="1717" spans="1:4" s="770" customFormat="1" ht="11.25" customHeight="1" x14ac:dyDescent="0.2">
      <c r="A1717" s="1181"/>
      <c r="B1717" s="830">
        <v>6200</v>
      </c>
      <c r="C1717" s="830">
        <v>6200</v>
      </c>
      <c r="D1717" s="771" t="s">
        <v>810</v>
      </c>
    </row>
    <row r="1718" spans="1:4" s="770" customFormat="1" ht="11.25" customHeight="1" x14ac:dyDescent="0.2">
      <c r="A1718" s="1181"/>
      <c r="B1718" s="830">
        <v>6650</v>
      </c>
      <c r="C1718" s="830">
        <v>6650</v>
      </c>
      <c r="D1718" s="771" t="s">
        <v>11</v>
      </c>
    </row>
    <row r="1719" spans="1:4" s="770" customFormat="1" ht="11.25" customHeight="1" x14ac:dyDescent="0.2">
      <c r="A1719" s="1180" t="s">
        <v>899</v>
      </c>
      <c r="B1719" s="829">
        <v>70</v>
      </c>
      <c r="C1719" s="829">
        <v>70</v>
      </c>
      <c r="D1719" s="769" t="s">
        <v>3416</v>
      </c>
    </row>
    <row r="1720" spans="1:4" s="770" customFormat="1" ht="11.25" customHeight="1" x14ac:dyDescent="0.2">
      <c r="A1720" s="1182"/>
      <c r="B1720" s="831">
        <v>70</v>
      </c>
      <c r="C1720" s="831">
        <v>70</v>
      </c>
      <c r="D1720" s="772" t="s">
        <v>11</v>
      </c>
    </row>
    <row r="1721" spans="1:4" s="770" customFormat="1" ht="11.25" customHeight="1" x14ac:dyDescent="0.2">
      <c r="A1721" s="1180" t="s">
        <v>3417</v>
      </c>
      <c r="B1721" s="829">
        <v>492</v>
      </c>
      <c r="C1721" s="829">
        <v>492</v>
      </c>
      <c r="D1721" s="769" t="s">
        <v>2703</v>
      </c>
    </row>
    <row r="1722" spans="1:4" s="770" customFormat="1" ht="11.25" customHeight="1" x14ac:dyDescent="0.2">
      <c r="A1722" s="1182"/>
      <c r="B1722" s="831">
        <v>492</v>
      </c>
      <c r="C1722" s="831">
        <v>492</v>
      </c>
      <c r="D1722" s="772" t="s">
        <v>11</v>
      </c>
    </row>
    <row r="1723" spans="1:4" s="770" customFormat="1" ht="21" x14ac:dyDescent="0.2">
      <c r="A1723" s="1180" t="s">
        <v>3418</v>
      </c>
      <c r="B1723" s="829">
        <v>150</v>
      </c>
      <c r="C1723" s="829">
        <v>146.52199999999999</v>
      </c>
      <c r="D1723" s="769" t="s">
        <v>3419</v>
      </c>
    </row>
    <row r="1724" spans="1:4" s="770" customFormat="1" ht="11.25" customHeight="1" x14ac:dyDescent="0.2">
      <c r="A1724" s="1182"/>
      <c r="B1724" s="831">
        <v>150</v>
      </c>
      <c r="C1724" s="831">
        <v>146.52199999999999</v>
      </c>
      <c r="D1724" s="772" t="s">
        <v>11</v>
      </c>
    </row>
    <row r="1725" spans="1:4" s="770" customFormat="1" ht="11.25" customHeight="1" x14ac:dyDescent="0.2">
      <c r="A1725" s="1181" t="s">
        <v>3420</v>
      </c>
      <c r="B1725" s="830">
        <v>1082</v>
      </c>
      <c r="C1725" s="830">
        <v>1082</v>
      </c>
      <c r="D1725" s="771" t="s">
        <v>2689</v>
      </c>
    </row>
    <row r="1726" spans="1:4" s="770" customFormat="1" ht="11.25" customHeight="1" x14ac:dyDescent="0.2">
      <c r="A1726" s="1181"/>
      <c r="B1726" s="830">
        <v>429.5</v>
      </c>
      <c r="C1726" s="830">
        <v>429.5</v>
      </c>
      <c r="D1726" s="771" t="s">
        <v>2695</v>
      </c>
    </row>
    <row r="1727" spans="1:4" s="770" customFormat="1" ht="11.25" customHeight="1" x14ac:dyDescent="0.2">
      <c r="A1727" s="1181"/>
      <c r="B1727" s="830">
        <v>1511.5</v>
      </c>
      <c r="C1727" s="830">
        <v>1511.5</v>
      </c>
      <c r="D1727" s="771" t="s">
        <v>11</v>
      </c>
    </row>
    <row r="1728" spans="1:4" s="770" customFormat="1" ht="11.25" customHeight="1" x14ac:dyDescent="0.2">
      <c r="A1728" s="1180" t="s">
        <v>3421</v>
      </c>
      <c r="B1728" s="829">
        <v>700</v>
      </c>
      <c r="C1728" s="829">
        <v>700</v>
      </c>
      <c r="D1728" s="769" t="s">
        <v>2689</v>
      </c>
    </row>
    <row r="1729" spans="1:4" s="770" customFormat="1" ht="11.25" customHeight="1" x14ac:dyDescent="0.2">
      <c r="A1729" s="1181"/>
      <c r="B1729" s="830">
        <v>1003.6</v>
      </c>
      <c r="C1729" s="830">
        <v>1000.9</v>
      </c>
      <c r="D1729" s="771" t="s">
        <v>2695</v>
      </c>
    </row>
    <row r="1730" spans="1:4" s="770" customFormat="1" ht="11.25" customHeight="1" x14ac:dyDescent="0.2">
      <c r="A1730" s="1182"/>
      <c r="B1730" s="831">
        <v>1703.6</v>
      </c>
      <c r="C1730" s="831">
        <v>1700.8999999999999</v>
      </c>
      <c r="D1730" s="772" t="s">
        <v>11</v>
      </c>
    </row>
    <row r="1731" spans="1:4" s="770" customFormat="1" ht="11.25" customHeight="1" x14ac:dyDescent="0.2">
      <c r="A1731" s="1181" t="s">
        <v>3422</v>
      </c>
      <c r="B1731" s="830">
        <v>2600</v>
      </c>
      <c r="C1731" s="830">
        <v>2600</v>
      </c>
      <c r="D1731" s="771" t="s">
        <v>2689</v>
      </c>
    </row>
    <row r="1732" spans="1:4" s="770" customFormat="1" ht="11.25" customHeight="1" x14ac:dyDescent="0.2">
      <c r="A1732" s="1181"/>
      <c r="B1732" s="830">
        <v>721</v>
      </c>
      <c r="C1732" s="830">
        <v>708.3</v>
      </c>
      <c r="D1732" s="771" t="s">
        <v>2695</v>
      </c>
    </row>
    <row r="1733" spans="1:4" s="770" customFormat="1" ht="11.25" customHeight="1" x14ac:dyDescent="0.2">
      <c r="A1733" s="1181"/>
      <c r="B1733" s="830">
        <v>3321</v>
      </c>
      <c r="C1733" s="830">
        <v>3308.3</v>
      </c>
      <c r="D1733" s="771" t="s">
        <v>11</v>
      </c>
    </row>
    <row r="1734" spans="1:4" s="770" customFormat="1" ht="11.25" customHeight="1" x14ac:dyDescent="0.2">
      <c r="A1734" s="1180" t="s">
        <v>784</v>
      </c>
      <c r="B1734" s="829">
        <v>40</v>
      </c>
      <c r="C1734" s="829">
        <v>27.547000000000001</v>
      </c>
      <c r="D1734" s="769" t="s">
        <v>781</v>
      </c>
    </row>
    <row r="1735" spans="1:4" s="770" customFormat="1" ht="11.25" customHeight="1" x14ac:dyDescent="0.2">
      <c r="A1735" s="1182"/>
      <c r="B1735" s="831">
        <v>40</v>
      </c>
      <c r="C1735" s="831">
        <v>27.547000000000001</v>
      </c>
      <c r="D1735" s="772" t="s">
        <v>11</v>
      </c>
    </row>
    <row r="1736" spans="1:4" s="770" customFormat="1" ht="11.25" customHeight="1" x14ac:dyDescent="0.2">
      <c r="A1736" s="1181" t="s">
        <v>3423</v>
      </c>
      <c r="B1736" s="830">
        <v>364.5</v>
      </c>
      <c r="C1736" s="830">
        <v>364.5</v>
      </c>
      <c r="D1736" s="771" t="s">
        <v>2909</v>
      </c>
    </row>
    <row r="1737" spans="1:4" s="770" customFormat="1" ht="11.25" customHeight="1" x14ac:dyDescent="0.2">
      <c r="A1737" s="1181"/>
      <c r="B1737" s="830">
        <v>364.5</v>
      </c>
      <c r="C1737" s="830">
        <v>364.5</v>
      </c>
      <c r="D1737" s="771" t="s">
        <v>11</v>
      </c>
    </row>
    <row r="1738" spans="1:4" s="770" customFormat="1" ht="11.25" customHeight="1" x14ac:dyDescent="0.2">
      <c r="A1738" s="1180" t="s">
        <v>660</v>
      </c>
      <c r="B1738" s="829">
        <v>50</v>
      </c>
      <c r="C1738" s="829">
        <v>50</v>
      </c>
      <c r="D1738" s="769" t="s">
        <v>3424</v>
      </c>
    </row>
    <row r="1739" spans="1:4" s="770" customFormat="1" ht="11.25" customHeight="1" x14ac:dyDescent="0.2">
      <c r="A1739" s="1182"/>
      <c r="B1739" s="831">
        <v>50</v>
      </c>
      <c r="C1739" s="831">
        <v>50</v>
      </c>
      <c r="D1739" s="772" t="s">
        <v>11</v>
      </c>
    </row>
    <row r="1740" spans="1:4" s="770" customFormat="1" ht="11.25" customHeight="1" x14ac:dyDescent="0.2">
      <c r="A1740" s="1181" t="s">
        <v>853</v>
      </c>
      <c r="B1740" s="830">
        <v>600</v>
      </c>
      <c r="C1740" s="830">
        <v>600</v>
      </c>
      <c r="D1740" s="771" t="s">
        <v>810</v>
      </c>
    </row>
    <row r="1741" spans="1:4" s="770" customFormat="1" ht="11.25" customHeight="1" x14ac:dyDescent="0.2">
      <c r="A1741" s="1181"/>
      <c r="B1741" s="830">
        <v>600</v>
      </c>
      <c r="C1741" s="830">
        <v>600</v>
      </c>
      <c r="D1741" s="771" t="s">
        <v>11</v>
      </c>
    </row>
    <row r="1742" spans="1:4" s="770" customFormat="1" ht="21" x14ac:dyDescent="0.2">
      <c r="A1742" s="1180" t="s">
        <v>3425</v>
      </c>
      <c r="B1742" s="829">
        <v>50</v>
      </c>
      <c r="C1742" s="829">
        <v>50</v>
      </c>
      <c r="D1742" s="769" t="s">
        <v>2702</v>
      </c>
    </row>
    <row r="1743" spans="1:4" s="770" customFormat="1" ht="11.25" customHeight="1" x14ac:dyDescent="0.2">
      <c r="A1743" s="1182"/>
      <c r="B1743" s="831">
        <v>50</v>
      </c>
      <c r="C1743" s="831">
        <v>50</v>
      </c>
      <c r="D1743" s="772" t="s">
        <v>11</v>
      </c>
    </row>
    <row r="1744" spans="1:4" s="770" customFormat="1" ht="11.25" customHeight="1" x14ac:dyDescent="0.2">
      <c r="A1744" s="1181" t="s">
        <v>483</v>
      </c>
      <c r="B1744" s="830">
        <v>1900</v>
      </c>
      <c r="C1744" s="830">
        <v>1900</v>
      </c>
      <c r="D1744" s="771" t="s">
        <v>482</v>
      </c>
    </row>
    <row r="1745" spans="1:4" s="770" customFormat="1" ht="21" x14ac:dyDescent="0.2">
      <c r="A1745" s="1181"/>
      <c r="B1745" s="830">
        <v>100</v>
      </c>
      <c r="C1745" s="830">
        <v>100</v>
      </c>
      <c r="D1745" s="771" t="s">
        <v>2702</v>
      </c>
    </row>
    <row r="1746" spans="1:4" s="770" customFormat="1" ht="11.25" customHeight="1" x14ac:dyDescent="0.2">
      <c r="A1746" s="1181"/>
      <c r="B1746" s="830">
        <v>2000</v>
      </c>
      <c r="C1746" s="830">
        <v>2000</v>
      </c>
      <c r="D1746" s="771" t="s">
        <v>11</v>
      </c>
    </row>
    <row r="1747" spans="1:4" s="770" customFormat="1" ht="11.25" customHeight="1" x14ac:dyDescent="0.2">
      <c r="A1747" s="1180" t="s">
        <v>3426</v>
      </c>
      <c r="B1747" s="829">
        <v>80</v>
      </c>
      <c r="C1747" s="829">
        <v>80</v>
      </c>
      <c r="D1747" s="769" t="s">
        <v>3412</v>
      </c>
    </row>
    <row r="1748" spans="1:4" s="770" customFormat="1" ht="11.25" customHeight="1" x14ac:dyDescent="0.2">
      <c r="A1748" s="1182"/>
      <c r="B1748" s="831">
        <v>80</v>
      </c>
      <c r="C1748" s="831">
        <v>80</v>
      </c>
      <c r="D1748" s="772" t="s">
        <v>11</v>
      </c>
    </row>
    <row r="1749" spans="1:4" s="770" customFormat="1" ht="11.25" customHeight="1" x14ac:dyDescent="0.2">
      <c r="A1749" s="1181" t="s">
        <v>3427</v>
      </c>
      <c r="B1749" s="830">
        <v>66.599999999999994</v>
      </c>
      <c r="C1749" s="830">
        <v>66.599999999999994</v>
      </c>
      <c r="D1749" s="771" t="s">
        <v>3412</v>
      </c>
    </row>
    <row r="1750" spans="1:4" s="770" customFormat="1" ht="11.25" customHeight="1" x14ac:dyDescent="0.2">
      <c r="A1750" s="1181"/>
      <c r="B1750" s="830">
        <v>66.599999999999994</v>
      </c>
      <c r="C1750" s="830">
        <v>66.599999999999994</v>
      </c>
      <c r="D1750" s="771" t="s">
        <v>11</v>
      </c>
    </row>
    <row r="1751" spans="1:4" s="770" customFormat="1" ht="11.25" customHeight="1" x14ac:dyDescent="0.2">
      <c r="A1751" s="1180" t="s">
        <v>3428</v>
      </c>
      <c r="B1751" s="829">
        <v>49.2</v>
      </c>
      <c r="C1751" s="829">
        <v>49.2</v>
      </c>
      <c r="D1751" s="769" t="s">
        <v>3412</v>
      </c>
    </row>
    <row r="1752" spans="1:4" s="770" customFormat="1" ht="11.25" customHeight="1" x14ac:dyDescent="0.2">
      <c r="A1752" s="1182"/>
      <c r="B1752" s="831">
        <v>49.2</v>
      </c>
      <c r="C1752" s="831">
        <v>49.2</v>
      </c>
      <c r="D1752" s="772" t="s">
        <v>11</v>
      </c>
    </row>
    <row r="1753" spans="1:4" s="770" customFormat="1" ht="11.25" customHeight="1" x14ac:dyDescent="0.2">
      <c r="A1753" s="1181" t="s">
        <v>3429</v>
      </c>
      <c r="B1753" s="830">
        <v>80</v>
      </c>
      <c r="C1753" s="830">
        <v>80</v>
      </c>
      <c r="D1753" s="771" t="s">
        <v>3412</v>
      </c>
    </row>
    <row r="1754" spans="1:4" s="770" customFormat="1" ht="11.25" customHeight="1" x14ac:dyDescent="0.2">
      <c r="A1754" s="1181"/>
      <c r="B1754" s="830">
        <v>80</v>
      </c>
      <c r="C1754" s="830">
        <v>80</v>
      </c>
      <c r="D1754" s="771" t="s">
        <v>11</v>
      </c>
    </row>
    <row r="1755" spans="1:4" s="770" customFormat="1" ht="11.25" customHeight="1" x14ac:dyDescent="0.2">
      <c r="A1755" s="1180" t="s">
        <v>3430</v>
      </c>
      <c r="B1755" s="829">
        <v>45</v>
      </c>
      <c r="C1755" s="829">
        <v>45</v>
      </c>
      <c r="D1755" s="769" t="s">
        <v>3412</v>
      </c>
    </row>
    <row r="1756" spans="1:4" s="770" customFormat="1" ht="11.25" customHeight="1" x14ac:dyDescent="0.2">
      <c r="A1756" s="1182"/>
      <c r="B1756" s="831">
        <v>45</v>
      </c>
      <c r="C1756" s="831">
        <v>45</v>
      </c>
      <c r="D1756" s="772" t="s">
        <v>11</v>
      </c>
    </row>
    <row r="1757" spans="1:4" s="770" customFormat="1" ht="11.25" customHeight="1" x14ac:dyDescent="0.2">
      <c r="A1757" s="1181" t="s">
        <v>745</v>
      </c>
      <c r="B1757" s="830">
        <v>50</v>
      </c>
      <c r="C1757" s="830">
        <v>50</v>
      </c>
      <c r="D1757" s="771" t="s">
        <v>713</v>
      </c>
    </row>
    <row r="1758" spans="1:4" s="770" customFormat="1" ht="11.25" customHeight="1" x14ac:dyDescent="0.2">
      <c r="A1758" s="1181"/>
      <c r="B1758" s="830">
        <v>50</v>
      </c>
      <c r="C1758" s="830">
        <v>50</v>
      </c>
      <c r="D1758" s="771" t="s">
        <v>11</v>
      </c>
    </row>
    <row r="1759" spans="1:4" s="770" customFormat="1" ht="11.25" customHeight="1" x14ac:dyDescent="0.2">
      <c r="A1759" s="1180" t="s">
        <v>3431</v>
      </c>
      <c r="B1759" s="829">
        <v>80</v>
      </c>
      <c r="C1759" s="829">
        <v>80</v>
      </c>
      <c r="D1759" s="769" t="s">
        <v>3412</v>
      </c>
    </row>
    <row r="1760" spans="1:4" s="770" customFormat="1" ht="11.25" customHeight="1" x14ac:dyDescent="0.2">
      <c r="A1760" s="1182"/>
      <c r="B1760" s="831">
        <v>80</v>
      </c>
      <c r="C1760" s="831">
        <v>80</v>
      </c>
      <c r="D1760" s="772" t="s">
        <v>11</v>
      </c>
    </row>
    <row r="1761" spans="1:4" s="770" customFormat="1" ht="11.25" customHeight="1" x14ac:dyDescent="0.2">
      <c r="A1761" s="1181" t="s">
        <v>556</v>
      </c>
      <c r="B1761" s="830">
        <v>200</v>
      </c>
      <c r="C1761" s="830">
        <v>200</v>
      </c>
      <c r="D1761" s="771" t="s">
        <v>3432</v>
      </c>
    </row>
    <row r="1762" spans="1:4" s="770" customFormat="1" ht="11.25" customHeight="1" x14ac:dyDescent="0.2">
      <c r="A1762" s="1181"/>
      <c r="B1762" s="830">
        <v>60</v>
      </c>
      <c r="C1762" s="830">
        <v>60</v>
      </c>
      <c r="D1762" s="771" t="s">
        <v>3412</v>
      </c>
    </row>
    <row r="1763" spans="1:4" s="770" customFormat="1" ht="11.25" customHeight="1" x14ac:dyDescent="0.2">
      <c r="A1763" s="1181"/>
      <c r="B1763" s="830">
        <v>260</v>
      </c>
      <c r="C1763" s="830">
        <v>260</v>
      </c>
      <c r="D1763" s="771" t="s">
        <v>11</v>
      </c>
    </row>
    <row r="1764" spans="1:4" s="770" customFormat="1" ht="11.25" customHeight="1" x14ac:dyDescent="0.2">
      <c r="A1764" s="1180" t="s">
        <v>3433</v>
      </c>
      <c r="B1764" s="829">
        <v>79.5</v>
      </c>
      <c r="C1764" s="829">
        <v>76.540999999999997</v>
      </c>
      <c r="D1764" s="769" t="s">
        <v>3412</v>
      </c>
    </row>
    <row r="1765" spans="1:4" s="770" customFormat="1" ht="11.25" customHeight="1" x14ac:dyDescent="0.2">
      <c r="A1765" s="1182"/>
      <c r="B1765" s="831">
        <v>79.5</v>
      </c>
      <c r="C1765" s="831">
        <v>76.540999999999997</v>
      </c>
      <c r="D1765" s="772" t="s">
        <v>11</v>
      </c>
    </row>
    <row r="1766" spans="1:4" s="770" customFormat="1" ht="11.25" customHeight="1" x14ac:dyDescent="0.2">
      <c r="A1766" s="1181" t="s">
        <v>3434</v>
      </c>
      <c r="B1766" s="830">
        <v>29.3</v>
      </c>
      <c r="C1766" s="830">
        <v>29.3</v>
      </c>
      <c r="D1766" s="771" t="s">
        <v>3412</v>
      </c>
    </row>
    <row r="1767" spans="1:4" s="770" customFormat="1" ht="11.25" customHeight="1" x14ac:dyDescent="0.2">
      <c r="A1767" s="1181"/>
      <c r="B1767" s="830">
        <v>29.3</v>
      </c>
      <c r="C1767" s="830">
        <v>29.3</v>
      </c>
      <c r="D1767" s="771" t="s">
        <v>11</v>
      </c>
    </row>
    <row r="1768" spans="1:4" s="770" customFormat="1" ht="11.25" customHeight="1" x14ac:dyDescent="0.2">
      <c r="A1768" s="1180" t="s">
        <v>3435</v>
      </c>
      <c r="B1768" s="829">
        <v>43.5</v>
      </c>
      <c r="C1768" s="829">
        <v>43.5</v>
      </c>
      <c r="D1768" s="769" t="s">
        <v>3412</v>
      </c>
    </row>
    <row r="1769" spans="1:4" s="770" customFormat="1" ht="11.25" customHeight="1" x14ac:dyDescent="0.2">
      <c r="A1769" s="1182"/>
      <c r="B1769" s="831">
        <v>43.5</v>
      </c>
      <c r="C1769" s="831">
        <v>43.5</v>
      </c>
      <c r="D1769" s="772" t="s">
        <v>11</v>
      </c>
    </row>
    <row r="1770" spans="1:4" s="770" customFormat="1" ht="11.25" customHeight="1" x14ac:dyDescent="0.2">
      <c r="A1770" s="1181" t="s">
        <v>3436</v>
      </c>
      <c r="B1770" s="830">
        <v>71.2</v>
      </c>
      <c r="C1770" s="830">
        <v>70.381</v>
      </c>
      <c r="D1770" s="771" t="s">
        <v>3412</v>
      </c>
    </row>
    <row r="1771" spans="1:4" s="770" customFormat="1" ht="11.25" customHeight="1" x14ac:dyDescent="0.2">
      <c r="A1771" s="1181"/>
      <c r="B1771" s="830">
        <v>71.2</v>
      </c>
      <c r="C1771" s="830">
        <v>70.381</v>
      </c>
      <c r="D1771" s="771" t="s">
        <v>11</v>
      </c>
    </row>
    <row r="1772" spans="1:4" s="770" customFormat="1" ht="11.25" customHeight="1" x14ac:dyDescent="0.2">
      <c r="A1772" s="1180" t="s">
        <v>746</v>
      </c>
      <c r="B1772" s="829">
        <v>90</v>
      </c>
      <c r="C1772" s="829">
        <v>90</v>
      </c>
      <c r="D1772" s="769" t="s">
        <v>713</v>
      </c>
    </row>
    <row r="1773" spans="1:4" s="770" customFormat="1" ht="11.25" customHeight="1" x14ac:dyDescent="0.2">
      <c r="A1773" s="1182"/>
      <c r="B1773" s="831">
        <v>90</v>
      </c>
      <c r="C1773" s="831">
        <v>90</v>
      </c>
      <c r="D1773" s="772" t="s">
        <v>11</v>
      </c>
    </row>
    <row r="1774" spans="1:4" s="770" customFormat="1" ht="11.25" customHeight="1" x14ac:dyDescent="0.2">
      <c r="A1774" s="1181" t="s">
        <v>3437</v>
      </c>
      <c r="B1774" s="830">
        <v>60.1</v>
      </c>
      <c r="C1774" s="830">
        <v>59.573300000000003</v>
      </c>
      <c r="D1774" s="771" t="s">
        <v>3412</v>
      </c>
    </row>
    <row r="1775" spans="1:4" s="770" customFormat="1" ht="11.25" customHeight="1" x14ac:dyDescent="0.2">
      <c r="A1775" s="1181"/>
      <c r="B1775" s="830">
        <v>60.1</v>
      </c>
      <c r="C1775" s="830">
        <v>59.573300000000003</v>
      </c>
      <c r="D1775" s="771" t="s">
        <v>11</v>
      </c>
    </row>
    <row r="1776" spans="1:4" s="770" customFormat="1" ht="11.25" customHeight="1" x14ac:dyDescent="0.2">
      <c r="A1776" s="1180" t="s">
        <v>3438</v>
      </c>
      <c r="B1776" s="829">
        <v>71</v>
      </c>
      <c r="C1776" s="829">
        <v>71</v>
      </c>
      <c r="D1776" s="769" t="s">
        <v>3412</v>
      </c>
    </row>
    <row r="1777" spans="1:4" s="770" customFormat="1" ht="11.25" customHeight="1" x14ac:dyDescent="0.2">
      <c r="A1777" s="1182"/>
      <c r="B1777" s="831">
        <v>71</v>
      </c>
      <c r="C1777" s="831">
        <v>71</v>
      </c>
      <c r="D1777" s="772" t="s">
        <v>11</v>
      </c>
    </row>
    <row r="1778" spans="1:4" s="770" customFormat="1" ht="11.25" customHeight="1" x14ac:dyDescent="0.2">
      <c r="A1778" s="1181" t="s">
        <v>3439</v>
      </c>
      <c r="B1778" s="830">
        <v>29.9</v>
      </c>
      <c r="C1778" s="830">
        <v>29.9</v>
      </c>
      <c r="D1778" s="771" t="s">
        <v>3412</v>
      </c>
    </row>
    <row r="1779" spans="1:4" s="770" customFormat="1" ht="11.25" customHeight="1" x14ac:dyDescent="0.2">
      <c r="A1779" s="1181"/>
      <c r="B1779" s="830">
        <v>29.9</v>
      </c>
      <c r="C1779" s="830">
        <v>29.9</v>
      </c>
      <c r="D1779" s="771" t="s">
        <v>11</v>
      </c>
    </row>
    <row r="1780" spans="1:4" s="770" customFormat="1" ht="11.25" customHeight="1" x14ac:dyDescent="0.2">
      <c r="A1780" s="1180" t="s">
        <v>3440</v>
      </c>
      <c r="B1780" s="829">
        <v>23</v>
      </c>
      <c r="C1780" s="829">
        <v>23</v>
      </c>
      <c r="D1780" s="769" t="s">
        <v>3412</v>
      </c>
    </row>
    <row r="1781" spans="1:4" s="770" customFormat="1" ht="11.25" customHeight="1" x14ac:dyDescent="0.2">
      <c r="A1781" s="1182"/>
      <c r="B1781" s="831">
        <v>23</v>
      </c>
      <c r="C1781" s="831">
        <v>23</v>
      </c>
      <c r="D1781" s="772" t="s">
        <v>11</v>
      </c>
    </row>
    <row r="1782" spans="1:4" s="770" customFormat="1" ht="11.25" customHeight="1" x14ac:dyDescent="0.2">
      <c r="A1782" s="1181" t="s">
        <v>3441</v>
      </c>
      <c r="B1782" s="830">
        <v>80</v>
      </c>
      <c r="C1782" s="830">
        <v>80</v>
      </c>
      <c r="D1782" s="771" t="s">
        <v>3412</v>
      </c>
    </row>
    <row r="1783" spans="1:4" s="770" customFormat="1" ht="11.25" customHeight="1" x14ac:dyDescent="0.2">
      <c r="A1783" s="1181"/>
      <c r="B1783" s="830">
        <v>80</v>
      </c>
      <c r="C1783" s="830">
        <v>80</v>
      </c>
      <c r="D1783" s="771" t="s">
        <v>11</v>
      </c>
    </row>
    <row r="1784" spans="1:4" s="770" customFormat="1" ht="11.25" customHeight="1" x14ac:dyDescent="0.2">
      <c r="A1784" s="1180" t="s">
        <v>3442</v>
      </c>
      <c r="B1784" s="829">
        <v>60</v>
      </c>
      <c r="C1784" s="829">
        <v>59.92</v>
      </c>
      <c r="D1784" s="769" t="s">
        <v>3412</v>
      </c>
    </row>
    <row r="1785" spans="1:4" s="770" customFormat="1" ht="11.25" customHeight="1" x14ac:dyDescent="0.2">
      <c r="A1785" s="1182"/>
      <c r="B1785" s="831">
        <v>60</v>
      </c>
      <c r="C1785" s="831">
        <v>59.92</v>
      </c>
      <c r="D1785" s="772" t="s">
        <v>11</v>
      </c>
    </row>
    <row r="1786" spans="1:4" s="770" customFormat="1" ht="11.25" customHeight="1" x14ac:dyDescent="0.2">
      <c r="A1786" s="1181" t="s">
        <v>3443</v>
      </c>
      <c r="B1786" s="830">
        <v>35</v>
      </c>
      <c r="C1786" s="830">
        <v>35</v>
      </c>
      <c r="D1786" s="771" t="s">
        <v>3412</v>
      </c>
    </row>
    <row r="1787" spans="1:4" s="770" customFormat="1" ht="11.25" customHeight="1" x14ac:dyDescent="0.2">
      <c r="A1787" s="1181"/>
      <c r="B1787" s="830">
        <v>35</v>
      </c>
      <c r="C1787" s="830">
        <v>35</v>
      </c>
      <c r="D1787" s="771" t="s">
        <v>11</v>
      </c>
    </row>
    <row r="1788" spans="1:4" s="770" customFormat="1" ht="11.25" customHeight="1" x14ac:dyDescent="0.2">
      <c r="A1788" s="1180" t="s">
        <v>3444</v>
      </c>
      <c r="B1788" s="829">
        <v>80</v>
      </c>
      <c r="C1788" s="829">
        <v>80</v>
      </c>
      <c r="D1788" s="769" t="s">
        <v>3412</v>
      </c>
    </row>
    <row r="1789" spans="1:4" s="770" customFormat="1" ht="11.25" customHeight="1" x14ac:dyDescent="0.2">
      <c r="A1789" s="1182"/>
      <c r="B1789" s="831">
        <v>80</v>
      </c>
      <c r="C1789" s="831">
        <v>80</v>
      </c>
      <c r="D1789" s="772" t="s">
        <v>11</v>
      </c>
    </row>
    <row r="1790" spans="1:4" s="770" customFormat="1" ht="11.25" customHeight="1" x14ac:dyDescent="0.2">
      <c r="A1790" s="1181" t="s">
        <v>3445</v>
      </c>
      <c r="B1790" s="830">
        <v>33.299999999999997</v>
      </c>
      <c r="C1790" s="830">
        <v>33.299999999999997</v>
      </c>
      <c r="D1790" s="771" t="s">
        <v>3412</v>
      </c>
    </row>
    <row r="1791" spans="1:4" s="770" customFormat="1" ht="11.25" customHeight="1" x14ac:dyDescent="0.2">
      <c r="A1791" s="1181"/>
      <c r="B1791" s="830">
        <v>33.299999999999997</v>
      </c>
      <c r="C1791" s="830">
        <v>33.299999999999997</v>
      </c>
      <c r="D1791" s="771" t="s">
        <v>11</v>
      </c>
    </row>
    <row r="1792" spans="1:4" s="770" customFormat="1" ht="11.25" customHeight="1" x14ac:dyDescent="0.2">
      <c r="A1792" s="1180" t="s">
        <v>3446</v>
      </c>
      <c r="B1792" s="829">
        <v>130</v>
      </c>
      <c r="C1792" s="829">
        <v>129.727</v>
      </c>
      <c r="D1792" s="769" t="s">
        <v>3412</v>
      </c>
    </row>
    <row r="1793" spans="1:4" s="770" customFormat="1" ht="11.25" customHeight="1" x14ac:dyDescent="0.2">
      <c r="A1793" s="1182"/>
      <c r="B1793" s="831">
        <v>130</v>
      </c>
      <c r="C1793" s="831">
        <v>129.727</v>
      </c>
      <c r="D1793" s="772" t="s">
        <v>11</v>
      </c>
    </row>
    <row r="1794" spans="1:4" s="770" customFormat="1" ht="11.25" customHeight="1" x14ac:dyDescent="0.2">
      <c r="A1794" s="1181" t="s">
        <v>3447</v>
      </c>
      <c r="B1794" s="830">
        <v>63</v>
      </c>
      <c r="C1794" s="830">
        <v>63</v>
      </c>
      <c r="D1794" s="771" t="s">
        <v>3412</v>
      </c>
    </row>
    <row r="1795" spans="1:4" s="770" customFormat="1" ht="11.25" customHeight="1" x14ac:dyDescent="0.2">
      <c r="A1795" s="1181"/>
      <c r="B1795" s="830">
        <v>63</v>
      </c>
      <c r="C1795" s="830">
        <v>63</v>
      </c>
      <c r="D1795" s="771" t="s">
        <v>11</v>
      </c>
    </row>
    <row r="1796" spans="1:4" s="770" customFormat="1" ht="11.25" customHeight="1" x14ac:dyDescent="0.2">
      <c r="A1796" s="1180" t="s">
        <v>3448</v>
      </c>
      <c r="B1796" s="829">
        <v>36.9</v>
      </c>
      <c r="C1796" s="829">
        <v>34.58</v>
      </c>
      <c r="D1796" s="769" t="s">
        <v>3412</v>
      </c>
    </row>
    <row r="1797" spans="1:4" s="770" customFormat="1" ht="11.25" customHeight="1" x14ac:dyDescent="0.2">
      <c r="A1797" s="1182"/>
      <c r="B1797" s="831">
        <v>36.9</v>
      </c>
      <c r="C1797" s="831">
        <v>34.58</v>
      </c>
      <c r="D1797" s="772" t="s">
        <v>11</v>
      </c>
    </row>
    <row r="1798" spans="1:4" s="770" customFormat="1" ht="11.25" customHeight="1" x14ac:dyDescent="0.2">
      <c r="A1798" s="1181" t="s">
        <v>3449</v>
      </c>
      <c r="B1798" s="830">
        <v>80</v>
      </c>
      <c r="C1798" s="830">
        <v>80</v>
      </c>
      <c r="D1798" s="771" t="s">
        <v>3412</v>
      </c>
    </row>
    <row r="1799" spans="1:4" s="770" customFormat="1" ht="11.25" customHeight="1" x14ac:dyDescent="0.2">
      <c r="A1799" s="1181"/>
      <c r="B1799" s="830">
        <v>80</v>
      </c>
      <c r="C1799" s="830">
        <v>80</v>
      </c>
      <c r="D1799" s="771" t="s">
        <v>11</v>
      </c>
    </row>
    <row r="1800" spans="1:4" s="770" customFormat="1" ht="11.25" customHeight="1" x14ac:dyDescent="0.2">
      <c r="A1800" s="1180" t="s">
        <v>3450</v>
      </c>
      <c r="B1800" s="829">
        <v>46.5</v>
      </c>
      <c r="C1800" s="829">
        <v>46.5</v>
      </c>
      <c r="D1800" s="769" t="s">
        <v>3412</v>
      </c>
    </row>
    <row r="1801" spans="1:4" s="770" customFormat="1" ht="11.25" customHeight="1" x14ac:dyDescent="0.2">
      <c r="A1801" s="1182"/>
      <c r="B1801" s="831">
        <v>46.5</v>
      </c>
      <c r="C1801" s="831">
        <v>46.5</v>
      </c>
      <c r="D1801" s="772" t="s">
        <v>11</v>
      </c>
    </row>
    <row r="1802" spans="1:4" s="770" customFormat="1" ht="11.25" customHeight="1" x14ac:dyDescent="0.2">
      <c r="A1802" s="1181" t="s">
        <v>3451</v>
      </c>
      <c r="B1802" s="830">
        <v>38.799999999999997</v>
      </c>
      <c r="C1802" s="830">
        <v>38.799999999999997</v>
      </c>
      <c r="D1802" s="771" t="s">
        <v>3412</v>
      </c>
    </row>
    <row r="1803" spans="1:4" s="770" customFormat="1" ht="11.25" customHeight="1" x14ac:dyDescent="0.2">
      <c r="A1803" s="1181"/>
      <c r="B1803" s="830">
        <v>38.799999999999997</v>
      </c>
      <c r="C1803" s="830">
        <v>38.799999999999997</v>
      </c>
      <c r="D1803" s="771" t="s">
        <v>11</v>
      </c>
    </row>
    <row r="1804" spans="1:4" s="770" customFormat="1" ht="11.25" customHeight="1" x14ac:dyDescent="0.2">
      <c r="A1804" s="1180" t="s">
        <v>3452</v>
      </c>
      <c r="B1804" s="829">
        <v>157.1</v>
      </c>
      <c r="C1804" s="829">
        <v>157.1</v>
      </c>
      <c r="D1804" s="769" t="s">
        <v>3412</v>
      </c>
    </row>
    <row r="1805" spans="1:4" s="770" customFormat="1" ht="11.25" customHeight="1" x14ac:dyDescent="0.2">
      <c r="A1805" s="1182"/>
      <c r="B1805" s="831">
        <v>157.1</v>
      </c>
      <c r="C1805" s="831">
        <v>157.1</v>
      </c>
      <c r="D1805" s="772" t="s">
        <v>11</v>
      </c>
    </row>
    <row r="1806" spans="1:4" s="770" customFormat="1" ht="11.25" customHeight="1" x14ac:dyDescent="0.2">
      <c r="A1806" s="1181" t="s">
        <v>3453</v>
      </c>
      <c r="B1806" s="830">
        <v>20</v>
      </c>
      <c r="C1806" s="830">
        <v>20</v>
      </c>
      <c r="D1806" s="771" t="s">
        <v>3412</v>
      </c>
    </row>
    <row r="1807" spans="1:4" s="770" customFormat="1" ht="11.25" customHeight="1" x14ac:dyDescent="0.2">
      <c r="A1807" s="1181"/>
      <c r="B1807" s="830">
        <v>20</v>
      </c>
      <c r="C1807" s="830">
        <v>20</v>
      </c>
      <c r="D1807" s="771" t="s">
        <v>11</v>
      </c>
    </row>
    <row r="1808" spans="1:4" s="770" customFormat="1" ht="11.25" customHeight="1" x14ac:dyDescent="0.2">
      <c r="A1808" s="1180" t="s">
        <v>3454</v>
      </c>
      <c r="B1808" s="829">
        <v>55</v>
      </c>
      <c r="C1808" s="829">
        <v>55</v>
      </c>
      <c r="D1808" s="769" t="s">
        <v>3412</v>
      </c>
    </row>
    <row r="1809" spans="1:4" s="770" customFormat="1" ht="11.25" customHeight="1" x14ac:dyDescent="0.2">
      <c r="A1809" s="1182"/>
      <c r="B1809" s="831">
        <v>55</v>
      </c>
      <c r="C1809" s="831">
        <v>55</v>
      </c>
      <c r="D1809" s="772" t="s">
        <v>11</v>
      </c>
    </row>
    <row r="1810" spans="1:4" s="770" customFormat="1" ht="11.25" customHeight="1" x14ac:dyDescent="0.2">
      <c r="A1810" s="1180" t="s">
        <v>3455</v>
      </c>
      <c r="B1810" s="829">
        <v>72</v>
      </c>
      <c r="C1810" s="829">
        <v>72</v>
      </c>
      <c r="D1810" s="769" t="s">
        <v>3412</v>
      </c>
    </row>
    <row r="1811" spans="1:4" s="770" customFormat="1" ht="11.25" customHeight="1" x14ac:dyDescent="0.2">
      <c r="A1811" s="1182"/>
      <c r="B1811" s="831">
        <v>72</v>
      </c>
      <c r="C1811" s="831">
        <v>72</v>
      </c>
      <c r="D1811" s="772" t="s">
        <v>11</v>
      </c>
    </row>
    <row r="1812" spans="1:4" s="770" customFormat="1" ht="11.25" customHeight="1" x14ac:dyDescent="0.2">
      <c r="A1812" s="1180" t="s">
        <v>3456</v>
      </c>
      <c r="B1812" s="829">
        <v>53.1</v>
      </c>
      <c r="C1812" s="829">
        <v>53.1</v>
      </c>
      <c r="D1812" s="769" t="s">
        <v>3412</v>
      </c>
    </row>
    <row r="1813" spans="1:4" s="770" customFormat="1" ht="11.25" customHeight="1" x14ac:dyDescent="0.2">
      <c r="A1813" s="1182"/>
      <c r="B1813" s="831">
        <v>53.1</v>
      </c>
      <c r="C1813" s="831">
        <v>53.1</v>
      </c>
      <c r="D1813" s="772" t="s">
        <v>11</v>
      </c>
    </row>
    <row r="1814" spans="1:4" s="770" customFormat="1" ht="21" x14ac:dyDescent="0.2">
      <c r="A1814" s="1181" t="s">
        <v>3457</v>
      </c>
      <c r="B1814" s="830">
        <v>50</v>
      </c>
      <c r="C1814" s="830">
        <v>50</v>
      </c>
      <c r="D1814" s="771" t="s">
        <v>2702</v>
      </c>
    </row>
    <row r="1815" spans="1:4" s="770" customFormat="1" ht="11.25" customHeight="1" x14ac:dyDescent="0.2">
      <c r="A1815" s="1181"/>
      <c r="B1815" s="830">
        <v>80</v>
      </c>
      <c r="C1815" s="830">
        <v>80</v>
      </c>
      <c r="D1815" s="771" t="s">
        <v>3412</v>
      </c>
    </row>
    <row r="1816" spans="1:4" s="770" customFormat="1" ht="11.25" customHeight="1" x14ac:dyDescent="0.2">
      <c r="A1816" s="1181"/>
      <c r="B1816" s="830">
        <v>130</v>
      </c>
      <c r="C1816" s="830">
        <v>130</v>
      </c>
      <c r="D1816" s="771" t="s">
        <v>11</v>
      </c>
    </row>
    <row r="1817" spans="1:4" s="770" customFormat="1" ht="11.25" customHeight="1" x14ac:dyDescent="0.2">
      <c r="A1817" s="1180" t="s">
        <v>3458</v>
      </c>
      <c r="B1817" s="829">
        <v>56.8</v>
      </c>
      <c r="C1817" s="829">
        <v>56.8</v>
      </c>
      <c r="D1817" s="769" t="s">
        <v>3412</v>
      </c>
    </row>
    <row r="1818" spans="1:4" s="770" customFormat="1" ht="11.25" customHeight="1" x14ac:dyDescent="0.2">
      <c r="A1818" s="1182"/>
      <c r="B1818" s="831">
        <v>56.8</v>
      </c>
      <c r="C1818" s="831">
        <v>56.8</v>
      </c>
      <c r="D1818" s="772" t="s">
        <v>11</v>
      </c>
    </row>
    <row r="1819" spans="1:4" s="770" customFormat="1" ht="11.25" customHeight="1" x14ac:dyDescent="0.2">
      <c r="A1819" s="1181" t="s">
        <v>3459</v>
      </c>
      <c r="B1819" s="830">
        <v>80</v>
      </c>
      <c r="C1819" s="830">
        <v>80</v>
      </c>
      <c r="D1819" s="771" t="s">
        <v>3412</v>
      </c>
    </row>
    <row r="1820" spans="1:4" s="770" customFormat="1" ht="11.25" customHeight="1" x14ac:dyDescent="0.2">
      <c r="A1820" s="1181"/>
      <c r="B1820" s="830">
        <v>80</v>
      </c>
      <c r="C1820" s="830">
        <v>80</v>
      </c>
      <c r="D1820" s="771" t="s">
        <v>11</v>
      </c>
    </row>
    <row r="1821" spans="1:4" s="770" customFormat="1" ht="11.25" customHeight="1" x14ac:dyDescent="0.2">
      <c r="A1821" s="1180" t="s">
        <v>3460</v>
      </c>
      <c r="B1821" s="829">
        <v>80</v>
      </c>
      <c r="C1821" s="829">
        <v>80</v>
      </c>
      <c r="D1821" s="769" t="s">
        <v>3412</v>
      </c>
    </row>
    <row r="1822" spans="1:4" s="770" customFormat="1" ht="11.25" customHeight="1" x14ac:dyDescent="0.2">
      <c r="A1822" s="1182"/>
      <c r="B1822" s="831">
        <v>80</v>
      </c>
      <c r="C1822" s="831">
        <v>80</v>
      </c>
      <c r="D1822" s="772" t="s">
        <v>11</v>
      </c>
    </row>
    <row r="1823" spans="1:4" s="770" customFormat="1" ht="11.25" customHeight="1" x14ac:dyDescent="0.2">
      <c r="A1823" s="1181" t="s">
        <v>3461</v>
      </c>
      <c r="B1823" s="830">
        <v>44.8</v>
      </c>
      <c r="C1823" s="830">
        <v>44.8</v>
      </c>
      <c r="D1823" s="771" t="s">
        <v>3412</v>
      </c>
    </row>
    <row r="1824" spans="1:4" s="770" customFormat="1" ht="11.25" customHeight="1" x14ac:dyDescent="0.2">
      <c r="A1824" s="1181"/>
      <c r="B1824" s="830">
        <v>44.8</v>
      </c>
      <c r="C1824" s="830">
        <v>44.8</v>
      </c>
      <c r="D1824" s="771" t="s">
        <v>11</v>
      </c>
    </row>
    <row r="1825" spans="1:4" s="770" customFormat="1" ht="11.25" customHeight="1" x14ac:dyDescent="0.2">
      <c r="A1825" s="1180" t="s">
        <v>3462</v>
      </c>
      <c r="B1825" s="829">
        <v>80</v>
      </c>
      <c r="C1825" s="829">
        <v>80</v>
      </c>
      <c r="D1825" s="769" t="s">
        <v>3412</v>
      </c>
    </row>
    <row r="1826" spans="1:4" s="770" customFormat="1" ht="11.25" customHeight="1" x14ac:dyDescent="0.2">
      <c r="A1826" s="1182"/>
      <c r="B1826" s="831">
        <v>80</v>
      </c>
      <c r="C1826" s="831">
        <v>80</v>
      </c>
      <c r="D1826" s="772" t="s">
        <v>11</v>
      </c>
    </row>
    <row r="1827" spans="1:4" s="770" customFormat="1" ht="11.25" customHeight="1" x14ac:dyDescent="0.2">
      <c r="A1827" s="1181" t="s">
        <v>3463</v>
      </c>
      <c r="B1827" s="830">
        <v>34.5</v>
      </c>
      <c r="C1827" s="830">
        <v>34.5</v>
      </c>
      <c r="D1827" s="771" t="s">
        <v>3412</v>
      </c>
    </row>
    <row r="1828" spans="1:4" s="770" customFormat="1" ht="11.25" customHeight="1" x14ac:dyDescent="0.2">
      <c r="A1828" s="1181"/>
      <c r="B1828" s="830">
        <v>34.5</v>
      </c>
      <c r="C1828" s="830">
        <v>34.5</v>
      </c>
      <c r="D1828" s="771" t="s">
        <v>11</v>
      </c>
    </row>
    <row r="1829" spans="1:4" s="770" customFormat="1" ht="11.25" customHeight="1" x14ac:dyDescent="0.2">
      <c r="A1829" s="1180" t="s">
        <v>3464</v>
      </c>
      <c r="B1829" s="829">
        <v>80</v>
      </c>
      <c r="C1829" s="829">
        <v>80</v>
      </c>
      <c r="D1829" s="769" t="s">
        <v>3412</v>
      </c>
    </row>
    <row r="1830" spans="1:4" s="770" customFormat="1" ht="11.25" customHeight="1" x14ac:dyDescent="0.2">
      <c r="A1830" s="1182"/>
      <c r="B1830" s="831">
        <v>80</v>
      </c>
      <c r="C1830" s="831">
        <v>80</v>
      </c>
      <c r="D1830" s="772" t="s">
        <v>11</v>
      </c>
    </row>
    <row r="1831" spans="1:4" s="770" customFormat="1" ht="11.25" customHeight="1" x14ac:dyDescent="0.2">
      <c r="A1831" s="1181" t="s">
        <v>3465</v>
      </c>
      <c r="B1831" s="830">
        <v>80</v>
      </c>
      <c r="C1831" s="830">
        <v>80</v>
      </c>
      <c r="D1831" s="771" t="s">
        <v>3412</v>
      </c>
    </row>
    <row r="1832" spans="1:4" s="770" customFormat="1" ht="11.25" customHeight="1" x14ac:dyDescent="0.2">
      <c r="A1832" s="1181"/>
      <c r="B1832" s="830">
        <v>80</v>
      </c>
      <c r="C1832" s="830">
        <v>80</v>
      </c>
      <c r="D1832" s="771" t="s">
        <v>11</v>
      </c>
    </row>
    <row r="1833" spans="1:4" s="770" customFormat="1" ht="11.25" customHeight="1" x14ac:dyDescent="0.2">
      <c r="A1833" s="1180" t="s">
        <v>3466</v>
      </c>
      <c r="B1833" s="829">
        <v>80</v>
      </c>
      <c r="C1833" s="829">
        <v>80</v>
      </c>
      <c r="D1833" s="769" t="s">
        <v>3412</v>
      </c>
    </row>
    <row r="1834" spans="1:4" s="770" customFormat="1" ht="11.25" customHeight="1" x14ac:dyDescent="0.2">
      <c r="A1834" s="1182"/>
      <c r="B1834" s="831">
        <v>80</v>
      </c>
      <c r="C1834" s="831">
        <v>80</v>
      </c>
      <c r="D1834" s="772" t="s">
        <v>11</v>
      </c>
    </row>
    <row r="1835" spans="1:4" s="770" customFormat="1" ht="11.25" customHeight="1" x14ac:dyDescent="0.2">
      <c r="A1835" s="1181" t="s">
        <v>3467</v>
      </c>
      <c r="B1835" s="830">
        <v>34.6</v>
      </c>
      <c r="C1835" s="830">
        <v>34.6</v>
      </c>
      <c r="D1835" s="771" t="s">
        <v>3412</v>
      </c>
    </row>
    <row r="1836" spans="1:4" s="770" customFormat="1" ht="11.25" customHeight="1" x14ac:dyDescent="0.2">
      <c r="A1836" s="1181"/>
      <c r="B1836" s="830">
        <v>34.6</v>
      </c>
      <c r="C1836" s="830">
        <v>34.6</v>
      </c>
      <c r="D1836" s="771" t="s">
        <v>11</v>
      </c>
    </row>
    <row r="1837" spans="1:4" s="770" customFormat="1" ht="11.25" customHeight="1" x14ac:dyDescent="0.2">
      <c r="A1837" s="1180" t="s">
        <v>3468</v>
      </c>
      <c r="B1837" s="829">
        <v>111.7</v>
      </c>
      <c r="C1837" s="829">
        <v>111.7</v>
      </c>
      <c r="D1837" s="769" t="s">
        <v>3412</v>
      </c>
    </row>
    <row r="1838" spans="1:4" s="770" customFormat="1" ht="11.25" customHeight="1" x14ac:dyDescent="0.2">
      <c r="A1838" s="1182"/>
      <c r="B1838" s="831">
        <v>111.7</v>
      </c>
      <c r="C1838" s="831">
        <v>111.7</v>
      </c>
      <c r="D1838" s="772" t="s">
        <v>11</v>
      </c>
    </row>
    <row r="1839" spans="1:4" s="770" customFormat="1" ht="11.25" customHeight="1" x14ac:dyDescent="0.2">
      <c r="A1839" s="1181" t="s">
        <v>3469</v>
      </c>
      <c r="B1839" s="830">
        <v>79.5</v>
      </c>
      <c r="C1839" s="830">
        <v>79.5</v>
      </c>
      <c r="D1839" s="771" t="s">
        <v>3412</v>
      </c>
    </row>
    <row r="1840" spans="1:4" s="770" customFormat="1" ht="11.25" customHeight="1" x14ac:dyDescent="0.2">
      <c r="A1840" s="1181"/>
      <c r="B1840" s="830">
        <v>79.5</v>
      </c>
      <c r="C1840" s="830">
        <v>79.5</v>
      </c>
      <c r="D1840" s="771" t="s">
        <v>11</v>
      </c>
    </row>
    <row r="1841" spans="1:4" s="770" customFormat="1" ht="11.25" customHeight="1" x14ac:dyDescent="0.2">
      <c r="A1841" s="1180" t="s">
        <v>3470</v>
      </c>
      <c r="B1841" s="829">
        <v>17.5</v>
      </c>
      <c r="C1841" s="829">
        <v>16.992000000000001</v>
      </c>
      <c r="D1841" s="769" t="s">
        <v>3412</v>
      </c>
    </row>
    <row r="1842" spans="1:4" s="770" customFormat="1" ht="11.25" customHeight="1" x14ac:dyDescent="0.2">
      <c r="A1842" s="1182"/>
      <c r="B1842" s="831">
        <v>17.5</v>
      </c>
      <c r="C1842" s="831">
        <v>16.992000000000001</v>
      </c>
      <c r="D1842" s="772" t="s">
        <v>11</v>
      </c>
    </row>
    <row r="1843" spans="1:4" s="770" customFormat="1" ht="11.25" customHeight="1" x14ac:dyDescent="0.2">
      <c r="A1843" s="1181" t="s">
        <v>3471</v>
      </c>
      <c r="B1843" s="830">
        <v>75.599999999999994</v>
      </c>
      <c r="C1843" s="830">
        <v>75.599999999999994</v>
      </c>
      <c r="D1843" s="771" t="s">
        <v>3412</v>
      </c>
    </row>
    <row r="1844" spans="1:4" s="770" customFormat="1" ht="11.25" customHeight="1" x14ac:dyDescent="0.2">
      <c r="A1844" s="1181"/>
      <c r="B1844" s="830">
        <v>75.599999999999994</v>
      </c>
      <c r="C1844" s="830">
        <v>75.599999999999994</v>
      </c>
      <c r="D1844" s="771" t="s">
        <v>11</v>
      </c>
    </row>
    <row r="1845" spans="1:4" s="770" customFormat="1" ht="11.25" customHeight="1" x14ac:dyDescent="0.2">
      <c r="A1845" s="1180" t="s">
        <v>3472</v>
      </c>
      <c r="B1845" s="829">
        <v>80</v>
      </c>
      <c r="C1845" s="829">
        <v>80</v>
      </c>
      <c r="D1845" s="769" t="s">
        <v>3412</v>
      </c>
    </row>
    <row r="1846" spans="1:4" s="770" customFormat="1" ht="11.25" customHeight="1" x14ac:dyDescent="0.2">
      <c r="A1846" s="1182"/>
      <c r="B1846" s="831">
        <v>80</v>
      </c>
      <c r="C1846" s="831">
        <v>80</v>
      </c>
      <c r="D1846" s="772" t="s">
        <v>11</v>
      </c>
    </row>
    <row r="1847" spans="1:4" s="770" customFormat="1" ht="11.25" customHeight="1" x14ac:dyDescent="0.2">
      <c r="A1847" s="1181" t="s">
        <v>3473</v>
      </c>
      <c r="B1847" s="830">
        <v>40</v>
      </c>
      <c r="C1847" s="830">
        <v>40</v>
      </c>
      <c r="D1847" s="771" t="s">
        <v>3412</v>
      </c>
    </row>
    <row r="1848" spans="1:4" s="770" customFormat="1" ht="11.25" customHeight="1" x14ac:dyDescent="0.2">
      <c r="A1848" s="1181"/>
      <c r="B1848" s="830">
        <v>40</v>
      </c>
      <c r="C1848" s="830">
        <v>40</v>
      </c>
      <c r="D1848" s="771" t="s">
        <v>11</v>
      </c>
    </row>
    <row r="1849" spans="1:4" s="770" customFormat="1" ht="11.25" customHeight="1" x14ac:dyDescent="0.2">
      <c r="A1849" s="1180" t="s">
        <v>3474</v>
      </c>
      <c r="B1849" s="829">
        <v>48</v>
      </c>
      <c r="C1849" s="829">
        <v>48</v>
      </c>
      <c r="D1849" s="769" t="s">
        <v>3412</v>
      </c>
    </row>
    <row r="1850" spans="1:4" s="770" customFormat="1" ht="11.25" customHeight="1" x14ac:dyDescent="0.2">
      <c r="A1850" s="1182"/>
      <c r="B1850" s="831">
        <v>48</v>
      </c>
      <c r="C1850" s="831">
        <v>48</v>
      </c>
      <c r="D1850" s="772" t="s">
        <v>11</v>
      </c>
    </row>
    <row r="1851" spans="1:4" s="770" customFormat="1" ht="11.25" customHeight="1" x14ac:dyDescent="0.2">
      <c r="A1851" s="1181" t="s">
        <v>3475</v>
      </c>
      <c r="B1851" s="830">
        <v>65.7</v>
      </c>
      <c r="C1851" s="830">
        <v>65.7</v>
      </c>
      <c r="D1851" s="771" t="s">
        <v>3412</v>
      </c>
    </row>
    <row r="1852" spans="1:4" s="770" customFormat="1" ht="11.25" customHeight="1" x14ac:dyDescent="0.2">
      <c r="A1852" s="1181"/>
      <c r="B1852" s="830">
        <v>65.7</v>
      </c>
      <c r="C1852" s="830">
        <v>65.7</v>
      </c>
      <c r="D1852" s="771" t="s">
        <v>11</v>
      </c>
    </row>
    <row r="1853" spans="1:4" s="770" customFormat="1" ht="11.25" customHeight="1" x14ac:dyDescent="0.2">
      <c r="A1853" s="1180" t="s">
        <v>3476</v>
      </c>
      <c r="B1853" s="829">
        <v>80</v>
      </c>
      <c r="C1853" s="829">
        <v>80</v>
      </c>
      <c r="D1853" s="769" t="s">
        <v>3412</v>
      </c>
    </row>
    <row r="1854" spans="1:4" s="770" customFormat="1" ht="11.25" customHeight="1" x14ac:dyDescent="0.2">
      <c r="A1854" s="1182"/>
      <c r="B1854" s="831">
        <v>80</v>
      </c>
      <c r="C1854" s="831">
        <v>80</v>
      </c>
      <c r="D1854" s="772" t="s">
        <v>11</v>
      </c>
    </row>
    <row r="1855" spans="1:4" s="770" customFormat="1" ht="11.25" customHeight="1" x14ac:dyDescent="0.2">
      <c r="A1855" s="1180" t="s">
        <v>3477</v>
      </c>
      <c r="B1855" s="829">
        <v>55.2</v>
      </c>
      <c r="C1855" s="829">
        <v>55.2</v>
      </c>
      <c r="D1855" s="769" t="s">
        <v>3412</v>
      </c>
    </row>
    <row r="1856" spans="1:4" s="770" customFormat="1" ht="11.25" customHeight="1" x14ac:dyDescent="0.2">
      <c r="A1856" s="1182"/>
      <c r="B1856" s="831">
        <v>55.2</v>
      </c>
      <c r="C1856" s="831">
        <v>55.2</v>
      </c>
      <c r="D1856" s="772" t="s">
        <v>11</v>
      </c>
    </row>
    <row r="1857" spans="1:4" s="770" customFormat="1" ht="11.25" customHeight="1" x14ac:dyDescent="0.2">
      <c r="A1857" s="1180" t="s">
        <v>3478</v>
      </c>
      <c r="B1857" s="829">
        <v>28.9</v>
      </c>
      <c r="C1857" s="829">
        <v>28.9</v>
      </c>
      <c r="D1857" s="769" t="s">
        <v>3412</v>
      </c>
    </row>
    <row r="1858" spans="1:4" s="770" customFormat="1" ht="11.25" customHeight="1" x14ac:dyDescent="0.2">
      <c r="A1858" s="1182"/>
      <c r="B1858" s="831">
        <v>28.9</v>
      </c>
      <c r="C1858" s="831">
        <v>28.9</v>
      </c>
      <c r="D1858" s="772" t="s">
        <v>11</v>
      </c>
    </row>
    <row r="1859" spans="1:4" s="770" customFormat="1" ht="11.25" customHeight="1" x14ac:dyDescent="0.2">
      <c r="A1859" s="1181" t="s">
        <v>3479</v>
      </c>
      <c r="B1859" s="830">
        <v>80</v>
      </c>
      <c r="C1859" s="830">
        <v>80</v>
      </c>
      <c r="D1859" s="771" t="s">
        <v>3412</v>
      </c>
    </row>
    <row r="1860" spans="1:4" s="770" customFormat="1" ht="11.25" customHeight="1" x14ac:dyDescent="0.2">
      <c r="A1860" s="1181"/>
      <c r="B1860" s="830">
        <v>80</v>
      </c>
      <c r="C1860" s="830">
        <v>80</v>
      </c>
      <c r="D1860" s="771" t="s">
        <v>11</v>
      </c>
    </row>
    <row r="1861" spans="1:4" s="770" customFormat="1" ht="11.25" customHeight="1" x14ac:dyDescent="0.2">
      <c r="A1861" s="1180" t="s">
        <v>900</v>
      </c>
      <c r="B1861" s="829">
        <v>100</v>
      </c>
      <c r="C1861" s="829">
        <v>100</v>
      </c>
      <c r="D1861" s="769" t="s">
        <v>3480</v>
      </c>
    </row>
    <row r="1862" spans="1:4" s="770" customFormat="1" ht="11.25" customHeight="1" x14ac:dyDescent="0.2">
      <c r="A1862" s="1182"/>
      <c r="B1862" s="831">
        <v>100</v>
      </c>
      <c r="C1862" s="831">
        <v>100</v>
      </c>
      <c r="D1862" s="772" t="s">
        <v>11</v>
      </c>
    </row>
    <row r="1863" spans="1:4" s="770" customFormat="1" ht="11.25" customHeight="1" x14ac:dyDescent="0.2">
      <c r="A1863" s="1181" t="s">
        <v>3481</v>
      </c>
      <c r="B1863" s="830">
        <v>68</v>
      </c>
      <c r="C1863" s="830">
        <v>68</v>
      </c>
      <c r="D1863" s="771" t="s">
        <v>3412</v>
      </c>
    </row>
    <row r="1864" spans="1:4" s="770" customFormat="1" ht="11.25" customHeight="1" x14ac:dyDescent="0.2">
      <c r="A1864" s="1181"/>
      <c r="B1864" s="830">
        <v>68</v>
      </c>
      <c r="C1864" s="830">
        <v>68</v>
      </c>
      <c r="D1864" s="771" t="s">
        <v>11</v>
      </c>
    </row>
    <row r="1865" spans="1:4" s="770" customFormat="1" ht="11.25" customHeight="1" x14ac:dyDescent="0.2">
      <c r="A1865" s="1180" t="s">
        <v>661</v>
      </c>
      <c r="B1865" s="829">
        <v>50</v>
      </c>
      <c r="C1865" s="829">
        <v>50</v>
      </c>
      <c r="D1865" s="769" t="s">
        <v>3482</v>
      </c>
    </row>
    <row r="1866" spans="1:4" s="770" customFormat="1" ht="11.25" customHeight="1" x14ac:dyDescent="0.2">
      <c r="A1866" s="1182"/>
      <c r="B1866" s="831">
        <v>50</v>
      </c>
      <c r="C1866" s="831">
        <v>50</v>
      </c>
      <c r="D1866" s="772" t="s">
        <v>11</v>
      </c>
    </row>
    <row r="1867" spans="1:4" s="770" customFormat="1" ht="11.25" customHeight="1" x14ac:dyDescent="0.2">
      <c r="A1867" s="1181" t="s">
        <v>557</v>
      </c>
      <c r="B1867" s="830">
        <v>50</v>
      </c>
      <c r="C1867" s="830">
        <v>50</v>
      </c>
      <c r="D1867" s="771" t="s">
        <v>3483</v>
      </c>
    </row>
    <row r="1868" spans="1:4" s="770" customFormat="1" ht="11.25" customHeight="1" x14ac:dyDescent="0.2">
      <c r="A1868" s="1181"/>
      <c r="B1868" s="830">
        <v>72</v>
      </c>
      <c r="C1868" s="830">
        <v>72</v>
      </c>
      <c r="D1868" s="771" t="s">
        <v>3412</v>
      </c>
    </row>
    <row r="1869" spans="1:4" s="770" customFormat="1" ht="11.25" customHeight="1" x14ac:dyDescent="0.2">
      <c r="A1869" s="1181"/>
      <c r="B1869" s="830">
        <v>122</v>
      </c>
      <c r="C1869" s="830">
        <v>122</v>
      </c>
      <c r="D1869" s="771" t="s">
        <v>11</v>
      </c>
    </row>
    <row r="1870" spans="1:4" s="770" customFormat="1" ht="11.25" customHeight="1" x14ac:dyDescent="0.2">
      <c r="A1870" s="1180" t="s">
        <v>3484</v>
      </c>
      <c r="B1870" s="829">
        <v>66.599999999999994</v>
      </c>
      <c r="C1870" s="829">
        <v>66.599999999999994</v>
      </c>
      <c r="D1870" s="769" t="s">
        <v>3412</v>
      </c>
    </row>
    <row r="1871" spans="1:4" s="770" customFormat="1" ht="11.25" customHeight="1" x14ac:dyDescent="0.2">
      <c r="A1871" s="1182"/>
      <c r="B1871" s="831">
        <v>66.599999999999994</v>
      </c>
      <c r="C1871" s="831">
        <v>66.599999999999994</v>
      </c>
      <c r="D1871" s="772" t="s">
        <v>11</v>
      </c>
    </row>
    <row r="1872" spans="1:4" s="770" customFormat="1" ht="11.25" customHeight="1" x14ac:dyDescent="0.2">
      <c r="A1872" s="1181" t="s">
        <v>3485</v>
      </c>
      <c r="B1872" s="830">
        <v>79.2</v>
      </c>
      <c r="C1872" s="830">
        <v>79.2</v>
      </c>
      <c r="D1872" s="771" t="s">
        <v>3412</v>
      </c>
    </row>
    <row r="1873" spans="1:4" s="770" customFormat="1" ht="11.25" customHeight="1" x14ac:dyDescent="0.2">
      <c r="A1873" s="1181"/>
      <c r="B1873" s="830">
        <v>79.2</v>
      </c>
      <c r="C1873" s="830">
        <v>79.2</v>
      </c>
      <c r="D1873" s="771" t="s">
        <v>11</v>
      </c>
    </row>
    <row r="1874" spans="1:4" s="770" customFormat="1" ht="11.25" customHeight="1" x14ac:dyDescent="0.2">
      <c r="A1874" s="1180" t="s">
        <v>3486</v>
      </c>
      <c r="B1874" s="829">
        <v>34.200000000000003</v>
      </c>
      <c r="C1874" s="829">
        <v>34.200000000000003</v>
      </c>
      <c r="D1874" s="769" t="s">
        <v>3412</v>
      </c>
    </row>
    <row r="1875" spans="1:4" s="770" customFormat="1" ht="11.25" customHeight="1" x14ac:dyDescent="0.2">
      <c r="A1875" s="1182"/>
      <c r="B1875" s="831">
        <v>34.200000000000003</v>
      </c>
      <c r="C1875" s="831">
        <v>34.200000000000003</v>
      </c>
      <c r="D1875" s="772" t="s">
        <v>11</v>
      </c>
    </row>
    <row r="1876" spans="1:4" s="770" customFormat="1" ht="11.25" customHeight="1" x14ac:dyDescent="0.2">
      <c r="A1876" s="1181" t="s">
        <v>3487</v>
      </c>
      <c r="B1876" s="830">
        <v>67.5</v>
      </c>
      <c r="C1876" s="830">
        <v>67.5</v>
      </c>
      <c r="D1876" s="771" t="s">
        <v>3412</v>
      </c>
    </row>
    <row r="1877" spans="1:4" s="770" customFormat="1" ht="11.25" customHeight="1" x14ac:dyDescent="0.2">
      <c r="A1877" s="1181"/>
      <c r="B1877" s="830">
        <v>67.5</v>
      </c>
      <c r="C1877" s="830">
        <v>67.5</v>
      </c>
      <c r="D1877" s="771" t="s">
        <v>11</v>
      </c>
    </row>
    <row r="1878" spans="1:4" s="770" customFormat="1" ht="11.25" customHeight="1" x14ac:dyDescent="0.2">
      <c r="A1878" s="1180" t="s">
        <v>3488</v>
      </c>
      <c r="B1878" s="829">
        <v>66.599999999999994</v>
      </c>
      <c r="C1878" s="829">
        <v>66.599999999999994</v>
      </c>
      <c r="D1878" s="769" t="s">
        <v>3412</v>
      </c>
    </row>
    <row r="1879" spans="1:4" s="770" customFormat="1" ht="11.25" customHeight="1" x14ac:dyDescent="0.2">
      <c r="A1879" s="1182"/>
      <c r="B1879" s="831">
        <v>66.599999999999994</v>
      </c>
      <c r="C1879" s="831">
        <v>66.599999999999994</v>
      </c>
      <c r="D1879" s="772" t="s">
        <v>11</v>
      </c>
    </row>
    <row r="1880" spans="1:4" s="770" customFormat="1" ht="11.25" customHeight="1" x14ac:dyDescent="0.2">
      <c r="A1880" s="1181" t="s">
        <v>3489</v>
      </c>
      <c r="B1880" s="830">
        <v>90.5</v>
      </c>
      <c r="C1880" s="830">
        <v>90.5</v>
      </c>
      <c r="D1880" s="771" t="s">
        <v>2855</v>
      </c>
    </row>
    <row r="1881" spans="1:4" s="770" customFormat="1" ht="11.25" customHeight="1" x14ac:dyDescent="0.2">
      <c r="A1881" s="1181"/>
      <c r="B1881" s="830">
        <v>90.5</v>
      </c>
      <c r="C1881" s="830">
        <v>90.5</v>
      </c>
      <c r="D1881" s="771" t="s">
        <v>11</v>
      </c>
    </row>
    <row r="1882" spans="1:4" s="770" customFormat="1" ht="11.25" customHeight="1" x14ac:dyDescent="0.2">
      <c r="A1882" s="1180" t="s">
        <v>3490</v>
      </c>
      <c r="B1882" s="829">
        <v>204</v>
      </c>
      <c r="C1882" s="829">
        <v>204</v>
      </c>
      <c r="D1882" s="769" t="s">
        <v>2703</v>
      </c>
    </row>
    <row r="1883" spans="1:4" s="770" customFormat="1" ht="11.25" customHeight="1" x14ac:dyDescent="0.2">
      <c r="A1883" s="1182"/>
      <c r="B1883" s="831">
        <v>204</v>
      </c>
      <c r="C1883" s="831">
        <v>204</v>
      </c>
      <c r="D1883" s="772" t="s">
        <v>11</v>
      </c>
    </row>
    <row r="1884" spans="1:4" s="770" customFormat="1" ht="11.25" customHeight="1" x14ac:dyDescent="0.2">
      <c r="A1884" s="1181" t="s">
        <v>3491</v>
      </c>
      <c r="B1884" s="830">
        <v>68</v>
      </c>
      <c r="C1884" s="830">
        <v>68</v>
      </c>
      <c r="D1884" s="771" t="s">
        <v>2703</v>
      </c>
    </row>
    <row r="1885" spans="1:4" s="770" customFormat="1" ht="11.25" customHeight="1" x14ac:dyDescent="0.2">
      <c r="A1885" s="1181"/>
      <c r="B1885" s="830">
        <v>68</v>
      </c>
      <c r="C1885" s="830">
        <v>68</v>
      </c>
      <c r="D1885" s="771" t="s">
        <v>11</v>
      </c>
    </row>
    <row r="1886" spans="1:4" s="770" customFormat="1" ht="21" x14ac:dyDescent="0.2">
      <c r="A1886" s="1180" t="s">
        <v>3492</v>
      </c>
      <c r="B1886" s="829">
        <v>38.4</v>
      </c>
      <c r="C1886" s="829">
        <v>38.4</v>
      </c>
      <c r="D1886" s="769" t="s">
        <v>2702</v>
      </c>
    </row>
    <row r="1887" spans="1:4" s="770" customFormat="1" ht="11.25" customHeight="1" x14ac:dyDescent="0.2">
      <c r="A1887" s="1182"/>
      <c r="B1887" s="831">
        <v>38.4</v>
      </c>
      <c r="C1887" s="831">
        <v>38.4</v>
      </c>
      <c r="D1887" s="772" t="s">
        <v>11</v>
      </c>
    </row>
    <row r="1888" spans="1:4" s="770" customFormat="1" ht="21" x14ac:dyDescent="0.2">
      <c r="A1888" s="1181" t="s">
        <v>3493</v>
      </c>
      <c r="B1888" s="830">
        <v>120.64</v>
      </c>
      <c r="C1888" s="830">
        <v>120.64</v>
      </c>
      <c r="D1888" s="771" t="s">
        <v>2702</v>
      </c>
    </row>
    <row r="1889" spans="1:4" s="770" customFormat="1" ht="11.25" customHeight="1" x14ac:dyDescent="0.2">
      <c r="A1889" s="1181"/>
      <c r="B1889" s="830">
        <v>120.64</v>
      </c>
      <c r="C1889" s="830">
        <v>120.64</v>
      </c>
      <c r="D1889" s="771" t="s">
        <v>11</v>
      </c>
    </row>
    <row r="1890" spans="1:4" s="770" customFormat="1" ht="21" x14ac:dyDescent="0.2">
      <c r="A1890" s="1180" t="s">
        <v>3494</v>
      </c>
      <c r="B1890" s="829">
        <v>150</v>
      </c>
      <c r="C1890" s="829">
        <v>150</v>
      </c>
      <c r="D1890" s="769" t="s">
        <v>2702</v>
      </c>
    </row>
    <row r="1891" spans="1:4" s="770" customFormat="1" ht="11.25" customHeight="1" x14ac:dyDescent="0.2">
      <c r="A1891" s="1182"/>
      <c r="B1891" s="831">
        <v>150</v>
      </c>
      <c r="C1891" s="831">
        <v>150</v>
      </c>
      <c r="D1891" s="772" t="s">
        <v>11</v>
      </c>
    </row>
    <row r="1892" spans="1:4" s="770" customFormat="1" ht="21" x14ac:dyDescent="0.2">
      <c r="A1892" s="1181" t="s">
        <v>3495</v>
      </c>
      <c r="B1892" s="830">
        <v>215</v>
      </c>
      <c r="C1892" s="830">
        <v>215</v>
      </c>
      <c r="D1892" s="771" t="s">
        <v>2702</v>
      </c>
    </row>
    <row r="1893" spans="1:4" s="770" customFormat="1" ht="11.25" customHeight="1" x14ac:dyDescent="0.2">
      <c r="A1893" s="1181"/>
      <c r="B1893" s="830">
        <v>215</v>
      </c>
      <c r="C1893" s="830">
        <v>215</v>
      </c>
      <c r="D1893" s="771" t="s">
        <v>11</v>
      </c>
    </row>
    <row r="1894" spans="1:4" s="770" customFormat="1" ht="11.25" customHeight="1" x14ac:dyDescent="0.2">
      <c r="A1894" s="1180" t="s">
        <v>3496</v>
      </c>
      <c r="B1894" s="829">
        <v>40</v>
      </c>
      <c r="C1894" s="829">
        <v>40</v>
      </c>
      <c r="D1894" s="769" t="s">
        <v>2895</v>
      </c>
    </row>
    <row r="1895" spans="1:4" s="770" customFormat="1" ht="11.25" customHeight="1" x14ac:dyDescent="0.2">
      <c r="A1895" s="1182"/>
      <c r="B1895" s="831">
        <v>40</v>
      </c>
      <c r="C1895" s="831">
        <v>40</v>
      </c>
      <c r="D1895" s="772" t="s">
        <v>11</v>
      </c>
    </row>
    <row r="1896" spans="1:4" s="770" customFormat="1" ht="11.25" customHeight="1" x14ac:dyDescent="0.2">
      <c r="A1896" s="1181" t="s">
        <v>894</v>
      </c>
      <c r="B1896" s="830">
        <v>200</v>
      </c>
      <c r="C1896" s="830">
        <v>200</v>
      </c>
      <c r="D1896" s="771" t="s">
        <v>887</v>
      </c>
    </row>
    <row r="1897" spans="1:4" s="770" customFormat="1" ht="11.25" customHeight="1" x14ac:dyDescent="0.2">
      <c r="A1897" s="1181"/>
      <c r="B1897" s="830">
        <v>200</v>
      </c>
      <c r="C1897" s="830">
        <v>200</v>
      </c>
      <c r="D1897" s="771" t="s">
        <v>11</v>
      </c>
    </row>
    <row r="1898" spans="1:4" s="770" customFormat="1" ht="11.25" customHeight="1" x14ac:dyDescent="0.2">
      <c r="A1898" s="1180" t="s">
        <v>3497</v>
      </c>
      <c r="B1898" s="829">
        <v>144.15</v>
      </c>
      <c r="C1898" s="829">
        <v>144.15</v>
      </c>
      <c r="D1898" s="769" t="s">
        <v>2755</v>
      </c>
    </row>
    <row r="1899" spans="1:4" s="770" customFormat="1" ht="11.25" customHeight="1" x14ac:dyDescent="0.2">
      <c r="A1899" s="1182"/>
      <c r="B1899" s="831">
        <v>144.15</v>
      </c>
      <c r="C1899" s="831">
        <v>144.15</v>
      </c>
      <c r="D1899" s="772" t="s">
        <v>11</v>
      </c>
    </row>
    <row r="1900" spans="1:4" s="770" customFormat="1" ht="11.25" customHeight="1" x14ac:dyDescent="0.2">
      <c r="A1900" s="1181" t="s">
        <v>747</v>
      </c>
      <c r="B1900" s="830">
        <v>7.74</v>
      </c>
      <c r="C1900" s="830">
        <v>7.7329999999999997</v>
      </c>
      <c r="D1900" s="771" t="s">
        <v>2755</v>
      </c>
    </row>
    <row r="1901" spans="1:4" s="770" customFormat="1" ht="11.25" customHeight="1" x14ac:dyDescent="0.2">
      <c r="A1901" s="1181"/>
      <c r="B1901" s="830">
        <v>136.27000000000001</v>
      </c>
      <c r="C1901" s="830">
        <v>68.132000000000005</v>
      </c>
      <c r="D1901" s="771" t="s">
        <v>713</v>
      </c>
    </row>
    <row r="1902" spans="1:4" s="770" customFormat="1" ht="11.25" customHeight="1" x14ac:dyDescent="0.2">
      <c r="A1902" s="1181"/>
      <c r="B1902" s="830">
        <v>144.01000000000002</v>
      </c>
      <c r="C1902" s="830">
        <v>75.865000000000009</v>
      </c>
      <c r="D1902" s="771" t="s">
        <v>11</v>
      </c>
    </row>
    <row r="1903" spans="1:4" s="770" customFormat="1" ht="11.25" customHeight="1" x14ac:dyDescent="0.2">
      <c r="A1903" s="1180" t="s">
        <v>854</v>
      </c>
      <c r="B1903" s="829">
        <v>150</v>
      </c>
      <c r="C1903" s="829">
        <v>150</v>
      </c>
      <c r="D1903" s="769" t="s">
        <v>810</v>
      </c>
    </row>
    <row r="1904" spans="1:4" s="770" customFormat="1" ht="11.25" customHeight="1" x14ac:dyDescent="0.2">
      <c r="A1904" s="1182"/>
      <c r="B1904" s="831">
        <v>150</v>
      </c>
      <c r="C1904" s="831">
        <v>150</v>
      </c>
      <c r="D1904" s="772" t="s">
        <v>11</v>
      </c>
    </row>
    <row r="1905" spans="1:4" s="770" customFormat="1" ht="11.25" customHeight="1" x14ac:dyDescent="0.2">
      <c r="A1905" s="1181" t="s">
        <v>748</v>
      </c>
      <c r="B1905" s="830">
        <v>80</v>
      </c>
      <c r="C1905" s="830">
        <v>0</v>
      </c>
      <c r="D1905" s="771" t="s">
        <v>713</v>
      </c>
    </row>
    <row r="1906" spans="1:4" s="770" customFormat="1" ht="11.25" customHeight="1" x14ac:dyDescent="0.2">
      <c r="A1906" s="1181"/>
      <c r="B1906" s="830">
        <v>80</v>
      </c>
      <c r="C1906" s="830">
        <v>0</v>
      </c>
      <c r="D1906" s="771" t="s">
        <v>11</v>
      </c>
    </row>
    <row r="1907" spans="1:4" s="770" customFormat="1" ht="21" x14ac:dyDescent="0.2">
      <c r="A1907" s="1180" t="s">
        <v>749</v>
      </c>
      <c r="B1907" s="829">
        <v>145.19999999999999</v>
      </c>
      <c r="C1907" s="829">
        <v>145.19999999999999</v>
      </c>
      <c r="D1907" s="769" t="s">
        <v>2702</v>
      </c>
    </row>
    <row r="1908" spans="1:4" s="770" customFormat="1" ht="11.25" customHeight="1" x14ac:dyDescent="0.2">
      <c r="A1908" s="1181"/>
      <c r="B1908" s="830">
        <v>50</v>
      </c>
      <c r="C1908" s="830">
        <v>50</v>
      </c>
      <c r="D1908" s="771" t="s">
        <v>713</v>
      </c>
    </row>
    <row r="1909" spans="1:4" s="770" customFormat="1" ht="11.25" customHeight="1" x14ac:dyDescent="0.2">
      <c r="A1909" s="1182"/>
      <c r="B1909" s="831">
        <v>195.2</v>
      </c>
      <c r="C1909" s="831">
        <v>195.2</v>
      </c>
      <c r="D1909" s="772" t="s">
        <v>11</v>
      </c>
    </row>
    <row r="1910" spans="1:4" s="770" customFormat="1" ht="11.25" customHeight="1" x14ac:dyDescent="0.2">
      <c r="A1910" s="1181" t="s">
        <v>3498</v>
      </c>
      <c r="B1910" s="830">
        <v>700</v>
      </c>
      <c r="C1910" s="830">
        <v>700</v>
      </c>
      <c r="D1910" s="771" t="s">
        <v>2895</v>
      </c>
    </row>
    <row r="1911" spans="1:4" s="770" customFormat="1" ht="21" x14ac:dyDescent="0.2">
      <c r="A1911" s="1181"/>
      <c r="B1911" s="830">
        <v>500</v>
      </c>
      <c r="C1911" s="830">
        <v>500</v>
      </c>
      <c r="D1911" s="771" t="s">
        <v>2702</v>
      </c>
    </row>
    <row r="1912" spans="1:4" s="770" customFormat="1" ht="11.25" customHeight="1" x14ac:dyDescent="0.2">
      <c r="A1912" s="1181"/>
      <c r="B1912" s="830">
        <v>1200</v>
      </c>
      <c r="C1912" s="830">
        <v>1200</v>
      </c>
      <c r="D1912" s="771" t="s">
        <v>11</v>
      </c>
    </row>
    <row r="1913" spans="1:4" s="770" customFormat="1" ht="11.25" customHeight="1" x14ac:dyDescent="0.2">
      <c r="A1913" s="1180" t="s">
        <v>3499</v>
      </c>
      <c r="B1913" s="829">
        <v>150</v>
      </c>
      <c r="C1913" s="829">
        <v>150</v>
      </c>
      <c r="D1913" s="769" t="s">
        <v>2895</v>
      </c>
    </row>
    <row r="1914" spans="1:4" s="770" customFormat="1" ht="11.25" customHeight="1" x14ac:dyDescent="0.2">
      <c r="A1914" s="1182"/>
      <c r="B1914" s="831">
        <v>150</v>
      </c>
      <c r="C1914" s="831">
        <v>150</v>
      </c>
      <c r="D1914" s="772" t="s">
        <v>11</v>
      </c>
    </row>
    <row r="1915" spans="1:4" s="770" customFormat="1" ht="11.25" customHeight="1" x14ac:dyDescent="0.2">
      <c r="A1915" s="1181" t="s">
        <v>3500</v>
      </c>
      <c r="B1915" s="830">
        <v>53.35</v>
      </c>
      <c r="C1915" s="830">
        <v>0</v>
      </c>
      <c r="D1915" s="771" t="s">
        <v>2855</v>
      </c>
    </row>
    <row r="1916" spans="1:4" s="770" customFormat="1" ht="11.25" customHeight="1" x14ac:dyDescent="0.2">
      <c r="A1916" s="1181"/>
      <c r="B1916" s="830">
        <v>53.35</v>
      </c>
      <c r="C1916" s="830">
        <v>0</v>
      </c>
      <c r="D1916" s="771" t="s">
        <v>11</v>
      </c>
    </row>
    <row r="1917" spans="1:4" s="770" customFormat="1" ht="11.25" customHeight="1" x14ac:dyDescent="0.2">
      <c r="A1917" s="1180" t="s">
        <v>3501</v>
      </c>
      <c r="B1917" s="829">
        <v>80</v>
      </c>
      <c r="C1917" s="829">
        <v>80</v>
      </c>
      <c r="D1917" s="769" t="s">
        <v>2703</v>
      </c>
    </row>
    <row r="1918" spans="1:4" s="770" customFormat="1" ht="11.25" customHeight="1" x14ac:dyDescent="0.2">
      <c r="A1918" s="1182"/>
      <c r="B1918" s="831">
        <v>80</v>
      </c>
      <c r="C1918" s="831">
        <v>80</v>
      </c>
      <c r="D1918" s="772" t="s">
        <v>11</v>
      </c>
    </row>
    <row r="1919" spans="1:4" s="770" customFormat="1" ht="21" x14ac:dyDescent="0.2">
      <c r="A1919" s="1181" t="s">
        <v>794</v>
      </c>
      <c r="B1919" s="830">
        <v>13378</v>
      </c>
      <c r="C1919" s="830">
        <v>13359.5</v>
      </c>
      <c r="D1919" s="771" t="s">
        <v>2709</v>
      </c>
    </row>
    <row r="1920" spans="1:4" s="770" customFormat="1" ht="21" x14ac:dyDescent="0.2">
      <c r="A1920" s="1181"/>
      <c r="B1920" s="830">
        <v>140</v>
      </c>
      <c r="C1920" s="830">
        <v>140</v>
      </c>
      <c r="D1920" s="771" t="s">
        <v>2942</v>
      </c>
    </row>
    <row r="1921" spans="1:4" s="770" customFormat="1" ht="11.25" customHeight="1" x14ac:dyDescent="0.2">
      <c r="A1921" s="1181"/>
      <c r="B1921" s="830">
        <v>54.5</v>
      </c>
      <c r="C1921" s="830">
        <v>54.5</v>
      </c>
      <c r="D1921" s="771" t="s">
        <v>2985</v>
      </c>
    </row>
    <row r="1922" spans="1:4" s="770" customFormat="1" ht="11.25" customHeight="1" x14ac:dyDescent="0.2">
      <c r="A1922" s="1181"/>
      <c r="B1922" s="830">
        <v>181519</v>
      </c>
      <c r="C1922" s="830">
        <v>181108.35399999999</v>
      </c>
      <c r="D1922" s="771" t="s">
        <v>2689</v>
      </c>
    </row>
    <row r="1923" spans="1:4" s="770" customFormat="1" ht="11.25" customHeight="1" x14ac:dyDescent="0.2">
      <c r="A1923" s="1181"/>
      <c r="B1923" s="830">
        <v>134</v>
      </c>
      <c r="C1923" s="830">
        <v>134</v>
      </c>
      <c r="D1923" s="771" t="s">
        <v>2907</v>
      </c>
    </row>
    <row r="1924" spans="1:4" s="770" customFormat="1" ht="11.25" customHeight="1" x14ac:dyDescent="0.2">
      <c r="A1924" s="1181"/>
      <c r="B1924" s="830">
        <v>95</v>
      </c>
      <c r="C1924" s="830">
        <v>93.730999999999995</v>
      </c>
      <c r="D1924" s="771" t="s">
        <v>2690</v>
      </c>
    </row>
    <row r="1925" spans="1:4" s="770" customFormat="1" ht="11.25" customHeight="1" x14ac:dyDescent="0.2">
      <c r="A1925" s="1181"/>
      <c r="B1925" s="830">
        <v>3189.7</v>
      </c>
      <c r="C1925" s="830">
        <v>3046.4249999999997</v>
      </c>
      <c r="D1925" s="771" t="s">
        <v>2695</v>
      </c>
    </row>
    <row r="1926" spans="1:4" s="770" customFormat="1" ht="11.25" customHeight="1" x14ac:dyDescent="0.2">
      <c r="A1926" s="1181"/>
      <c r="B1926" s="830">
        <v>500</v>
      </c>
      <c r="C1926" s="830">
        <v>441</v>
      </c>
      <c r="D1926" s="771" t="s">
        <v>2866</v>
      </c>
    </row>
    <row r="1927" spans="1:4" s="770" customFormat="1" ht="21" x14ac:dyDescent="0.2">
      <c r="A1927" s="1181"/>
      <c r="B1927" s="830">
        <v>160</v>
      </c>
      <c r="C1927" s="830">
        <v>160</v>
      </c>
      <c r="D1927" s="771" t="s">
        <v>2911</v>
      </c>
    </row>
    <row r="1928" spans="1:4" s="770" customFormat="1" ht="11.25" customHeight="1" x14ac:dyDescent="0.2">
      <c r="A1928" s="1181"/>
      <c r="B1928" s="830">
        <v>800</v>
      </c>
      <c r="C1928" s="830">
        <v>0</v>
      </c>
      <c r="D1928" s="771" t="s">
        <v>790</v>
      </c>
    </row>
    <row r="1929" spans="1:4" s="770" customFormat="1" ht="11.25" customHeight="1" x14ac:dyDescent="0.2">
      <c r="A1929" s="1181"/>
      <c r="B1929" s="830">
        <v>22172.000000000004</v>
      </c>
      <c r="C1929" s="830">
        <v>22172.000000000004</v>
      </c>
      <c r="D1929" s="771" t="s">
        <v>2294</v>
      </c>
    </row>
    <row r="1930" spans="1:4" s="770" customFormat="1" ht="11.25" customHeight="1" x14ac:dyDescent="0.2">
      <c r="A1930" s="1181"/>
      <c r="B1930" s="830">
        <v>1539.0000000000002</v>
      </c>
      <c r="C1930" s="830">
        <v>1539.0000000000002</v>
      </c>
      <c r="D1930" s="771" t="s">
        <v>2295</v>
      </c>
    </row>
    <row r="1931" spans="1:4" s="770" customFormat="1" ht="11.25" customHeight="1" x14ac:dyDescent="0.2">
      <c r="A1931" s="1181"/>
      <c r="B1931" s="830">
        <v>223681.2</v>
      </c>
      <c r="C1931" s="830">
        <v>222248.51</v>
      </c>
      <c r="D1931" s="771" t="s">
        <v>11</v>
      </c>
    </row>
    <row r="1932" spans="1:4" s="770" customFormat="1" ht="11.25" customHeight="1" x14ac:dyDescent="0.2">
      <c r="A1932" s="1180" t="s">
        <v>3502</v>
      </c>
      <c r="B1932" s="829">
        <v>23693</v>
      </c>
      <c r="C1932" s="829">
        <v>23693</v>
      </c>
      <c r="D1932" s="769" t="s">
        <v>2689</v>
      </c>
    </row>
    <row r="1933" spans="1:4" s="770" customFormat="1" ht="11.25" customHeight="1" x14ac:dyDescent="0.2">
      <c r="A1933" s="1182"/>
      <c r="B1933" s="831">
        <v>23693</v>
      </c>
      <c r="C1933" s="831">
        <v>23693</v>
      </c>
      <c r="D1933" s="772" t="s">
        <v>11</v>
      </c>
    </row>
    <row r="1934" spans="1:4" s="770" customFormat="1" ht="11.25" customHeight="1" x14ac:dyDescent="0.2">
      <c r="A1934" s="1180" t="s">
        <v>686</v>
      </c>
      <c r="B1934" s="829">
        <v>499.8</v>
      </c>
      <c r="C1934" s="829">
        <v>499.8</v>
      </c>
      <c r="D1934" s="769" t="s">
        <v>3340</v>
      </c>
    </row>
    <row r="1935" spans="1:4" s="770" customFormat="1" ht="11.25" customHeight="1" x14ac:dyDescent="0.2">
      <c r="A1935" s="1181"/>
      <c r="B1935" s="830">
        <v>150</v>
      </c>
      <c r="C1935" s="830">
        <v>150</v>
      </c>
      <c r="D1935" s="771" t="s">
        <v>3503</v>
      </c>
    </row>
    <row r="1936" spans="1:4" s="770" customFormat="1" ht="11.25" customHeight="1" x14ac:dyDescent="0.2">
      <c r="A1936" s="1181"/>
      <c r="B1936" s="830">
        <v>1250</v>
      </c>
      <c r="C1936" s="830">
        <v>1250</v>
      </c>
      <c r="D1936" s="771" t="s">
        <v>684</v>
      </c>
    </row>
    <row r="1937" spans="1:4" s="770" customFormat="1" ht="11.25" customHeight="1" x14ac:dyDescent="0.2">
      <c r="A1937" s="1181"/>
      <c r="B1937" s="830">
        <v>7000</v>
      </c>
      <c r="C1937" s="830">
        <v>7000</v>
      </c>
      <c r="D1937" s="771" t="s">
        <v>807</v>
      </c>
    </row>
    <row r="1938" spans="1:4" s="770" customFormat="1" ht="11.25" customHeight="1" x14ac:dyDescent="0.2">
      <c r="A1938" s="1181"/>
      <c r="B1938" s="830">
        <v>562.5</v>
      </c>
      <c r="C1938" s="830">
        <v>562.5</v>
      </c>
      <c r="D1938" s="771" t="s">
        <v>687</v>
      </c>
    </row>
    <row r="1939" spans="1:4" s="770" customFormat="1" ht="11.25" customHeight="1" x14ac:dyDescent="0.2">
      <c r="A1939" s="1181"/>
      <c r="B1939" s="830">
        <v>150</v>
      </c>
      <c r="C1939" s="830">
        <v>150</v>
      </c>
      <c r="D1939" s="771" t="s">
        <v>965</v>
      </c>
    </row>
    <row r="1940" spans="1:4" s="770" customFormat="1" ht="11.25" customHeight="1" x14ac:dyDescent="0.2">
      <c r="A1940" s="1182"/>
      <c r="B1940" s="831">
        <v>9612.2999999999993</v>
      </c>
      <c r="C1940" s="831">
        <v>9612.2999999999993</v>
      </c>
      <c r="D1940" s="772" t="s">
        <v>11</v>
      </c>
    </row>
    <row r="1941" spans="1:4" s="770" customFormat="1" ht="11.25" customHeight="1" x14ac:dyDescent="0.2">
      <c r="A1941" s="1180" t="s">
        <v>2020</v>
      </c>
      <c r="B1941" s="829">
        <v>249.3</v>
      </c>
      <c r="C1941" s="829">
        <v>248.20099999999999</v>
      </c>
      <c r="D1941" s="769" t="s">
        <v>2713</v>
      </c>
    </row>
    <row r="1942" spans="1:4" s="770" customFormat="1" ht="11.25" customHeight="1" x14ac:dyDescent="0.2">
      <c r="A1942" s="1181"/>
      <c r="B1942" s="830">
        <v>780</v>
      </c>
      <c r="C1942" s="830">
        <v>780</v>
      </c>
      <c r="D1942" s="771" t="s">
        <v>713</v>
      </c>
    </row>
    <row r="1943" spans="1:4" s="770" customFormat="1" ht="11.25" customHeight="1" x14ac:dyDescent="0.2">
      <c r="A1943" s="1182"/>
      <c r="B1943" s="831">
        <v>1029.3</v>
      </c>
      <c r="C1943" s="831">
        <v>1028.201</v>
      </c>
      <c r="D1943" s="772" t="s">
        <v>11</v>
      </c>
    </row>
    <row r="1944" spans="1:4" s="770" customFormat="1" ht="11.25" customHeight="1" x14ac:dyDescent="0.2">
      <c r="A1944" s="1181" t="s">
        <v>3504</v>
      </c>
      <c r="B1944" s="830">
        <v>150</v>
      </c>
      <c r="C1944" s="830">
        <v>150</v>
      </c>
      <c r="D1944" s="771" t="s">
        <v>2963</v>
      </c>
    </row>
    <row r="1945" spans="1:4" s="770" customFormat="1" ht="11.25" customHeight="1" x14ac:dyDescent="0.2">
      <c r="A1945" s="1181"/>
      <c r="B1945" s="830">
        <v>150</v>
      </c>
      <c r="C1945" s="830">
        <v>150</v>
      </c>
      <c r="D1945" s="771" t="s">
        <v>11</v>
      </c>
    </row>
    <row r="1946" spans="1:4" s="770" customFormat="1" ht="11.25" customHeight="1" x14ac:dyDescent="0.2">
      <c r="A1946" s="1180" t="s">
        <v>3505</v>
      </c>
      <c r="B1946" s="829">
        <v>250</v>
      </c>
      <c r="C1946" s="829">
        <v>250</v>
      </c>
      <c r="D1946" s="769" t="s">
        <v>2703</v>
      </c>
    </row>
    <row r="1947" spans="1:4" s="770" customFormat="1" ht="11.25" customHeight="1" x14ac:dyDescent="0.2">
      <c r="A1947" s="1182"/>
      <c r="B1947" s="831">
        <v>250</v>
      </c>
      <c r="C1947" s="831">
        <v>250</v>
      </c>
      <c r="D1947" s="772" t="s">
        <v>11</v>
      </c>
    </row>
    <row r="1948" spans="1:4" s="770" customFormat="1" ht="11.25" customHeight="1" x14ac:dyDescent="0.2">
      <c r="A1948" s="1181" t="s">
        <v>3506</v>
      </c>
      <c r="B1948" s="830">
        <v>70</v>
      </c>
      <c r="C1948" s="830">
        <v>70</v>
      </c>
      <c r="D1948" s="771" t="s">
        <v>2907</v>
      </c>
    </row>
    <row r="1949" spans="1:4" s="770" customFormat="1" ht="11.25" customHeight="1" x14ac:dyDescent="0.2">
      <c r="A1949" s="1181"/>
      <c r="B1949" s="830">
        <v>70</v>
      </c>
      <c r="C1949" s="830">
        <v>70</v>
      </c>
      <c r="D1949" s="771" t="s">
        <v>11</v>
      </c>
    </row>
    <row r="1950" spans="1:4" s="770" customFormat="1" ht="11.25" customHeight="1" x14ac:dyDescent="0.2">
      <c r="A1950" s="1180" t="s">
        <v>477</v>
      </c>
      <c r="B1950" s="829">
        <v>668.76</v>
      </c>
      <c r="C1950" s="829">
        <v>668.76</v>
      </c>
      <c r="D1950" s="769" t="s">
        <v>3507</v>
      </c>
    </row>
    <row r="1951" spans="1:4" s="770" customFormat="1" ht="11.25" customHeight="1" x14ac:dyDescent="0.2">
      <c r="A1951" s="1181"/>
      <c r="B1951" s="830">
        <v>108</v>
      </c>
      <c r="C1951" s="830">
        <v>108</v>
      </c>
      <c r="D1951" s="771" t="s">
        <v>713</v>
      </c>
    </row>
    <row r="1952" spans="1:4" s="770" customFormat="1" ht="11.25" customHeight="1" x14ac:dyDescent="0.2">
      <c r="A1952" s="1182"/>
      <c r="B1952" s="831">
        <v>776.76</v>
      </c>
      <c r="C1952" s="831">
        <v>776.76</v>
      </c>
      <c r="D1952" s="772" t="s">
        <v>11</v>
      </c>
    </row>
    <row r="1953" spans="1:4" s="770" customFormat="1" ht="11.25" customHeight="1" x14ac:dyDescent="0.2">
      <c r="A1953" s="1181" t="s">
        <v>855</v>
      </c>
      <c r="B1953" s="830">
        <v>150</v>
      </c>
      <c r="C1953" s="830">
        <v>150</v>
      </c>
      <c r="D1953" s="771" t="s">
        <v>810</v>
      </c>
    </row>
    <row r="1954" spans="1:4" s="770" customFormat="1" ht="11.25" customHeight="1" x14ac:dyDescent="0.2">
      <c r="A1954" s="1181"/>
      <c r="B1954" s="830">
        <v>150</v>
      </c>
      <c r="C1954" s="830">
        <v>150</v>
      </c>
      <c r="D1954" s="771" t="s">
        <v>11</v>
      </c>
    </row>
    <row r="1955" spans="1:4" s="770" customFormat="1" ht="21" x14ac:dyDescent="0.2">
      <c r="A1955" s="1180" t="s">
        <v>3508</v>
      </c>
      <c r="B1955" s="829">
        <v>351</v>
      </c>
      <c r="C1955" s="829">
        <v>351</v>
      </c>
      <c r="D1955" s="769" t="s">
        <v>2709</v>
      </c>
    </row>
    <row r="1956" spans="1:4" s="770" customFormat="1" ht="11.25" customHeight="1" x14ac:dyDescent="0.2">
      <c r="A1956" s="1181"/>
      <c r="B1956" s="830">
        <v>2013</v>
      </c>
      <c r="C1956" s="830">
        <v>2013</v>
      </c>
      <c r="D1956" s="771" t="s">
        <v>2689</v>
      </c>
    </row>
    <row r="1957" spans="1:4" s="770" customFormat="1" ht="11.25" customHeight="1" x14ac:dyDescent="0.2">
      <c r="A1957" s="1182"/>
      <c r="B1957" s="831">
        <v>2364</v>
      </c>
      <c r="C1957" s="831">
        <v>2364</v>
      </c>
      <c r="D1957" s="772" t="s">
        <v>11</v>
      </c>
    </row>
    <row r="1958" spans="1:4" s="770" customFormat="1" ht="21" x14ac:dyDescent="0.2">
      <c r="A1958" s="1181" t="s">
        <v>3509</v>
      </c>
      <c r="B1958" s="830">
        <v>495</v>
      </c>
      <c r="C1958" s="830">
        <v>495</v>
      </c>
      <c r="D1958" s="771" t="s">
        <v>2709</v>
      </c>
    </row>
    <row r="1959" spans="1:4" s="770" customFormat="1" ht="11.25" customHeight="1" x14ac:dyDescent="0.2">
      <c r="A1959" s="1181"/>
      <c r="B1959" s="830">
        <v>1791</v>
      </c>
      <c r="C1959" s="830">
        <v>1791</v>
      </c>
      <c r="D1959" s="771" t="s">
        <v>2689</v>
      </c>
    </row>
    <row r="1960" spans="1:4" s="770" customFormat="1" ht="11.25" customHeight="1" x14ac:dyDescent="0.2">
      <c r="A1960" s="1181"/>
      <c r="B1960" s="830">
        <v>2286</v>
      </c>
      <c r="C1960" s="830">
        <v>2286</v>
      </c>
      <c r="D1960" s="771" t="s">
        <v>11</v>
      </c>
    </row>
    <row r="1961" spans="1:4" s="770" customFormat="1" ht="11.25" customHeight="1" x14ac:dyDescent="0.2">
      <c r="A1961" s="1180" t="s">
        <v>3510</v>
      </c>
      <c r="B1961" s="829">
        <v>150</v>
      </c>
      <c r="C1961" s="829">
        <v>150</v>
      </c>
      <c r="D1961" s="769" t="s">
        <v>2963</v>
      </c>
    </row>
    <row r="1962" spans="1:4" s="770" customFormat="1" ht="21" x14ac:dyDescent="0.2">
      <c r="A1962" s="1181"/>
      <c r="B1962" s="830">
        <v>600</v>
      </c>
      <c r="C1962" s="830">
        <v>600</v>
      </c>
      <c r="D1962" s="771" t="s">
        <v>2702</v>
      </c>
    </row>
    <row r="1963" spans="1:4" s="770" customFormat="1" ht="11.25" customHeight="1" x14ac:dyDescent="0.2">
      <c r="A1963" s="1182"/>
      <c r="B1963" s="831">
        <v>750</v>
      </c>
      <c r="C1963" s="831">
        <v>750</v>
      </c>
      <c r="D1963" s="772" t="s">
        <v>11</v>
      </c>
    </row>
    <row r="1964" spans="1:4" s="770" customFormat="1" ht="11.25" customHeight="1" x14ac:dyDescent="0.2">
      <c r="A1964" s="1181" t="s">
        <v>856</v>
      </c>
      <c r="B1964" s="830">
        <v>75</v>
      </c>
      <c r="C1964" s="830">
        <v>75</v>
      </c>
      <c r="D1964" s="771" t="s">
        <v>810</v>
      </c>
    </row>
    <row r="1965" spans="1:4" s="770" customFormat="1" ht="11.25" customHeight="1" x14ac:dyDescent="0.2">
      <c r="A1965" s="1181"/>
      <c r="B1965" s="830">
        <v>75</v>
      </c>
      <c r="C1965" s="830">
        <v>75</v>
      </c>
      <c r="D1965" s="771" t="s">
        <v>11</v>
      </c>
    </row>
    <row r="1966" spans="1:4" s="770" customFormat="1" ht="11.25" customHeight="1" x14ac:dyDescent="0.2">
      <c r="A1966" s="1180" t="s">
        <v>857</v>
      </c>
      <c r="B1966" s="829">
        <v>815</v>
      </c>
      <c r="C1966" s="829">
        <v>781.88199999999995</v>
      </c>
      <c r="D1966" s="769" t="s">
        <v>810</v>
      </c>
    </row>
    <row r="1967" spans="1:4" s="770" customFormat="1" ht="11.25" customHeight="1" x14ac:dyDescent="0.2">
      <c r="A1967" s="1182"/>
      <c r="B1967" s="831">
        <v>815</v>
      </c>
      <c r="C1967" s="831">
        <v>781.88199999999995</v>
      </c>
      <c r="D1967" s="772" t="s">
        <v>11</v>
      </c>
    </row>
    <row r="1968" spans="1:4" s="770" customFormat="1" ht="11.25" customHeight="1" x14ac:dyDescent="0.2">
      <c r="A1968" s="1181" t="s">
        <v>2017</v>
      </c>
      <c r="B1968" s="830">
        <v>185</v>
      </c>
      <c r="C1968" s="830">
        <v>163.25700000000001</v>
      </c>
      <c r="D1968" s="771" t="s">
        <v>599</v>
      </c>
    </row>
    <row r="1969" spans="1:4" s="770" customFormat="1" ht="11.25" customHeight="1" x14ac:dyDescent="0.2">
      <c r="A1969" s="1181"/>
      <c r="B1969" s="830">
        <v>185</v>
      </c>
      <c r="C1969" s="830">
        <v>163.25700000000001</v>
      </c>
      <c r="D1969" s="771" t="s">
        <v>11</v>
      </c>
    </row>
    <row r="1970" spans="1:4" s="770" customFormat="1" ht="11.25" customHeight="1" x14ac:dyDescent="0.2">
      <c r="A1970" s="1180" t="s">
        <v>3511</v>
      </c>
      <c r="B1970" s="829">
        <v>1447.79</v>
      </c>
      <c r="C1970" s="829">
        <v>1447.788</v>
      </c>
      <c r="D1970" s="769" t="s">
        <v>2900</v>
      </c>
    </row>
    <row r="1971" spans="1:4" s="770" customFormat="1" ht="11.25" customHeight="1" x14ac:dyDescent="0.2">
      <c r="A1971" s="1182"/>
      <c r="B1971" s="831">
        <v>1447.79</v>
      </c>
      <c r="C1971" s="831">
        <v>1447.788</v>
      </c>
      <c r="D1971" s="772" t="s">
        <v>11</v>
      </c>
    </row>
    <row r="1972" spans="1:4" s="770" customFormat="1" ht="11.25" customHeight="1" x14ac:dyDescent="0.2">
      <c r="A1972" s="1181" t="s">
        <v>3512</v>
      </c>
      <c r="B1972" s="830">
        <v>926.49</v>
      </c>
      <c r="C1972" s="830">
        <v>926.49299999999994</v>
      </c>
      <c r="D1972" s="771" t="s">
        <v>2900</v>
      </c>
    </row>
    <row r="1973" spans="1:4" s="770" customFormat="1" ht="11.25" customHeight="1" x14ac:dyDescent="0.2">
      <c r="A1973" s="1181"/>
      <c r="B1973" s="830">
        <v>926.49</v>
      </c>
      <c r="C1973" s="830">
        <v>926.49299999999994</v>
      </c>
      <c r="D1973" s="771" t="s">
        <v>11</v>
      </c>
    </row>
    <row r="1974" spans="1:4" s="770" customFormat="1" ht="11.25" customHeight="1" x14ac:dyDescent="0.2">
      <c r="A1974" s="1180" t="s">
        <v>3513</v>
      </c>
      <c r="B1974" s="829">
        <v>114.41</v>
      </c>
      <c r="C1974" s="829">
        <v>114.413</v>
      </c>
      <c r="D1974" s="769" t="s">
        <v>2900</v>
      </c>
    </row>
    <row r="1975" spans="1:4" s="770" customFormat="1" ht="11.25" customHeight="1" x14ac:dyDescent="0.2">
      <c r="A1975" s="1182"/>
      <c r="B1975" s="831">
        <v>114.41</v>
      </c>
      <c r="C1975" s="831">
        <v>114.413</v>
      </c>
      <c r="D1975" s="772" t="s">
        <v>11</v>
      </c>
    </row>
    <row r="1976" spans="1:4" s="770" customFormat="1" ht="11.25" customHeight="1" x14ac:dyDescent="0.2">
      <c r="A1976" s="1181" t="s">
        <v>3514</v>
      </c>
      <c r="B1976" s="830">
        <v>6015.42</v>
      </c>
      <c r="C1976" s="830">
        <v>6015.415</v>
      </c>
      <c r="D1976" s="771" t="s">
        <v>2900</v>
      </c>
    </row>
    <row r="1977" spans="1:4" s="770" customFormat="1" ht="11.25" customHeight="1" x14ac:dyDescent="0.2">
      <c r="A1977" s="1181"/>
      <c r="B1977" s="830">
        <v>6015.42</v>
      </c>
      <c r="C1977" s="830">
        <v>6015.415</v>
      </c>
      <c r="D1977" s="771" t="s">
        <v>11</v>
      </c>
    </row>
    <row r="1978" spans="1:4" s="770" customFormat="1" ht="11.25" customHeight="1" x14ac:dyDescent="0.2">
      <c r="A1978" s="1180" t="s">
        <v>3515</v>
      </c>
      <c r="B1978" s="829">
        <v>5099.6899999999996</v>
      </c>
      <c r="C1978" s="829">
        <v>5099.6880000000001</v>
      </c>
      <c r="D1978" s="769" t="s">
        <v>2900</v>
      </c>
    </row>
    <row r="1979" spans="1:4" s="770" customFormat="1" ht="11.25" customHeight="1" x14ac:dyDescent="0.2">
      <c r="A1979" s="1182"/>
      <c r="B1979" s="831">
        <v>5099.6899999999996</v>
      </c>
      <c r="C1979" s="831">
        <v>5099.6880000000001</v>
      </c>
      <c r="D1979" s="772" t="s">
        <v>11</v>
      </c>
    </row>
    <row r="1980" spans="1:4" s="770" customFormat="1" ht="11.25" customHeight="1" x14ac:dyDescent="0.2">
      <c r="A1980" s="1181" t="s">
        <v>3516</v>
      </c>
      <c r="B1980" s="830">
        <v>2845.5899999999997</v>
      </c>
      <c r="C1980" s="830">
        <v>2845.587</v>
      </c>
      <c r="D1980" s="771" t="s">
        <v>2900</v>
      </c>
    </row>
    <row r="1981" spans="1:4" s="770" customFormat="1" ht="11.25" customHeight="1" x14ac:dyDescent="0.2">
      <c r="A1981" s="1181"/>
      <c r="B1981" s="830">
        <v>2845.5899999999997</v>
      </c>
      <c r="C1981" s="830">
        <v>2845.587</v>
      </c>
      <c r="D1981" s="771" t="s">
        <v>11</v>
      </c>
    </row>
    <row r="1982" spans="1:4" s="770" customFormat="1" ht="11.25" customHeight="1" x14ac:dyDescent="0.2">
      <c r="A1982" s="1180" t="s">
        <v>3517</v>
      </c>
      <c r="B1982" s="829">
        <v>6740.54</v>
      </c>
      <c r="C1982" s="829">
        <v>6732.3760000000002</v>
      </c>
      <c r="D1982" s="769" t="s">
        <v>2900</v>
      </c>
    </row>
    <row r="1983" spans="1:4" s="770" customFormat="1" ht="11.25" customHeight="1" x14ac:dyDescent="0.2">
      <c r="A1983" s="1182"/>
      <c r="B1983" s="831">
        <v>6740.54</v>
      </c>
      <c r="C1983" s="831">
        <v>6732.3760000000002</v>
      </c>
      <c r="D1983" s="772" t="s">
        <v>11</v>
      </c>
    </row>
    <row r="1984" spans="1:4" s="770" customFormat="1" ht="11.25" customHeight="1" x14ac:dyDescent="0.2">
      <c r="A1984" s="1181" t="s">
        <v>3518</v>
      </c>
      <c r="B1984" s="830">
        <v>7538.21</v>
      </c>
      <c r="C1984" s="830">
        <v>7538.2089999999998</v>
      </c>
      <c r="D1984" s="771" t="s">
        <v>2900</v>
      </c>
    </row>
    <row r="1985" spans="1:4" s="770" customFormat="1" ht="11.25" customHeight="1" x14ac:dyDescent="0.2">
      <c r="A1985" s="1181"/>
      <c r="B1985" s="830">
        <v>7538.21</v>
      </c>
      <c r="C1985" s="830">
        <v>7538.2089999999998</v>
      </c>
      <c r="D1985" s="771" t="s">
        <v>11</v>
      </c>
    </row>
    <row r="1986" spans="1:4" s="770" customFormat="1" ht="11.25" customHeight="1" x14ac:dyDescent="0.2">
      <c r="A1986" s="1180" t="s">
        <v>3519</v>
      </c>
      <c r="B1986" s="829">
        <v>3949.24</v>
      </c>
      <c r="C1986" s="829">
        <v>3949.2429999999999</v>
      </c>
      <c r="D1986" s="769" t="s">
        <v>2900</v>
      </c>
    </row>
    <row r="1987" spans="1:4" s="770" customFormat="1" ht="11.25" customHeight="1" x14ac:dyDescent="0.2">
      <c r="A1987" s="1182"/>
      <c r="B1987" s="831">
        <v>3949.24</v>
      </c>
      <c r="C1987" s="831">
        <v>3949.2429999999999</v>
      </c>
      <c r="D1987" s="772" t="s">
        <v>11</v>
      </c>
    </row>
    <row r="1988" spans="1:4" s="770" customFormat="1" ht="11.25" customHeight="1" x14ac:dyDescent="0.2">
      <c r="A1988" s="1181" t="s">
        <v>3520</v>
      </c>
      <c r="B1988" s="830">
        <v>10051.449999999999</v>
      </c>
      <c r="C1988" s="830">
        <v>10051.448</v>
      </c>
      <c r="D1988" s="771" t="s">
        <v>2900</v>
      </c>
    </row>
    <row r="1989" spans="1:4" s="770" customFormat="1" ht="11.25" customHeight="1" x14ac:dyDescent="0.2">
      <c r="A1989" s="1181"/>
      <c r="B1989" s="830">
        <v>47.12</v>
      </c>
      <c r="C1989" s="830">
        <v>42.966000000000001</v>
      </c>
      <c r="D1989" s="771" t="s">
        <v>2380</v>
      </c>
    </row>
    <row r="1990" spans="1:4" s="770" customFormat="1" ht="11.25" customHeight="1" x14ac:dyDescent="0.2">
      <c r="A1990" s="1181"/>
      <c r="B1990" s="830">
        <v>10098.57</v>
      </c>
      <c r="C1990" s="830">
        <v>10094.414000000001</v>
      </c>
      <c r="D1990" s="771" t="s">
        <v>11</v>
      </c>
    </row>
    <row r="1991" spans="1:4" s="770" customFormat="1" ht="11.25" customHeight="1" x14ac:dyDescent="0.2">
      <c r="A1991" s="1180" t="s">
        <v>3521</v>
      </c>
      <c r="B1991" s="829">
        <v>4267.49</v>
      </c>
      <c r="C1991" s="829">
        <v>4267.4930000000004</v>
      </c>
      <c r="D1991" s="769" t="s">
        <v>2900</v>
      </c>
    </row>
    <row r="1992" spans="1:4" s="770" customFormat="1" ht="11.25" customHeight="1" x14ac:dyDescent="0.2">
      <c r="A1992" s="1181"/>
      <c r="B1992" s="830">
        <v>59.9</v>
      </c>
      <c r="C1992" s="830">
        <v>59.9</v>
      </c>
      <c r="D1992" s="771" t="s">
        <v>2693</v>
      </c>
    </row>
    <row r="1993" spans="1:4" s="770" customFormat="1" ht="11.25" customHeight="1" x14ac:dyDescent="0.2">
      <c r="A1993" s="1181"/>
      <c r="B1993" s="830">
        <v>3.5</v>
      </c>
      <c r="C1993" s="830">
        <v>3.5</v>
      </c>
      <c r="D1993" s="771" t="s">
        <v>2380</v>
      </c>
    </row>
    <row r="1994" spans="1:4" s="770" customFormat="1" ht="11.25" customHeight="1" x14ac:dyDescent="0.2">
      <c r="A1994" s="1182"/>
      <c r="B1994" s="831">
        <v>4330.8899999999994</v>
      </c>
      <c r="C1994" s="831">
        <v>4330.893</v>
      </c>
      <c r="D1994" s="772" t="s">
        <v>11</v>
      </c>
    </row>
    <row r="1995" spans="1:4" s="770" customFormat="1" ht="11.25" customHeight="1" x14ac:dyDescent="0.2">
      <c r="A1995" s="1181" t="s">
        <v>3522</v>
      </c>
      <c r="B1995" s="830">
        <v>12240.19</v>
      </c>
      <c r="C1995" s="830">
        <v>12240.184999999999</v>
      </c>
      <c r="D1995" s="771" t="s">
        <v>2900</v>
      </c>
    </row>
    <row r="1996" spans="1:4" s="770" customFormat="1" ht="11.25" customHeight="1" x14ac:dyDescent="0.2">
      <c r="A1996" s="1181"/>
      <c r="B1996" s="830">
        <v>12240.19</v>
      </c>
      <c r="C1996" s="830">
        <v>12240.184999999999</v>
      </c>
      <c r="D1996" s="771" t="s">
        <v>11</v>
      </c>
    </row>
    <row r="1997" spans="1:4" s="770" customFormat="1" ht="11.25" customHeight="1" x14ac:dyDescent="0.2">
      <c r="A1997" s="1180" t="s">
        <v>3523</v>
      </c>
      <c r="B1997" s="829">
        <v>11383.390000000001</v>
      </c>
      <c r="C1997" s="829">
        <v>11383.392</v>
      </c>
      <c r="D1997" s="769" t="s">
        <v>2900</v>
      </c>
    </row>
    <row r="1998" spans="1:4" s="770" customFormat="1" ht="11.25" customHeight="1" x14ac:dyDescent="0.2">
      <c r="A1998" s="1182"/>
      <c r="B1998" s="831">
        <v>11383.390000000001</v>
      </c>
      <c r="C1998" s="831">
        <v>11383.392</v>
      </c>
      <c r="D1998" s="772" t="s">
        <v>11</v>
      </c>
    </row>
    <row r="1999" spans="1:4" s="770" customFormat="1" ht="11.25" customHeight="1" x14ac:dyDescent="0.2">
      <c r="A1999" s="1181" t="s">
        <v>3524</v>
      </c>
      <c r="B1999" s="830">
        <v>5993.95</v>
      </c>
      <c r="C1999" s="830">
        <v>5993.9449999999997</v>
      </c>
      <c r="D1999" s="771" t="s">
        <v>2900</v>
      </c>
    </row>
    <row r="2000" spans="1:4" s="770" customFormat="1" ht="11.25" customHeight="1" x14ac:dyDescent="0.2">
      <c r="A2000" s="1181"/>
      <c r="B2000" s="830">
        <v>5993.95</v>
      </c>
      <c r="C2000" s="830">
        <v>5993.9449999999997</v>
      </c>
      <c r="D2000" s="771" t="s">
        <v>11</v>
      </c>
    </row>
    <row r="2001" spans="1:4" s="770" customFormat="1" ht="11.25" customHeight="1" x14ac:dyDescent="0.2">
      <c r="A2001" s="1180" t="s">
        <v>3525</v>
      </c>
      <c r="B2001" s="829">
        <v>7941.13</v>
      </c>
      <c r="C2001" s="829">
        <v>7941.13</v>
      </c>
      <c r="D2001" s="769" t="s">
        <v>2900</v>
      </c>
    </row>
    <row r="2002" spans="1:4" s="770" customFormat="1" ht="11.25" customHeight="1" x14ac:dyDescent="0.2">
      <c r="A2002" s="1182"/>
      <c r="B2002" s="831">
        <v>7941.13</v>
      </c>
      <c r="C2002" s="831">
        <v>7941.13</v>
      </c>
      <c r="D2002" s="772" t="s">
        <v>11</v>
      </c>
    </row>
    <row r="2003" spans="1:4" s="770" customFormat="1" ht="11.25" customHeight="1" x14ac:dyDescent="0.2">
      <c r="A2003" s="1181" t="s">
        <v>3526</v>
      </c>
      <c r="B2003" s="830">
        <v>3773.67</v>
      </c>
      <c r="C2003" s="830">
        <v>3772.9560000000001</v>
      </c>
      <c r="D2003" s="771" t="s">
        <v>2900</v>
      </c>
    </row>
    <row r="2004" spans="1:4" s="770" customFormat="1" ht="11.25" customHeight="1" x14ac:dyDescent="0.2">
      <c r="A2004" s="1181"/>
      <c r="B2004" s="830">
        <v>3773.67</v>
      </c>
      <c r="C2004" s="830">
        <v>3772.9560000000001</v>
      </c>
      <c r="D2004" s="771" t="s">
        <v>11</v>
      </c>
    </row>
    <row r="2005" spans="1:4" s="770" customFormat="1" ht="11.25" customHeight="1" x14ac:dyDescent="0.2">
      <c r="A2005" s="1180" t="s">
        <v>3527</v>
      </c>
      <c r="B2005" s="829">
        <v>72.8</v>
      </c>
      <c r="C2005" s="829">
        <v>72.8</v>
      </c>
      <c r="D2005" s="769" t="s">
        <v>2690</v>
      </c>
    </row>
    <row r="2006" spans="1:4" s="770" customFormat="1" ht="11.25" customHeight="1" x14ac:dyDescent="0.2">
      <c r="A2006" s="1182"/>
      <c r="B2006" s="831">
        <v>72.8</v>
      </c>
      <c r="C2006" s="831">
        <v>72.8</v>
      </c>
      <c r="D2006" s="772" t="s">
        <v>11</v>
      </c>
    </row>
    <row r="2007" spans="1:4" s="770" customFormat="1" ht="11.25" customHeight="1" x14ac:dyDescent="0.2">
      <c r="A2007" s="1181" t="s">
        <v>3528</v>
      </c>
      <c r="B2007" s="830">
        <v>34.910000000000004</v>
      </c>
      <c r="C2007" s="830">
        <v>34.895699999999998</v>
      </c>
      <c r="D2007" s="771" t="s">
        <v>2332</v>
      </c>
    </row>
    <row r="2008" spans="1:4" s="770" customFormat="1" ht="11.25" customHeight="1" x14ac:dyDescent="0.2">
      <c r="A2008" s="1181"/>
      <c r="B2008" s="830">
        <v>34.910000000000004</v>
      </c>
      <c r="C2008" s="830">
        <v>34.895699999999998</v>
      </c>
      <c r="D2008" s="771" t="s">
        <v>11</v>
      </c>
    </row>
    <row r="2009" spans="1:4" s="770" customFormat="1" ht="21" x14ac:dyDescent="0.2">
      <c r="A2009" s="1180" t="s">
        <v>3529</v>
      </c>
      <c r="B2009" s="829">
        <v>33</v>
      </c>
      <c r="C2009" s="829">
        <v>33</v>
      </c>
      <c r="D2009" s="769" t="s">
        <v>2692</v>
      </c>
    </row>
    <row r="2010" spans="1:4" s="770" customFormat="1" ht="21" x14ac:dyDescent="0.2">
      <c r="A2010" s="1181"/>
      <c r="B2010" s="830">
        <v>388</v>
      </c>
      <c r="C2010" s="830">
        <v>388</v>
      </c>
      <c r="D2010" s="771" t="s">
        <v>2709</v>
      </c>
    </row>
    <row r="2011" spans="1:4" s="770" customFormat="1" ht="11.25" customHeight="1" x14ac:dyDescent="0.2">
      <c r="A2011" s="1181"/>
      <c r="B2011" s="830">
        <v>436</v>
      </c>
      <c r="C2011" s="830">
        <v>436</v>
      </c>
      <c r="D2011" s="771" t="s">
        <v>2689</v>
      </c>
    </row>
    <row r="2012" spans="1:4" s="770" customFormat="1" ht="21" x14ac:dyDescent="0.2">
      <c r="A2012" s="1181"/>
      <c r="B2012" s="830">
        <v>337.70000000000005</v>
      </c>
      <c r="C2012" s="830">
        <v>337.70000000000005</v>
      </c>
      <c r="D2012" s="771" t="s">
        <v>2911</v>
      </c>
    </row>
    <row r="2013" spans="1:4" s="770" customFormat="1" ht="11.25" customHeight="1" x14ac:dyDescent="0.2">
      <c r="A2013" s="1181"/>
      <c r="B2013" s="830">
        <v>2433.0000000000005</v>
      </c>
      <c r="C2013" s="830">
        <v>2433.0000000000005</v>
      </c>
      <c r="D2013" s="771" t="s">
        <v>2294</v>
      </c>
    </row>
    <row r="2014" spans="1:4" s="770" customFormat="1" ht="11.25" customHeight="1" x14ac:dyDescent="0.2">
      <c r="A2014" s="1182"/>
      <c r="B2014" s="831">
        <v>3627.7000000000007</v>
      </c>
      <c r="C2014" s="831">
        <v>3627.7000000000007</v>
      </c>
      <c r="D2014" s="772" t="s">
        <v>11</v>
      </c>
    </row>
    <row r="2015" spans="1:4" s="770" customFormat="1" ht="11.25" customHeight="1" x14ac:dyDescent="0.2">
      <c r="A2015" s="1181" t="s">
        <v>858</v>
      </c>
      <c r="B2015" s="830">
        <v>200</v>
      </c>
      <c r="C2015" s="830">
        <v>200</v>
      </c>
      <c r="D2015" s="771" t="s">
        <v>810</v>
      </c>
    </row>
    <row r="2016" spans="1:4" s="770" customFormat="1" ht="11.25" customHeight="1" x14ac:dyDescent="0.2">
      <c r="A2016" s="1181"/>
      <c r="B2016" s="830">
        <v>200</v>
      </c>
      <c r="C2016" s="830">
        <v>200</v>
      </c>
      <c r="D2016" s="771" t="s">
        <v>11</v>
      </c>
    </row>
    <row r="2017" spans="1:4" s="770" customFormat="1" ht="11.25" customHeight="1" x14ac:dyDescent="0.2">
      <c r="A2017" s="1180" t="s">
        <v>795</v>
      </c>
      <c r="B2017" s="829">
        <v>300</v>
      </c>
      <c r="C2017" s="829">
        <v>0</v>
      </c>
      <c r="D2017" s="769" t="s">
        <v>790</v>
      </c>
    </row>
    <row r="2018" spans="1:4" s="770" customFormat="1" ht="11.25" customHeight="1" x14ac:dyDescent="0.2">
      <c r="A2018" s="1182"/>
      <c r="B2018" s="831">
        <v>300</v>
      </c>
      <c r="C2018" s="831">
        <v>0</v>
      </c>
      <c r="D2018" s="772" t="s">
        <v>11</v>
      </c>
    </row>
    <row r="2019" spans="1:4" s="770" customFormat="1" ht="21" x14ac:dyDescent="0.2">
      <c r="A2019" s="1181" t="s">
        <v>3530</v>
      </c>
      <c r="B2019" s="830">
        <v>70</v>
      </c>
      <c r="C2019" s="830">
        <v>70</v>
      </c>
      <c r="D2019" s="771" t="s">
        <v>2942</v>
      </c>
    </row>
    <row r="2020" spans="1:4" s="770" customFormat="1" ht="11.25" customHeight="1" x14ac:dyDescent="0.2">
      <c r="A2020" s="1181"/>
      <c r="B2020" s="830">
        <v>76</v>
      </c>
      <c r="C2020" s="830">
        <v>76</v>
      </c>
      <c r="D2020" s="771" t="s">
        <v>2985</v>
      </c>
    </row>
    <row r="2021" spans="1:4" s="770" customFormat="1" ht="11.25" customHeight="1" x14ac:dyDescent="0.2">
      <c r="A2021" s="1181"/>
      <c r="B2021" s="830">
        <v>135</v>
      </c>
      <c r="C2021" s="830">
        <v>135</v>
      </c>
      <c r="D2021" s="771" t="s">
        <v>2689</v>
      </c>
    </row>
    <row r="2022" spans="1:4" s="770" customFormat="1" ht="11.25" customHeight="1" x14ac:dyDescent="0.2">
      <c r="A2022" s="1181"/>
      <c r="B2022" s="830">
        <v>76</v>
      </c>
      <c r="C2022" s="830">
        <v>76</v>
      </c>
      <c r="D2022" s="771" t="s">
        <v>2951</v>
      </c>
    </row>
    <row r="2023" spans="1:4" s="770" customFormat="1" ht="11.25" customHeight="1" x14ac:dyDescent="0.2">
      <c r="A2023" s="1181"/>
      <c r="B2023" s="830">
        <v>357</v>
      </c>
      <c r="C2023" s="830">
        <v>357</v>
      </c>
      <c r="D2023" s="771" t="s">
        <v>11</v>
      </c>
    </row>
    <row r="2024" spans="1:4" s="770" customFormat="1" ht="11.25" customHeight="1" x14ac:dyDescent="0.2">
      <c r="A2024" s="1180" t="s">
        <v>785</v>
      </c>
      <c r="B2024" s="829">
        <v>1200</v>
      </c>
      <c r="C2024" s="829">
        <v>1196.048</v>
      </c>
      <c r="D2024" s="769" t="s">
        <v>781</v>
      </c>
    </row>
    <row r="2025" spans="1:4" s="770" customFormat="1" ht="11.25" customHeight="1" x14ac:dyDescent="0.2">
      <c r="A2025" s="1182"/>
      <c r="B2025" s="831">
        <v>1200</v>
      </c>
      <c r="C2025" s="831">
        <v>1196.048</v>
      </c>
      <c r="D2025" s="772" t="s">
        <v>11</v>
      </c>
    </row>
    <row r="2026" spans="1:4" s="770" customFormat="1" ht="11.25" customHeight="1" x14ac:dyDescent="0.2">
      <c r="A2026" s="1181" t="s">
        <v>3531</v>
      </c>
      <c r="B2026" s="830">
        <v>5777</v>
      </c>
      <c r="C2026" s="830">
        <v>5602.9969499999997</v>
      </c>
      <c r="D2026" s="771" t="s">
        <v>2689</v>
      </c>
    </row>
    <row r="2027" spans="1:4" s="770" customFormat="1" ht="11.25" customHeight="1" x14ac:dyDescent="0.2">
      <c r="A2027" s="1181"/>
      <c r="B2027" s="830">
        <v>614.6</v>
      </c>
      <c r="C2027" s="830">
        <v>614.6</v>
      </c>
      <c r="D2027" s="771" t="s">
        <v>2695</v>
      </c>
    </row>
    <row r="2028" spans="1:4" s="770" customFormat="1" ht="11.25" customHeight="1" x14ac:dyDescent="0.2">
      <c r="A2028" s="1181"/>
      <c r="B2028" s="830">
        <v>100</v>
      </c>
      <c r="C2028" s="830">
        <v>90.087000000000003</v>
      </c>
      <c r="D2028" s="771" t="s">
        <v>2866</v>
      </c>
    </row>
    <row r="2029" spans="1:4" s="770" customFormat="1" ht="11.25" customHeight="1" x14ac:dyDescent="0.2">
      <c r="A2029" s="1181"/>
      <c r="B2029" s="830">
        <v>759.32999999999993</v>
      </c>
      <c r="C2029" s="830">
        <v>759.30174999999997</v>
      </c>
      <c r="D2029" s="771" t="s">
        <v>2328</v>
      </c>
    </row>
    <row r="2030" spans="1:4" s="770" customFormat="1" ht="11.25" customHeight="1" x14ac:dyDescent="0.2">
      <c r="A2030" s="1181"/>
      <c r="B2030" s="830">
        <v>7250.93</v>
      </c>
      <c r="C2030" s="830">
        <v>7066.9857000000002</v>
      </c>
      <c r="D2030" s="771" t="s">
        <v>11</v>
      </c>
    </row>
    <row r="2031" spans="1:4" s="770" customFormat="1" ht="11.25" customHeight="1" x14ac:dyDescent="0.2">
      <c r="A2031" s="1180" t="s">
        <v>635</v>
      </c>
      <c r="B2031" s="829">
        <v>1000</v>
      </c>
      <c r="C2031" s="829">
        <v>994</v>
      </c>
      <c r="D2031" s="769" t="s">
        <v>599</v>
      </c>
    </row>
    <row r="2032" spans="1:4" s="770" customFormat="1" ht="11.25" customHeight="1" x14ac:dyDescent="0.2">
      <c r="A2032" s="1182"/>
      <c r="B2032" s="831">
        <v>1000</v>
      </c>
      <c r="C2032" s="831">
        <v>994</v>
      </c>
      <c r="D2032" s="772" t="s">
        <v>11</v>
      </c>
    </row>
    <row r="2033" spans="1:4" s="770" customFormat="1" ht="11.25" customHeight="1" x14ac:dyDescent="0.2">
      <c r="A2033" s="1181" t="s">
        <v>944</v>
      </c>
      <c r="B2033" s="830">
        <v>25</v>
      </c>
      <c r="C2033" s="830">
        <v>25</v>
      </c>
      <c r="D2033" s="771" t="s">
        <v>940</v>
      </c>
    </row>
    <row r="2034" spans="1:4" s="770" customFormat="1" ht="11.25" customHeight="1" x14ac:dyDescent="0.2">
      <c r="A2034" s="1181"/>
      <c r="B2034" s="830">
        <v>25</v>
      </c>
      <c r="C2034" s="830">
        <v>25</v>
      </c>
      <c r="D2034" s="771" t="s">
        <v>11</v>
      </c>
    </row>
    <row r="2035" spans="1:4" s="770" customFormat="1" ht="11.25" customHeight="1" x14ac:dyDescent="0.2">
      <c r="A2035" s="1180" t="s">
        <v>3532</v>
      </c>
      <c r="B2035" s="829">
        <v>762</v>
      </c>
      <c r="C2035" s="829">
        <v>762</v>
      </c>
      <c r="D2035" s="769" t="s">
        <v>2689</v>
      </c>
    </row>
    <row r="2036" spans="1:4" s="770" customFormat="1" ht="11.25" customHeight="1" x14ac:dyDescent="0.2">
      <c r="A2036" s="1181"/>
      <c r="B2036" s="830">
        <v>35</v>
      </c>
      <c r="C2036" s="830">
        <v>0</v>
      </c>
      <c r="D2036" s="771" t="s">
        <v>2907</v>
      </c>
    </row>
    <row r="2037" spans="1:4" s="770" customFormat="1" ht="11.25" customHeight="1" x14ac:dyDescent="0.2">
      <c r="A2037" s="1181"/>
      <c r="B2037" s="830">
        <v>450</v>
      </c>
      <c r="C2037" s="830">
        <v>450</v>
      </c>
      <c r="D2037" s="771" t="s">
        <v>2695</v>
      </c>
    </row>
    <row r="2038" spans="1:4" s="770" customFormat="1" ht="11.25" customHeight="1" x14ac:dyDescent="0.2">
      <c r="A2038" s="1182"/>
      <c r="B2038" s="831">
        <v>1247</v>
      </c>
      <c r="C2038" s="831">
        <v>1212</v>
      </c>
      <c r="D2038" s="772" t="s">
        <v>11</v>
      </c>
    </row>
    <row r="2039" spans="1:4" s="770" customFormat="1" ht="11.25" customHeight="1" x14ac:dyDescent="0.2">
      <c r="A2039" s="1181" t="s">
        <v>3533</v>
      </c>
      <c r="B2039" s="830">
        <v>98</v>
      </c>
      <c r="C2039" s="830">
        <v>98</v>
      </c>
      <c r="D2039" s="771" t="s">
        <v>2690</v>
      </c>
    </row>
    <row r="2040" spans="1:4" s="770" customFormat="1" ht="11.25" customHeight="1" x14ac:dyDescent="0.2">
      <c r="A2040" s="1181"/>
      <c r="B2040" s="830">
        <v>98</v>
      </c>
      <c r="C2040" s="830">
        <v>98</v>
      </c>
      <c r="D2040" s="771" t="s">
        <v>11</v>
      </c>
    </row>
    <row r="2041" spans="1:4" s="770" customFormat="1" ht="21" x14ac:dyDescent="0.2">
      <c r="A2041" s="1180" t="s">
        <v>3534</v>
      </c>
      <c r="B2041" s="829">
        <v>50</v>
      </c>
      <c r="C2041" s="829">
        <v>50</v>
      </c>
      <c r="D2041" s="769" t="s">
        <v>2702</v>
      </c>
    </row>
    <row r="2042" spans="1:4" s="770" customFormat="1" ht="11.25" customHeight="1" x14ac:dyDescent="0.2">
      <c r="A2042" s="1182"/>
      <c r="B2042" s="831">
        <v>50</v>
      </c>
      <c r="C2042" s="831">
        <v>50</v>
      </c>
      <c r="D2042" s="772" t="s">
        <v>11</v>
      </c>
    </row>
    <row r="2043" spans="1:4" s="770" customFormat="1" ht="11.25" customHeight="1" x14ac:dyDescent="0.2">
      <c r="A2043" s="1181" t="s">
        <v>765</v>
      </c>
      <c r="B2043" s="830">
        <v>200</v>
      </c>
      <c r="C2043" s="830">
        <v>0</v>
      </c>
      <c r="D2043" s="771" t="s">
        <v>763</v>
      </c>
    </row>
    <row r="2044" spans="1:4" s="770" customFormat="1" ht="11.25" customHeight="1" x14ac:dyDescent="0.2">
      <c r="A2044" s="1181"/>
      <c r="B2044" s="830">
        <v>200</v>
      </c>
      <c r="C2044" s="830">
        <v>0</v>
      </c>
      <c r="D2044" s="771" t="s">
        <v>11</v>
      </c>
    </row>
    <row r="2045" spans="1:4" s="770" customFormat="1" ht="11.25" customHeight="1" x14ac:dyDescent="0.2">
      <c r="A2045" s="1180" t="s">
        <v>750</v>
      </c>
      <c r="B2045" s="829">
        <v>200</v>
      </c>
      <c r="C2045" s="829">
        <v>200</v>
      </c>
      <c r="D2045" s="769" t="s">
        <v>713</v>
      </c>
    </row>
    <row r="2046" spans="1:4" s="770" customFormat="1" ht="11.25" customHeight="1" x14ac:dyDescent="0.2">
      <c r="A2046" s="1182"/>
      <c r="B2046" s="831">
        <v>200</v>
      </c>
      <c r="C2046" s="831">
        <v>200</v>
      </c>
      <c r="D2046" s="772" t="s">
        <v>11</v>
      </c>
    </row>
    <row r="2047" spans="1:4" s="770" customFormat="1" ht="11.25" customHeight="1" x14ac:dyDescent="0.2">
      <c r="A2047" s="1181" t="s">
        <v>3535</v>
      </c>
      <c r="B2047" s="830">
        <v>80</v>
      </c>
      <c r="C2047" s="830">
        <v>80</v>
      </c>
      <c r="D2047" s="771" t="s">
        <v>2703</v>
      </c>
    </row>
    <row r="2048" spans="1:4" s="770" customFormat="1" ht="11.25" customHeight="1" x14ac:dyDescent="0.2">
      <c r="A2048" s="1181"/>
      <c r="B2048" s="830">
        <v>80</v>
      </c>
      <c r="C2048" s="830">
        <v>80</v>
      </c>
      <c r="D2048" s="771" t="s">
        <v>11</v>
      </c>
    </row>
    <row r="2049" spans="1:4" s="770" customFormat="1" ht="11.25" customHeight="1" x14ac:dyDescent="0.2">
      <c r="A2049" s="1180" t="s">
        <v>859</v>
      </c>
      <c r="B2049" s="829">
        <v>100</v>
      </c>
      <c r="C2049" s="829">
        <v>100</v>
      </c>
      <c r="D2049" s="769" t="s">
        <v>810</v>
      </c>
    </row>
    <row r="2050" spans="1:4" s="770" customFormat="1" ht="11.25" customHeight="1" x14ac:dyDescent="0.2">
      <c r="A2050" s="1182"/>
      <c r="B2050" s="831">
        <v>100</v>
      </c>
      <c r="C2050" s="831">
        <v>100</v>
      </c>
      <c r="D2050" s="772" t="s">
        <v>11</v>
      </c>
    </row>
    <row r="2051" spans="1:4" s="770" customFormat="1" ht="21" x14ac:dyDescent="0.2">
      <c r="A2051" s="1181" t="s">
        <v>3536</v>
      </c>
      <c r="B2051" s="830">
        <v>150</v>
      </c>
      <c r="C2051" s="830">
        <v>150</v>
      </c>
      <c r="D2051" s="771" t="s">
        <v>2702</v>
      </c>
    </row>
    <row r="2052" spans="1:4" s="770" customFormat="1" ht="11.25" customHeight="1" x14ac:dyDescent="0.2">
      <c r="A2052" s="1181"/>
      <c r="B2052" s="830">
        <v>150</v>
      </c>
      <c r="C2052" s="830">
        <v>150</v>
      </c>
      <c r="D2052" s="771" t="s">
        <v>11</v>
      </c>
    </row>
    <row r="2053" spans="1:4" s="770" customFormat="1" ht="11.25" customHeight="1" x14ac:dyDescent="0.2">
      <c r="A2053" s="1180" t="s">
        <v>2000</v>
      </c>
      <c r="B2053" s="829">
        <v>100</v>
      </c>
      <c r="C2053" s="829">
        <v>0</v>
      </c>
      <c r="D2053" s="769" t="s">
        <v>713</v>
      </c>
    </row>
    <row r="2054" spans="1:4" s="770" customFormat="1" ht="11.25" customHeight="1" x14ac:dyDescent="0.2">
      <c r="A2054" s="1182"/>
      <c r="B2054" s="831">
        <v>100</v>
      </c>
      <c r="C2054" s="831">
        <v>0</v>
      </c>
      <c r="D2054" s="772" t="s">
        <v>11</v>
      </c>
    </row>
    <row r="2055" spans="1:4" s="770" customFormat="1" ht="11.25" customHeight="1" x14ac:dyDescent="0.2">
      <c r="A2055" s="1181" t="s">
        <v>2018</v>
      </c>
      <c r="B2055" s="830">
        <v>100</v>
      </c>
      <c r="C2055" s="830">
        <v>100</v>
      </c>
      <c r="D2055" s="771" t="s">
        <v>599</v>
      </c>
    </row>
    <row r="2056" spans="1:4" s="770" customFormat="1" ht="11.25" customHeight="1" x14ac:dyDescent="0.2">
      <c r="A2056" s="1181"/>
      <c r="B2056" s="830">
        <v>100</v>
      </c>
      <c r="C2056" s="830">
        <v>100</v>
      </c>
      <c r="D2056" s="771" t="s">
        <v>11</v>
      </c>
    </row>
    <row r="2057" spans="1:4" s="770" customFormat="1" ht="11.25" customHeight="1" x14ac:dyDescent="0.2">
      <c r="A2057" s="1180" t="s">
        <v>3537</v>
      </c>
      <c r="B2057" s="829">
        <v>130</v>
      </c>
      <c r="C2057" s="829">
        <v>130</v>
      </c>
      <c r="D2057" s="769" t="s">
        <v>2895</v>
      </c>
    </row>
    <row r="2058" spans="1:4" s="770" customFormat="1" ht="11.25" customHeight="1" x14ac:dyDescent="0.2">
      <c r="A2058" s="1182"/>
      <c r="B2058" s="831">
        <v>130</v>
      </c>
      <c r="C2058" s="831">
        <v>130</v>
      </c>
      <c r="D2058" s="772" t="s">
        <v>11</v>
      </c>
    </row>
    <row r="2059" spans="1:4" s="770" customFormat="1" ht="11.25" customHeight="1" x14ac:dyDescent="0.2">
      <c r="A2059" s="1181" t="s">
        <v>3538</v>
      </c>
      <c r="B2059" s="830">
        <v>150</v>
      </c>
      <c r="C2059" s="830">
        <v>150</v>
      </c>
      <c r="D2059" s="771" t="s">
        <v>2703</v>
      </c>
    </row>
    <row r="2060" spans="1:4" s="770" customFormat="1" ht="11.25" customHeight="1" x14ac:dyDescent="0.2">
      <c r="A2060" s="1181"/>
      <c r="B2060" s="830">
        <v>150</v>
      </c>
      <c r="C2060" s="830">
        <v>150</v>
      </c>
      <c r="D2060" s="771" t="s">
        <v>11</v>
      </c>
    </row>
    <row r="2061" spans="1:4" s="770" customFormat="1" ht="11.25" customHeight="1" x14ac:dyDescent="0.2">
      <c r="A2061" s="1180" t="s">
        <v>751</v>
      </c>
      <c r="B2061" s="829">
        <v>50</v>
      </c>
      <c r="C2061" s="829">
        <v>36.947000000000003</v>
      </c>
      <c r="D2061" s="769" t="s">
        <v>2703</v>
      </c>
    </row>
    <row r="2062" spans="1:4" s="770" customFormat="1" ht="11.25" customHeight="1" x14ac:dyDescent="0.2">
      <c r="A2062" s="1181"/>
      <c r="B2062" s="830">
        <v>200</v>
      </c>
      <c r="C2062" s="830">
        <v>200</v>
      </c>
      <c r="D2062" s="771" t="s">
        <v>713</v>
      </c>
    </row>
    <row r="2063" spans="1:4" s="770" customFormat="1" ht="11.25" customHeight="1" x14ac:dyDescent="0.2">
      <c r="A2063" s="1182"/>
      <c r="B2063" s="831">
        <v>250</v>
      </c>
      <c r="C2063" s="831">
        <v>236.947</v>
      </c>
      <c r="D2063" s="772" t="s">
        <v>11</v>
      </c>
    </row>
    <row r="2064" spans="1:4" s="770" customFormat="1" ht="11.25" customHeight="1" x14ac:dyDescent="0.2">
      <c r="A2064" s="1181" t="s">
        <v>786</v>
      </c>
      <c r="B2064" s="830">
        <v>200</v>
      </c>
      <c r="C2064" s="830">
        <v>197.84100000000001</v>
      </c>
      <c r="D2064" s="771" t="s">
        <v>781</v>
      </c>
    </row>
    <row r="2065" spans="1:4" s="770" customFormat="1" ht="11.25" customHeight="1" x14ac:dyDescent="0.2">
      <c r="A2065" s="1181"/>
      <c r="B2065" s="830">
        <v>200</v>
      </c>
      <c r="C2065" s="830">
        <v>197.84100000000001</v>
      </c>
      <c r="D2065" s="771" t="s">
        <v>11</v>
      </c>
    </row>
    <row r="2066" spans="1:4" s="770" customFormat="1" ht="21" x14ac:dyDescent="0.2">
      <c r="A2066" s="1180" t="s">
        <v>3539</v>
      </c>
      <c r="B2066" s="829">
        <v>70</v>
      </c>
      <c r="C2066" s="829">
        <v>70</v>
      </c>
      <c r="D2066" s="769" t="s">
        <v>2942</v>
      </c>
    </row>
    <row r="2067" spans="1:4" s="770" customFormat="1" ht="11.25" customHeight="1" x14ac:dyDescent="0.2">
      <c r="A2067" s="1182"/>
      <c r="B2067" s="831">
        <v>70</v>
      </c>
      <c r="C2067" s="831">
        <v>70</v>
      </c>
      <c r="D2067" s="772" t="s">
        <v>11</v>
      </c>
    </row>
    <row r="2068" spans="1:4" s="770" customFormat="1" ht="11.25" customHeight="1" x14ac:dyDescent="0.2">
      <c r="A2068" s="1180" t="s">
        <v>752</v>
      </c>
      <c r="B2068" s="829">
        <v>150</v>
      </c>
      <c r="C2068" s="829">
        <v>150</v>
      </c>
      <c r="D2068" s="769" t="s">
        <v>713</v>
      </c>
    </row>
    <row r="2069" spans="1:4" s="770" customFormat="1" ht="11.25" customHeight="1" x14ac:dyDescent="0.2">
      <c r="A2069" s="1182"/>
      <c r="B2069" s="831">
        <v>150</v>
      </c>
      <c r="C2069" s="831">
        <v>150</v>
      </c>
      <c r="D2069" s="772" t="s">
        <v>11</v>
      </c>
    </row>
    <row r="2070" spans="1:4" s="770" customFormat="1" ht="11.25" customHeight="1" x14ac:dyDescent="0.2">
      <c r="A2070" s="1180" t="s">
        <v>571</v>
      </c>
      <c r="B2070" s="829">
        <v>150</v>
      </c>
      <c r="C2070" s="829">
        <v>150</v>
      </c>
      <c r="D2070" s="769" t="s">
        <v>2703</v>
      </c>
    </row>
    <row r="2071" spans="1:4" s="770" customFormat="1" ht="11.25" customHeight="1" x14ac:dyDescent="0.2">
      <c r="A2071" s="1181"/>
      <c r="B2071" s="830">
        <v>450</v>
      </c>
      <c r="C2071" s="830">
        <v>450</v>
      </c>
      <c r="D2071" s="771" t="s">
        <v>559</v>
      </c>
    </row>
    <row r="2072" spans="1:4" s="770" customFormat="1" ht="11.25" customHeight="1" x14ac:dyDescent="0.2">
      <c r="A2072" s="1182"/>
      <c r="B2072" s="831">
        <v>600</v>
      </c>
      <c r="C2072" s="831">
        <v>600</v>
      </c>
      <c r="D2072" s="772" t="s">
        <v>11</v>
      </c>
    </row>
    <row r="2073" spans="1:4" s="770" customFormat="1" ht="11.25" customHeight="1" x14ac:dyDescent="0.2">
      <c r="A2073" s="1181" t="s">
        <v>2003</v>
      </c>
      <c r="B2073" s="830">
        <v>150</v>
      </c>
      <c r="C2073" s="830">
        <v>150</v>
      </c>
      <c r="D2073" s="771" t="s">
        <v>713</v>
      </c>
    </row>
    <row r="2074" spans="1:4" s="770" customFormat="1" ht="11.25" customHeight="1" x14ac:dyDescent="0.2">
      <c r="A2074" s="1181"/>
      <c r="B2074" s="830">
        <v>150</v>
      </c>
      <c r="C2074" s="830">
        <v>150</v>
      </c>
      <c r="D2074" s="771" t="s">
        <v>11</v>
      </c>
    </row>
    <row r="2075" spans="1:4" s="770" customFormat="1" ht="11.25" customHeight="1" x14ac:dyDescent="0.2">
      <c r="A2075" s="1180" t="s">
        <v>3540</v>
      </c>
      <c r="B2075" s="829">
        <v>498.8</v>
      </c>
      <c r="C2075" s="829">
        <v>498.8</v>
      </c>
      <c r="D2075" s="769" t="s">
        <v>2691</v>
      </c>
    </row>
    <row r="2076" spans="1:4" s="770" customFormat="1" ht="11.25" customHeight="1" x14ac:dyDescent="0.2">
      <c r="A2076" s="1182"/>
      <c r="B2076" s="831">
        <v>498.8</v>
      </c>
      <c r="C2076" s="831">
        <v>498.8</v>
      </c>
      <c r="D2076" s="772" t="s">
        <v>11</v>
      </c>
    </row>
    <row r="2077" spans="1:4" s="770" customFormat="1" ht="11.25" customHeight="1" x14ac:dyDescent="0.2">
      <c r="A2077" s="1181" t="s">
        <v>901</v>
      </c>
      <c r="B2077" s="830">
        <v>50</v>
      </c>
      <c r="C2077" s="830">
        <v>50</v>
      </c>
      <c r="D2077" s="771" t="s">
        <v>3541</v>
      </c>
    </row>
    <row r="2078" spans="1:4" s="770" customFormat="1" ht="11.25" customHeight="1" x14ac:dyDescent="0.2">
      <c r="A2078" s="1181"/>
      <c r="B2078" s="830">
        <v>50</v>
      </c>
      <c r="C2078" s="830">
        <v>50</v>
      </c>
      <c r="D2078" s="771" t="s">
        <v>11</v>
      </c>
    </row>
    <row r="2079" spans="1:4" s="770" customFormat="1" ht="21" x14ac:dyDescent="0.2">
      <c r="A2079" s="1180" t="s">
        <v>3542</v>
      </c>
      <c r="B2079" s="829">
        <v>20</v>
      </c>
      <c r="C2079" s="829">
        <v>20</v>
      </c>
      <c r="D2079" s="769" t="s">
        <v>2709</v>
      </c>
    </row>
    <row r="2080" spans="1:4" s="770" customFormat="1" ht="11.25" customHeight="1" x14ac:dyDescent="0.2">
      <c r="A2080" s="1181"/>
      <c r="B2080" s="830">
        <v>174</v>
      </c>
      <c r="C2080" s="830">
        <v>174</v>
      </c>
      <c r="D2080" s="771" t="s">
        <v>2689</v>
      </c>
    </row>
    <row r="2081" spans="1:4" s="770" customFormat="1" ht="11.25" customHeight="1" x14ac:dyDescent="0.2">
      <c r="A2081" s="1182"/>
      <c r="B2081" s="831">
        <v>194</v>
      </c>
      <c r="C2081" s="831">
        <v>194</v>
      </c>
      <c r="D2081" s="772" t="s">
        <v>11</v>
      </c>
    </row>
    <row r="2082" spans="1:4" s="770" customFormat="1" ht="11.25" customHeight="1" x14ac:dyDescent="0.2">
      <c r="A2082" s="1181" t="s">
        <v>3543</v>
      </c>
      <c r="B2082" s="830">
        <v>59</v>
      </c>
      <c r="C2082" s="830">
        <v>56.8</v>
      </c>
      <c r="D2082" s="771" t="s">
        <v>2703</v>
      </c>
    </row>
    <row r="2083" spans="1:4" s="770" customFormat="1" ht="11.25" customHeight="1" x14ac:dyDescent="0.2">
      <c r="A2083" s="1181"/>
      <c r="B2083" s="830">
        <v>59</v>
      </c>
      <c r="C2083" s="830">
        <v>56.8</v>
      </c>
      <c r="D2083" s="771" t="s">
        <v>11</v>
      </c>
    </row>
    <row r="2084" spans="1:4" s="770" customFormat="1" ht="11.25" customHeight="1" x14ac:dyDescent="0.2">
      <c r="A2084" s="1180" t="s">
        <v>3544</v>
      </c>
      <c r="B2084" s="829">
        <v>50</v>
      </c>
      <c r="C2084" s="829">
        <v>50</v>
      </c>
      <c r="D2084" s="769" t="s">
        <v>2907</v>
      </c>
    </row>
    <row r="2085" spans="1:4" s="770" customFormat="1" ht="11.25" customHeight="1" x14ac:dyDescent="0.2">
      <c r="A2085" s="1182"/>
      <c r="B2085" s="831">
        <v>50</v>
      </c>
      <c r="C2085" s="831">
        <v>50</v>
      </c>
      <c r="D2085" s="772" t="s">
        <v>11</v>
      </c>
    </row>
    <row r="2086" spans="1:4" s="770" customFormat="1" ht="11.25" customHeight="1" x14ac:dyDescent="0.2">
      <c r="A2086" s="1181" t="s">
        <v>3545</v>
      </c>
      <c r="B2086" s="830">
        <v>1174</v>
      </c>
      <c r="C2086" s="830">
        <v>1174</v>
      </c>
      <c r="D2086" s="771" t="s">
        <v>2689</v>
      </c>
    </row>
    <row r="2087" spans="1:4" s="770" customFormat="1" ht="11.25" customHeight="1" x14ac:dyDescent="0.2">
      <c r="A2087" s="1181"/>
      <c r="B2087" s="830">
        <v>1174</v>
      </c>
      <c r="C2087" s="830">
        <v>1174</v>
      </c>
      <c r="D2087" s="771" t="s">
        <v>11</v>
      </c>
    </row>
    <row r="2088" spans="1:4" s="770" customFormat="1" ht="21" x14ac:dyDescent="0.2">
      <c r="A2088" s="1180" t="s">
        <v>3546</v>
      </c>
      <c r="B2088" s="829">
        <v>117</v>
      </c>
      <c r="C2088" s="829">
        <v>117</v>
      </c>
      <c r="D2088" s="769" t="s">
        <v>2709</v>
      </c>
    </row>
    <row r="2089" spans="1:4" s="770" customFormat="1" ht="11.25" customHeight="1" x14ac:dyDescent="0.2">
      <c r="A2089" s="1181"/>
      <c r="B2089" s="830">
        <v>5066</v>
      </c>
      <c r="C2089" s="830">
        <v>4775.6239999999998</v>
      </c>
      <c r="D2089" s="771" t="s">
        <v>2689</v>
      </c>
    </row>
    <row r="2090" spans="1:4" s="770" customFormat="1" ht="11.25" customHeight="1" x14ac:dyDescent="0.2">
      <c r="A2090" s="1181"/>
      <c r="B2090" s="830">
        <v>220</v>
      </c>
      <c r="C2090" s="830">
        <v>215.2</v>
      </c>
      <c r="D2090" s="771" t="s">
        <v>2695</v>
      </c>
    </row>
    <row r="2091" spans="1:4" s="770" customFormat="1" ht="11.25" customHeight="1" x14ac:dyDescent="0.2">
      <c r="A2091" s="1181"/>
      <c r="B2091" s="830">
        <v>183</v>
      </c>
      <c r="C2091" s="830">
        <v>126.89500000000001</v>
      </c>
      <c r="D2091" s="771" t="s">
        <v>2866</v>
      </c>
    </row>
    <row r="2092" spans="1:4" s="770" customFormat="1" ht="11.25" customHeight="1" x14ac:dyDescent="0.2">
      <c r="A2092" s="1182"/>
      <c r="B2092" s="831">
        <v>5586</v>
      </c>
      <c r="C2092" s="831">
        <v>5234.7190000000001</v>
      </c>
      <c r="D2092" s="772" t="s">
        <v>11</v>
      </c>
    </row>
    <row r="2093" spans="1:4" s="770" customFormat="1" ht="21" x14ac:dyDescent="0.2">
      <c r="A2093" s="1181" t="s">
        <v>3547</v>
      </c>
      <c r="B2093" s="830">
        <v>50</v>
      </c>
      <c r="C2093" s="830">
        <v>50</v>
      </c>
      <c r="D2093" s="771" t="s">
        <v>2702</v>
      </c>
    </row>
    <row r="2094" spans="1:4" s="770" customFormat="1" ht="11.25" customHeight="1" x14ac:dyDescent="0.2">
      <c r="A2094" s="1181"/>
      <c r="B2094" s="830">
        <v>50</v>
      </c>
      <c r="C2094" s="830">
        <v>50</v>
      </c>
      <c r="D2094" s="771" t="s">
        <v>11</v>
      </c>
    </row>
    <row r="2095" spans="1:4" s="770" customFormat="1" ht="11.25" customHeight="1" x14ac:dyDescent="0.2">
      <c r="A2095" s="1180" t="s">
        <v>860</v>
      </c>
      <c r="B2095" s="829">
        <v>100</v>
      </c>
      <c r="C2095" s="829">
        <v>100</v>
      </c>
      <c r="D2095" s="769" t="s">
        <v>810</v>
      </c>
    </row>
    <row r="2096" spans="1:4" s="770" customFormat="1" ht="11.25" customHeight="1" x14ac:dyDescent="0.2">
      <c r="A2096" s="1182"/>
      <c r="B2096" s="831">
        <v>100</v>
      </c>
      <c r="C2096" s="831">
        <v>100</v>
      </c>
      <c r="D2096" s="772" t="s">
        <v>11</v>
      </c>
    </row>
    <row r="2097" spans="1:4" s="770" customFormat="1" ht="11.25" customHeight="1" x14ac:dyDescent="0.2">
      <c r="A2097" s="1181" t="s">
        <v>1995</v>
      </c>
      <c r="B2097" s="830">
        <v>700</v>
      </c>
      <c r="C2097" s="830">
        <v>700</v>
      </c>
      <c r="D2097" s="771" t="s">
        <v>2895</v>
      </c>
    </row>
    <row r="2098" spans="1:4" s="770" customFormat="1" ht="21" x14ac:dyDescent="0.2">
      <c r="A2098" s="1181"/>
      <c r="B2098" s="830">
        <v>444</v>
      </c>
      <c r="C2098" s="830">
        <v>444</v>
      </c>
      <c r="D2098" s="771" t="s">
        <v>2702</v>
      </c>
    </row>
    <row r="2099" spans="1:4" s="770" customFormat="1" ht="11.25" customHeight="1" x14ac:dyDescent="0.2">
      <c r="A2099" s="1181"/>
      <c r="B2099" s="830">
        <v>700</v>
      </c>
      <c r="C2099" s="830">
        <v>700</v>
      </c>
      <c r="D2099" s="771" t="s">
        <v>810</v>
      </c>
    </row>
    <row r="2100" spans="1:4" s="770" customFormat="1" ht="11.25" customHeight="1" x14ac:dyDescent="0.2">
      <c r="A2100" s="1181"/>
      <c r="B2100" s="830">
        <v>1844</v>
      </c>
      <c r="C2100" s="830">
        <v>1844</v>
      </c>
      <c r="D2100" s="771" t="s">
        <v>11</v>
      </c>
    </row>
    <row r="2101" spans="1:4" s="770" customFormat="1" ht="21" x14ac:dyDescent="0.2">
      <c r="A2101" s="1180" t="s">
        <v>861</v>
      </c>
      <c r="B2101" s="829">
        <v>50</v>
      </c>
      <c r="C2101" s="829">
        <v>50</v>
      </c>
      <c r="D2101" s="769" t="s">
        <v>2702</v>
      </c>
    </row>
    <row r="2102" spans="1:4" s="770" customFormat="1" ht="11.25" customHeight="1" x14ac:dyDescent="0.2">
      <c r="A2102" s="1181"/>
      <c r="B2102" s="830">
        <v>200</v>
      </c>
      <c r="C2102" s="830">
        <v>200</v>
      </c>
      <c r="D2102" s="771" t="s">
        <v>810</v>
      </c>
    </row>
    <row r="2103" spans="1:4" s="770" customFormat="1" ht="11.25" customHeight="1" x14ac:dyDescent="0.2">
      <c r="A2103" s="1182"/>
      <c r="B2103" s="831">
        <v>250</v>
      </c>
      <c r="C2103" s="831">
        <v>250</v>
      </c>
      <c r="D2103" s="772" t="s">
        <v>11</v>
      </c>
    </row>
    <row r="2104" spans="1:4" s="770" customFormat="1" ht="11.25" customHeight="1" x14ac:dyDescent="0.2">
      <c r="A2104" s="1181" t="s">
        <v>3548</v>
      </c>
      <c r="B2104" s="830">
        <v>100</v>
      </c>
      <c r="C2104" s="830">
        <v>100</v>
      </c>
      <c r="D2104" s="771" t="s">
        <v>2963</v>
      </c>
    </row>
    <row r="2105" spans="1:4" s="770" customFormat="1" ht="11.25" customHeight="1" x14ac:dyDescent="0.2">
      <c r="A2105" s="1181"/>
      <c r="B2105" s="830">
        <v>100</v>
      </c>
      <c r="C2105" s="830">
        <v>100</v>
      </c>
      <c r="D2105" s="771" t="s">
        <v>11</v>
      </c>
    </row>
    <row r="2106" spans="1:4" s="770" customFormat="1" ht="21" x14ac:dyDescent="0.2">
      <c r="A2106" s="1180" t="s">
        <v>3549</v>
      </c>
      <c r="B2106" s="829">
        <v>103</v>
      </c>
      <c r="C2106" s="829">
        <v>103</v>
      </c>
      <c r="D2106" s="769" t="s">
        <v>2702</v>
      </c>
    </row>
    <row r="2107" spans="1:4" s="770" customFormat="1" ht="11.25" customHeight="1" x14ac:dyDescent="0.2">
      <c r="A2107" s="1182"/>
      <c r="B2107" s="831">
        <v>103</v>
      </c>
      <c r="C2107" s="831">
        <v>103</v>
      </c>
      <c r="D2107" s="772" t="s">
        <v>11</v>
      </c>
    </row>
    <row r="2108" spans="1:4" s="770" customFormat="1" ht="11.25" customHeight="1" x14ac:dyDescent="0.2">
      <c r="A2108" s="1180" t="s">
        <v>1992</v>
      </c>
      <c r="B2108" s="829">
        <v>200</v>
      </c>
      <c r="C2108" s="829">
        <v>0</v>
      </c>
      <c r="D2108" s="769" t="s">
        <v>3550</v>
      </c>
    </row>
    <row r="2109" spans="1:4" s="770" customFormat="1" ht="11.25" customHeight="1" x14ac:dyDescent="0.2">
      <c r="A2109" s="1182"/>
      <c r="B2109" s="831">
        <v>200</v>
      </c>
      <c r="C2109" s="831">
        <v>0</v>
      </c>
      <c r="D2109" s="772" t="s">
        <v>11</v>
      </c>
    </row>
    <row r="2110" spans="1:4" s="770" customFormat="1" ht="11.25" customHeight="1" x14ac:dyDescent="0.2">
      <c r="A2110" s="1180" t="s">
        <v>3551</v>
      </c>
      <c r="B2110" s="829">
        <v>700</v>
      </c>
      <c r="C2110" s="829">
        <v>700</v>
      </c>
      <c r="D2110" s="769" t="s">
        <v>2895</v>
      </c>
    </row>
    <row r="2111" spans="1:4" s="770" customFormat="1" ht="21" x14ac:dyDescent="0.2">
      <c r="A2111" s="1181"/>
      <c r="B2111" s="830">
        <v>211.6</v>
      </c>
      <c r="C2111" s="830">
        <v>211.6</v>
      </c>
      <c r="D2111" s="771" t="s">
        <v>2702</v>
      </c>
    </row>
    <row r="2112" spans="1:4" s="770" customFormat="1" ht="11.25" customHeight="1" x14ac:dyDescent="0.2">
      <c r="A2112" s="1182"/>
      <c r="B2112" s="831">
        <v>911.6</v>
      </c>
      <c r="C2112" s="831">
        <v>911.6</v>
      </c>
      <c r="D2112" s="772" t="s">
        <v>11</v>
      </c>
    </row>
    <row r="2113" spans="1:4" s="770" customFormat="1" ht="21" x14ac:dyDescent="0.2">
      <c r="A2113" s="1181" t="s">
        <v>3552</v>
      </c>
      <c r="B2113" s="830">
        <v>194.1</v>
      </c>
      <c r="C2113" s="830">
        <v>187.76</v>
      </c>
      <c r="D2113" s="771" t="s">
        <v>2702</v>
      </c>
    </row>
    <row r="2114" spans="1:4" s="770" customFormat="1" ht="11.25" customHeight="1" x14ac:dyDescent="0.2">
      <c r="A2114" s="1181"/>
      <c r="B2114" s="830">
        <v>194.1</v>
      </c>
      <c r="C2114" s="830">
        <v>187.76</v>
      </c>
      <c r="D2114" s="771" t="s">
        <v>11</v>
      </c>
    </row>
    <row r="2115" spans="1:4" s="770" customFormat="1" ht="11.25" customHeight="1" x14ac:dyDescent="0.2">
      <c r="A2115" s="1180" t="s">
        <v>3553</v>
      </c>
      <c r="B2115" s="829">
        <v>146.9</v>
      </c>
      <c r="C2115" s="829">
        <v>146.9</v>
      </c>
      <c r="D2115" s="769" t="s">
        <v>2895</v>
      </c>
    </row>
    <row r="2116" spans="1:4" s="770" customFormat="1" ht="11.25" customHeight="1" x14ac:dyDescent="0.2">
      <c r="A2116" s="1182"/>
      <c r="B2116" s="831">
        <v>146.9</v>
      </c>
      <c r="C2116" s="831">
        <v>146.9</v>
      </c>
      <c r="D2116" s="772" t="s">
        <v>11</v>
      </c>
    </row>
    <row r="2117" spans="1:4" s="770" customFormat="1" ht="11.25" customHeight="1" x14ac:dyDescent="0.2">
      <c r="A2117" s="1181" t="s">
        <v>3554</v>
      </c>
      <c r="B2117" s="830">
        <v>700</v>
      </c>
      <c r="C2117" s="830">
        <v>700</v>
      </c>
      <c r="D2117" s="771" t="s">
        <v>2895</v>
      </c>
    </row>
    <row r="2118" spans="1:4" s="770" customFormat="1" ht="11.25" customHeight="1" x14ac:dyDescent="0.2">
      <c r="A2118" s="1181"/>
      <c r="B2118" s="830">
        <v>700</v>
      </c>
      <c r="C2118" s="830">
        <v>700</v>
      </c>
      <c r="D2118" s="771" t="s">
        <v>11</v>
      </c>
    </row>
    <row r="2119" spans="1:4" s="770" customFormat="1" ht="11.25" customHeight="1" x14ac:dyDescent="0.2">
      <c r="A2119" s="1180" t="s">
        <v>3555</v>
      </c>
      <c r="B2119" s="829">
        <v>79.650000000000006</v>
      </c>
      <c r="C2119" s="829">
        <v>79.650000000000006</v>
      </c>
      <c r="D2119" s="769" t="s">
        <v>2755</v>
      </c>
    </row>
    <row r="2120" spans="1:4" s="770" customFormat="1" ht="11.25" customHeight="1" x14ac:dyDescent="0.2">
      <c r="A2120" s="1182"/>
      <c r="B2120" s="831">
        <v>79.650000000000006</v>
      </c>
      <c r="C2120" s="831">
        <v>79.650000000000006</v>
      </c>
      <c r="D2120" s="772" t="s">
        <v>11</v>
      </c>
    </row>
    <row r="2121" spans="1:4" s="770" customFormat="1" ht="11.25" customHeight="1" x14ac:dyDescent="0.2">
      <c r="A2121" s="1181" t="s">
        <v>862</v>
      </c>
      <c r="B2121" s="830">
        <v>50</v>
      </c>
      <c r="C2121" s="830">
        <v>50</v>
      </c>
      <c r="D2121" s="771" t="s">
        <v>810</v>
      </c>
    </row>
    <row r="2122" spans="1:4" s="770" customFormat="1" ht="11.25" customHeight="1" x14ac:dyDescent="0.2">
      <c r="A2122" s="1181"/>
      <c r="B2122" s="830">
        <v>50</v>
      </c>
      <c r="C2122" s="830">
        <v>50</v>
      </c>
      <c r="D2122" s="771" t="s">
        <v>11</v>
      </c>
    </row>
    <row r="2123" spans="1:4" s="770" customFormat="1" ht="11.25" customHeight="1" x14ac:dyDescent="0.2">
      <c r="A2123" s="1180" t="s">
        <v>3556</v>
      </c>
      <c r="B2123" s="829">
        <v>85.9</v>
      </c>
      <c r="C2123" s="829">
        <v>85.9</v>
      </c>
      <c r="D2123" s="769" t="s">
        <v>2755</v>
      </c>
    </row>
    <row r="2124" spans="1:4" s="770" customFormat="1" ht="11.25" customHeight="1" x14ac:dyDescent="0.2">
      <c r="A2124" s="1182"/>
      <c r="B2124" s="831">
        <v>85.9</v>
      </c>
      <c r="C2124" s="831">
        <v>85.9</v>
      </c>
      <c r="D2124" s="772" t="s">
        <v>11</v>
      </c>
    </row>
    <row r="2125" spans="1:4" s="770" customFormat="1" ht="21" x14ac:dyDescent="0.2">
      <c r="A2125" s="1181" t="s">
        <v>3557</v>
      </c>
      <c r="B2125" s="830">
        <v>100</v>
      </c>
      <c r="C2125" s="830">
        <v>100</v>
      </c>
      <c r="D2125" s="771" t="s">
        <v>2702</v>
      </c>
    </row>
    <row r="2126" spans="1:4" s="770" customFormat="1" ht="11.25" customHeight="1" x14ac:dyDescent="0.2">
      <c r="A2126" s="1181"/>
      <c r="B2126" s="830">
        <v>100</v>
      </c>
      <c r="C2126" s="830">
        <v>100</v>
      </c>
      <c r="D2126" s="771" t="s">
        <v>11</v>
      </c>
    </row>
    <row r="2127" spans="1:4" s="770" customFormat="1" ht="21" x14ac:dyDescent="0.2">
      <c r="A2127" s="1180" t="s">
        <v>3558</v>
      </c>
      <c r="B2127" s="829">
        <v>101</v>
      </c>
      <c r="C2127" s="829">
        <v>101</v>
      </c>
      <c r="D2127" s="769" t="s">
        <v>2702</v>
      </c>
    </row>
    <row r="2128" spans="1:4" s="770" customFormat="1" ht="11.25" customHeight="1" x14ac:dyDescent="0.2">
      <c r="A2128" s="1182"/>
      <c r="B2128" s="831">
        <v>101</v>
      </c>
      <c r="C2128" s="831">
        <v>101</v>
      </c>
      <c r="D2128" s="772" t="s">
        <v>11</v>
      </c>
    </row>
    <row r="2129" spans="1:4" s="770" customFormat="1" ht="11.25" customHeight="1" x14ac:dyDescent="0.2">
      <c r="A2129" s="1181" t="s">
        <v>3559</v>
      </c>
      <c r="B2129" s="830">
        <v>100</v>
      </c>
      <c r="C2129" s="830">
        <v>100</v>
      </c>
      <c r="D2129" s="771" t="s">
        <v>2895</v>
      </c>
    </row>
    <row r="2130" spans="1:4" s="770" customFormat="1" ht="21" x14ac:dyDescent="0.2">
      <c r="A2130" s="1181"/>
      <c r="B2130" s="830">
        <v>75</v>
      </c>
      <c r="C2130" s="830">
        <v>75</v>
      </c>
      <c r="D2130" s="771" t="s">
        <v>2702</v>
      </c>
    </row>
    <row r="2131" spans="1:4" s="770" customFormat="1" ht="11.25" customHeight="1" x14ac:dyDescent="0.2">
      <c r="A2131" s="1181"/>
      <c r="B2131" s="830">
        <v>175</v>
      </c>
      <c r="C2131" s="830">
        <v>175</v>
      </c>
      <c r="D2131" s="771" t="s">
        <v>11</v>
      </c>
    </row>
    <row r="2132" spans="1:4" s="770" customFormat="1" ht="11.25" customHeight="1" x14ac:dyDescent="0.2">
      <c r="A2132" s="1180" t="s">
        <v>701</v>
      </c>
      <c r="B2132" s="829">
        <v>300</v>
      </c>
      <c r="C2132" s="829">
        <v>300</v>
      </c>
      <c r="D2132" s="769" t="s">
        <v>2895</v>
      </c>
    </row>
    <row r="2133" spans="1:4" s="770" customFormat="1" ht="21" x14ac:dyDescent="0.2">
      <c r="A2133" s="1181"/>
      <c r="B2133" s="830">
        <v>255</v>
      </c>
      <c r="C2133" s="830">
        <v>255</v>
      </c>
      <c r="D2133" s="771" t="s">
        <v>2702</v>
      </c>
    </row>
    <row r="2134" spans="1:4" s="770" customFormat="1" ht="11.25" customHeight="1" x14ac:dyDescent="0.2">
      <c r="A2134" s="1181"/>
      <c r="B2134" s="830">
        <v>4000</v>
      </c>
      <c r="C2134" s="830">
        <v>4000</v>
      </c>
      <c r="D2134" s="771" t="s">
        <v>687</v>
      </c>
    </row>
    <row r="2135" spans="1:4" s="770" customFormat="1" ht="11.25" customHeight="1" x14ac:dyDescent="0.2">
      <c r="A2135" s="1182"/>
      <c r="B2135" s="831">
        <v>4555</v>
      </c>
      <c r="C2135" s="831">
        <v>4555</v>
      </c>
      <c r="D2135" s="772" t="s">
        <v>11</v>
      </c>
    </row>
    <row r="2136" spans="1:4" s="770" customFormat="1" ht="21" x14ac:dyDescent="0.2">
      <c r="A2136" s="1181" t="s">
        <v>3560</v>
      </c>
      <c r="B2136" s="830">
        <v>80</v>
      </c>
      <c r="C2136" s="830">
        <v>80</v>
      </c>
      <c r="D2136" s="771" t="s">
        <v>2702</v>
      </c>
    </row>
    <row r="2137" spans="1:4" s="770" customFormat="1" ht="11.25" customHeight="1" x14ac:dyDescent="0.2">
      <c r="A2137" s="1181"/>
      <c r="B2137" s="830">
        <v>80</v>
      </c>
      <c r="C2137" s="830">
        <v>80</v>
      </c>
      <c r="D2137" s="771" t="s">
        <v>11</v>
      </c>
    </row>
    <row r="2138" spans="1:4" s="770" customFormat="1" ht="11.25" customHeight="1" x14ac:dyDescent="0.2">
      <c r="A2138" s="1180" t="s">
        <v>3561</v>
      </c>
      <c r="B2138" s="829">
        <v>150</v>
      </c>
      <c r="C2138" s="829">
        <v>150</v>
      </c>
      <c r="D2138" s="769" t="s">
        <v>2895</v>
      </c>
    </row>
    <row r="2139" spans="1:4" s="770" customFormat="1" ht="21" x14ac:dyDescent="0.2">
      <c r="A2139" s="1181"/>
      <c r="B2139" s="830">
        <v>135</v>
      </c>
      <c r="C2139" s="830">
        <v>135</v>
      </c>
      <c r="D2139" s="771" t="s">
        <v>2702</v>
      </c>
    </row>
    <row r="2140" spans="1:4" s="770" customFormat="1" ht="11.25" customHeight="1" x14ac:dyDescent="0.2">
      <c r="A2140" s="1182"/>
      <c r="B2140" s="831">
        <v>285</v>
      </c>
      <c r="C2140" s="831">
        <v>285</v>
      </c>
      <c r="D2140" s="772" t="s">
        <v>11</v>
      </c>
    </row>
    <row r="2141" spans="1:4" s="770" customFormat="1" ht="11.25" customHeight="1" x14ac:dyDescent="0.2">
      <c r="A2141" s="1181" t="s">
        <v>3562</v>
      </c>
      <c r="B2141" s="830">
        <v>150</v>
      </c>
      <c r="C2141" s="830">
        <v>150</v>
      </c>
      <c r="D2141" s="771" t="s">
        <v>2895</v>
      </c>
    </row>
    <row r="2142" spans="1:4" s="770" customFormat="1" ht="21" x14ac:dyDescent="0.2">
      <c r="A2142" s="1181"/>
      <c r="B2142" s="830">
        <v>50</v>
      </c>
      <c r="C2142" s="830">
        <v>50</v>
      </c>
      <c r="D2142" s="771" t="s">
        <v>2702</v>
      </c>
    </row>
    <row r="2143" spans="1:4" s="770" customFormat="1" ht="11.25" customHeight="1" x14ac:dyDescent="0.2">
      <c r="A2143" s="1181"/>
      <c r="B2143" s="830">
        <v>200</v>
      </c>
      <c r="C2143" s="830">
        <v>200</v>
      </c>
      <c r="D2143" s="771" t="s">
        <v>11</v>
      </c>
    </row>
    <row r="2144" spans="1:4" s="770" customFormat="1" ht="21" x14ac:dyDescent="0.2">
      <c r="A2144" s="1180" t="s">
        <v>3563</v>
      </c>
      <c r="B2144" s="829">
        <v>150</v>
      </c>
      <c r="C2144" s="829">
        <v>123.387</v>
      </c>
      <c r="D2144" s="769" t="s">
        <v>2702</v>
      </c>
    </row>
    <row r="2145" spans="1:4" s="770" customFormat="1" ht="11.25" customHeight="1" x14ac:dyDescent="0.2">
      <c r="A2145" s="1182"/>
      <c r="B2145" s="831">
        <v>150</v>
      </c>
      <c r="C2145" s="831">
        <v>123.387</v>
      </c>
      <c r="D2145" s="772" t="s">
        <v>11</v>
      </c>
    </row>
    <row r="2146" spans="1:4" s="770" customFormat="1" ht="11.25" customHeight="1" x14ac:dyDescent="0.2">
      <c r="A2146" s="1180" t="s">
        <v>3564</v>
      </c>
      <c r="B2146" s="829">
        <v>150</v>
      </c>
      <c r="C2146" s="829">
        <v>150</v>
      </c>
      <c r="D2146" s="769" t="s">
        <v>2895</v>
      </c>
    </row>
    <row r="2147" spans="1:4" s="770" customFormat="1" ht="11.25" customHeight="1" x14ac:dyDescent="0.2">
      <c r="A2147" s="1182"/>
      <c r="B2147" s="831">
        <v>150</v>
      </c>
      <c r="C2147" s="831">
        <v>150</v>
      </c>
      <c r="D2147" s="772" t="s">
        <v>11</v>
      </c>
    </row>
    <row r="2148" spans="1:4" s="770" customFormat="1" ht="11.25" customHeight="1" x14ac:dyDescent="0.2">
      <c r="A2148" s="1180" t="s">
        <v>863</v>
      </c>
      <c r="B2148" s="829">
        <v>200</v>
      </c>
      <c r="C2148" s="829">
        <v>200</v>
      </c>
      <c r="D2148" s="769" t="s">
        <v>810</v>
      </c>
    </row>
    <row r="2149" spans="1:4" s="770" customFormat="1" ht="11.25" customHeight="1" x14ac:dyDescent="0.2">
      <c r="A2149" s="1182"/>
      <c r="B2149" s="831">
        <v>200</v>
      </c>
      <c r="C2149" s="831">
        <v>200</v>
      </c>
      <c r="D2149" s="772" t="s">
        <v>11</v>
      </c>
    </row>
    <row r="2150" spans="1:4" s="770" customFormat="1" ht="21" x14ac:dyDescent="0.2">
      <c r="A2150" s="1181" t="s">
        <v>3565</v>
      </c>
      <c r="B2150" s="830">
        <v>150</v>
      </c>
      <c r="C2150" s="830">
        <v>53.2</v>
      </c>
      <c r="D2150" s="771" t="s">
        <v>2702</v>
      </c>
    </row>
    <row r="2151" spans="1:4" s="770" customFormat="1" ht="11.25" customHeight="1" x14ac:dyDescent="0.2">
      <c r="A2151" s="1181"/>
      <c r="B2151" s="830">
        <v>150</v>
      </c>
      <c r="C2151" s="830">
        <v>53.2</v>
      </c>
      <c r="D2151" s="771" t="s">
        <v>11</v>
      </c>
    </row>
    <row r="2152" spans="1:4" s="770" customFormat="1" ht="11.25" customHeight="1" x14ac:dyDescent="0.2">
      <c r="A2152" s="1180" t="s">
        <v>637</v>
      </c>
      <c r="B2152" s="829">
        <v>80</v>
      </c>
      <c r="C2152" s="829">
        <v>80</v>
      </c>
      <c r="D2152" s="769" t="s">
        <v>599</v>
      </c>
    </row>
    <row r="2153" spans="1:4" s="770" customFormat="1" ht="11.25" customHeight="1" x14ac:dyDescent="0.2">
      <c r="A2153" s="1182"/>
      <c r="B2153" s="831">
        <v>80</v>
      </c>
      <c r="C2153" s="831">
        <v>80</v>
      </c>
      <c r="D2153" s="772" t="s">
        <v>11</v>
      </c>
    </row>
    <row r="2154" spans="1:4" s="770" customFormat="1" ht="11.25" customHeight="1" x14ac:dyDescent="0.2">
      <c r="A2154" s="1181" t="s">
        <v>3566</v>
      </c>
      <c r="B2154" s="830">
        <v>40</v>
      </c>
      <c r="C2154" s="830">
        <v>40</v>
      </c>
      <c r="D2154" s="771" t="s">
        <v>2951</v>
      </c>
    </row>
    <row r="2155" spans="1:4" s="770" customFormat="1" ht="11.25" customHeight="1" x14ac:dyDescent="0.2">
      <c r="A2155" s="1181"/>
      <c r="B2155" s="830">
        <v>40</v>
      </c>
      <c r="C2155" s="830">
        <v>40</v>
      </c>
      <c r="D2155" s="771" t="s">
        <v>11</v>
      </c>
    </row>
    <row r="2156" spans="1:4" s="770" customFormat="1" ht="11.25" customHeight="1" x14ac:dyDescent="0.2">
      <c r="A2156" s="1180" t="s">
        <v>638</v>
      </c>
      <c r="B2156" s="829">
        <v>199</v>
      </c>
      <c r="C2156" s="829">
        <v>199</v>
      </c>
      <c r="D2156" s="769" t="s">
        <v>599</v>
      </c>
    </row>
    <row r="2157" spans="1:4" s="770" customFormat="1" ht="11.25" customHeight="1" x14ac:dyDescent="0.2">
      <c r="A2157" s="1182"/>
      <c r="B2157" s="831">
        <v>199</v>
      </c>
      <c r="C2157" s="831">
        <v>199</v>
      </c>
      <c r="D2157" s="772" t="s">
        <v>11</v>
      </c>
    </row>
    <row r="2158" spans="1:4" s="770" customFormat="1" ht="11.25" customHeight="1" x14ac:dyDescent="0.2">
      <c r="A2158" s="1181" t="s">
        <v>3567</v>
      </c>
      <c r="B2158" s="830">
        <v>53.35</v>
      </c>
      <c r="C2158" s="830">
        <v>0</v>
      </c>
      <c r="D2158" s="771" t="s">
        <v>2855</v>
      </c>
    </row>
    <row r="2159" spans="1:4" s="770" customFormat="1" ht="11.25" customHeight="1" x14ac:dyDescent="0.2">
      <c r="A2159" s="1181"/>
      <c r="B2159" s="830">
        <v>53.35</v>
      </c>
      <c r="C2159" s="830">
        <v>0</v>
      </c>
      <c r="D2159" s="771" t="s">
        <v>11</v>
      </c>
    </row>
    <row r="2160" spans="1:4" s="770" customFormat="1" ht="11.25" customHeight="1" x14ac:dyDescent="0.2">
      <c r="A2160" s="1180" t="s">
        <v>3568</v>
      </c>
      <c r="B2160" s="829">
        <v>2077</v>
      </c>
      <c r="C2160" s="829">
        <v>2077</v>
      </c>
      <c r="D2160" s="769" t="s">
        <v>2689</v>
      </c>
    </row>
    <row r="2161" spans="1:4" s="770" customFormat="1" ht="11.25" customHeight="1" x14ac:dyDescent="0.2">
      <c r="A2161" s="1182"/>
      <c r="B2161" s="831">
        <v>2077</v>
      </c>
      <c r="C2161" s="831">
        <v>2077</v>
      </c>
      <c r="D2161" s="772" t="s">
        <v>11</v>
      </c>
    </row>
    <row r="2162" spans="1:4" s="770" customFormat="1" ht="21" x14ac:dyDescent="0.2">
      <c r="A2162" s="1181" t="s">
        <v>3569</v>
      </c>
      <c r="B2162" s="830">
        <v>102</v>
      </c>
      <c r="C2162" s="830">
        <v>102</v>
      </c>
      <c r="D2162" s="771" t="s">
        <v>2709</v>
      </c>
    </row>
    <row r="2163" spans="1:4" s="770" customFormat="1" ht="11.25" customHeight="1" x14ac:dyDescent="0.2">
      <c r="A2163" s="1181"/>
      <c r="B2163" s="830">
        <v>3415</v>
      </c>
      <c r="C2163" s="830">
        <v>3415</v>
      </c>
      <c r="D2163" s="771" t="s">
        <v>2689</v>
      </c>
    </row>
    <row r="2164" spans="1:4" s="770" customFormat="1" ht="11.25" customHeight="1" x14ac:dyDescent="0.2">
      <c r="A2164" s="1181"/>
      <c r="B2164" s="830">
        <v>98</v>
      </c>
      <c r="C2164" s="830">
        <v>67.424000000000007</v>
      </c>
      <c r="D2164" s="771" t="s">
        <v>2695</v>
      </c>
    </row>
    <row r="2165" spans="1:4" s="770" customFormat="1" ht="11.25" customHeight="1" x14ac:dyDescent="0.2">
      <c r="A2165" s="1181"/>
      <c r="B2165" s="830">
        <v>3615</v>
      </c>
      <c r="C2165" s="830">
        <v>3584.424</v>
      </c>
      <c r="D2165" s="771" t="s">
        <v>11</v>
      </c>
    </row>
    <row r="2166" spans="1:4" s="770" customFormat="1" ht="11.25" customHeight="1" x14ac:dyDescent="0.2">
      <c r="A2166" s="1180" t="s">
        <v>3570</v>
      </c>
      <c r="B2166" s="829">
        <v>33200.67</v>
      </c>
      <c r="C2166" s="829">
        <v>33120.697</v>
      </c>
      <c r="D2166" s="769" t="s">
        <v>2900</v>
      </c>
    </row>
    <row r="2167" spans="1:4" s="770" customFormat="1" ht="11.25" customHeight="1" x14ac:dyDescent="0.2">
      <c r="A2167" s="1181"/>
      <c r="B2167" s="830">
        <v>4508.96</v>
      </c>
      <c r="C2167" s="830">
        <v>4508.9319999999998</v>
      </c>
      <c r="D2167" s="771" t="s">
        <v>2326</v>
      </c>
    </row>
    <row r="2168" spans="1:4" s="770" customFormat="1" ht="11.25" customHeight="1" x14ac:dyDescent="0.2">
      <c r="A2168" s="1181"/>
      <c r="B2168" s="830">
        <v>780</v>
      </c>
      <c r="C2168" s="830">
        <v>780</v>
      </c>
      <c r="D2168" s="771" t="s">
        <v>2375</v>
      </c>
    </row>
    <row r="2169" spans="1:4" s="770" customFormat="1" ht="11.25" customHeight="1" x14ac:dyDescent="0.2">
      <c r="A2169" s="1182"/>
      <c r="B2169" s="831">
        <v>38489.629999999997</v>
      </c>
      <c r="C2169" s="831">
        <v>38409.629000000001</v>
      </c>
      <c r="D2169" s="772" t="s">
        <v>11</v>
      </c>
    </row>
    <row r="2170" spans="1:4" s="770" customFormat="1" ht="11.25" customHeight="1" x14ac:dyDescent="0.2">
      <c r="A2170" s="1181" t="s">
        <v>3571</v>
      </c>
      <c r="B2170" s="830">
        <v>5033.58</v>
      </c>
      <c r="C2170" s="830">
        <v>5029.2950000000001</v>
      </c>
      <c r="D2170" s="771" t="s">
        <v>2900</v>
      </c>
    </row>
    <row r="2171" spans="1:4" s="770" customFormat="1" ht="11.25" customHeight="1" x14ac:dyDescent="0.2">
      <c r="A2171" s="1181"/>
      <c r="B2171" s="830">
        <v>5033.58</v>
      </c>
      <c r="C2171" s="830">
        <v>5029.2950000000001</v>
      </c>
      <c r="D2171" s="771" t="s">
        <v>11</v>
      </c>
    </row>
    <row r="2172" spans="1:4" s="770" customFormat="1" ht="11.25" customHeight="1" x14ac:dyDescent="0.2">
      <c r="A2172" s="1180" t="s">
        <v>3572</v>
      </c>
      <c r="B2172" s="829">
        <v>13898.32</v>
      </c>
      <c r="C2172" s="829">
        <v>13880.762999999999</v>
      </c>
      <c r="D2172" s="769" t="s">
        <v>2900</v>
      </c>
    </row>
    <row r="2173" spans="1:4" s="770" customFormat="1" ht="11.25" customHeight="1" x14ac:dyDescent="0.2">
      <c r="A2173" s="1182"/>
      <c r="B2173" s="831">
        <v>13898.32</v>
      </c>
      <c r="C2173" s="831">
        <v>13880.762999999999</v>
      </c>
      <c r="D2173" s="772" t="s">
        <v>11</v>
      </c>
    </row>
    <row r="2174" spans="1:4" s="770" customFormat="1" ht="11.25" customHeight="1" x14ac:dyDescent="0.2">
      <c r="A2174" s="1181" t="s">
        <v>3573</v>
      </c>
      <c r="B2174" s="830">
        <v>10226.52</v>
      </c>
      <c r="C2174" s="830">
        <v>10226.521000000001</v>
      </c>
      <c r="D2174" s="771" t="s">
        <v>2900</v>
      </c>
    </row>
    <row r="2175" spans="1:4" s="770" customFormat="1" ht="11.25" customHeight="1" x14ac:dyDescent="0.2">
      <c r="A2175" s="1181"/>
      <c r="B2175" s="830">
        <v>10226.52</v>
      </c>
      <c r="C2175" s="830">
        <v>10226.521000000001</v>
      </c>
      <c r="D2175" s="771" t="s">
        <v>11</v>
      </c>
    </row>
    <row r="2176" spans="1:4" s="770" customFormat="1" ht="11.25" customHeight="1" x14ac:dyDescent="0.2">
      <c r="A2176" s="1180" t="s">
        <v>3574</v>
      </c>
      <c r="B2176" s="829">
        <v>27000.05</v>
      </c>
      <c r="C2176" s="829">
        <v>27000.050999999999</v>
      </c>
      <c r="D2176" s="769" t="s">
        <v>2900</v>
      </c>
    </row>
    <row r="2177" spans="1:4" s="770" customFormat="1" ht="11.25" customHeight="1" x14ac:dyDescent="0.2">
      <c r="A2177" s="1181"/>
      <c r="B2177" s="830">
        <v>689.48</v>
      </c>
      <c r="C2177" s="830">
        <v>689.47799999999995</v>
      </c>
      <c r="D2177" s="771" t="s">
        <v>2375</v>
      </c>
    </row>
    <row r="2178" spans="1:4" s="770" customFormat="1" ht="11.25" customHeight="1" x14ac:dyDescent="0.2">
      <c r="A2178" s="1182"/>
      <c r="B2178" s="831">
        <v>27689.53</v>
      </c>
      <c r="C2178" s="831">
        <v>27689.528999999999</v>
      </c>
      <c r="D2178" s="772" t="s">
        <v>11</v>
      </c>
    </row>
    <row r="2179" spans="1:4" s="770" customFormat="1" ht="11.25" customHeight="1" x14ac:dyDescent="0.2">
      <c r="A2179" s="1181" t="s">
        <v>902</v>
      </c>
      <c r="B2179" s="830">
        <v>200</v>
      </c>
      <c r="C2179" s="830">
        <v>200</v>
      </c>
      <c r="D2179" s="771" t="s">
        <v>2703</v>
      </c>
    </row>
    <row r="2180" spans="1:4" s="770" customFormat="1" ht="11.25" customHeight="1" x14ac:dyDescent="0.2">
      <c r="A2180" s="1181"/>
      <c r="B2180" s="830">
        <v>200</v>
      </c>
      <c r="C2180" s="830">
        <v>200</v>
      </c>
      <c r="D2180" s="771" t="s">
        <v>3575</v>
      </c>
    </row>
    <row r="2181" spans="1:4" s="770" customFormat="1" ht="11.25" customHeight="1" x14ac:dyDescent="0.2">
      <c r="A2181" s="1181"/>
      <c r="B2181" s="830">
        <v>400</v>
      </c>
      <c r="C2181" s="830">
        <v>400</v>
      </c>
      <c r="D2181" s="771" t="s">
        <v>11</v>
      </c>
    </row>
    <row r="2182" spans="1:4" s="770" customFormat="1" ht="11.25" customHeight="1" x14ac:dyDescent="0.2">
      <c r="A2182" s="1180" t="s">
        <v>3576</v>
      </c>
      <c r="B2182" s="829">
        <v>5474.21</v>
      </c>
      <c r="C2182" s="829">
        <v>5474.2049999999999</v>
      </c>
      <c r="D2182" s="769" t="s">
        <v>2900</v>
      </c>
    </row>
    <row r="2183" spans="1:4" s="770" customFormat="1" ht="11.25" customHeight="1" x14ac:dyDescent="0.2">
      <c r="A2183" s="1181"/>
      <c r="B2183" s="830">
        <v>94.15</v>
      </c>
      <c r="C2183" s="830">
        <v>94.147999999999996</v>
      </c>
      <c r="D2183" s="771" t="s">
        <v>2375</v>
      </c>
    </row>
    <row r="2184" spans="1:4" s="770" customFormat="1" ht="11.25" customHeight="1" x14ac:dyDescent="0.2">
      <c r="A2184" s="1182"/>
      <c r="B2184" s="831">
        <v>5568.36</v>
      </c>
      <c r="C2184" s="831">
        <v>5568.3530000000001</v>
      </c>
      <c r="D2184" s="772" t="s">
        <v>11</v>
      </c>
    </row>
    <row r="2185" spans="1:4" s="770" customFormat="1" ht="11.25" customHeight="1" x14ac:dyDescent="0.2">
      <c r="A2185" s="1181" t="s">
        <v>3577</v>
      </c>
      <c r="B2185" s="830">
        <v>19843.13</v>
      </c>
      <c r="C2185" s="830">
        <v>19843.125</v>
      </c>
      <c r="D2185" s="771" t="s">
        <v>2900</v>
      </c>
    </row>
    <row r="2186" spans="1:4" s="770" customFormat="1" ht="11.25" customHeight="1" x14ac:dyDescent="0.2">
      <c r="A2186" s="1181"/>
      <c r="B2186" s="830">
        <v>60.33</v>
      </c>
      <c r="C2186" s="830">
        <v>60.331000000000003</v>
      </c>
      <c r="D2186" s="771" t="s">
        <v>2375</v>
      </c>
    </row>
    <row r="2187" spans="1:4" s="770" customFormat="1" ht="11.25" customHeight="1" x14ac:dyDescent="0.2">
      <c r="A2187" s="1181"/>
      <c r="B2187" s="830">
        <v>19903.46</v>
      </c>
      <c r="C2187" s="830">
        <v>19903.455999999998</v>
      </c>
      <c r="D2187" s="771" t="s">
        <v>11</v>
      </c>
    </row>
    <row r="2188" spans="1:4" s="770" customFormat="1" ht="11.25" customHeight="1" x14ac:dyDescent="0.2">
      <c r="A2188" s="1180" t="s">
        <v>3578</v>
      </c>
      <c r="B2188" s="829">
        <v>18108.54</v>
      </c>
      <c r="C2188" s="829">
        <v>18108.539000000001</v>
      </c>
      <c r="D2188" s="769" t="s">
        <v>2900</v>
      </c>
    </row>
    <row r="2189" spans="1:4" s="770" customFormat="1" ht="11.25" customHeight="1" x14ac:dyDescent="0.2">
      <c r="A2189" s="1182"/>
      <c r="B2189" s="831">
        <v>18108.54</v>
      </c>
      <c r="C2189" s="831">
        <v>18108.539000000001</v>
      </c>
      <c r="D2189" s="772" t="s">
        <v>11</v>
      </c>
    </row>
    <row r="2190" spans="1:4" s="770" customFormat="1" ht="11.25" customHeight="1" x14ac:dyDescent="0.2">
      <c r="A2190" s="1180" t="s">
        <v>3579</v>
      </c>
      <c r="B2190" s="829">
        <v>3892.32</v>
      </c>
      <c r="C2190" s="829">
        <v>3891.2929999999997</v>
      </c>
      <c r="D2190" s="769" t="s">
        <v>2900</v>
      </c>
    </row>
    <row r="2191" spans="1:4" s="770" customFormat="1" ht="11.25" customHeight="1" x14ac:dyDescent="0.2">
      <c r="A2191" s="1182"/>
      <c r="B2191" s="831">
        <v>3892.32</v>
      </c>
      <c r="C2191" s="831">
        <v>3891.2929999999997</v>
      </c>
      <c r="D2191" s="772" t="s">
        <v>11</v>
      </c>
    </row>
    <row r="2192" spans="1:4" s="770" customFormat="1" ht="11.25" customHeight="1" x14ac:dyDescent="0.2">
      <c r="A2192" s="1180" t="s">
        <v>3580</v>
      </c>
      <c r="B2192" s="829">
        <v>12863.93</v>
      </c>
      <c r="C2192" s="829">
        <v>12841.041999999999</v>
      </c>
      <c r="D2192" s="769" t="s">
        <v>2900</v>
      </c>
    </row>
    <row r="2193" spans="1:4" s="770" customFormat="1" ht="11.25" customHeight="1" x14ac:dyDescent="0.2">
      <c r="A2193" s="1182"/>
      <c r="B2193" s="831">
        <v>12863.93</v>
      </c>
      <c r="C2193" s="831">
        <v>12841.041999999999</v>
      </c>
      <c r="D2193" s="772" t="s">
        <v>11</v>
      </c>
    </row>
    <row r="2194" spans="1:4" s="770" customFormat="1" ht="11.25" customHeight="1" x14ac:dyDescent="0.2">
      <c r="A2194" s="1181" t="s">
        <v>3581</v>
      </c>
      <c r="B2194" s="830">
        <v>2531.36</v>
      </c>
      <c r="C2194" s="830">
        <v>2499.5250000000001</v>
      </c>
      <c r="D2194" s="771" t="s">
        <v>2900</v>
      </c>
    </row>
    <row r="2195" spans="1:4" s="770" customFormat="1" ht="11.25" customHeight="1" x14ac:dyDescent="0.2">
      <c r="A2195" s="1181"/>
      <c r="B2195" s="830">
        <v>2531.36</v>
      </c>
      <c r="C2195" s="830">
        <v>2499.5250000000001</v>
      </c>
      <c r="D2195" s="771" t="s">
        <v>11</v>
      </c>
    </row>
    <row r="2196" spans="1:4" s="770" customFormat="1" ht="11.25" customHeight="1" x14ac:dyDescent="0.2">
      <c r="A2196" s="1180" t="s">
        <v>3582</v>
      </c>
      <c r="B2196" s="829">
        <v>9815.8799999999992</v>
      </c>
      <c r="C2196" s="829">
        <v>9815.8809999999994</v>
      </c>
      <c r="D2196" s="769" t="s">
        <v>2900</v>
      </c>
    </row>
    <row r="2197" spans="1:4" s="770" customFormat="1" ht="11.25" customHeight="1" x14ac:dyDescent="0.2">
      <c r="A2197" s="1182"/>
      <c r="B2197" s="831">
        <v>9815.8799999999992</v>
      </c>
      <c r="C2197" s="831">
        <v>9815.8809999999994</v>
      </c>
      <c r="D2197" s="772" t="s">
        <v>11</v>
      </c>
    </row>
    <row r="2198" spans="1:4" s="770" customFormat="1" ht="11.25" customHeight="1" x14ac:dyDescent="0.2">
      <c r="A2198" s="1181" t="s">
        <v>639</v>
      </c>
      <c r="B2198" s="830">
        <v>9</v>
      </c>
      <c r="C2198" s="830">
        <v>9</v>
      </c>
      <c r="D2198" s="771" t="s">
        <v>599</v>
      </c>
    </row>
    <row r="2199" spans="1:4" s="770" customFormat="1" ht="11.25" customHeight="1" x14ac:dyDescent="0.2">
      <c r="A2199" s="1181"/>
      <c r="B2199" s="830">
        <v>9</v>
      </c>
      <c r="C2199" s="830">
        <v>9</v>
      </c>
      <c r="D2199" s="771" t="s">
        <v>11</v>
      </c>
    </row>
    <row r="2200" spans="1:4" s="770" customFormat="1" ht="21" x14ac:dyDescent="0.2">
      <c r="A2200" s="1180" t="s">
        <v>3583</v>
      </c>
      <c r="B2200" s="829">
        <v>140.19999999999999</v>
      </c>
      <c r="C2200" s="829">
        <v>140.19999999999999</v>
      </c>
      <c r="D2200" s="769" t="s">
        <v>2702</v>
      </c>
    </row>
    <row r="2201" spans="1:4" s="770" customFormat="1" ht="11.25" customHeight="1" x14ac:dyDescent="0.2">
      <c r="A2201" s="1182"/>
      <c r="B2201" s="831">
        <v>140.19999999999999</v>
      </c>
      <c r="C2201" s="831">
        <v>140.19999999999999</v>
      </c>
      <c r="D2201" s="772" t="s">
        <v>11</v>
      </c>
    </row>
    <row r="2202" spans="1:4" s="770" customFormat="1" ht="11.25" customHeight="1" x14ac:dyDescent="0.2">
      <c r="A2202" s="1181" t="s">
        <v>787</v>
      </c>
      <c r="B2202" s="830">
        <v>420</v>
      </c>
      <c r="C2202" s="830">
        <v>420</v>
      </c>
      <c r="D2202" s="771" t="s">
        <v>781</v>
      </c>
    </row>
    <row r="2203" spans="1:4" s="770" customFormat="1" ht="11.25" customHeight="1" x14ac:dyDescent="0.2">
      <c r="A2203" s="1181"/>
      <c r="B2203" s="830">
        <v>412</v>
      </c>
      <c r="C2203" s="830">
        <v>0</v>
      </c>
      <c r="D2203" s="771" t="s">
        <v>788</v>
      </c>
    </row>
    <row r="2204" spans="1:4" s="770" customFormat="1" ht="11.25" customHeight="1" x14ac:dyDescent="0.2">
      <c r="A2204" s="1181"/>
      <c r="B2204" s="830">
        <v>832</v>
      </c>
      <c r="C2204" s="830">
        <v>420</v>
      </c>
      <c r="D2204" s="771" t="s">
        <v>11</v>
      </c>
    </row>
    <row r="2205" spans="1:4" s="770" customFormat="1" ht="11.25" customHeight="1" x14ac:dyDescent="0.2">
      <c r="A2205" s="1180" t="s">
        <v>3584</v>
      </c>
      <c r="B2205" s="829">
        <v>97.4</v>
      </c>
      <c r="C2205" s="829">
        <v>97.4</v>
      </c>
      <c r="D2205" s="769" t="s">
        <v>2855</v>
      </c>
    </row>
    <row r="2206" spans="1:4" s="770" customFormat="1" ht="11.25" customHeight="1" x14ac:dyDescent="0.2">
      <c r="A2206" s="1182"/>
      <c r="B2206" s="831">
        <v>97.4</v>
      </c>
      <c r="C2206" s="831">
        <v>97.4</v>
      </c>
      <c r="D2206" s="772" t="s">
        <v>11</v>
      </c>
    </row>
    <row r="2207" spans="1:4" s="770" customFormat="1" ht="21" x14ac:dyDescent="0.2">
      <c r="A2207" s="1181" t="s">
        <v>3585</v>
      </c>
      <c r="B2207" s="830">
        <v>200</v>
      </c>
      <c r="C2207" s="830">
        <v>200</v>
      </c>
      <c r="D2207" s="771" t="s">
        <v>2702</v>
      </c>
    </row>
    <row r="2208" spans="1:4" s="770" customFormat="1" ht="11.25" customHeight="1" x14ac:dyDescent="0.2">
      <c r="A2208" s="1181"/>
      <c r="B2208" s="830">
        <v>200</v>
      </c>
      <c r="C2208" s="830">
        <v>200</v>
      </c>
      <c r="D2208" s="771" t="s">
        <v>11</v>
      </c>
    </row>
    <row r="2209" spans="1:4" s="770" customFormat="1" ht="11.25" customHeight="1" x14ac:dyDescent="0.2">
      <c r="A2209" s="1180" t="s">
        <v>572</v>
      </c>
      <c r="B2209" s="829">
        <v>2300</v>
      </c>
      <c r="C2209" s="829">
        <v>2300</v>
      </c>
      <c r="D2209" s="769" t="s">
        <v>559</v>
      </c>
    </row>
    <row r="2210" spans="1:4" s="770" customFormat="1" ht="11.25" customHeight="1" x14ac:dyDescent="0.2">
      <c r="A2210" s="1181"/>
      <c r="B2210" s="830">
        <v>1000</v>
      </c>
      <c r="C2210" s="830">
        <v>1000</v>
      </c>
      <c r="D2210" s="771" t="s">
        <v>599</v>
      </c>
    </row>
    <row r="2211" spans="1:4" s="770" customFormat="1" ht="11.25" customHeight="1" x14ac:dyDescent="0.2">
      <c r="A2211" s="1182"/>
      <c r="B2211" s="831">
        <v>3300</v>
      </c>
      <c r="C2211" s="831">
        <v>3300</v>
      </c>
      <c r="D2211" s="772" t="s">
        <v>11</v>
      </c>
    </row>
    <row r="2212" spans="1:4" s="770" customFormat="1" ht="11.25" customHeight="1" x14ac:dyDescent="0.2">
      <c r="A2212" s="1181" t="s">
        <v>640</v>
      </c>
      <c r="B2212" s="830">
        <v>93.6</v>
      </c>
      <c r="C2212" s="830">
        <v>93.6</v>
      </c>
      <c r="D2212" s="771" t="s">
        <v>599</v>
      </c>
    </row>
    <row r="2213" spans="1:4" s="770" customFormat="1" ht="11.25" customHeight="1" x14ac:dyDescent="0.2">
      <c r="A2213" s="1181"/>
      <c r="B2213" s="830">
        <v>93.6</v>
      </c>
      <c r="C2213" s="830">
        <v>93.6</v>
      </c>
      <c r="D2213" s="771" t="s">
        <v>11</v>
      </c>
    </row>
    <row r="2214" spans="1:4" s="770" customFormat="1" ht="11.25" customHeight="1" x14ac:dyDescent="0.2">
      <c r="A2214" s="1180" t="s">
        <v>3586</v>
      </c>
      <c r="B2214" s="829">
        <v>20</v>
      </c>
      <c r="C2214" s="829">
        <v>20</v>
      </c>
      <c r="D2214" s="769" t="s">
        <v>2907</v>
      </c>
    </row>
    <row r="2215" spans="1:4" s="770" customFormat="1" ht="11.25" customHeight="1" x14ac:dyDescent="0.2">
      <c r="A2215" s="1182"/>
      <c r="B2215" s="831">
        <v>20</v>
      </c>
      <c r="C2215" s="831">
        <v>20</v>
      </c>
      <c r="D2215" s="772" t="s">
        <v>11</v>
      </c>
    </row>
    <row r="2216" spans="1:4" s="770" customFormat="1" ht="15" customHeight="1" x14ac:dyDescent="0.2">
      <c r="A2216" s="1181" t="s">
        <v>3587</v>
      </c>
      <c r="B2216" s="830">
        <v>10.1</v>
      </c>
      <c r="C2216" s="830">
        <v>0</v>
      </c>
      <c r="D2216" s="771" t="s">
        <v>2951</v>
      </c>
    </row>
    <row r="2217" spans="1:4" s="770" customFormat="1" ht="15" customHeight="1" x14ac:dyDescent="0.2">
      <c r="A2217" s="1181"/>
      <c r="B2217" s="830">
        <v>159</v>
      </c>
      <c r="C2217" s="830">
        <v>159</v>
      </c>
      <c r="D2217" s="771" t="s">
        <v>599</v>
      </c>
    </row>
    <row r="2218" spans="1:4" s="770" customFormat="1" ht="15" customHeight="1" x14ac:dyDescent="0.2">
      <c r="A2218" s="1181"/>
      <c r="B2218" s="830">
        <v>169.1</v>
      </c>
      <c r="C2218" s="830">
        <v>159</v>
      </c>
      <c r="D2218" s="771" t="s">
        <v>11</v>
      </c>
    </row>
    <row r="2219" spans="1:4" s="770" customFormat="1" ht="11.25" customHeight="1" x14ac:dyDescent="0.2">
      <c r="A2219" s="1180" t="s">
        <v>642</v>
      </c>
      <c r="B2219" s="829">
        <v>150</v>
      </c>
      <c r="C2219" s="829">
        <v>150</v>
      </c>
      <c r="D2219" s="769" t="s">
        <v>599</v>
      </c>
    </row>
    <row r="2220" spans="1:4" s="770" customFormat="1" ht="11.25" customHeight="1" x14ac:dyDescent="0.2">
      <c r="A2220" s="1182"/>
      <c r="B2220" s="831">
        <v>150</v>
      </c>
      <c r="C2220" s="831">
        <v>150</v>
      </c>
      <c r="D2220" s="772" t="s">
        <v>11</v>
      </c>
    </row>
    <row r="2221" spans="1:4" s="770" customFormat="1" ht="17.25" customHeight="1" x14ac:dyDescent="0.2">
      <c r="A2221" s="1181" t="s">
        <v>3588</v>
      </c>
      <c r="B2221" s="830">
        <v>23</v>
      </c>
      <c r="C2221" s="830">
        <v>23</v>
      </c>
      <c r="D2221" s="771" t="s">
        <v>2907</v>
      </c>
    </row>
    <row r="2222" spans="1:4" s="770" customFormat="1" ht="17.25" customHeight="1" x14ac:dyDescent="0.2">
      <c r="A2222" s="1181"/>
      <c r="B2222" s="830">
        <v>23</v>
      </c>
      <c r="C2222" s="830">
        <v>23</v>
      </c>
      <c r="D2222" s="771" t="s">
        <v>11</v>
      </c>
    </row>
    <row r="2223" spans="1:4" s="770" customFormat="1" ht="11.25" customHeight="1" x14ac:dyDescent="0.2">
      <c r="A2223" s="1180" t="s">
        <v>668</v>
      </c>
      <c r="B2223" s="829">
        <v>400</v>
      </c>
      <c r="C2223" s="829">
        <v>400</v>
      </c>
      <c r="D2223" s="769" t="s">
        <v>665</v>
      </c>
    </row>
    <row r="2224" spans="1:4" s="770" customFormat="1" ht="11.25" customHeight="1" x14ac:dyDescent="0.2">
      <c r="A2224" s="1182"/>
      <c r="B2224" s="831">
        <v>400</v>
      </c>
      <c r="C2224" s="831">
        <v>400</v>
      </c>
      <c r="D2224" s="772" t="s">
        <v>11</v>
      </c>
    </row>
    <row r="2225" spans="1:4" s="770" customFormat="1" ht="11.25" customHeight="1" x14ac:dyDescent="0.2">
      <c r="A2225" s="1181" t="s">
        <v>3589</v>
      </c>
      <c r="B2225" s="830">
        <v>50</v>
      </c>
      <c r="C2225" s="830">
        <v>50</v>
      </c>
      <c r="D2225" s="771" t="s">
        <v>2907</v>
      </c>
    </row>
    <row r="2226" spans="1:4" s="770" customFormat="1" ht="11.25" customHeight="1" x14ac:dyDescent="0.2">
      <c r="A2226" s="1181"/>
      <c r="B2226" s="830">
        <v>50</v>
      </c>
      <c r="C2226" s="830">
        <v>50</v>
      </c>
      <c r="D2226" s="771" t="s">
        <v>11</v>
      </c>
    </row>
    <row r="2227" spans="1:4" s="770" customFormat="1" ht="11.25" customHeight="1" x14ac:dyDescent="0.2">
      <c r="A2227" s="1180" t="s">
        <v>3590</v>
      </c>
      <c r="B2227" s="829">
        <v>51</v>
      </c>
      <c r="C2227" s="829">
        <v>51</v>
      </c>
      <c r="D2227" s="769" t="s">
        <v>2690</v>
      </c>
    </row>
    <row r="2228" spans="1:4" s="770" customFormat="1" ht="11.25" customHeight="1" x14ac:dyDescent="0.2">
      <c r="A2228" s="1182"/>
      <c r="B2228" s="831">
        <v>51</v>
      </c>
      <c r="C2228" s="831">
        <v>51</v>
      </c>
      <c r="D2228" s="772" t="s">
        <v>11</v>
      </c>
    </row>
    <row r="2229" spans="1:4" s="770" customFormat="1" ht="17.25" customHeight="1" x14ac:dyDescent="0.2">
      <c r="A2229" s="1181" t="s">
        <v>3591</v>
      </c>
      <c r="B2229" s="830">
        <v>36.1</v>
      </c>
      <c r="C2229" s="830">
        <v>36.1</v>
      </c>
      <c r="D2229" s="771" t="s">
        <v>2907</v>
      </c>
    </row>
    <row r="2230" spans="1:4" s="770" customFormat="1" ht="17.25" customHeight="1" x14ac:dyDescent="0.2">
      <c r="A2230" s="1181"/>
      <c r="B2230" s="830">
        <v>36.1</v>
      </c>
      <c r="C2230" s="830">
        <v>36.1</v>
      </c>
      <c r="D2230" s="771" t="s">
        <v>11</v>
      </c>
    </row>
    <row r="2231" spans="1:4" s="770" customFormat="1" ht="11.25" customHeight="1" x14ac:dyDescent="0.2">
      <c r="A2231" s="1180" t="s">
        <v>903</v>
      </c>
      <c r="B2231" s="829">
        <v>50</v>
      </c>
      <c r="C2231" s="829">
        <v>50</v>
      </c>
      <c r="D2231" s="769" t="s">
        <v>3592</v>
      </c>
    </row>
    <row r="2232" spans="1:4" s="770" customFormat="1" ht="11.25" customHeight="1" x14ac:dyDescent="0.2">
      <c r="A2232" s="1182"/>
      <c r="B2232" s="831">
        <v>50</v>
      </c>
      <c r="C2232" s="831">
        <v>50</v>
      </c>
      <c r="D2232" s="772" t="s">
        <v>11</v>
      </c>
    </row>
    <row r="2233" spans="1:4" s="770" customFormat="1" ht="21" x14ac:dyDescent="0.2">
      <c r="A2233" s="1181" t="s">
        <v>3593</v>
      </c>
      <c r="B2233" s="830">
        <v>58</v>
      </c>
      <c r="C2233" s="830">
        <v>58</v>
      </c>
      <c r="D2233" s="771" t="s">
        <v>2702</v>
      </c>
    </row>
    <row r="2234" spans="1:4" s="770" customFormat="1" ht="11.25" customHeight="1" x14ac:dyDescent="0.2">
      <c r="A2234" s="1181"/>
      <c r="B2234" s="830">
        <v>58</v>
      </c>
      <c r="C2234" s="830">
        <v>58</v>
      </c>
      <c r="D2234" s="771" t="s">
        <v>11</v>
      </c>
    </row>
    <row r="2235" spans="1:4" s="770" customFormat="1" ht="11.25" customHeight="1" x14ac:dyDescent="0.2">
      <c r="A2235" s="1180" t="s">
        <v>643</v>
      </c>
      <c r="B2235" s="829">
        <v>100</v>
      </c>
      <c r="C2235" s="829">
        <v>100</v>
      </c>
      <c r="D2235" s="769" t="s">
        <v>599</v>
      </c>
    </row>
    <row r="2236" spans="1:4" s="770" customFormat="1" ht="11.25" customHeight="1" x14ac:dyDescent="0.2">
      <c r="A2236" s="1182"/>
      <c r="B2236" s="831">
        <v>100</v>
      </c>
      <c r="C2236" s="831">
        <v>100</v>
      </c>
      <c r="D2236" s="772" t="s">
        <v>11</v>
      </c>
    </row>
    <row r="2237" spans="1:4" s="770" customFormat="1" ht="11.25" customHeight="1" x14ac:dyDescent="0.2">
      <c r="A2237" s="1181" t="s">
        <v>3594</v>
      </c>
      <c r="B2237" s="830">
        <v>880</v>
      </c>
      <c r="C2237" s="830">
        <v>880</v>
      </c>
      <c r="D2237" s="771" t="s">
        <v>2689</v>
      </c>
    </row>
    <row r="2238" spans="1:4" s="770" customFormat="1" ht="11.25" customHeight="1" x14ac:dyDescent="0.2">
      <c r="A2238" s="1181"/>
      <c r="B2238" s="830">
        <v>880</v>
      </c>
      <c r="C2238" s="830">
        <v>880</v>
      </c>
      <c r="D2238" s="771" t="s">
        <v>11</v>
      </c>
    </row>
    <row r="2239" spans="1:4" s="770" customFormat="1" ht="11.25" customHeight="1" x14ac:dyDescent="0.2">
      <c r="A2239" s="1180" t="s">
        <v>3595</v>
      </c>
      <c r="B2239" s="829">
        <v>70.599999999999994</v>
      </c>
      <c r="C2239" s="829">
        <v>70.599999999999994</v>
      </c>
      <c r="D2239" s="769" t="s">
        <v>2693</v>
      </c>
    </row>
    <row r="2240" spans="1:4" s="770" customFormat="1" ht="11.25" customHeight="1" x14ac:dyDescent="0.2">
      <c r="A2240" s="1182"/>
      <c r="B2240" s="831">
        <v>70.599999999999994</v>
      </c>
      <c r="C2240" s="831">
        <v>70.599999999999994</v>
      </c>
      <c r="D2240" s="772" t="s">
        <v>11</v>
      </c>
    </row>
    <row r="2241" spans="1:4" s="770" customFormat="1" ht="11.25" customHeight="1" x14ac:dyDescent="0.2">
      <c r="A2241" s="1181" t="s">
        <v>3596</v>
      </c>
      <c r="B2241" s="830">
        <v>80</v>
      </c>
      <c r="C2241" s="830">
        <v>80</v>
      </c>
      <c r="D2241" s="771" t="s">
        <v>2703</v>
      </c>
    </row>
    <row r="2242" spans="1:4" s="770" customFormat="1" ht="11.25" customHeight="1" x14ac:dyDescent="0.2">
      <c r="A2242" s="1181"/>
      <c r="B2242" s="830">
        <v>80</v>
      </c>
      <c r="C2242" s="830">
        <v>80</v>
      </c>
      <c r="D2242" s="771" t="s">
        <v>11</v>
      </c>
    </row>
    <row r="2243" spans="1:4" s="770" customFormat="1" ht="21" x14ac:dyDescent="0.2">
      <c r="A2243" s="1180" t="s">
        <v>5064</v>
      </c>
      <c r="B2243" s="829">
        <v>24</v>
      </c>
      <c r="C2243" s="829">
        <v>21.722999999999999</v>
      </c>
      <c r="D2243" s="769" t="s">
        <v>2692</v>
      </c>
    </row>
    <row r="2244" spans="1:4" s="770" customFormat="1" ht="11.25" customHeight="1" x14ac:dyDescent="0.2">
      <c r="A2244" s="1182"/>
      <c r="B2244" s="831">
        <v>24</v>
      </c>
      <c r="C2244" s="831">
        <v>21.722999999999999</v>
      </c>
      <c r="D2244" s="772" t="s">
        <v>11</v>
      </c>
    </row>
    <row r="2245" spans="1:4" s="770" customFormat="1" ht="11.25" customHeight="1" x14ac:dyDescent="0.2">
      <c r="A2245" s="1181" t="s">
        <v>864</v>
      </c>
      <c r="B2245" s="830">
        <v>500</v>
      </c>
      <c r="C2245" s="830">
        <v>500</v>
      </c>
      <c r="D2245" s="771" t="s">
        <v>810</v>
      </c>
    </row>
    <row r="2246" spans="1:4" s="770" customFormat="1" ht="11.25" customHeight="1" x14ac:dyDescent="0.2">
      <c r="A2246" s="1181"/>
      <c r="B2246" s="830">
        <v>500</v>
      </c>
      <c r="C2246" s="830">
        <v>500</v>
      </c>
      <c r="D2246" s="771" t="s">
        <v>11</v>
      </c>
    </row>
    <row r="2247" spans="1:4" s="770" customFormat="1" ht="11.25" customHeight="1" x14ac:dyDescent="0.2">
      <c r="A2247" s="1180" t="s">
        <v>3597</v>
      </c>
      <c r="B2247" s="829">
        <v>100</v>
      </c>
      <c r="C2247" s="829">
        <v>100</v>
      </c>
      <c r="D2247" s="769" t="s">
        <v>2895</v>
      </c>
    </row>
    <row r="2248" spans="1:4" s="770" customFormat="1" ht="11.25" customHeight="1" x14ac:dyDescent="0.2">
      <c r="A2248" s="1182"/>
      <c r="B2248" s="831">
        <v>100</v>
      </c>
      <c r="C2248" s="831">
        <v>100</v>
      </c>
      <c r="D2248" s="772" t="s">
        <v>11</v>
      </c>
    </row>
    <row r="2249" spans="1:4" s="770" customFormat="1" ht="11.25" customHeight="1" x14ac:dyDescent="0.2">
      <c r="A2249" s="1181" t="s">
        <v>866</v>
      </c>
      <c r="B2249" s="830">
        <v>1200</v>
      </c>
      <c r="C2249" s="830">
        <v>1200</v>
      </c>
      <c r="D2249" s="771" t="s">
        <v>810</v>
      </c>
    </row>
    <row r="2250" spans="1:4" s="770" customFormat="1" ht="11.25" customHeight="1" x14ac:dyDescent="0.2">
      <c r="A2250" s="1181"/>
      <c r="B2250" s="830">
        <v>1200</v>
      </c>
      <c r="C2250" s="830">
        <v>1200</v>
      </c>
      <c r="D2250" s="771" t="s">
        <v>11</v>
      </c>
    </row>
    <row r="2251" spans="1:4" s="770" customFormat="1" ht="11.25" customHeight="1" x14ac:dyDescent="0.2">
      <c r="A2251" s="1180" t="s">
        <v>3598</v>
      </c>
      <c r="B2251" s="829">
        <v>150</v>
      </c>
      <c r="C2251" s="829">
        <v>150</v>
      </c>
      <c r="D2251" s="769" t="s">
        <v>2895</v>
      </c>
    </row>
    <row r="2252" spans="1:4" s="770" customFormat="1" ht="21" x14ac:dyDescent="0.2">
      <c r="A2252" s="1181"/>
      <c r="B2252" s="830">
        <v>350</v>
      </c>
      <c r="C2252" s="830">
        <v>350</v>
      </c>
      <c r="D2252" s="771" t="s">
        <v>2702</v>
      </c>
    </row>
    <row r="2253" spans="1:4" s="770" customFormat="1" ht="11.25" customHeight="1" x14ac:dyDescent="0.2">
      <c r="A2253" s="1182"/>
      <c r="B2253" s="831">
        <v>500</v>
      </c>
      <c r="C2253" s="831">
        <v>500</v>
      </c>
      <c r="D2253" s="772" t="s">
        <v>11</v>
      </c>
    </row>
    <row r="2254" spans="1:4" s="770" customFormat="1" ht="21" x14ac:dyDescent="0.2">
      <c r="A2254" s="1181" t="s">
        <v>3599</v>
      </c>
      <c r="B2254" s="830">
        <v>137</v>
      </c>
      <c r="C2254" s="830">
        <v>137</v>
      </c>
      <c r="D2254" s="771" t="s">
        <v>2702</v>
      </c>
    </row>
    <row r="2255" spans="1:4" s="770" customFormat="1" ht="11.25" customHeight="1" x14ac:dyDescent="0.2">
      <c r="A2255" s="1181"/>
      <c r="B2255" s="830">
        <v>137</v>
      </c>
      <c r="C2255" s="830">
        <v>137</v>
      </c>
      <c r="D2255" s="771" t="s">
        <v>11</v>
      </c>
    </row>
    <row r="2256" spans="1:4" s="770" customFormat="1" ht="21" x14ac:dyDescent="0.2">
      <c r="A2256" s="1180" t="s">
        <v>3600</v>
      </c>
      <c r="B2256" s="829">
        <v>150</v>
      </c>
      <c r="C2256" s="829">
        <v>150</v>
      </c>
      <c r="D2256" s="769" t="s">
        <v>2702</v>
      </c>
    </row>
    <row r="2257" spans="1:4" s="770" customFormat="1" ht="11.25" customHeight="1" x14ac:dyDescent="0.2">
      <c r="A2257" s="1182"/>
      <c r="B2257" s="831">
        <v>150</v>
      </c>
      <c r="C2257" s="831">
        <v>150</v>
      </c>
      <c r="D2257" s="772" t="s">
        <v>11</v>
      </c>
    </row>
    <row r="2258" spans="1:4" s="770" customFormat="1" ht="11.25" customHeight="1" x14ac:dyDescent="0.2">
      <c r="A2258" s="1181" t="s">
        <v>867</v>
      </c>
      <c r="B2258" s="830">
        <v>10</v>
      </c>
      <c r="C2258" s="830">
        <v>10</v>
      </c>
      <c r="D2258" s="771" t="s">
        <v>810</v>
      </c>
    </row>
    <row r="2259" spans="1:4" s="770" customFormat="1" ht="11.25" customHeight="1" x14ac:dyDescent="0.2">
      <c r="A2259" s="1181"/>
      <c r="B2259" s="830">
        <v>10</v>
      </c>
      <c r="C2259" s="830">
        <v>10</v>
      </c>
      <c r="D2259" s="771" t="s">
        <v>11</v>
      </c>
    </row>
    <row r="2260" spans="1:4" s="770" customFormat="1" ht="11.25" customHeight="1" x14ac:dyDescent="0.2">
      <c r="A2260" s="1180" t="s">
        <v>679</v>
      </c>
      <c r="B2260" s="829">
        <v>40</v>
      </c>
      <c r="C2260" s="829">
        <v>40</v>
      </c>
      <c r="D2260" s="769" t="s">
        <v>3601</v>
      </c>
    </row>
    <row r="2261" spans="1:4" s="770" customFormat="1" ht="11.25" customHeight="1" x14ac:dyDescent="0.2">
      <c r="A2261" s="1182"/>
      <c r="B2261" s="831">
        <v>40</v>
      </c>
      <c r="C2261" s="831">
        <v>40</v>
      </c>
      <c r="D2261" s="772" t="s">
        <v>11</v>
      </c>
    </row>
    <row r="2262" spans="1:4" s="770" customFormat="1" ht="11.25" customHeight="1" x14ac:dyDescent="0.2">
      <c r="A2262" s="1181" t="s">
        <v>753</v>
      </c>
      <c r="B2262" s="830">
        <v>2200</v>
      </c>
      <c r="C2262" s="830">
        <v>0</v>
      </c>
      <c r="D2262" s="771" t="s">
        <v>713</v>
      </c>
    </row>
    <row r="2263" spans="1:4" s="770" customFormat="1" ht="11.25" customHeight="1" x14ac:dyDescent="0.2">
      <c r="A2263" s="1181"/>
      <c r="B2263" s="830">
        <v>2200</v>
      </c>
      <c r="C2263" s="830">
        <v>0</v>
      </c>
      <c r="D2263" s="771" t="s">
        <v>11</v>
      </c>
    </row>
    <row r="2264" spans="1:4" s="770" customFormat="1" ht="11.25" customHeight="1" x14ac:dyDescent="0.2">
      <c r="A2264" s="1180" t="s">
        <v>3602</v>
      </c>
      <c r="B2264" s="829">
        <v>190</v>
      </c>
      <c r="C2264" s="829">
        <v>0</v>
      </c>
      <c r="D2264" s="769" t="s">
        <v>713</v>
      </c>
    </row>
    <row r="2265" spans="1:4" s="770" customFormat="1" ht="11.25" customHeight="1" x14ac:dyDescent="0.2">
      <c r="A2265" s="1182"/>
      <c r="B2265" s="831">
        <v>190</v>
      </c>
      <c r="C2265" s="831">
        <v>0</v>
      </c>
      <c r="D2265" s="772" t="s">
        <v>11</v>
      </c>
    </row>
    <row r="2266" spans="1:4" s="770" customFormat="1" ht="11.25" customHeight="1" x14ac:dyDescent="0.2">
      <c r="A2266" s="1181" t="s">
        <v>3603</v>
      </c>
      <c r="B2266" s="830">
        <v>61.9</v>
      </c>
      <c r="C2266" s="830">
        <v>61.9</v>
      </c>
      <c r="D2266" s="771" t="s">
        <v>2855</v>
      </c>
    </row>
    <row r="2267" spans="1:4" s="770" customFormat="1" ht="11.25" customHeight="1" x14ac:dyDescent="0.2">
      <c r="A2267" s="1181"/>
      <c r="B2267" s="830">
        <v>61.9</v>
      </c>
      <c r="C2267" s="830">
        <v>61.9</v>
      </c>
      <c r="D2267" s="771" t="s">
        <v>11</v>
      </c>
    </row>
    <row r="2268" spans="1:4" s="770" customFormat="1" ht="11.25" customHeight="1" x14ac:dyDescent="0.2">
      <c r="A2268" s="1180" t="s">
        <v>3604</v>
      </c>
      <c r="B2268" s="829">
        <v>375</v>
      </c>
      <c r="C2268" s="829">
        <v>375</v>
      </c>
      <c r="D2268" s="769" t="s">
        <v>2909</v>
      </c>
    </row>
    <row r="2269" spans="1:4" s="770" customFormat="1" ht="11.25" customHeight="1" x14ac:dyDescent="0.2">
      <c r="A2269" s="1182"/>
      <c r="B2269" s="831">
        <v>375</v>
      </c>
      <c r="C2269" s="831">
        <v>375</v>
      </c>
      <c r="D2269" s="772" t="s">
        <v>11</v>
      </c>
    </row>
    <row r="2270" spans="1:4" s="770" customFormat="1" ht="11.25" customHeight="1" x14ac:dyDescent="0.2">
      <c r="A2270" s="1181" t="s">
        <v>644</v>
      </c>
      <c r="B2270" s="830">
        <v>190</v>
      </c>
      <c r="C2270" s="830">
        <v>190</v>
      </c>
      <c r="D2270" s="771" t="s">
        <v>599</v>
      </c>
    </row>
    <row r="2271" spans="1:4" s="770" customFormat="1" ht="11.25" customHeight="1" x14ac:dyDescent="0.2">
      <c r="A2271" s="1181"/>
      <c r="B2271" s="830">
        <v>190</v>
      </c>
      <c r="C2271" s="830">
        <v>190</v>
      </c>
      <c r="D2271" s="771" t="s">
        <v>11</v>
      </c>
    </row>
    <row r="2272" spans="1:4" s="770" customFormat="1" ht="21" x14ac:dyDescent="0.2">
      <c r="A2272" s="1180" t="s">
        <v>3605</v>
      </c>
      <c r="B2272" s="829">
        <v>70</v>
      </c>
      <c r="C2272" s="829">
        <v>70</v>
      </c>
      <c r="D2272" s="769" t="s">
        <v>2702</v>
      </c>
    </row>
    <row r="2273" spans="1:4" s="770" customFormat="1" ht="11.25" customHeight="1" x14ac:dyDescent="0.2">
      <c r="A2273" s="1182"/>
      <c r="B2273" s="831">
        <v>70</v>
      </c>
      <c r="C2273" s="831">
        <v>70</v>
      </c>
      <c r="D2273" s="772" t="s">
        <v>11</v>
      </c>
    </row>
    <row r="2274" spans="1:4" s="770" customFormat="1" ht="11.25" customHeight="1" x14ac:dyDescent="0.2">
      <c r="A2274" s="1181" t="s">
        <v>3606</v>
      </c>
      <c r="B2274" s="830">
        <v>700</v>
      </c>
      <c r="C2274" s="830">
        <v>700</v>
      </c>
      <c r="D2274" s="771" t="s">
        <v>2895</v>
      </c>
    </row>
    <row r="2275" spans="1:4" s="770" customFormat="1" ht="21" x14ac:dyDescent="0.2">
      <c r="A2275" s="1181"/>
      <c r="B2275" s="830">
        <v>89</v>
      </c>
      <c r="C2275" s="830">
        <v>89</v>
      </c>
      <c r="D2275" s="771" t="s">
        <v>2702</v>
      </c>
    </row>
    <row r="2276" spans="1:4" s="770" customFormat="1" ht="11.25" customHeight="1" x14ac:dyDescent="0.2">
      <c r="A2276" s="1181"/>
      <c r="B2276" s="830">
        <v>789</v>
      </c>
      <c r="C2276" s="830">
        <v>789</v>
      </c>
      <c r="D2276" s="771" t="s">
        <v>11</v>
      </c>
    </row>
    <row r="2277" spans="1:4" s="770" customFormat="1" ht="11.25" customHeight="1" x14ac:dyDescent="0.2">
      <c r="A2277" s="1180" t="s">
        <v>3607</v>
      </c>
      <c r="B2277" s="829">
        <v>150</v>
      </c>
      <c r="C2277" s="829">
        <v>150</v>
      </c>
      <c r="D2277" s="769" t="s">
        <v>2895</v>
      </c>
    </row>
    <row r="2278" spans="1:4" s="770" customFormat="1" ht="21" x14ac:dyDescent="0.2">
      <c r="A2278" s="1181"/>
      <c r="B2278" s="830">
        <v>150</v>
      </c>
      <c r="C2278" s="830">
        <v>150</v>
      </c>
      <c r="D2278" s="771" t="s">
        <v>2702</v>
      </c>
    </row>
    <row r="2279" spans="1:4" s="770" customFormat="1" ht="11.25" customHeight="1" x14ac:dyDescent="0.2">
      <c r="A2279" s="1182"/>
      <c r="B2279" s="831">
        <v>300</v>
      </c>
      <c r="C2279" s="831">
        <v>300</v>
      </c>
      <c r="D2279" s="772" t="s">
        <v>11</v>
      </c>
    </row>
    <row r="2280" spans="1:4" s="770" customFormat="1" ht="11.25" customHeight="1" x14ac:dyDescent="0.2">
      <c r="A2280" s="1181" t="s">
        <v>3608</v>
      </c>
      <c r="B2280" s="830">
        <v>100</v>
      </c>
      <c r="C2280" s="830">
        <v>100</v>
      </c>
      <c r="D2280" s="771" t="s">
        <v>2963</v>
      </c>
    </row>
    <row r="2281" spans="1:4" s="770" customFormat="1" ht="11.25" customHeight="1" x14ac:dyDescent="0.2">
      <c r="A2281" s="1181"/>
      <c r="B2281" s="830">
        <v>100</v>
      </c>
      <c r="C2281" s="830">
        <v>100</v>
      </c>
      <c r="D2281" s="771" t="s">
        <v>11</v>
      </c>
    </row>
    <row r="2282" spans="1:4" s="770" customFormat="1" ht="11.25" customHeight="1" x14ac:dyDescent="0.2">
      <c r="A2282" s="1180" t="s">
        <v>3609</v>
      </c>
      <c r="B2282" s="829">
        <v>150</v>
      </c>
      <c r="C2282" s="829">
        <v>150</v>
      </c>
      <c r="D2282" s="769" t="s">
        <v>2895</v>
      </c>
    </row>
    <row r="2283" spans="1:4" s="770" customFormat="1" ht="11.25" customHeight="1" x14ac:dyDescent="0.2">
      <c r="A2283" s="1182"/>
      <c r="B2283" s="831">
        <v>150</v>
      </c>
      <c r="C2283" s="831">
        <v>150</v>
      </c>
      <c r="D2283" s="772" t="s">
        <v>11</v>
      </c>
    </row>
    <row r="2284" spans="1:4" s="770" customFormat="1" ht="11.25" customHeight="1" x14ac:dyDescent="0.2">
      <c r="A2284" s="1181" t="s">
        <v>3610</v>
      </c>
      <c r="B2284" s="830">
        <v>150</v>
      </c>
      <c r="C2284" s="830">
        <v>107</v>
      </c>
      <c r="D2284" s="771" t="s">
        <v>2895</v>
      </c>
    </row>
    <row r="2285" spans="1:4" s="770" customFormat="1" ht="21" x14ac:dyDescent="0.2">
      <c r="A2285" s="1181"/>
      <c r="B2285" s="830">
        <v>132</v>
      </c>
      <c r="C2285" s="830">
        <v>32.78</v>
      </c>
      <c r="D2285" s="771" t="s">
        <v>2702</v>
      </c>
    </row>
    <row r="2286" spans="1:4" s="770" customFormat="1" ht="11.25" customHeight="1" x14ac:dyDescent="0.2">
      <c r="A2286" s="1181"/>
      <c r="B2286" s="830">
        <v>282</v>
      </c>
      <c r="C2286" s="830">
        <v>139.78</v>
      </c>
      <c r="D2286" s="771" t="s">
        <v>11</v>
      </c>
    </row>
    <row r="2287" spans="1:4" s="770" customFormat="1" ht="11.25" customHeight="1" x14ac:dyDescent="0.2">
      <c r="A2287" s="1180" t="s">
        <v>3611</v>
      </c>
      <c r="B2287" s="829">
        <v>150</v>
      </c>
      <c r="C2287" s="829">
        <v>150</v>
      </c>
      <c r="D2287" s="769" t="s">
        <v>2895</v>
      </c>
    </row>
    <row r="2288" spans="1:4" s="770" customFormat="1" ht="11.25" customHeight="1" x14ac:dyDescent="0.2">
      <c r="A2288" s="1182"/>
      <c r="B2288" s="831">
        <v>150</v>
      </c>
      <c r="C2288" s="831">
        <v>150</v>
      </c>
      <c r="D2288" s="772" t="s">
        <v>11</v>
      </c>
    </row>
    <row r="2289" spans="1:4" s="770" customFormat="1" ht="11.25" customHeight="1" x14ac:dyDescent="0.2">
      <c r="A2289" s="1181" t="s">
        <v>3612</v>
      </c>
      <c r="B2289" s="830">
        <v>100</v>
      </c>
      <c r="C2289" s="830">
        <v>100</v>
      </c>
      <c r="D2289" s="771" t="s">
        <v>2963</v>
      </c>
    </row>
    <row r="2290" spans="1:4" s="770" customFormat="1" ht="21" x14ac:dyDescent="0.2">
      <c r="A2290" s="1181"/>
      <c r="B2290" s="830">
        <v>350</v>
      </c>
      <c r="C2290" s="830">
        <v>350</v>
      </c>
      <c r="D2290" s="771" t="s">
        <v>2702</v>
      </c>
    </row>
    <row r="2291" spans="1:4" s="770" customFormat="1" ht="11.25" customHeight="1" x14ac:dyDescent="0.2">
      <c r="A2291" s="1181"/>
      <c r="B2291" s="830">
        <v>450</v>
      </c>
      <c r="C2291" s="830">
        <v>450</v>
      </c>
      <c r="D2291" s="771" t="s">
        <v>11</v>
      </c>
    </row>
    <row r="2292" spans="1:4" s="770" customFormat="1" ht="11.25" customHeight="1" x14ac:dyDescent="0.2">
      <c r="A2292" s="1180" t="s">
        <v>868</v>
      </c>
      <c r="B2292" s="829">
        <v>80</v>
      </c>
      <c r="C2292" s="829">
        <v>80</v>
      </c>
      <c r="D2292" s="769" t="s">
        <v>810</v>
      </c>
    </row>
    <row r="2293" spans="1:4" s="770" customFormat="1" ht="11.25" customHeight="1" x14ac:dyDescent="0.2">
      <c r="A2293" s="1182"/>
      <c r="B2293" s="831">
        <v>80</v>
      </c>
      <c r="C2293" s="831">
        <v>80</v>
      </c>
      <c r="D2293" s="772" t="s">
        <v>11</v>
      </c>
    </row>
    <row r="2294" spans="1:4" s="770" customFormat="1" ht="11.25" customHeight="1" x14ac:dyDescent="0.2">
      <c r="A2294" s="1181" t="s">
        <v>3613</v>
      </c>
      <c r="B2294" s="830">
        <v>150</v>
      </c>
      <c r="C2294" s="830">
        <v>150</v>
      </c>
      <c r="D2294" s="771" t="s">
        <v>2895</v>
      </c>
    </row>
    <row r="2295" spans="1:4" s="770" customFormat="1" ht="21" x14ac:dyDescent="0.2">
      <c r="A2295" s="1181"/>
      <c r="B2295" s="830">
        <v>185</v>
      </c>
      <c r="C2295" s="830">
        <v>185</v>
      </c>
      <c r="D2295" s="771" t="s">
        <v>2702</v>
      </c>
    </row>
    <row r="2296" spans="1:4" s="770" customFormat="1" ht="11.25" customHeight="1" x14ac:dyDescent="0.2">
      <c r="A2296" s="1181"/>
      <c r="B2296" s="830">
        <v>335</v>
      </c>
      <c r="C2296" s="830">
        <v>335</v>
      </c>
      <c r="D2296" s="771" t="s">
        <v>11</v>
      </c>
    </row>
    <row r="2297" spans="1:4" s="770" customFormat="1" ht="11.25" customHeight="1" x14ac:dyDescent="0.2">
      <c r="A2297" s="1180" t="s">
        <v>755</v>
      </c>
      <c r="B2297" s="829">
        <v>200</v>
      </c>
      <c r="C2297" s="829">
        <v>200</v>
      </c>
      <c r="D2297" s="769" t="s">
        <v>713</v>
      </c>
    </row>
    <row r="2298" spans="1:4" s="770" customFormat="1" ht="11.25" customHeight="1" x14ac:dyDescent="0.2">
      <c r="A2298" s="1182"/>
      <c r="B2298" s="831">
        <v>200</v>
      </c>
      <c r="C2298" s="831">
        <v>200</v>
      </c>
      <c r="D2298" s="772" t="s">
        <v>11</v>
      </c>
    </row>
    <row r="2299" spans="1:4" s="770" customFormat="1" ht="11.25" customHeight="1" x14ac:dyDescent="0.2">
      <c r="A2299" s="1181" t="s">
        <v>3614</v>
      </c>
      <c r="B2299" s="830">
        <v>75</v>
      </c>
      <c r="C2299" s="830">
        <v>75</v>
      </c>
      <c r="D2299" s="771" t="s">
        <v>2895</v>
      </c>
    </row>
    <row r="2300" spans="1:4" s="770" customFormat="1" ht="11.25" customHeight="1" x14ac:dyDescent="0.2">
      <c r="A2300" s="1181"/>
      <c r="B2300" s="830">
        <v>75</v>
      </c>
      <c r="C2300" s="830">
        <v>75</v>
      </c>
      <c r="D2300" s="771" t="s">
        <v>11</v>
      </c>
    </row>
    <row r="2301" spans="1:4" s="770" customFormat="1" ht="11.25" customHeight="1" x14ac:dyDescent="0.2">
      <c r="A2301" s="1180" t="s">
        <v>1993</v>
      </c>
      <c r="B2301" s="829">
        <v>50</v>
      </c>
      <c r="C2301" s="829">
        <v>0</v>
      </c>
      <c r="D2301" s="769" t="s">
        <v>3615</v>
      </c>
    </row>
    <row r="2302" spans="1:4" s="770" customFormat="1" ht="11.25" customHeight="1" x14ac:dyDescent="0.2">
      <c r="A2302" s="1182"/>
      <c r="B2302" s="831">
        <v>50</v>
      </c>
      <c r="C2302" s="831">
        <v>0</v>
      </c>
      <c r="D2302" s="772" t="s">
        <v>11</v>
      </c>
    </row>
    <row r="2303" spans="1:4" s="770" customFormat="1" ht="11.25" customHeight="1" x14ac:dyDescent="0.2">
      <c r="A2303" s="1181" t="s">
        <v>869</v>
      </c>
      <c r="B2303" s="830">
        <v>1150</v>
      </c>
      <c r="C2303" s="830">
        <v>1150</v>
      </c>
      <c r="D2303" s="771" t="s">
        <v>2895</v>
      </c>
    </row>
    <row r="2304" spans="1:4" s="770" customFormat="1" ht="21" x14ac:dyDescent="0.2">
      <c r="A2304" s="1181"/>
      <c r="B2304" s="830">
        <v>650</v>
      </c>
      <c r="C2304" s="830">
        <v>650</v>
      </c>
      <c r="D2304" s="771" t="s">
        <v>2702</v>
      </c>
    </row>
    <row r="2305" spans="1:4" s="770" customFormat="1" ht="11.25" customHeight="1" x14ac:dyDescent="0.2">
      <c r="A2305" s="1181"/>
      <c r="B2305" s="830">
        <v>350</v>
      </c>
      <c r="C2305" s="830">
        <v>186.8408</v>
      </c>
      <c r="D2305" s="771" t="s">
        <v>810</v>
      </c>
    </row>
    <row r="2306" spans="1:4" s="770" customFormat="1" ht="11.25" customHeight="1" x14ac:dyDescent="0.2">
      <c r="A2306" s="1181"/>
      <c r="B2306" s="830">
        <v>2150</v>
      </c>
      <c r="C2306" s="830">
        <v>1986.8407999999999</v>
      </c>
      <c r="D2306" s="771" t="s">
        <v>11</v>
      </c>
    </row>
    <row r="2307" spans="1:4" s="770" customFormat="1" ht="11.25" customHeight="1" x14ac:dyDescent="0.2">
      <c r="A2307" s="1180" t="s">
        <v>3616</v>
      </c>
      <c r="B2307" s="829">
        <v>200</v>
      </c>
      <c r="C2307" s="829">
        <v>200</v>
      </c>
      <c r="D2307" s="769" t="s">
        <v>2963</v>
      </c>
    </row>
    <row r="2308" spans="1:4" s="770" customFormat="1" ht="21" x14ac:dyDescent="0.2">
      <c r="A2308" s="1181"/>
      <c r="B2308" s="830">
        <v>50</v>
      </c>
      <c r="C2308" s="830">
        <v>50</v>
      </c>
      <c r="D2308" s="771" t="s">
        <v>2702</v>
      </c>
    </row>
    <row r="2309" spans="1:4" s="770" customFormat="1" ht="11.25" customHeight="1" x14ac:dyDescent="0.2">
      <c r="A2309" s="1182"/>
      <c r="B2309" s="831">
        <v>250</v>
      </c>
      <c r="C2309" s="831">
        <v>250</v>
      </c>
      <c r="D2309" s="772" t="s">
        <v>11</v>
      </c>
    </row>
    <row r="2310" spans="1:4" s="770" customFormat="1" ht="11.25" customHeight="1" x14ac:dyDescent="0.2">
      <c r="A2310" s="1180" t="s">
        <v>3617</v>
      </c>
      <c r="B2310" s="829">
        <v>152.5</v>
      </c>
      <c r="C2310" s="829">
        <v>152.5</v>
      </c>
      <c r="D2310" s="769" t="s">
        <v>2963</v>
      </c>
    </row>
    <row r="2311" spans="1:4" s="770" customFormat="1" ht="21" x14ac:dyDescent="0.2">
      <c r="A2311" s="1181"/>
      <c r="B2311" s="830">
        <v>65</v>
      </c>
      <c r="C2311" s="830">
        <v>65</v>
      </c>
      <c r="D2311" s="771" t="s">
        <v>2702</v>
      </c>
    </row>
    <row r="2312" spans="1:4" s="770" customFormat="1" ht="11.25" customHeight="1" x14ac:dyDescent="0.2">
      <c r="A2312" s="1182"/>
      <c r="B2312" s="831">
        <v>217.5</v>
      </c>
      <c r="C2312" s="831">
        <v>217.5</v>
      </c>
      <c r="D2312" s="772" t="s">
        <v>11</v>
      </c>
    </row>
    <row r="2313" spans="1:4" s="770" customFormat="1" ht="11.25" customHeight="1" x14ac:dyDescent="0.2">
      <c r="A2313" s="1180" t="s">
        <v>870</v>
      </c>
      <c r="B2313" s="829">
        <v>170</v>
      </c>
      <c r="C2313" s="829">
        <v>170</v>
      </c>
      <c r="D2313" s="769" t="s">
        <v>810</v>
      </c>
    </row>
    <row r="2314" spans="1:4" s="770" customFormat="1" ht="11.25" customHeight="1" x14ac:dyDescent="0.2">
      <c r="A2314" s="1182"/>
      <c r="B2314" s="831">
        <v>170</v>
      </c>
      <c r="C2314" s="831">
        <v>170</v>
      </c>
      <c r="D2314" s="772" t="s">
        <v>11</v>
      </c>
    </row>
    <row r="2315" spans="1:4" s="770" customFormat="1" ht="21" x14ac:dyDescent="0.2">
      <c r="A2315" s="1181" t="s">
        <v>3618</v>
      </c>
      <c r="B2315" s="830">
        <v>200</v>
      </c>
      <c r="C2315" s="830">
        <v>200</v>
      </c>
      <c r="D2315" s="771" t="s">
        <v>2702</v>
      </c>
    </row>
    <row r="2316" spans="1:4" s="770" customFormat="1" ht="11.25" customHeight="1" x14ac:dyDescent="0.2">
      <c r="A2316" s="1181"/>
      <c r="B2316" s="830">
        <v>200</v>
      </c>
      <c r="C2316" s="830">
        <v>200</v>
      </c>
      <c r="D2316" s="771" t="s">
        <v>11</v>
      </c>
    </row>
    <row r="2317" spans="1:4" s="770" customFormat="1" ht="21" x14ac:dyDescent="0.2">
      <c r="A2317" s="1180" t="s">
        <v>5064</v>
      </c>
      <c r="B2317" s="829">
        <v>40</v>
      </c>
      <c r="C2317" s="829">
        <v>40</v>
      </c>
      <c r="D2317" s="769" t="s">
        <v>2692</v>
      </c>
    </row>
    <row r="2318" spans="1:4" s="770" customFormat="1" ht="11.25" customHeight="1" x14ac:dyDescent="0.2">
      <c r="A2318" s="1182"/>
      <c r="B2318" s="831">
        <v>40</v>
      </c>
      <c r="C2318" s="831">
        <v>40</v>
      </c>
      <c r="D2318" s="772" t="s">
        <v>11</v>
      </c>
    </row>
    <row r="2319" spans="1:4" s="770" customFormat="1" ht="11.25" customHeight="1" x14ac:dyDescent="0.2">
      <c r="A2319" s="1181" t="s">
        <v>645</v>
      </c>
      <c r="B2319" s="830">
        <v>35</v>
      </c>
      <c r="C2319" s="830">
        <v>35</v>
      </c>
      <c r="D2319" s="771" t="s">
        <v>599</v>
      </c>
    </row>
    <row r="2320" spans="1:4" s="770" customFormat="1" ht="11.25" customHeight="1" x14ac:dyDescent="0.2">
      <c r="A2320" s="1181"/>
      <c r="B2320" s="830">
        <v>35</v>
      </c>
      <c r="C2320" s="830">
        <v>35</v>
      </c>
      <c r="D2320" s="771" t="s">
        <v>11</v>
      </c>
    </row>
    <row r="2321" spans="1:4" s="770" customFormat="1" ht="11.25" customHeight="1" x14ac:dyDescent="0.2">
      <c r="A2321" s="1180" t="s">
        <v>3619</v>
      </c>
      <c r="B2321" s="829">
        <v>59.98</v>
      </c>
      <c r="C2321" s="829">
        <v>0</v>
      </c>
      <c r="D2321" s="769" t="s">
        <v>2909</v>
      </c>
    </row>
    <row r="2322" spans="1:4" s="770" customFormat="1" ht="11.25" customHeight="1" x14ac:dyDescent="0.2">
      <c r="A2322" s="1182"/>
      <c r="B2322" s="831">
        <v>59.98</v>
      </c>
      <c r="C2322" s="831">
        <v>0</v>
      </c>
      <c r="D2322" s="772" t="s">
        <v>11</v>
      </c>
    </row>
    <row r="2323" spans="1:4" s="770" customFormat="1" ht="11.25" customHeight="1" x14ac:dyDescent="0.2">
      <c r="A2323" s="1181" t="s">
        <v>3620</v>
      </c>
      <c r="B2323" s="830">
        <v>100</v>
      </c>
      <c r="C2323" s="830">
        <v>100</v>
      </c>
      <c r="D2323" s="771" t="s">
        <v>2895</v>
      </c>
    </row>
    <row r="2324" spans="1:4" s="770" customFormat="1" ht="11.25" customHeight="1" x14ac:dyDescent="0.2">
      <c r="A2324" s="1181"/>
      <c r="B2324" s="830">
        <v>100</v>
      </c>
      <c r="C2324" s="830">
        <v>100</v>
      </c>
      <c r="D2324" s="771" t="s">
        <v>11</v>
      </c>
    </row>
    <row r="2325" spans="1:4" s="770" customFormat="1" ht="11.25" customHeight="1" x14ac:dyDescent="0.2">
      <c r="A2325" s="1180" t="s">
        <v>2002</v>
      </c>
      <c r="B2325" s="829">
        <v>150</v>
      </c>
      <c r="C2325" s="829">
        <v>150</v>
      </c>
      <c r="D2325" s="769" t="s">
        <v>2895</v>
      </c>
    </row>
    <row r="2326" spans="1:4" s="770" customFormat="1" ht="21" x14ac:dyDescent="0.2">
      <c r="A2326" s="1181"/>
      <c r="B2326" s="830">
        <v>350</v>
      </c>
      <c r="C2326" s="830">
        <v>350</v>
      </c>
      <c r="D2326" s="771" t="s">
        <v>2702</v>
      </c>
    </row>
    <row r="2327" spans="1:4" s="770" customFormat="1" ht="11.25" customHeight="1" x14ac:dyDescent="0.2">
      <c r="A2327" s="1181"/>
      <c r="B2327" s="830">
        <v>1250</v>
      </c>
      <c r="C2327" s="830">
        <v>1250</v>
      </c>
      <c r="D2327" s="771" t="s">
        <v>3621</v>
      </c>
    </row>
    <row r="2328" spans="1:4" s="770" customFormat="1" ht="11.25" customHeight="1" x14ac:dyDescent="0.2">
      <c r="A2328" s="1181"/>
      <c r="B2328" s="830">
        <v>700</v>
      </c>
      <c r="C2328" s="830">
        <v>700</v>
      </c>
      <c r="D2328" s="771" t="s">
        <v>810</v>
      </c>
    </row>
    <row r="2329" spans="1:4" s="770" customFormat="1" ht="11.25" customHeight="1" x14ac:dyDescent="0.2">
      <c r="A2329" s="1182"/>
      <c r="B2329" s="831">
        <v>2450</v>
      </c>
      <c r="C2329" s="831">
        <v>2450</v>
      </c>
      <c r="D2329" s="772" t="s">
        <v>11</v>
      </c>
    </row>
    <row r="2330" spans="1:4" s="770" customFormat="1" ht="21" x14ac:dyDescent="0.2">
      <c r="A2330" s="1181" t="s">
        <v>3622</v>
      </c>
      <c r="B2330" s="830">
        <v>55</v>
      </c>
      <c r="C2330" s="830">
        <v>55</v>
      </c>
      <c r="D2330" s="771" t="s">
        <v>2702</v>
      </c>
    </row>
    <row r="2331" spans="1:4" s="770" customFormat="1" ht="11.25" customHeight="1" x14ac:dyDescent="0.2">
      <c r="A2331" s="1181"/>
      <c r="B2331" s="830">
        <v>55</v>
      </c>
      <c r="C2331" s="830">
        <v>55</v>
      </c>
      <c r="D2331" s="771" t="s">
        <v>11</v>
      </c>
    </row>
    <row r="2332" spans="1:4" s="770" customFormat="1" ht="11.25" customHeight="1" x14ac:dyDescent="0.2">
      <c r="A2332" s="1180" t="s">
        <v>871</v>
      </c>
      <c r="B2332" s="829">
        <v>195</v>
      </c>
      <c r="C2332" s="829">
        <v>195</v>
      </c>
      <c r="D2332" s="769" t="s">
        <v>810</v>
      </c>
    </row>
    <row r="2333" spans="1:4" s="770" customFormat="1" ht="11.25" customHeight="1" x14ac:dyDescent="0.2">
      <c r="A2333" s="1182"/>
      <c r="B2333" s="831">
        <v>195</v>
      </c>
      <c r="C2333" s="831">
        <v>195</v>
      </c>
      <c r="D2333" s="772" t="s">
        <v>11</v>
      </c>
    </row>
    <row r="2334" spans="1:4" s="770" customFormat="1" ht="11.25" customHeight="1" x14ac:dyDescent="0.2">
      <c r="A2334" s="1181" t="s">
        <v>3623</v>
      </c>
      <c r="B2334" s="830">
        <v>100</v>
      </c>
      <c r="C2334" s="830">
        <v>100</v>
      </c>
      <c r="D2334" s="771" t="s">
        <v>2895</v>
      </c>
    </row>
    <row r="2335" spans="1:4" s="770" customFormat="1" ht="21" x14ac:dyDescent="0.2">
      <c r="A2335" s="1181"/>
      <c r="B2335" s="830">
        <v>100</v>
      </c>
      <c r="C2335" s="830">
        <v>100</v>
      </c>
      <c r="D2335" s="771" t="s">
        <v>2702</v>
      </c>
    </row>
    <row r="2336" spans="1:4" s="770" customFormat="1" ht="11.25" customHeight="1" x14ac:dyDescent="0.2">
      <c r="A2336" s="1181"/>
      <c r="B2336" s="830">
        <v>200</v>
      </c>
      <c r="C2336" s="830">
        <v>200</v>
      </c>
      <c r="D2336" s="771" t="s">
        <v>11</v>
      </c>
    </row>
    <row r="2337" spans="1:4" s="770" customFormat="1" ht="11.25" customHeight="1" x14ac:dyDescent="0.2">
      <c r="A2337" s="1180" t="s">
        <v>3624</v>
      </c>
      <c r="B2337" s="829">
        <v>100</v>
      </c>
      <c r="C2337" s="829">
        <v>100</v>
      </c>
      <c r="D2337" s="769" t="s">
        <v>2963</v>
      </c>
    </row>
    <row r="2338" spans="1:4" s="770" customFormat="1" ht="11.25" customHeight="1" x14ac:dyDescent="0.2">
      <c r="A2338" s="1182"/>
      <c r="B2338" s="831">
        <v>100</v>
      </c>
      <c r="C2338" s="831">
        <v>100</v>
      </c>
      <c r="D2338" s="772" t="s">
        <v>11</v>
      </c>
    </row>
    <row r="2339" spans="1:4" s="770" customFormat="1" ht="11.25" customHeight="1" x14ac:dyDescent="0.2">
      <c r="A2339" s="1181" t="s">
        <v>872</v>
      </c>
      <c r="B2339" s="830">
        <v>50</v>
      </c>
      <c r="C2339" s="830">
        <v>50</v>
      </c>
      <c r="D2339" s="771" t="s">
        <v>810</v>
      </c>
    </row>
    <row r="2340" spans="1:4" s="770" customFormat="1" ht="11.25" customHeight="1" x14ac:dyDescent="0.2">
      <c r="A2340" s="1181"/>
      <c r="B2340" s="830">
        <v>50</v>
      </c>
      <c r="C2340" s="830">
        <v>50</v>
      </c>
      <c r="D2340" s="771" t="s">
        <v>11</v>
      </c>
    </row>
    <row r="2341" spans="1:4" s="770" customFormat="1" ht="21" x14ac:dyDescent="0.2">
      <c r="A2341" s="1180" t="s">
        <v>3625</v>
      </c>
      <c r="B2341" s="829">
        <v>150</v>
      </c>
      <c r="C2341" s="829">
        <v>150</v>
      </c>
      <c r="D2341" s="769" t="s">
        <v>2702</v>
      </c>
    </row>
    <row r="2342" spans="1:4" s="770" customFormat="1" ht="11.25" customHeight="1" x14ac:dyDescent="0.2">
      <c r="A2342" s="1181"/>
      <c r="B2342" s="830">
        <v>80</v>
      </c>
      <c r="C2342" s="830">
        <v>80</v>
      </c>
      <c r="D2342" s="771" t="s">
        <v>2703</v>
      </c>
    </row>
    <row r="2343" spans="1:4" s="770" customFormat="1" ht="11.25" customHeight="1" x14ac:dyDescent="0.2">
      <c r="A2343" s="1182"/>
      <c r="B2343" s="831">
        <v>230</v>
      </c>
      <c r="C2343" s="831">
        <v>230</v>
      </c>
      <c r="D2343" s="772" t="s">
        <v>11</v>
      </c>
    </row>
    <row r="2344" spans="1:4" s="770" customFormat="1" ht="21" x14ac:dyDescent="0.2">
      <c r="A2344" s="1181" t="s">
        <v>3626</v>
      </c>
      <c r="B2344" s="830">
        <v>50</v>
      </c>
      <c r="C2344" s="830">
        <v>50</v>
      </c>
      <c r="D2344" s="771" t="s">
        <v>2702</v>
      </c>
    </row>
    <row r="2345" spans="1:4" s="770" customFormat="1" ht="11.25" customHeight="1" x14ac:dyDescent="0.2">
      <c r="A2345" s="1181"/>
      <c r="B2345" s="830">
        <v>50</v>
      </c>
      <c r="C2345" s="830">
        <v>50</v>
      </c>
      <c r="D2345" s="771" t="s">
        <v>11</v>
      </c>
    </row>
    <row r="2346" spans="1:4" s="770" customFormat="1" ht="11.25" customHeight="1" x14ac:dyDescent="0.2">
      <c r="A2346" s="1180" t="s">
        <v>573</v>
      </c>
      <c r="B2346" s="829">
        <v>600</v>
      </c>
      <c r="C2346" s="829">
        <v>600</v>
      </c>
      <c r="D2346" s="769" t="s">
        <v>559</v>
      </c>
    </row>
    <row r="2347" spans="1:4" s="770" customFormat="1" ht="11.25" customHeight="1" x14ac:dyDescent="0.2">
      <c r="A2347" s="1182"/>
      <c r="B2347" s="831">
        <v>600</v>
      </c>
      <c r="C2347" s="831">
        <v>600</v>
      </c>
      <c r="D2347" s="772" t="s">
        <v>11</v>
      </c>
    </row>
    <row r="2348" spans="1:4" s="770" customFormat="1" ht="11.25" customHeight="1" x14ac:dyDescent="0.2">
      <c r="A2348" s="1181" t="s">
        <v>3627</v>
      </c>
      <c r="B2348" s="830">
        <v>596.5</v>
      </c>
      <c r="C2348" s="830">
        <v>422.84999999999997</v>
      </c>
      <c r="D2348" s="771" t="s">
        <v>2934</v>
      </c>
    </row>
    <row r="2349" spans="1:4" s="770" customFormat="1" ht="11.25" customHeight="1" x14ac:dyDescent="0.2">
      <c r="A2349" s="1181"/>
      <c r="B2349" s="830">
        <v>596.5</v>
      </c>
      <c r="C2349" s="830">
        <v>422.84999999999997</v>
      </c>
      <c r="D2349" s="771" t="s">
        <v>11</v>
      </c>
    </row>
    <row r="2350" spans="1:4" s="770" customFormat="1" ht="21" x14ac:dyDescent="0.2">
      <c r="A2350" s="1180" t="s">
        <v>3628</v>
      </c>
      <c r="B2350" s="829">
        <v>150</v>
      </c>
      <c r="C2350" s="829">
        <v>150</v>
      </c>
      <c r="D2350" s="769" t="s">
        <v>2702</v>
      </c>
    </row>
    <row r="2351" spans="1:4" s="770" customFormat="1" ht="11.25" customHeight="1" x14ac:dyDescent="0.2">
      <c r="A2351" s="1182"/>
      <c r="B2351" s="831">
        <v>150</v>
      </c>
      <c r="C2351" s="831">
        <v>150</v>
      </c>
      <c r="D2351" s="772" t="s">
        <v>11</v>
      </c>
    </row>
    <row r="2352" spans="1:4" s="770" customFormat="1" ht="11.25" customHeight="1" x14ac:dyDescent="0.2">
      <c r="A2352" s="1181" t="s">
        <v>3629</v>
      </c>
      <c r="B2352" s="830">
        <v>111092</v>
      </c>
      <c r="C2352" s="830">
        <v>111092</v>
      </c>
      <c r="D2352" s="771" t="s">
        <v>2885</v>
      </c>
    </row>
    <row r="2353" spans="1:4" s="770" customFormat="1" ht="11.25" customHeight="1" x14ac:dyDescent="0.2">
      <c r="A2353" s="1181"/>
      <c r="B2353" s="830">
        <v>111092</v>
      </c>
      <c r="C2353" s="830">
        <v>111092</v>
      </c>
      <c r="D2353" s="771" t="s">
        <v>11</v>
      </c>
    </row>
    <row r="2354" spans="1:4" s="770" customFormat="1" ht="11.25" customHeight="1" x14ac:dyDescent="0.2">
      <c r="A2354" s="1180" t="s">
        <v>3630</v>
      </c>
      <c r="B2354" s="829">
        <v>4000</v>
      </c>
      <c r="C2354" s="829">
        <v>4000</v>
      </c>
      <c r="D2354" s="769" t="s">
        <v>2885</v>
      </c>
    </row>
    <row r="2355" spans="1:4" s="770" customFormat="1" ht="11.25" customHeight="1" x14ac:dyDescent="0.2">
      <c r="A2355" s="1182"/>
      <c r="B2355" s="831">
        <v>4000</v>
      </c>
      <c r="C2355" s="831">
        <v>4000</v>
      </c>
      <c r="D2355" s="772" t="s">
        <v>11</v>
      </c>
    </row>
    <row r="2356" spans="1:4" s="770" customFormat="1" ht="11.25" customHeight="1" x14ac:dyDescent="0.2">
      <c r="A2356" s="1181" t="s">
        <v>646</v>
      </c>
      <c r="B2356" s="830">
        <v>100</v>
      </c>
      <c r="C2356" s="830">
        <v>100</v>
      </c>
      <c r="D2356" s="771" t="s">
        <v>599</v>
      </c>
    </row>
    <row r="2357" spans="1:4" s="770" customFormat="1" ht="11.25" customHeight="1" x14ac:dyDescent="0.2">
      <c r="A2357" s="1181"/>
      <c r="B2357" s="830">
        <v>100</v>
      </c>
      <c r="C2357" s="830">
        <v>100</v>
      </c>
      <c r="D2357" s="771" t="s">
        <v>11</v>
      </c>
    </row>
    <row r="2358" spans="1:4" s="770" customFormat="1" ht="11.25" customHeight="1" x14ac:dyDescent="0.2">
      <c r="A2358" s="1180" t="s">
        <v>756</v>
      </c>
      <c r="B2358" s="829">
        <v>200</v>
      </c>
      <c r="C2358" s="829">
        <v>200</v>
      </c>
      <c r="D2358" s="769" t="s">
        <v>713</v>
      </c>
    </row>
    <row r="2359" spans="1:4" s="770" customFormat="1" ht="11.25" customHeight="1" x14ac:dyDescent="0.2">
      <c r="A2359" s="1182"/>
      <c r="B2359" s="831">
        <v>200</v>
      </c>
      <c r="C2359" s="831">
        <v>200</v>
      </c>
      <c r="D2359" s="772" t="s">
        <v>11</v>
      </c>
    </row>
    <row r="2360" spans="1:4" s="770" customFormat="1" ht="11.25" customHeight="1" x14ac:dyDescent="0.2">
      <c r="A2360" s="1181" t="s">
        <v>757</v>
      </c>
      <c r="B2360" s="830">
        <v>80</v>
      </c>
      <c r="C2360" s="830">
        <v>80</v>
      </c>
      <c r="D2360" s="771" t="s">
        <v>713</v>
      </c>
    </row>
    <row r="2361" spans="1:4" s="770" customFormat="1" ht="11.25" customHeight="1" x14ac:dyDescent="0.2">
      <c r="A2361" s="1181"/>
      <c r="B2361" s="830">
        <v>80</v>
      </c>
      <c r="C2361" s="830">
        <v>80</v>
      </c>
      <c r="D2361" s="771" t="s">
        <v>11</v>
      </c>
    </row>
    <row r="2362" spans="1:4" s="770" customFormat="1" ht="21" x14ac:dyDescent="0.2">
      <c r="A2362" s="1180" t="s">
        <v>2014</v>
      </c>
      <c r="B2362" s="829">
        <v>186.8</v>
      </c>
      <c r="C2362" s="829">
        <v>186.8</v>
      </c>
      <c r="D2362" s="769" t="s">
        <v>2911</v>
      </c>
    </row>
    <row r="2363" spans="1:4" s="770" customFormat="1" ht="11.25" customHeight="1" x14ac:dyDescent="0.2">
      <c r="A2363" s="1181"/>
      <c r="B2363" s="830">
        <v>350</v>
      </c>
      <c r="C2363" s="830">
        <v>350</v>
      </c>
      <c r="D2363" s="771" t="s">
        <v>770</v>
      </c>
    </row>
    <row r="2364" spans="1:4" s="770" customFormat="1" ht="11.25" customHeight="1" x14ac:dyDescent="0.2">
      <c r="A2364" s="1182"/>
      <c r="B2364" s="831">
        <v>536.79999999999995</v>
      </c>
      <c r="C2364" s="831">
        <v>536.79999999999995</v>
      </c>
      <c r="D2364" s="772" t="s">
        <v>11</v>
      </c>
    </row>
    <row r="2365" spans="1:4" s="770" customFormat="1" ht="21" x14ac:dyDescent="0.2">
      <c r="A2365" s="1181" t="s">
        <v>3631</v>
      </c>
      <c r="B2365" s="830">
        <v>70</v>
      </c>
      <c r="C2365" s="830">
        <v>70</v>
      </c>
      <c r="D2365" s="771" t="s">
        <v>2692</v>
      </c>
    </row>
    <row r="2366" spans="1:4" s="770" customFormat="1" ht="11.25" customHeight="1" x14ac:dyDescent="0.2">
      <c r="A2366" s="1181"/>
      <c r="B2366" s="830">
        <v>70</v>
      </c>
      <c r="C2366" s="830">
        <v>70</v>
      </c>
      <c r="D2366" s="771" t="s">
        <v>11</v>
      </c>
    </row>
    <row r="2367" spans="1:4" s="770" customFormat="1" ht="21" x14ac:dyDescent="0.2">
      <c r="A2367" s="1180" t="s">
        <v>3632</v>
      </c>
      <c r="B2367" s="829">
        <v>350</v>
      </c>
      <c r="C2367" s="829">
        <v>350</v>
      </c>
      <c r="D2367" s="769" t="s">
        <v>2702</v>
      </c>
    </row>
    <row r="2368" spans="1:4" s="770" customFormat="1" ht="11.25" customHeight="1" x14ac:dyDescent="0.2">
      <c r="A2368" s="1182"/>
      <c r="B2368" s="831">
        <v>350</v>
      </c>
      <c r="C2368" s="831">
        <v>350</v>
      </c>
      <c r="D2368" s="772" t="s">
        <v>11</v>
      </c>
    </row>
    <row r="2369" spans="1:4" s="770" customFormat="1" ht="11.25" customHeight="1" x14ac:dyDescent="0.2">
      <c r="A2369" s="1181" t="s">
        <v>669</v>
      </c>
      <c r="B2369" s="830">
        <v>1000</v>
      </c>
      <c r="C2369" s="830">
        <v>1000</v>
      </c>
      <c r="D2369" s="771" t="s">
        <v>665</v>
      </c>
    </row>
    <row r="2370" spans="1:4" s="770" customFormat="1" ht="11.25" customHeight="1" x14ac:dyDescent="0.2">
      <c r="A2370" s="1181"/>
      <c r="B2370" s="830">
        <v>1000</v>
      </c>
      <c r="C2370" s="830">
        <v>1000</v>
      </c>
      <c r="D2370" s="771" t="s">
        <v>11</v>
      </c>
    </row>
    <row r="2371" spans="1:4" s="770" customFormat="1" ht="11.25" customHeight="1" x14ac:dyDescent="0.2">
      <c r="A2371" s="1180" t="s">
        <v>3633</v>
      </c>
      <c r="B2371" s="829">
        <v>100</v>
      </c>
      <c r="C2371" s="829">
        <v>99.763099999999994</v>
      </c>
      <c r="D2371" s="769" t="s">
        <v>2963</v>
      </c>
    </row>
    <row r="2372" spans="1:4" s="770" customFormat="1" ht="11.25" customHeight="1" x14ac:dyDescent="0.2">
      <c r="A2372" s="1182"/>
      <c r="B2372" s="831">
        <v>100</v>
      </c>
      <c r="C2372" s="831">
        <v>99.763099999999994</v>
      </c>
      <c r="D2372" s="772" t="s">
        <v>11</v>
      </c>
    </row>
    <row r="2373" spans="1:4" s="770" customFormat="1" ht="11.25" customHeight="1" x14ac:dyDescent="0.2">
      <c r="A2373" s="1181" t="s">
        <v>3634</v>
      </c>
      <c r="B2373" s="830">
        <v>53.35</v>
      </c>
      <c r="C2373" s="830">
        <v>0</v>
      </c>
      <c r="D2373" s="771" t="s">
        <v>2855</v>
      </c>
    </row>
    <row r="2374" spans="1:4" s="770" customFormat="1" ht="11.25" customHeight="1" x14ac:dyDescent="0.2">
      <c r="A2374" s="1181"/>
      <c r="B2374" s="830">
        <v>53.35</v>
      </c>
      <c r="C2374" s="830">
        <v>0</v>
      </c>
      <c r="D2374" s="771" t="s">
        <v>11</v>
      </c>
    </row>
    <row r="2375" spans="1:4" s="770" customFormat="1" ht="11.25" customHeight="1" x14ac:dyDescent="0.2">
      <c r="A2375" s="1180" t="s">
        <v>873</v>
      </c>
      <c r="B2375" s="829">
        <v>600</v>
      </c>
      <c r="C2375" s="829">
        <v>600</v>
      </c>
      <c r="D2375" s="769" t="s">
        <v>810</v>
      </c>
    </row>
    <row r="2376" spans="1:4" s="770" customFormat="1" ht="11.25" customHeight="1" x14ac:dyDescent="0.2">
      <c r="A2376" s="1182"/>
      <c r="B2376" s="831">
        <v>600</v>
      </c>
      <c r="C2376" s="831">
        <v>600</v>
      </c>
      <c r="D2376" s="772" t="s">
        <v>11</v>
      </c>
    </row>
    <row r="2377" spans="1:4" s="770" customFormat="1" ht="21" x14ac:dyDescent="0.2">
      <c r="A2377" s="1181" t="s">
        <v>3635</v>
      </c>
      <c r="B2377" s="830">
        <v>350</v>
      </c>
      <c r="C2377" s="830">
        <v>350</v>
      </c>
      <c r="D2377" s="771" t="s">
        <v>2702</v>
      </c>
    </row>
    <row r="2378" spans="1:4" s="770" customFormat="1" ht="11.25" customHeight="1" x14ac:dyDescent="0.2">
      <c r="A2378" s="1181"/>
      <c r="B2378" s="830">
        <v>350</v>
      </c>
      <c r="C2378" s="830">
        <v>350</v>
      </c>
      <c r="D2378" s="771" t="s">
        <v>11</v>
      </c>
    </row>
    <row r="2379" spans="1:4" s="770" customFormat="1" ht="11.25" customHeight="1" x14ac:dyDescent="0.2">
      <c r="A2379" s="1180" t="s">
        <v>3636</v>
      </c>
      <c r="B2379" s="829">
        <v>1053.9100000000001</v>
      </c>
      <c r="C2379" s="829">
        <v>1053.9059999999999</v>
      </c>
      <c r="D2379" s="769" t="s">
        <v>2900</v>
      </c>
    </row>
    <row r="2380" spans="1:4" s="770" customFormat="1" ht="11.25" customHeight="1" x14ac:dyDescent="0.2">
      <c r="A2380" s="1182"/>
      <c r="B2380" s="831">
        <v>1053.9100000000001</v>
      </c>
      <c r="C2380" s="831">
        <v>1053.9059999999999</v>
      </c>
      <c r="D2380" s="772" t="s">
        <v>11</v>
      </c>
    </row>
    <row r="2381" spans="1:4" s="770" customFormat="1" ht="11.25" customHeight="1" x14ac:dyDescent="0.2">
      <c r="A2381" s="1181" t="s">
        <v>758</v>
      </c>
      <c r="B2381" s="830">
        <v>855.98</v>
      </c>
      <c r="C2381" s="830">
        <v>855.98099999999999</v>
      </c>
      <c r="D2381" s="771" t="s">
        <v>3020</v>
      </c>
    </row>
    <row r="2382" spans="1:4" s="770" customFormat="1" ht="11.25" customHeight="1" x14ac:dyDescent="0.2">
      <c r="A2382" s="1181"/>
      <c r="B2382" s="830">
        <v>46</v>
      </c>
      <c r="C2382" s="830">
        <v>46</v>
      </c>
      <c r="D2382" s="771" t="s">
        <v>713</v>
      </c>
    </row>
    <row r="2383" spans="1:4" s="770" customFormat="1" ht="11.25" customHeight="1" x14ac:dyDescent="0.2">
      <c r="A2383" s="1181"/>
      <c r="B2383" s="830">
        <v>901.98</v>
      </c>
      <c r="C2383" s="830">
        <v>901.98099999999999</v>
      </c>
      <c r="D2383" s="771" t="s">
        <v>11</v>
      </c>
    </row>
    <row r="2384" spans="1:4" s="770" customFormat="1" ht="11.25" customHeight="1" x14ac:dyDescent="0.2">
      <c r="A2384" s="1180" t="s">
        <v>3637</v>
      </c>
      <c r="B2384" s="829">
        <v>1500</v>
      </c>
      <c r="C2384" s="829">
        <v>1500</v>
      </c>
      <c r="D2384" s="769" t="s">
        <v>2689</v>
      </c>
    </row>
    <row r="2385" spans="1:4" s="770" customFormat="1" ht="11.25" customHeight="1" x14ac:dyDescent="0.2">
      <c r="A2385" s="1182"/>
      <c r="B2385" s="831">
        <v>1500</v>
      </c>
      <c r="C2385" s="831">
        <v>1500</v>
      </c>
      <c r="D2385" s="772" t="s">
        <v>11</v>
      </c>
    </row>
    <row r="2386" spans="1:4" s="770" customFormat="1" ht="21" x14ac:dyDescent="0.2">
      <c r="A2386" s="1181" t="s">
        <v>3638</v>
      </c>
      <c r="B2386" s="830">
        <v>100</v>
      </c>
      <c r="C2386" s="830">
        <v>100</v>
      </c>
      <c r="D2386" s="771" t="s">
        <v>2709</v>
      </c>
    </row>
    <row r="2387" spans="1:4" s="770" customFormat="1" ht="11.25" customHeight="1" x14ac:dyDescent="0.2">
      <c r="A2387" s="1181"/>
      <c r="B2387" s="830">
        <v>100</v>
      </c>
      <c r="C2387" s="830">
        <v>100</v>
      </c>
      <c r="D2387" s="771" t="s">
        <v>11</v>
      </c>
    </row>
    <row r="2388" spans="1:4" s="770" customFormat="1" ht="11.25" customHeight="1" x14ac:dyDescent="0.2">
      <c r="A2388" s="1180" t="s">
        <v>3639</v>
      </c>
      <c r="B2388" s="829">
        <v>64.23</v>
      </c>
      <c r="C2388" s="829">
        <v>64.23</v>
      </c>
      <c r="D2388" s="769" t="s">
        <v>2855</v>
      </c>
    </row>
    <row r="2389" spans="1:4" s="770" customFormat="1" ht="11.25" customHeight="1" x14ac:dyDescent="0.2">
      <c r="A2389" s="1182"/>
      <c r="B2389" s="831">
        <v>64.23</v>
      </c>
      <c r="C2389" s="831">
        <v>64.23</v>
      </c>
      <c r="D2389" s="772" t="s">
        <v>11</v>
      </c>
    </row>
    <row r="2390" spans="1:4" s="770" customFormat="1" ht="11.25" customHeight="1" x14ac:dyDescent="0.2">
      <c r="A2390" s="1180" t="s">
        <v>662</v>
      </c>
      <c r="B2390" s="829">
        <v>5</v>
      </c>
      <c r="C2390" s="829">
        <v>4</v>
      </c>
      <c r="D2390" s="769" t="s">
        <v>3640</v>
      </c>
    </row>
    <row r="2391" spans="1:4" s="770" customFormat="1" ht="11.25" customHeight="1" x14ac:dyDescent="0.2">
      <c r="A2391" s="1181"/>
      <c r="B2391" s="830">
        <v>15</v>
      </c>
      <c r="C2391" s="830">
        <v>15</v>
      </c>
      <c r="D2391" s="771" t="s">
        <v>3641</v>
      </c>
    </row>
    <row r="2392" spans="1:4" s="770" customFormat="1" ht="11.25" customHeight="1" x14ac:dyDescent="0.2">
      <c r="A2392" s="1182"/>
      <c r="B2392" s="831">
        <v>20</v>
      </c>
      <c r="C2392" s="831">
        <v>19</v>
      </c>
      <c r="D2392" s="772" t="s">
        <v>11</v>
      </c>
    </row>
    <row r="2393" spans="1:4" s="770" customFormat="1" ht="11.25" customHeight="1" x14ac:dyDescent="0.2">
      <c r="A2393" s="1180" t="s">
        <v>3642</v>
      </c>
      <c r="B2393" s="829">
        <v>1995</v>
      </c>
      <c r="C2393" s="829">
        <v>1764.3489999999999</v>
      </c>
      <c r="D2393" s="769" t="s">
        <v>2689</v>
      </c>
    </row>
    <row r="2394" spans="1:4" s="770" customFormat="1" ht="21" x14ac:dyDescent="0.2">
      <c r="A2394" s="1181"/>
      <c r="B2394" s="830">
        <v>200</v>
      </c>
      <c r="C2394" s="830">
        <v>200</v>
      </c>
      <c r="D2394" s="771" t="s">
        <v>2911</v>
      </c>
    </row>
    <row r="2395" spans="1:4" s="770" customFormat="1" ht="11.25" customHeight="1" x14ac:dyDescent="0.2">
      <c r="A2395" s="1182"/>
      <c r="B2395" s="831">
        <v>2195</v>
      </c>
      <c r="C2395" s="831">
        <v>1964.3489999999999</v>
      </c>
      <c r="D2395" s="772" t="s">
        <v>11</v>
      </c>
    </row>
    <row r="2396" spans="1:4" s="770" customFormat="1" ht="11.25" customHeight="1" x14ac:dyDescent="0.2">
      <c r="A2396" s="1181" t="s">
        <v>3643</v>
      </c>
      <c r="B2396" s="830">
        <v>2317.98</v>
      </c>
      <c r="C2396" s="830">
        <v>2317.9839999999999</v>
      </c>
      <c r="D2396" s="771" t="s">
        <v>2900</v>
      </c>
    </row>
    <row r="2397" spans="1:4" s="770" customFormat="1" ht="11.25" customHeight="1" x14ac:dyDescent="0.2">
      <c r="A2397" s="1181"/>
      <c r="B2397" s="830">
        <v>2317.98</v>
      </c>
      <c r="C2397" s="830">
        <v>2317.9839999999999</v>
      </c>
      <c r="D2397" s="771" t="s">
        <v>11</v>
      </c>
    </row>
    <row r="2398" spans="1:4" s="770" customFormat="1" ht="11.25" customHeight="1" x14ac:dyDescent="0.2">
      <c r="A2398" s="1180" t="s">
        <v>959</v>
      </c>
      <c r="B2398" s="829">
        <v>190</v>
      </c>
      <c r="C2398" s="829">
        <v>190</v>
      </c>
      <c r="D2398" s="769" t="s">
        <v>946</v>
      </c>
    </row>
    <row r="2399" spans="1:4" s="770" customFormat="1" ht="11.25" customHeight="1" x14ac:dyDescent="0.2">
      <c r="A2399" s="1182"/>
      <c r="B2399" s="831">
        <v>190</v>
      </c>
      <c r="C2399" s="831">
        <v>190</v>
      </c>
      <c r="D2399" s="772" t="s">
        <v>11</v>
      </c>
    </row>
    <row r="2400" spans="1:4" s="770" customFormat="1" ht="11.25" customHeight="1" x14ac:dyDescent="0.2">
      <c r="A2400" s="1181" t="s">
        <v>3644</v>
      </c>
      <c r="B2400" s="830">
        <v>70.28</v>
      </c>
      <c r="C2400" s="830">
        <v>70.269720000000007</v>
      </c>
      <c r="D2400" s="771" t="s">
        <v>2276</v>
      </c>
    </row>
    <row r="2401" spans="1:4" s="770" customFormat="1" ht="11.25" customHeight="1" x14ac:dyDescent="0.2">
      <c r="A2401" s="1181"/>
      <c r="B2401" s="830">
        <v>70.28</v>
      </c>
      <c r="C2401" s="830">
        <v>70.269720000000007</v>
      </c>
      <c r="D2401" s="771" t="s">
        <v>11</v>
      </c>
    </row>
    <row r="2402" spans="1:4" s="770" customFormat="1" ht="11.25" customHeight="1" x14ac:dyDescent="0.2">
      <c r="A2402" s="1180" t="s">
        <v>960</v>
      </c>
      <c r="B2402" s="829">
        <v>200</v>
      </c>
      <c r="C2402" s="829">
        <v>200</v>
      </c>
      <c r="D2402" s="769" t="s">
        <v>946</v>
      </c>
    </row>
    <row r="2403" spans="1:4" s="770" customFormat="1" ht="11.25" customHeight="1" x14ac:dyDescent="0.2">
      <c r="A2403" s="1182"/>
      <c r="B2403" s="831">
        <v>200</v>
      </c>
      <c r="C2403" s="831">
        <v>200</v>
      </c>
      <c r="D2403" s="772" t="s">
        <v>11</v>
      </c>
    </row>
    <row r="2404" spans="1:4" s="770" customFormat="1" ht="11.25" customHeight="1" x14ac:dyDescent="0.2">
      <c r="A2404" s="1181" t="s">
        <v>3645</v>
      </c>
      <c r="B2404" s="830">
        <v>249.7</v>
      </c>
      <c r="C2404" s="830">
        <v>247.4</v>
      </c>
      <c r="D2404" s="771" t="s">
        <v>2713</v>
      </c>
    </row>
    <row r="2405" spans="1:4" s="770" customFormat="1" ht="11.25" customHeight="1" x14ac:dyDescent="0.2">
      <c r="A2405" s="1181"/>
      <c r="B2405" s="830">
        <v>249.7</v>
      </c>
      <c r="C2405" s="830">
        <v>247.4</v>
      </c>
      <c r="D2405" s="771" t="s">
        <v>11</v>
      </c>
    </row>
    <row r="2406" spans="1:4" s="770" customFormat="1" ht="11.25" customHeight="1" x14ac:dyDescent="0.2">
      <c r="A2406" s="1180" t="s">
        <v>647</v>
      </c>
      <c r="B2406" s="829">
        <v>150</v>
      </c>
      <c r="C2406" s="829">
        <v>150</v>
      </c>
      <c r="D2406" s="769" t="s">
        <v>599</v>
      </c>
    </row>
    <row r="2407" spans="1:4" s="770" customFormat="1" ht="11.25" customHeight="1" x14ac:dyDescent="0.2">
      <c r="A2407" s="1182"/>
      <c r="B2407" s="831">
        <v>150</v>
      </c>
      <c r="C2407" s="831">
        <v>150</v>
      </c>
      <c r="D2407" s="772" t="s">
        <v>11</v>
      </c>
    </row>
    <row r="2408" spans="1:4" s="770" customFormat="1" ht="11.25" customHeight="1" x14ac:dyDescent="0.2">
      <c r="A2408" s="1181" t="s">
        <v>3646</v>
      </c>
      <c r="B2408" s="830">
        <v>499</v>
      </c>
      <c r="C2408" s="830">
        <v>249.5</v>
      </c>
      <c r="D2408" s="771" t="s">
        <v>2934</v>
      </c>
    </row>
    <row r="2409" spans="1:4" s="770" customFormat="1" ht="11.25" customHeight="1" x14ac:dyDescent="0.2">
      <c r="A2409" s="1181"/>
      <c r="B2409" s="830">
        <v>499</v>
      </c>
      <c r="C2409" s="830">
        <v>249.5</v>
      </c>
      <c r="D2409" s="771" t="s">
        <v>11</v>
      </c>
    </row>
    <row r="2410" spans="1:4" s="770" customFormat="1" ht="11.25" customHeight="1" x14ac:dyDescent="0.2">
      <c r="A2410" s="1180" t="s">
        <v>945</v>
      </c>
      <c r="B2410" s="829">
        <v>190</v>
      </c>
      <c r="C2410" s="829">
        <v>190</v>
      </c>
      <c r="D2410" s="769" t="s">
        <v>940</v>
      </c>
    </row>
    <row r="2411" spans="1:4" s="770" customFormat="1" ht="11.25" customHeight="1" x14ac:dyDescent="0.2">
      <c r="A2411" s="1182"/>
      <c r="B2411" s="831">
        <v>190</v>
      </c>
      <c r="C2411" s="831">
        <v>190</v>
      </c>
      <c r="D2411" s="772" t="s">
        <v>11</v>
      </c>
    </row>
    <row r="2412" spans="1:4" s="770" customFormat="1" ht="11.25" customHeight="1" x14ac:dyDescent="0.2">
      <c r="A2412" s="1181" t="s">
        <v>3647</v>
      </c>
      <c r="B2412" s="830">
        <v>390</v>
      </c>
      <c r="C2412" s="830">
        <v>314.5</v>
      </c>
      <c r="D2412" s="771" t="s">
        <v>2934</v>
      </c>
    </row>
    <row r="2413" spans="1:4" s="770" customFormat="1" ht="11.25" customHeight="1" x14ac:dyDescent="0.2">
      <c r="A2413" s="1181"/>
      <c r="B2413" s="830">
        <v>390</v>
      </c>
      <c r="C2413" s="830">
        <v>314.5</v>
      </c>
      <c r="D2413" s="771" t="s">
        <v>11</v>
      </c>
    </row>
    <row r="2414" spans="1:4" s="770" customFormat="1" ht="21" x14ac:dyDescent="0.2">
      <c r="A2414" s="1180" t="s">
        <v>5064</v>
      </c>
      <c r="B2414" s="829">
        <v>40</v>
      </c>
      <c r="C2414" s="829">
        <v>40</v>
      </c>
      <c r="D2414" s="769" t="s">
        <v>2692</v>
      </c>
    </row>
    <row r="2415" spans="1:4" s="770" customFormat="1" ht="11.25" customHeight="1" x14ac:dyDescent="0.2">
      <c r="A2415" s="1182"/>
      <c r="B2415" s="831">
        <v>40</v>
      </c>
      <c r="C2415" s="831">
        <v>40</v>
      </c>
      <c r="D2415" s="772" t="s">
        <v>11</v>
      </c>
    </row>
    <row r="2416" spans="1:4" s="770" customFormat="1" ht="11.25" customHeight="1" x14ac:dyDescent="0.2">
      <c r="A2416" s="1181" t="s">
        <v>3648</v>
      </c>
      <c r="B2416" s="830">
        <v>70</v>
      </c>
      <c r="C2416" s="830">
        <v>9.4500000000000028</v>
      </c>
      <c r="D2416" s="771" t="s">
        <v>3064</v>
      </c>
    </row>
    <row r="2417" spans="1:4" s="770" customFormat="1" ht="11.25" customHeight="1" x14ac:dyDescent="0.2">
      <c r="A2417" s="1181"/>
      <c r="B2417" s="830">
        <v>70</v>
      </c>
      <c r="C2417" s="830">
        <v>9.4500000000000028</v>
      </c>
      <c r="D2417" s="771" t="s">
        <v>11</v>
      </c>
    </row>
    <row r="2418" spans="1:4" s="770" customFormat="1" ht="11.25" customHeight="1" x14ac:dyDescent="0.2">
      <c r="A2418" s="1180" t="s">
        <v>3649</v>
      </c>
      <c r="B2418" s="829">
        <v>160</v>
      </c>
      <c r="C2418" s="829">
        <v>160</v>
      </c>
      <c r="D2418" s="769" t="s">
        <v>2951</v>
      </c>
    </row>
    <row r="2419" spans="1:4" s="770" customFormat="1" ht="11.25" customHeight="1" x14ac:dyDescent="0.2">
      <c r="A2419" s="1182"/>
      <c r="B2419" s="831">
        <v>160</v>
      </c>
      <c r="C2419" s="831">
        <v>160</v>
      </c>
      <c r="D2419" s="772" t="s">
        <v>11</v>
      </c>
    </row>
    <row r="2420" spans="1:4" s="770" customFormat="1" ht="11.25" customHeight="1" x14ac:dyDescent="0.2">
      <c r="A2420" s="1181" t="s">
        <v>3650</v>
      </c>
      <c r="B2420" s="830">
        <v>100</v>
      </c>
      <c r="C2420" s="830">
        <v>100</v>
      </c>
      <c r="D2420" s="771" t="s">
        <v>2703</v>
      </c>
    </row>
    <row r="2421" spans="1:4" s="770" customFormat="1" ht="11.25" customHeight="1" x14ac:dyDescent="0.2">
      <c r="A2421" s="1181"/>
      <c r="B2421" s="830">
        <v>100</v>
      </c>
      <c r="C2421" s="830">
        <v>100</v>
      </c>
      <c r="D2421" s="771" t="s">
        <v>11</v>
      </c>
    </row>
    <row r="2422" spans="1:4" s="770" customFormat="1" ht="11.25" customHeight="1" x14ac:dyDescent="0.2">
      <c r="A2422" s="1180" t="s">
        <v>3651</v>
      </c>
      <c r="B2422" s="829">
        <v>4500</v>
      </c>
      <c r="C2422" s="829">
        <v>4500</v>
      </c>
      <c r="D2422" s="769" t="s">
        <v>2689</v>
      </c>
    </row>
    <row r="2423" spans="1:4" s="770" customFormat="1" ht="11.25" customHeight="1" x14ac:dyDescent="0.2">
      <c r="A2423" s="1181"/>
      <c r="B2423" s="830">
        <v>278.3</v>
      </c>
      <c r="C2423" s="830">
        <v>278.3</v>
      </c>
      <c r="D2423" s="771" t="s">
        <v>2695</v>
      </c>
    </row>
    <row r="2424" spans="1:4" s="770" customFormat="1" ht="11.25" customHeight="1" x14ac:dyDescent="0.2">
      <c r="A2424" s="1182"/>
      <c r="B2424" s="831">
        <v>4778.3</v>
      </c>
      <c r="C2424" s="831">
        <v>4778.3</v>
      </c>
      <c r="D2424" s="772" t="s">
        <v>11</v>
      </c>
    </row>
    <row r="2425" spans="1:4" s="770" customFormat="1" ht="11.25" customHeight="1" x14ac:dyDescent="0.2">
      <c r="A2425" s="1181" t="s">
        <v>3652</v>
      </c>
      <c r="B2425" s="830">
        <v>124.35</v>
      </c>
      <c r="C2425" s="830">
        <v>124.35</v>
      </c>
      <c r="D2425" s="771" t="s">
        <v>2909</v>
      </c>
    </row>
    <row r="2426" spans="1:4" s="770" customFormat="1" ht="11.25" customHeight="1" x14ac:dyDescent="0.2">
      <c r="A2426" s="1181"/>
      <c r="B2426" s="830">
        <v>124.35</v>
      </c>
      <c r="C2426" s="830">
        <v>124.35</v>
      </c>
      <c r="D2426" s="771" t="s">
        <v>11</v>
      </c>
    </row>
    <row r="2427" spans="1:4" s="770" customFormat="1" ht="11.25" customHeight="1" x14ac:dyDescent="0.2">
      <c r="A2427" s="1180" t="s">
        <v>3653</v>
      </c>
      <c r="B2427" s="829">
        <v>452.9</v>
      </c>
      <c r="C2427" s="829">
        <v>226.45</v>
      </c>
      <c r="D2427" s="769" t="s">
        <v>2934</v>
      </c>
    </row>
    <row r="2428" spans="1:4" s="770" customFormat="1" ht="11.25" customHeight="1" x14ac:dyDescent="0.2">
      <c r="A2428" s="1182"/>
      <c r="B2428" s="831">
        <v>452.9</v>
      </c>
      <c r="C2428" s="831">
        <v>226.45</v>
      </c>
      <c r="D2428" s="772" t="s">
        <v>11</v>
      </c>
    </row>
    <row r="2429" spans="1:4" s="770" customFormat="1" ht="11.25" customHeight="1" x14ac:dyDescent="0.2">
      <c r="A2429" s="1181" t="s">
        <v>874</v>
      </c>
      <c r="B2429" s="830">
        <v>35000</v>
      </c>
      <c r="C2429" s="830">
        <v>35000</v>
      </c>
      <c r="D2429" s="771" t="s">
        <v>810</v>
      </c>
    </row>
    <row r="2430" spans="1:4" s="770" customFormat="1" ht="11.25" customHeight="1" x14ac:dyDescent="0.2">
      <c r="A2430" s="1181"/>
      <c r="B2430" s="830">
        <v>35000</v>
      </c>
      <c r="C2430" s="830">
        <v>35000</v>
      </c>
      <c r="D2430" s="771" t="s">
        <v>11</v>
      </c>
    </row>
    <row r="2431" spans="1:4" s="770" customFormat="1" ht="11.25" customHeight="1" x14ac:dyDescent="0.2">
      <c r="A2431" s="1180" t="s">
        <v>702</v>
      </c>
      <c r="B2431" s="829">
        <v>50</v>
      </c>
      <c r="C2431" s="829">
        <v>49.662099999999995</v>
      </c>
      <c r="D2431" s="769" t="s">
        <v>687</v>
      </c>
    </row>
    <row r="2432" spans="1:4" s="770" customFormat="1" ht="11.25" customHeight="1" x14ac:dyDescent="0.2">
      <c r="A2432" s="1182"/>
      <c r="B2432" s="831">
        <v>50</v>
      </c>
      <c r="C2432" s="831">
        <v>49.662099999999995</v>
      </c>
      <c r="D2432" s="772" t="s">
        <v>11</v>
      </c>
    </row>
    <row r="2433" spans="1:4" s="770" customFormat="1" ht="11.25" customHeight="1" x14ac:dyDescent="0.2">
      <c r="A2433" s="1181" t="s">
        <v>479</v>
      </c>
      <c r="B2433" s="830">
        <v>40</v>
      </c>
      <c r="C2433" s="830">
        <v>40</v>
      </c>
      <c r="D2433" s="771" t="s">
        <v>3654</v>
      </c>
    </row>
    <row r="2434" spans="1:4" s="770" customFormat="1" ht="11.25" customHeight="1" x14ac:dyDescent="0.2">
      <c r="A2434" s="1181"/>
      <c r="B2434" s="830">
        <v>40</v>
      </c>
      <c r="C2434" s="830">
        <v>40</v>
      </c>
      <c r="D2434" s="771" t="s">
        <v>11</v>
      </c>
    </row>
    <row r="2435" spans="1:4" s="770" customFormat="1" ht="11.25" customHeight="1" x14ac:dyDescent="0.2">
      <c r="A2435" s="1180" t="s">
        <v>3655</v>
      </c>
      <c r="B2435" s="829">
        <v>52275.89</v>
      </c>
      <c r="C2435" s="829">
        <v>52132.514000000003</v>
      </c>
      <c r="D2435" s="769" t="s">
        <v>2900</v>
      </c>
    </row>
    <row r="2436" spans="1:4" s="770" customFormat="1" ht="11.25" customHeight="1" x14ac:dyDescent="0.2">
      <c r="A2436" s="1181"/>
      <c r="B2436" s="830">
        <v>3354.6100000000006</v>
      </c>
      <c r="C2436" s="830">
        <v>3354.5769999999998</v>
      </c>
      <c r="D2436" s="771" t="s">
        <v>2326</v>
      </c>
    </row>
    <row r="2437" spans="1:4" s="770" customFormat="1" ht="11.25" customHeight="1" x14ac:dyDescent="0.2">
      <c r="A2437" s="1181"/>
      <c r="B2437" s="830">
        <v>543.66999999999996</v>
      </c>
      <c r="C2437" s="830">
        <v>543.67200000000003</v>
      </c>
      <c r="D2437" s="771" t="s">
        <v>2375</v>
      </c>
    </row>
    <row r="2438" spans="1:4" s="770" customFormat="1" ht="11.25" customHeight="1" x14ac:dyDescent="0.2">
      <c r="A2438" s="1182"/>
      <c r="B2438" s="831">
        <v>56174.17</v>
      </c>
      <c r="C2438" s="831">
        <v>56030.762999999999</v>
      </c>
      <c r="D2438" s="772" t="s">
        <v>11</v>
      </c>
    </row>
    <row r="2439" spans="1:4" s="770" customFormat="1" ht="11.25" customHeight="1" x14ac:dyDescent="0.2">
      <c r="A2439" s="1181" t="s">
        <v>3656</v>
      </c>
      <c r="B2439" s="830">
        <v>700</v>
      </c>
      <c r="C2439" s="830">
        <v>700</v>
      </c>
      <c r="D2439" s="771" t="s">
        <v>2895</v>
      </c>
    </row>
    <row r="2440" spans="1:4" s="770" customFormat="1" ht="21" x14ac:dyDescent="0.2">
      <c r="A2440" s="1181"/>
      <c r="B2440" s="830">
        <v>60</v>
      </c>
      <c r="C2440" s="830">
        <v>60</v>
      </c>
      <c r="D2440" s="771" t="s">
        <v>2702</v>
      </c>
    </row>
    <row r="2441" spans="1:4" s="770" customFormat="1" ht="11.25" customHeight="1" x14ac:dyDescent="0.2">
      <c r="A2441" s="1181"/>
      <c r="B2441" s="830">
        <v>760</v>
      </c>
      <c r="C2441" s="830">
        <v>760</v>
      </c>
      <c r="D2441" s="771" t="s">
        <v>11</v>
      </c>
    </row>
    <row r="2442" spans="1:4" s="770" customFormat="1" ht="11.25" customHeight="1" x14ac:dyDescent="0.2">
      <c r="A2442" s="1180" t="s">
        <v>1990</v>
      </c>
      <c r="B2442" s="829">
        <v>70</v>
      </c>
      <c r="C2442" s="829">
        <v>70</v>
      </c>
      <c r="D2442" s="769" t="s">
        <v>487</v>
      </c>
    </row>
    <row r="2443" spans="1:4" s="770" customFormat="1" ht="11.25" customHeight="1" x14ac:dyDescent="0.2">
      <c r="A2443" s="1182"/>
      <c r="B2443" s="831">
        <v>70</v>
      </c>
      <c r="C2443" s="831">
        <v>70</v>
      </c>
      <c r="D2443" s="772" t="s">
        <v>11</v>
      </c>
    </row>
    <row r="2444" spans="1:4" s="770" customFormat="1" ht="11.25" customHeight="1" x14ac:dyDescent="0.2">
      <c r="A2444" s="1181" t="s">
        <v>490</v>
      </c>
      <c r="B2444" s="830">
        <v>120</v>
      </c>
      <c r="C2444" s="830">
        <v>120</v>
      </c>
      <c r="D2444" s="771" t="s">
        <v>487</v>
      </c>
    </row>
    <row r="2445" spans="1:4" s="770" customFormat="1" ht="11.25" customHeight="1" x14ac:dyDescent="0.2">
      <c r="A2445" s="1181"/>
      <c r="B2445" s="830">
        <v>120</v>
      </c>
      <c r="C2445" s="830">
        <v>120</v>
      </c>
      <c r="D2445" s="771" t="s">
        <v>11</v>
      </c>
    </row>
    <row r="2446" spans="1:4" s="770" customFormat="1" ht="11.25" customHeight="1" x14ac:dyDescent="0.2">
      <c r="A2446" s="1180" t="s">
        <v>491</v>
      </c>
      <c r="B2446" s="829">
        <v>100</v>
      </c>
      <c r="C2446" s="829">
        <v>100</v>
      </c>
      <c r="D2446" s="769" t="s">
        <v>487</v>
      </c>
    </row>
    <row r="2447" spans="1:4" s="770" customFormat="1" ht="11.25" customHeight="1" x14ac:dyDescent="0.2">
      <c r="A2447" s="1182"/>
      <c r="B2447" s="831">
        <v>100</v>
      </c>
      <c r="C2447" s="831">
        <v>100</v>
      </c>
      <c r="D2447" s="772" t="s">
        <v>11</v>
      </c>
    </row>
    <row r="2448" spans="1:4" s="770" customFormat="1" ht="11.25" customHeight="1" x14ac:dyDescent="0.2">
      <c r="A2448" s="1181" t="s">
        <v>492</v>
      </c>
      <c r="B2448" s="830">
        <v>100</v>
      </c>
      <c r="C2448" s="830">
        <v>100</v>
      </c>
      <c r="D2448" s="771" t="s">
        <v>487</v>
      </c>
    </row>
    <row r="2449" spans="1:4" s="770" customFormat="1" ht="11.25" customHeight="1" x14ac:dyDescent="0.2">
      <c r="A2449" s="1181"/>
      <c r="B2449" s="830">
        <v>100</v>
      </c>
      <c r="C2449" s="830">
        <v>100</v>
      </c>
      <c r="D2449" s="771" t="s">
        <v>11</v>
      </c>
    </row>
    <row r="2450" spans="1:4" s="770" customFormat="1" ht="11.25" customHeight="1" x14ac:dyDescent="0.2">
      <c r="A2450" s="1180" t="s">
        <v>493</v>
      </c>
      <c r="B2450" s="829">
        <v>120</v>
      </c>
      <c r="C2450" s="829">
        <v>101.398</v>
      </c>
      <c r="D2450" s="769" t="s">
        <v>487</v>
      </c>
    </row>
    <row r="2451" spans="1:4" s="770" customFormat="1" ht="11.25" customHeight="1" x14ac:dyDescent="0.2">
      <c r="A2451" s="1182"/>
      <c r="B2451" s="831">
        <v>120</v>
      </c>
      <c r="C2451" s="831">
        <v>101.398</v>
      </c>
      <c r="D2451" s="772" t="s">
        <v>11</v>
      </c>
    </row>
    <row r="2452" spans="1:4" s="770" customFormat="1" ht="11.25" customHeight="1" x14ac:dyDescent="0.2">
      <c r="A2452" s="1181" t="s">
        <v>494</v>
      </c>
      <c r="B2452" s="830">
        <v>10</v>
      </c>
      <c r="C2452" s="830">
        <v>10</v>
      </c>
      <c r="D2452" s="771" t="s">
        <v>487</v>
      </c>
    </row>
    <row r="2453" spans="1:4" s="770" customFormat="1" ht="11.25" customHeight="1" x14ac:dyDescent="0.2">
      <c r="A2453" s="1181"/>
      <c r="B2453" s="830">
        <v>10</v>
      </c>
      <c r="C2453" s="830">
        <v>10</v>
      </c>
      <c r="D2453" s="771" t="s">
        <v>11</v>
      </c>
    </row>
    <row r="2454" spans="1:4" s="770" customFormat="1" ht="11.25" customHeight="1" x14ac:dyDescent="0.2">
      <c r="A2454" s="1180" t="s">
        <v>961</v>
      </c>
      <c r="B2454" s="829">
        <v>20</v>
      </c>
      <c r="C2454" s="829">
        <v>20</v>
      </c>
      <c r="D2454" s="769" t="s">
        <v>946</v>
      </c>
    </row>
    <row r="2455" spans="1:4" s="770" customFormat="1" ht="11.25" customHeight="1" x14ac:dyDescent="0.2">
      <c r="A2455" s="1182"/>
      <c r="B2455" s="831">
        <v>20</v>
      </c>
      <c r="C2455" s="831">
        <v>20</v>
      </c>
      <c r="D2455" s="772" t="s">
        <v>11</v>
      </c>
    </row>
    <row r="2456" spans="1:4" s="770" customFormat="1" ht="21" x14ac:dyDescent="0.2">
      <c r="A2456" s="1181" t="s">
        <v>3657</v>
      </c>
      <c r="B2456" s="830">
        <v>75</v>
      </c>
      <c r="C2456" s="830">
        <v>75</v>
      </c>
      <c r="D2456" s="771" t="s">
        <v>2702</v>
      </c>
    </row>
    <row r="2457" spans="1:4" s="770" customFormat="1" ht="11.25" customHeight="1" x14ac:dyDescent="0.2">
      <c r="A2457" s="1181"/>
      <c r="B2457" s="830">
        <v>75</v>
      </c>
      <c r="C2457" s="830">
        <v>75</v>
      </c>
      <c r="D2457" s="771" t="s">
        <v>11</v>
      </c>
    </row>
    <row r="2458" spans="1:4" s="770" customFormat="1" ht="21" x14ac:dyDescent="0.2">
      <c r="A2458" s="1180" t="s">
        <v>3658</v>
      </c>
      <c r="B2458" s="829">
        <v>100</v>
      </c>
      <c r="C2458" s="829">
        <v>100</v>
      </c>
      <c r="D2458" s="769" t="s">
        <v>2692</v>
      </c>
    </row>
    <row r="2459" spans="1:4" s="770" customFormat="1" ht="11.25" customHeight="1" x14ac:dyDescent="0.2">
      <c r="A2459" s="1182"/>
      <c r="B2459" s="831">
        <v>100</v>
      </c>
      <c r="C2459" s="831">
        <v>100</v>
      </c>
      <c r="D2459" s="772" t="s">
        <v>11</v>
      </c>
    </row>
    <row r="2460" spans="1:4" s="770" customFormat="1" ht="11.25" customHeight="1" x14ac:dyDescent="0.2">
      <c r="A2460" s="1181" t="s">
        <v>796</v>
      </c>
      <c r="B2460" s="830">
        <v>60</v>
      </c>
      <c r="C2460" s="830">
        <v>60</v>
      </c>
      <c r="D2460" s="771" t="s">
        <v>790</v>
      </c>
    </row>
    <row r="2461" spans="1:4" s="770" customFormat="1" ht="11.25" customHeight="1" x14ac:dyDescent="0.2">
      <c r="A2461" s="1181"/>
      <c r="B2461" s="830">
        <v>60</v>
      </c>
      <c r="C2461" s="830">
        <v>60</v>
      </c>
      <c r="D2461" s="771" t="s">
        <v>11</v>
      </c>
    </row>
    <row r="2462" spans="1:4" s="770" customFormat="1" ht="11.25" customHeight="1" x14ac:dyDescent="0.2">
      <c r="A2462" s="1180" t="s">
        <v>683</v>
      </c>
      <c r="B2462" s="829">
        <v>2250</v>
      </c>
      <c r="C2462" s="829">
        <v>2250</v>
      </c>
      <c r="D2462" s="769" t="s">
        <v>3340</v>
      </c>
    </row>
    <row r="2463" spans="1:4" s="770" customFormat="1" ht="11.25" customHeight="1" x14ac:dyDescent="0.2">
      <c r="A2463" s="1181"/>
      <c r="B2463" s="830">
        <v>6500</v>
      </c>
      <c r="C2463" s="830">
        <v>6500</v>
      </c>
      <c r="D2463" s="771" t="s">
        <v>682</v>
      </c>
    </row>
    <row r="2464" spans="1:4" s="770" customFormat="1" ht="11.25" customHeight="1" x14ac:dyDescent="0.2">
      <c r="A2464" s="1181"/>
      <c r="B2464" s="830">
        <v>1959.81</v>
      </c>
      <c r="C2464" s="830">
        <v>1959.8086899999998</v>
      </c>
      <c r="D2464" s="771" t="s">
        <v>684</v>
      </c>
    </row>
    <row r="2465" spans="1:4" s="770" customFormat="1" ht="11.25" customHeight="1" x14ac:dyDescent="0.2">
      <c r="A2465" s="1181"/>
      <c r="B2465" s="830">
        <v>7000</v>
      </c>
      <c r="C2465" s="830">
        <v>7000</v>
      </c>
      <c r="D2465" s="771" t="s">
        <v>807</v>
      </c>
    </row>
    <row r="2466" spans="1:4" s="770" customFormat="1" ht="11.25" customHeight="1" x14ac:dyDescent="0.2">
      <c r="A2466" s="1181"/>
      <c r="B2466" s="830">
        <v>250</v>
      </c>
      <c r="C2466" s="830">
        <v>250</v>
      </c>
      <c r="D2466" s="771" t="s">
        <v>934</v>
      </c>
    </row>
    <row r="2467" spans="1:4" s="770" customFormat="1" ht="11.25" customHeight="1" x14ac:dyDescent="0.2">
      <c r="A2467" s="1181"/>
      <c r="B2467" s="830">
        <v>4475</v>
      </c>
      <c r="C2467" s="830">
        <v>4475</v>
      </c>
      <c r="D2467" s="771" t="s">
        <v>687</v>
      </c>
    </row>
    <row r="2468" spans="1:4" s="770" customFormat="1" ht="11.25" customHeight="1" x14ac:dyDescent="0.2">
      <c r="A2468" s="1181"/>
      <c r="B2468" s="830">
        <v>99.91</v>
      </c>
      <c r="C2468" s="830">
        <v>99.9</v>
      </c>
      <c r="D2468" s="771" t="s">
        <v>2276</v>
      </c>
    </row>
    <row r="2469" spans="1:4" s="770" customFormat="1" ht="11.25" customHeight="1" x14ac:dyDescent="0.2">
      <c r="A2469" s="1181"/>
      <c r="B2469" s="830">
        <v>200</v>
      </c>
      <c r="C2469" s="830">
        <v>200</v>
      </c>
      <c r="D2469" s="771" t="s">
        <v>707</v>
      </c>
    </row>
    <row r="2470" spans="1:4" s="770" customFormat="1" ht="11.25" customHeight="1" x14ac:dyDescent="0.2">
      <c r="A2470" s="1181"/>
      <c r="B2470" s="830">
        <v>500</v>
      </c>
      <c r="C2470" s="830">
        <v>500</v>
      </c>
      <c r="D2470" s="771" t="s">
        <v>766</v>
      </c>
    </row>
    <row r="2471" spans="1:4" s="770" customFormat="1" ht="11.25" customHeight="1" x14ac:dyDescent="0.2">
      <c r="A2471" s="1182"/>
      <c r="B2471" s="831">
        <v>23234.719999999998</v>
      </c>
      <c r="C2471" s="831">
        <v>23234.708689999999</v>
      </c>
      <c r="D2471" s="772" t="s">
        <v>11</v>
      </c>
    </row>
    <row r="2472" spans="1:4" s="770" customFormat="1" ht="11.25" customHeight="1" x14ac:dyDescent="0.2">
      <c r="A2472" s="1181" t="s">
        <v>875</v>
      </c>
      <c r="B2472" s="830">
        <v>100</v>
      </c>
      <c r="C2472" s="830">
        <v>100</v>
      </c>
      <c r="D2472" s="771" t="s">
        <v>2963</v>
      </c>
    </row>
    <row r="2473" spans="1:4" s="770" customFormat="1" ht="11.25" customHeight="1" x14ac:dyDescent="0.2">
      <c r="A2473" s="1181"/>
      <c r="B2473" s="830">
        <v>200</v>
      </c>
      <c r="C2473" s="830">
        <v>200</v>
      </c>
      <c r="D2473" s="771" t="s">
        <v>810</v>
      </c>
    </row>
    <row r="2474" spans="1:4" s="770" customFormat="1" ht="11.25" customHeight="1" x14ac:dyDescent="0.2">
      <c r="A2474" s="1181"/>
      <c r="B2474" s="830">
        <v>300</v>
      </c>
      <c r="C2474" s="830">
        <v>300</v>
      </c>
      <c r="D2474" s="771" t="s">
        <v>11</v>
      </c>
    </row>
    <row r="2475" spans="1:4" s="770" customFormat="1" ht="11.25" customHeight="1" x14ac:dyDescent="0.2">
      <c r="A2475" s="1180" t="s">
        <v>3659</v>
      </c>
      <c r="B2475" s="829">
        <v>15001.18</v>
      </c>
      <c r="C2475" s="829">
        <v>15001.175000000001</v>
      </c>
      <c r="D2475" s="769" t="s">
        <v>2900</v>
      </c>
    </row>
    <row r="2476" spans="1:4" s="770" customFormat="1" ht="11.25" customHeight="1" x14ac:dyDescent="0.2">
      <c r="A2476" s="1182"/>
      <c r="B2476" s="831">
        <v>15001.18</v>
      </c>
      <c r="C2476" s="831">
        <v>15001.175000000001</v>
      </c>
      <c r="D2476" s="772" t="s">
        <v>11</v>
      </c>
    </row>
    <row r="2477" spans="1:4" s="770" customFormat="1" ht="11.25" customHeight="1" x14ac:dyDescent="0.2">
      <c r="A2477" s="1181" t="s">
        <v>3660</v>
      </c>
      <c r="B2477" s="830">
        <v>21262.82</v>
      </c>
      <c r="C2477" s="830">
        <v>21262.82</v>
      </c>
      <c r="D2477" s="771" t="s">
        <v>2900</v>
      </c>
    </row>
    <row r="2478" spans="1:4" s="770" customFormat="1" ht="11.25" customHeight="1" x14ac:dyDescent="0.2">
      <c r="A2478" s="1181"/>
      <c r="B2478" s="830">
        <v>1415.87</v>
      </c>
      <c r="C2478" s="830">
        <v>1415.866</v>
      </c>
      <c r="D2478" s="771" t="s">
        <v>2379</v>
      </c>
    </row>
    <row r="2479" spans="1:4" s="770" customFormat="1" ht="11.25" customHeight="1" x14ac:dyDescent="0.2">
      <c r="A2479" s="1181"/>
      <c r="B2479" s="830">
        <v>94.15</v>
      </c>
      <c r="C2479" s="830">
        <v>94.147999999999996</v>
      </c>
      <c r="D2479" s="771" t="s">
        <v>2375</v>
      </c>
    </row>
    <row r="2480" spans="1:4" s="770" customFormat="1" ht="11.25" customHeight="1" x14ac:dyDescent="0.2">
      <c r="A2480" s="1181"/>
      <c r="B2480" s="830">
        <v>22772.83</v>
      </c>
      <c r="C2480" s="830">
        <v>22772.834000000003</v>
      </c>
      <c r="D2480" s="771" t="s">
        <v>11</v>
      </c>
    </row>
    <row r="2481" spans="1:4" s="770" customFormat="1" ht="11.25" customHeight="1" x14ac:dyDescent="0.2">
      <c r="A2481" s="1180" t="s">
        <v>3661</v>
      </c>
      <c r="B2481" s="829">
        <v>6391.54</v>
      </c>
      <c r="C2481" s="829">
        <v>6391.5360000000001</v>
      </c>
      <c r="D2481" s="769" t="s">
        <v>2900</v>
      </c>
    </row>
    <row r="2482" spans="1:4" s="770" customFormat="1" ht="11.25" customHeight="1" x14ac:dyDescent="0.2">
      <c r="A2482" s="1182"/>
      <c r="B2482" s="831">
        <v>6391.54</v>
      </c>
      <c r="C2482" s="831">
        <v>6391.5360000000001</v>
      </c>
      <c r="D2482" s="772" t="s">
        <v>11</v>
      </c>
    </row>
    <row r="2483" spans="1:4" s="770" customFormat="1" ht="11.25" customHeight="1" x14ac:dyDescent="0.2">
      <c r="A2483" s="1181" t="s">
        <v>3662</v>
      </c>
      <c r="B2483" s="830">
        <v>780.05</v>
      </c>
      <c r="C2483" s="830">
        <v>772.50099999999998</v>
      </c>
      <c r="D2483" s="771" t="s">
        <v>2900</v>
      </c>
    </row>
    <row r="2484" spans="1:4" s="770" customFormat="1" ht="11.25" customHeight="1" x14ac:dyDescent="0.2">
      <c r="A2484" s="1181"/>
      <c r="B2484" s="830">
        <v>780.05</v>
      </c>
      <c r="C2484" s="830">
        <v>772.50099999999998</v>
      </c>
      <c r="D2484" s="771" t="s">
        <v>11</v>
      </c>
    </row>
    <row r="2485" spans="1:4" s="770" customFormat="1" ht="11.25" customHeight="1" x14ac:dyDescent="0.2">
      <c r="A2485" s="1180" t="s">
        <v>3663</v>
      </c>
      <c r="B2485" s="829">
        <v>11189</v>
      </c>
      <c r="C2485" s="829">
        <v>11189</v>
      </c>
      <c r="D2485" s="769" t="s">
        <v>2689</v>
      </c>
    </row>
    <row r="2486" spans="1:4" s="770" customFormat="1" ht="11.25" customHeight="1" x14ac:dyDescent="0.2">
      <c r="A2486" s="1182"/>
      <c r="B2486" s="831">
        <v>11189</v>
      </c>
      <c r="C2486" s="831">
        <v>11189</v>
      </c>
      <c r="D2486" s="772" t="s">
        <v>11</v>
      </c>
    </row>
    <row r="2487" spans="1:4" s="770" customFormat="1" ht="21" x14ac:dyDescent="0.2">
      <c r="A2487" s="1181" t="s">
        <v>3664</v>
      </c>
      <c r="B2487" s="830">
        <v>50</v>
      </c>
      <c r="C2487" s="830">
        <v>50</v>
      </c>
      <c r="D2487" s="771" t="s">
        <v>2702</v>
      </c>
    </row>
    <row r="2488" spans="1:4" s="770" customFormat="1" ht="11.25" customHeight="1" x14ac:dyDescent="0.2">
      <c r="A2488" s="1181"/>
      <c r="B2488" s="830">
        <v>50</v>
      </c>
      <c r="C2488" s="830">
        <v>50</v>
      </c>
      <c r="D2488" s="771" t="s">
        <v>11</v>
      </c>
    </row>
    <row r="2489" spans="1:4" s="770" customFormat="1" ht="11.25" customHeight="1" x14ac:dyDescent="0.2">
      <c r="A2489" s="1180" t="s">
        <v>3665</v>
      </c>
      <c r="B2489" s="829">
        <v>118.4</v>
      </c>
      <c r="C2489" s="829">
        <v>118.4</v>
      </c>
      <c r="D2489" s="769" t="s">
        <v>2855</v>
      </c>
    </row>
    <row r="2490" spans="1:4" s="770" customFormat="1" ht="11.25" customHeight="1" x14ac:dyDescent="0.2">
      <c r="A2490" s="1182"/>
      <c r="B2490" s="831">
        <v>118.4</v>
      </c>
      <c r="C2490" s="831">
        <v>118.4</v>
      </c>
      <c r="D2490" s="772" t="s">
        <v>11</v>
      </c>
    </row>
    <row r="2491" spans="1:4" s="770" customFormat="1" ht="21" x14ac:dyDescent="0.2">
      <c r="A2491" s="1181" t="s">
        <v>759</v>
      </c>
      <c r="B2491" s="830">
        <v>211.5</v>
      </c>
      <c r="C2491" s="830">
        <v>211.5</v>
      </c>
      <c r="D2491" s="771" t="s">
        <v>2702</v>
      </c>
    </row>
    <row r="2492" spans="1:4" s="770" customFormat="1" ht="11.25" customHeight="1" x14ac:dyDescent="0.2">
      <c r="A2492" s="1181"/>
      <c r="B2492" s="830">
        <v>50</v>
      </c>
      <c r="C2492" s="830">
        <v>50</v>
      </c>
      <c r="D2492" s="771" t="s">
        <v>713</v>
      </c>
    </row>
    <row r="2493" spans="1:4" s="770" customFormat="1" ht="11.25" customHeight="1" x14ac:dyDescent="0.2">
      <c r="A2493" s="1181"/>
      <c r="B2493" s="830">
        <v>261.5</v>
      </c>
      <c r="C2493" s="830">
        <v>261.5</v>
      </c>
      <c r="D2493" s="771" t="s">
        <v>11</v>
      </c>
    </row>
    <row r="2494" spans="1:4" s="770" customFormat="1" ht="11.25" customHeight="1" x14ac:dyDescent="0.2">
      <c r="A2494" s="1180" t="s">
        <v>3666</v>
      </c>
      <c r="B2494" s="829">
        <v>365.55</v>
      </c>
      <c r="C2494" s="829">
        <v>365.55</v>
      </c>
      <c r="D2494" s="769" t="s">
        <v>2909</v>
      </c>
    </row>
    <row r="2495" spans="1:4" s="770" customFormat="1" ht="11.25" customHeight="1" x14ac:dyDescent="0.2">
      <c r="A2495" s="1181"/>
      <c r="B2495" s="830">
        <v>63</v>
      </c>
      <c r="C2495" s="830">
        <v>63</v>
      </c>
      <c r="D2495" s="771" t="s">
        <v>2855</v>
      </c>
    </row>
    <row r="2496" spans="1:4" s="770" customFormat="1" ht="11.25" customHeight="1" x14ac:dyDescent="0.2">
      <c r="A2496" s="1182"/>
      <c r="B2496" s="831">
        <v>428.55</v>
      </c>
      <c r="C2496" s="831">
        <v>428.55</v>
      </c>
      <c r="D2496" s="772" t="s">
        <v>11</v>
      </c>
    </row>
    <row r="2497" spans="1:4" s="770" customFormat="1" ht="11.25" customHeight="1" x14ac:dyDescent="0.2">
      <c r="A2497" s="1181" t="s">
        <v>663</v>
      </c>
      <c r="B2497" s="830">
        <v>199</v>
      </c>
      <c r="C2497" s="830">
        <v>199</v>
      </c>
      <c r="D2497" s="771" t="s">
        <v>3667</v>
      </c>
    </row>
    <row r="2498" spans="1:4" s="770" customFormat="1" ht="11.25" customHeight="1" x14ac:dyDescent="0.2">
      <c r="A2498" s="1181"/>
      <c r="B2498" s="830">
        <v>199</v>
      </c>
      <c r="C2498" s="830">
        <v>199</v>
      </c>
      <c r="D2498" s="771" t="s">
        <v>11</v>
      </c>
    </row>
    <row r="2499" spans="1:4" s="770" customFormat="1" ht="11.25" customHeight="1" x14ac:dyDescent="0.2">
      <c r="A2499" s="1180" t="s">
        <v>703</v>
      </c>
      <c r="B2499" s="829">
        <v>200</v>
      </c>
      <c r="C2499" s="829">
        <v>200</v>
      </c>
      <c r="D2499" s="769" t="s">
        <v>687</v>
      </c>
    </row>
    <row r="2500" spans="1:4" s="770" customFormat="1" ht="11.25" customHeight="1" x14ac:dyDescent="0.2">
      <c r="A2500" s="1182"/>
      <c r="B2500" s="831">
        <v>200</v>
      </c>
      <c r="C2500" s="831">
        <v>200</v>
      </c>
      <c r="D2500" s="772" t="s">
        <v>11</v>
      </c>
    </row>
    <row r="2501" spans="1:4" s="770" customFormat="1" ht="11.25" customHeight="1" x14ac:dyDescent="0.2">
      <c r="A2501" s="1181" t="s">
        <v>3668</v>
      </c>
      <c r="B2501" s="830">
        <v>100</v>
      </c>
      <c r="C2501" s="830">
        <v>100</v>
      </c>
      <c r="D2501" s="771" t="s">
        <v>2903</v>
      </c>
    </row>
    <row r="2502" spans="1:4" s="770" customFormat="1" ht="21" x14ac:dyDescent="0.2">
      <c r="A2502" s="1181"/>
      <c r="B2502" s="830">
        <v>100</v>
      </c>
      <c r="C2502" s="830">
        <v>100</v>
      </c>
      <c r="D2502" s="771" t="s">
        <v>2692</v>
      </c>
    </row>
    <row r="2503" spans="1:4" s="770" customFormat="1" ht="11.25" customHeight="1" x14ac:dyDescent="0.2">
      <c r="A2503" s="1181"/>
      <c r="B2503" s="830">
        <v>200</v>
      </c>
      <c r="C2503" s="830">
        <v>200</v>
      </c>
      <c r="D2503" s="771" t="s">
        <v>11</v>
      </c>
    </row>
    <row r="2504" spans="1:4" s="770" customFormat="1" ht="21" x14ac:dyDescent="0.2">
      <c r="A2504" s="1180" t="s">
        <v>3669</v>
      </c>
      <c r="B2504" s="829">
        <v>100</v>
      </c>
      <c r="C2504" s="829">
        <v>100</v>
      </c>
      <c r="D2504" s="769" t="s">
        <v>2692</v>
      </c>
    </row>
    <row r="2505" spans="1:4" s="770" customFormat="1" ht="11.25" customHeight="1" x14ac:dyDescent="0.2">
      <c r="A2505" s="1182"/>
      <c r="B2505" s="831">
        <v>100</v>
      </c>
      <c r="C2505" s="831">
        <v>100</v>
      </c>
      <c r="D2505" s="772" t="s">
        <v>11</v>
      </c>
    </row>
    <row r="2506" spans="1:4" s="770" customFormat="1" ht="11.25" customHeight="1" x14ac:dyDescent="0.2">
      <c r="A2506" s="1181" t="s">
        <v>883</v>
      </c>
      <c r="B2506" s="830">
        <v>15261.53</v>
      </c>
      <c r="C2506" s="830">
        <v>15261.53</v>
      </c>
      <c r="D2506" s="771" t="s">
        <v>2900</v>
      </c>
    </row>
    <row r="2507" spans="1:4" s="770" customFormat="1" ht="11.25" customHeight="1" x14ac:dyDescent="0.2">
      <c r="A2507" s="1181"/>
      <c r="B2507" s="830">
        <v>273</v>
      </c>
      <c r="C2507" s="830">
        <v>0</v>
      </c>
      <c r="D2507" s="771" t="s">
        <v>2687</v>
      </c>
    </row>
    <row r="2508" spans="1:4" s="770" customFormat="1" ht="11.25" customHeight="1" x14ac:dyDescent="0.2">
      <c r="A2508" s="1181"/>
      <c r="B2508" s="830">
        <v>20</v>
      </c>
      <c r="C2508" s="830">
        <v>20</v>
      </c>
      <c r="D2508" s="771" t="s">
        <v>876</v>
      </c>
    </row>
    <row r="2509" spans="1:4" s="770" customFormat="1" ht="11.25" customHeight="1" x14ac:dyDescent="0.2">
      <c r="A2509" s="1181"/>
      <c r="B2509" s="830">
        <v>15554.53</v>
      </c>
      <c r="C2509" s="830">
        <v>15281.53</v>
      </c>
      <c r="D2509" s="771" t="s">
        <v>11</v>
      </c>
    </row>
    <row r="2510" spans="1:4" s="770" customFormat="1" ht="11.25" customHeight="1" x14ac:dyDescent="0.2">
      <c r="A2510" s="1180" t="s">
        <v>3670</v>
      </c>
      <c r="B2510" s="829">
        <v>130.78</v>
      </c>
      <c r="C2510" s="829">
        <v>130.78399999999999</v>
      </c>
      <c r="D2510" s="769" t="s">
        <v>2627</v>
      </c>
    </row>
    <row r="2511" spans="1:4" s="770" customFormat="1" ht="11.25" customHeight="1" x14ac:dyDescent="0.2">
      <c r="A2511" s="1181"/>
      <c r="B2511" s="830">
        <v>8304.18</v>
      </c>
      <c r="C2511" s="830">
        <v>8302.0280000000002</v>
      </c>
      <c r="D2511" s="771" t="s">
        <v>2900</v>
      </c>
    </row>
    <row r="2512" spans="1:4" s="770" customFormat="1" ht="11.25" customHeight="1" x14ac:dyDescent="0.2">
      <c r="A2512" s="1181"/>
      <c r="B2512" s="830">
        <v>273</v>
      </c>
      <c r="C2512" s="830">
        <v>0</v>
      </c>
      <c r="D2512" s="771" t="s">
        <v>2687</v>
      </c>
    </row>
    <row r="2513" spans="1:4" s="770" customFormat="1" ht="11.25" customHeight="1" x14ac:dyDescent="0.2">
      <c r="A2513" s="1181"/>
      <c r="B2513" s="830">
        <v>165.3</v>
      </c>
      <c r="C2513" s="830">
        <v>165.3</v>
      </c>
      <c r="D2513" s="771" t="s">
        <v>2624</v>
      </c>
    </row>
    <row r="2514" spans="1:4" s="770" customFormat="1" ht="11.25" customHeight="1" x14ac:dyDescent="0.2">
      <c r="A2514" s="1181"/>
      <c r="B2514" s="830">
        <v>245</v>
      </c>
      <c r="C2514" s="830">
        <v>241.114</v>
      </c>
      <c r="D2514" s="771" t="s">
        <v>2381</v>
      </c>
    </row>
    <row r="2515" spans="1:4" s="770" customFormat="1" ht="11.25" customHeight="1" x14ac:dyDescent="0.2">
      <c r="A2515" s="1182"/>
      <c r="B2515" s="831">
        <v>9118.26</v>
      </c>
      <c r="C2515" s="831">
        <v>8839.2259999999987</v>
      </c>
      <c r="D2515" s="772" t="s">
        <v>11</v>
      </c>
    </row>
    <row r="2516" spans="1:4" s="770" customFormat="1" ht="11.25" customHeight="1" x14ac:dyDescent="0.2">
      <c r="A2516" s="1181" t="s">
        <v>3671</v>
      </c>
      <c r="B2516" s="830">
        <v>5537.38</v>
      </c>
      <c r="C2516" s="830">
        <v>5526.9790000000003</v>
      </c>
      <c r="D2516" s="771" t="s">
        <v>2900</v>
      </c>
    </row>
    <row r="2517" spans="1:4" s="770" customFormat="1" ht="11.25" customHeight="1" x14ac:dyDescent="0.2">
      <c r="A2517" s="1181"/>
      <c r="B2517" s="830">
        <v>7.52</v>
      </c>
      <c r="C2517" s="830">
        <v>7.524</v>
      </c>
      <c r="D2517" s="771" t="s">
        <v>2380</v>
      </c>
    </row>
    <row r="2518" spans="1:4" s="770" customFormat="1" ht="11.25" customHeight="1" x14ac:dyDescent="0.2">
      <c r="A2518" s="1181"/>
      <c r="B2518" s="830">
        <v>5544.9000000000005</v>
      </c>
      <c r="C2518" s="830">
        <v>5534.5030000000006</v>
      </c>
      <c r="D2518" s="771" t="s">
        <v>11</v>
      </c>
    </row>
    <row r="2519" spans="1:4" s="770" customFormat="1" ht="11.25" customHeight="1" x14ac:dyDescent="0.2">
      <c r="A2519" s="1180" t="s">
        <v>3672</v>
      </c>
      <c r="B2519" s="829">
        <v>4683.7</v>
      </c>
      <c r="C2519" s="829">
        <v>4683.7020000000002</v>
      </c>
      <c r="D2519" s="769" t="s">
        <v>2900</v>
      </c>
    </row>
    <row r="2520" spans="1:4" s="770" customFormat="1" ht="11.25" customHeight="1" x14ac:dyDescent="0.2">
      <c r="A2520" s="1181"/>
      <c r="B2520" s="830">
        <v>4.83</v>
      </c>
      <c r="C2520" s="830">
        <v>4.8280000000000003</v>
      </c>
      <c r="D2520" s="771" t="s">
        <v>2380</v>
      </c>
    </row>
    <row r="2521" spans="1:4" s="770" customFormat="1" ht="11.25" customHeight="1" x14ac:dyDescent="0.2">
      <c r="A2521" s="1182"/>
      <c r="B2521" s="831">
        <v>4688.53</v>
      </c>
      <c r="C2521" s="831">
        <v>4688.5300000000007</v>
      </c>
      <c r="D2521" s="772" t="s">
        <v>11</v>
      </c>
    </row>
    <row r="2522" spans="1:4" s="770" customFormat="1" ht="11.25" customHeight="1" x14ac:dyDescent="0.2">
      <c r="A2522" s="1180" t="s">
        <v>3673</v>
      </c>
      <c r="B2522" s="829">
        <v>3194.2000000000003</v>
      </c>
      <c r="C2522" s="829">
        <v>3194.194</v>
      </c>
      <c r="D2522" s="769" t="s">
        <v>2900</v>
      </c>
    </row>
    <row r="2523" spans="1:4" s="770" customFormat="1" ht="11.25" customHeight="1" x14ac:dyDescent="0.2">
      <c r="A2523" s="1181"/>
      <c r="B2523" s="830">
        <v>16.170000000000002</v>
      </c>
      <c r="C2523" s="830">
        <v>16.170000000000002</v>
      </c>
      <c r="D2523" s="771" t="s">
        <v>2380</v>
      </c>
    </row>
    <row r="2524" spans="1:4" s="770" customFormat="1" ht="11.25" customHeight="1" x14ac:dyDescent="0.2">
      <c r="A2524" s="1182"/>
      <c r="B2524" s="831">
        <v>3210.3700000000003</v>
      </c>
      <c r="C2524" s="831">
        <v>3210.364</v>
      </c>
      <c r="D2524" s="772" t="s">
        <v>11</v>
      </c>
    </row>
    <row r="2525" spans="1:4" s="770" customFormat="1" ht="11.25" customHeight="1" x14ac:dyDescent="0.2">
      <c r="A2525" s="1180" t="s">
        <v>3674</v>
      </c>
      <c r="B2525" s="829">
        <v>26270.09</v>
      </c>
      <c r="C2525" s="829">
        <v>26270.089</v>
      </c>
      <c r="D2525" s="769" t="s">
        <v>2900</v>
      </c>
    </row>
    <row r="2526" spans="1:4" s="770" customFormat="1" ht="11.25" customHeight="1" x14ac:dyDescent="0.2">
      <c r="A2526" s="1181"/>
      <c r="B2526" s="830">
        <v>24.2</v>
      </c>
      <c r="C2526" s="830">
        <v>24.193260000000002</v>
      </c>
      <c r="D2526" s="771" t="s">
        <v>2332</v>
      </c>
    </row>
    <row r="2527" spans="1:4" s="770" customFormat="1" ht="11.25" customHeight="1" x14ac:dyDescent="0.2">
      <c r="A2527" s="1182"/>
      <c r="B2527" s="831">
        <v>26294.29</v>
      </c>
      <c r="C2527" s="831">
        <v>26294.28226</v>
      </c>
      <c r="D2527" s="772" t="s">
        <v>11</v>
      </c>
    </row>
    <row r="2528" spans="1:4" s="770" customFormat="1" ht="11.25" customHeight="1" x14ac:dyDescent="0.2">
      <c r="A2528" s="1181" t="s">
        <v>3675</v>
      </c>
      <c r="B2528" s="830">
        <v>1436.1</v>
      </c>
      <c r="C2528" s="830">
        <v>1436.0989999999999</v>
      </c>
      <c r="D2528" s="771" t="s">
        <v>2900</v>
      </c>
    </row>
    <row r="2529" spans="1:4" s="770" customFormat="1" ht="11.25" customHeight="1" x14ac:dyDescent="0.2">
      <c r="A2529" s="1181"/>
      <c r="B2529" s="830">
        <v>100</v>
      </c>
      <c r="C2529" s="830">
        <v>0</v>
      </c>
      <c r="D2529" s="771" t="s">
        <v>2687</v>
      </c>
    </row>
    <row r="2530" spans="1:4" s="770" customFormat="1" ht="11.25" customHeight="1" x14ac:dyDescent="0.2">
      <c r="A2530" s="1181"/>
      <c r="B2530" s="830">
        <v>1536.1</v>
      </c>
      <c r="C2530" s="830">
        <v>1436.0989999999999</v>
      </c>
      <c r="D2530" s="771" t="s">
        <v>11</v>
      </c>
    </row>
    <row r="2531" spans="1:4" s="770" customFormat="1" ht="11.25" customHeight="1" x14ac:dyDescent="0.2">
      <c r="A2531" s="1180" t="s">
        <v>3676</v>
      </c>
      <c r="B2531" s="829">
        <v>7483.04</v>
      </c>
      <c r="C2531" s="829">
        <v>7461.4829999999993</v>
      </c>
      <c r="D2531" s="769" t="s">
        <v>2900</v>
      </c>
    </row>
    <row r="2532" spans="1:4" s="770" customFormat="1" ht="11.25" customHeight="1" x14ac:dyDescent="0.2">
      <c r="A2532" s="1181"/>
      <c r="B2532" s="830">
        <v>29.4</v>
      </c>
      <c r="C2532" s="830">
        <v>29.4</v>
      </c>
      <c r="D2532" s="771" t="s">
        <v>2380</v>
      </c>
    </row>
    <row r="2533" spans="1:4" s="770" customFormat="1" ht="11.25" customHeight="1" x14ac:dyDescent="0.2">
      <c r="A2533" s="1182"/>
      <c r="B2533" s="831">
        <v>7512.44</v>
      </c>
      <c r="C2533" s="831">
        <v>7490.8829999999989</v>
      </c>
      <c r="D2533" s="772" t="s">
        <v>11</v>
      </c>
    </row>
    <row r="2534" spans="1:4" s="770" customFormat="1" ht="11.25" customHeight="1" x14ac:dyDescent="0.2">
      <c r="A2534" s="1181" t="s">
        <v>3677</v>
      </c>
      <c r="B2534" s="830">
        <v>3326.43</v>
      </c>
      <c r="C2534" s="830">
        <v>3326.4250000000002</v>
      </c>
      <c r="D2534" s="771" t="s">
        <v>2900</v>
      </c>
    </row>
    <row r="2535" spans="1:4" s="770" customFormat="1" ht="11.25" customHeight="1" x14ac:dyDescent="0.2">
      <c r="A2535" s="1181"/>
      <c r="B2535" s="830">
        <v>3326.43</v>
      </c>
      <c r="C2535" s="830">
        <v>3326.4250000000002</v>
      </c>
      <c r="D2535" s="771" t="s">
        <v>11</v>
      </c>
    </row>
    <row r="2536" spans="1:4" s="770" customFormat="1" ht="11.25" customHeight="1" x14ac:dyDescent="0.2">
      <c r="A2536" s="1180" t="s">
        <v>3678</v>
      </c>
      <c r="B2536" s="829">
        <v>10851.08</v>
      </c>
      <c r="C2536" s="829">
        <v>10851.082</v>
      </c>
      <c r="D2536" s="769" t="s">
        <v>2900</v>
      </c>
    </row>
    <row r="2537" spans="1:4" s="770" customFormat="1" ht="11.25" customHeight="1" x14ac:dyDescent="0.2">
      <c r="A2537" s="1182"/>
      <c r="B2537" s="831">
        <v>10851.08</v>
      </c>
      <c r="C2537" s="831">
        <v>10851.082</v>
      </c>
      <c r="D2537" s="772" t="s">
        <v>11</v>
      </c>
    </row>
    <row r="2538" spans="1:4" s="770" customFormat="1" ht="11.25" customHeight="1" x14ac:dyDescent="0.2">
      <c r="A2538" s="1181" t="s">
        <v>3679</v>
      </c>
      <c r="B2538" s="830">
        <v>150</v>
      </c>
      <c r="C2538" s="830">
        <v>150</v>
      </c>
      <c r="D2538" s="771" t="s">
        <v>2963</v>
      </c>
    </row>
    <row r="2539" spans="1:4" s="770" customFormat="1" ht="11.25" customHeight="1" x14ac:dyDescent="0.2">
      <c r="A2539" s="1181"/>
      <c r="B2539" s="830">
        <v>150</v>
      </c>
      <c r="C2539" s="830">
        <v>150</v>
      </c>
      <c r="D2539" s="771" t="s">
        <v>11</v>
      </c>
    </row>
    <row r="2540" spans="1:4" s="770" customFormat="1" ht="21" x14ac:dyDescent="0.2">
      <c r="A2540" s="1180" t="s">
        <v>3680</v>
      </c>
      <c r="B2540" s="829">
        <v>56.5</v>
      </c>
      <c r="C2540" s="829">
        <v>56.5</v>
      </c>
      <c r="D2540" s="769" t="s">
        <v>2692</v>
      </c>
    </row>
    <row r="2541" spans="1:4" s="770" customFormat="1" ht="11.25" customHeight="1" x14ac:dyDescent="0.2">
      <c r="A2541" s="1182"/>
      <c r="B2541" s="831">
        <v>56.5</v>
      </c>
      <c r="C2541" s="831">
        <v>56.5</v>
      </c>
      <c r="D2541" s="772" t="s">
        <v>11</v>
      </c>
    </row>
    <row r="2542" spans="1:4" s="770" customFormat="1" ht="11.25" customHeight="1" x14ac:dyDescent="0.2">
      <c r="A2542" s="1181" t="s">
        <v>3681</v>
      </c>
      <c r="B2542" s="830">
        <v>80</v>
      </c>
      <c r="C2542" s="830">
        <v>80</v>
      </c>
      <c r="D2542" s="771" t="s">
        <v>2951</v>
      </c>
    </row>
    <row r="2543" spans="1:4" s="770" customFormat="1" ht="11.25" customHeight="1" x14ac:dyDescent="0.2">
      <c r="A2543" s="1181"/>
      <c r="B2543" s="830">
        <v>80</v>
      </c>
      <c r="C2543" s="830">
        <v>80</v>
      </c>
      <c r="D2543" s="771" t="s">
        <v>11</v>
      </c>
    </row>
    <row r="2544" spans="1:4" s="770" customFormat="1" ht="11.25" customHeight="1" x14ac:dyDescent="0.2">
      <c r="A2544" s="1180" t="s">
        <v>3682</v>
      </c>
      <c r="B2544" s="829">
        <v>259.76</v>
      </c>
      <c r="C2544" s="829">
        <v>259.76299999999998</v>
      </c>
      <c r="D2544" s="769" t="s">
        <v>2900</v>
      </c>
    </row>
    <row r="2545" spans="1:4" s="770" customFormat="1" ht="11.25" customHeight="1" x14ac:dyDescent="0.2">
      <c r="A2545" s="1182"/>
      <c r="B2545" s="831">
        <v>259.76</v>
      </c>
      <c r="C2545" s="831">
        <v>259.76299999999998</v>
      </c>
      <c r="D2545" s="772" t="s">
        <v>11</v>
      </c>
    </row>
    <row r="2546" spans="1:4" s="770" customFormat="1" ht="11.25" customHeight="1" x14ac:dyDescent="0.2">
      <c r="A2546" s="1181" t="s">
        <v>780</v>
      </c>
      <c r="B2546" s="830">
        <v>250</v>
      </c>
      <c r="C2546" s="830">
        <v>250</v>
      </c>
      <c r="D2546" s="771" t="s">
        <v>770</v>
      </c>
    </row>
    <row r="2547" spans="1:4" s="770" customFormat="1" ht="11.25" customHeight="1" x14ac:dyDescent="0.2">
      <c r="A2547" s="1181"/>
      <c r="B2547" s="830">
        <v>250</v>
      </c>
      <c r="C2547" s="830">
        <v>250</v>
      </c>
      <c r="D2547" s="771" t="s">
        <v>11</v>
      </c>
    </row>
    <row r="2548" spans="1:4" s="770" customFormat="1" ht="11.25" customHeight="1" x14ac:dyDescent="0.2">
      <c r="A2548" s="1180" t="s">
        <v>3683</v>
      </c>
      <c r="B2548" s="829">
        <v>50</v>
      </c>
      <c r="C2548" s="829">
        <v>44.609000000000002</v>
      </c>
      <c r="D2548" s="769" t="s">
        <v>2693</v>
      </c>
    </row>
    <row r="2549" spans="1:4" s="770" customFormat="1" ht="11.25" customHeight="1" x14ac:dyDescent="0.2">
      <c r="A2549" s="1182"/>
      <c r="B2549" s="831">
        <v>50</v>
      </c>
      <c r="C2549" s="831">
        <v>44.609000000000002</v>
      </c>
      <c r="D2549" s="772" t="s">
        <v>11</v>
      </c>
    </row>
    <row r="2550" spans="1:4" s="770" customFormat="1" ht="11.25" customHeight="1" x14ac:dyDescent="0.2">
      <c r="A2550" s="1181" t="s">
        <v>3684</v>
      </c>
      <c r="B2550" s="830">
        <v>190</v>
      </c>
      <c r="C2550" s="830">
        <v>190</v>
      </c>
      <c r="D2550" s="771" t="s">
        <v>3685</v>
      </c>
    </row>
    <row r="2551" spans="1:4" s="770" customFormat="1" ht="11.25" customHeight="1" x14ac:dyDescent="0.2">
      <c r="A2551" s="1181"/>
      <c r="B2551" s="830">
        <v>190</v>
      </c>
      <c r="C2551" s="830">
        <v>190</v>
      </c>
      <c r="D2551" s="771" t="s">
        <v>11</v>
      </c>
    </row>
    <row r="2552" spans="1:4" s="770" customFormat="1" ht="11.25" customHeight="1" x14ac:dyDescent="0.2">
      <c r="A2552" s="1180" t="s">
        <v>3686</v>
      </c>
      <c r="B2552" s="829">
        <v>67.2</v>
      </c>
      <c r="C2552" s="829">
        <v>67.2</v>
      </c>
      <c r="D2552" s="769" t="s">
        <v>2855</v>
      </c>
    </row>
    <row r="2553" spans="1:4" s="770" customFormat="1" ht="11.25" customHeight="1" x14ac:dyDescent="0.2">
      <c r="A2553" s="1182"/>
      <c r="B2553" s="831">
        <v>67.2</v>
      </c>
      <c r="C2553" s="831">
        <v>67.2</v>
      </c>
      <c r="D2553" s="772" t="s">
        <v>11</v>
      </c>
    </row>
    <row r="2554" spans="1:4" s="770" customFormat="1" ht="11.25" customHeight="1" x14ac:dyDescent="0.2">
      <c r="A2554" s="1181" t="s">
        <v>3687</v>
      </c>
      <c r="B2554" s="830">
        <v>70</v>
      </c>
      <c r="C2554" s="830">
        <v>69.516999999999996</v>
      </c>
      <c r="D2554" s="771" t="s">
        <v>2693</v>
      </c>
    </row>
    <row r="2555" spans="1:4" s="770" customFormat="1" ht="11.25" customHeight="1" x14ac:dyDescent="0.2">
      <c r="A2555" s="1181"/>
      <c r="B2555" s="830">
        <v>70</v>
      </c>
      <c r="C2555" s="830">
        <v>69.516999999999996</v>
      </c>
      <c r="D2555" s="771" t="s">
        <v>11</v>
      </c>
    </row>
    <row r="2556" spans="1:4" s="770" customFormat="1" ht="11.25" customHeight="1" x14ac:dyDescent="0.2">
      <c r="A2556" s="1180" t="s">
        <v>2023</v>
      </c>
      <c r="B2556" s="829">
        <v>70</v>
      </c>
      <c r="C2556" s="829">
        <v>70</v>
      </c>
      <c r="D2556" s="769" t="s">
        <v>2693</v>
      </c>
    </row>
    <row r="2557" spans="1:4" s="770" customFormat="1" ht="11.25" customHeight="1" x14ac:dyDescent="0.2">
      <c r="A2557" s="1181"/>
      <c r="B2557" s="830">
        <v>900</v>
      </c>
      <c r="C2557" s="830">
        <v>900</v>
      </c>
      <c r="D2557" s="771" t="s">
        <v>932</v>
      </c>
    </row>
    <row r="2558" spans="1:4" s="770" customFormat="1" ht="11.25" customHeight="1" x14ac:dyDescent="0.2">
      <c r="A2558" s="1182"/>
      <c r="B2558" s="831">
        <v>970</v>
      </c>
      <c r="C2558" s="831">
        <v>970</v>
      </c>
      <c r="D2558" s="772" t="s">
        <v>11</v>
      </c>
    </row>
    <row r="2559" spans="1:4" s="770" customFormat="1" ht="11.25" customHeight="1" x14ac:dyDescent="0.2">
      <c r="A2559" s="1181" t="s">
        <v>933</v>
      </c>
      <c r="B2559" s="830">
        <v>200</v>
      </c>
      <c r="C2559" s="830">
        <v>200</v>
      </c>
      <c r="D2559" s="771" t="s">
        <v>932</v>
      </c>
    </row>
    <row r="2560" spans="1:4" s="770" customFormat="1" ht="11.25" customHeight="1" x14ac:dyDescent="0.2">
      <c r="A2560" s="1181"/>
      <c r="B2560" s="830">
        <v>200</v>
      </c>
      <c r="C2560" s="830">
        <v>200</v>
      </c>
      <c r="D2560" s="771" t="s">
        <v>11</v>
      </c>
    </row>
    <row r="2561" spans="1:4" s="770" customFormat="1" ht="11.25" customHeight="1" x14ac:dyDescent="0.2">
      <c r="A2561" s="1180" t="s">
        <v>3688</v>
      </c>
      <c r="B2561" s="829">
        <v>50</v>
      </c>
      <c r="C2561" s="829">
        <v>50</v>
      </c>
      <c r="D2561" s="769" t="s">
        <v>2693</v>
      </c>
    </row>
    <row r="2562" spans="1:4" s="770" customFormat="1" ht="11.25" customHeight="1" x14ac:dyDescent="0.2">
      <c r="A2562" s="1182"/>
      <c r="B2562" s="831">
        <v>50</v>
      </c>
      <c r="C2562" s="831">
        <v>50</v>
      </c>
      <c r="D2562" s="772" t="s">
        <v>11</v>
      </c>
    </row>
    <row r="2563" spans="1:4" s="770" customFormat="1" ht="11.25" customHeight="1" x14ac:dyDescent="0.2">
      <c r="A2563" s="1181" t="s">
        <v>3689</v>
      </c>
      <c r="B2563" s="830">
        <v>120</v>
      </c>
      <c r="C2563" s="830">
        <v>120</v>
      </c>
      <c r="D2563" s="771" t="s">
        <v>2689</v>
      </c>
    </row>
    <row r="2564" spans="1:4" s="770" customFormat="1" ht="11.25" customHeight="1" x14ac:dyDescent="0.2">
      <c r="A2564" s="1181"/>
      <c r="B2564" s="830">
        <v>120</v>
      </c>
      <c r="C2564" s="830">
        <v>120</v>
      </c>
      <c r="D2564" s="771" t="s">
        <v>11</v>
      </c>
    </row>
    <row r="2565" spans="1:4" s="770" customFormat="1" ht="11.25" customHeight="1" x14ac:dyDescent="0.2">
      <c r="A2565" s="1180" t="s">
        <v>760</v>
      </c>
      <c r="B2565" s="829">
        <v>202.8</v>
      </c>
      <c r="C2565" s="829">
        <v>184.36799999999999</v>
      </c>
      <c r="D2565" s="769" t="s">
        <v>2713</v>
      </c>
    </row>
    <row r="2566" spans="1:4" s="770" customFormat="1" ht="11.25" customHeight="1" x14ac:dyDescent="0.2">
      <c r="A2566" s="1181"/>
      <c r="B2566" s="830">
        <v>99.59</v>
      </c>
      <c r="C2566" s="830">
        <v>99.593999999999994</v>
      </c>
      <c r="D2566" s="771" t="s">
        <v>713</v>
      </c>
    </row>
    <row r="2567" spans="1:4" s="770" customFormat="1" ht="11.25" customHeight="1" x14ac:dyDescent="0.2">
      <c r="A2567" s="1182"/>
      <c r="B2567" s="831">
        <v>302.39</v>
      </c>
      <c r="C2567" s="831">
        <v>283.96199999999999</v>
      </c>
      <c r="D2567" s="772" t="s">
        <v>11</v>
      </c>
    </row>
    <row r="2568" spans="1:4" s="770" customFormat="1" ht="11.25" customHeight="1" x14ac:dyDescent="0.2">
      <c r="A2568" s="1180" t="s">
        <v>761</v>
      </c>
      <c r="B2568" s="829">
        <v>200</v>
      </c>
      <c r="C2568" s="829">
        <v>0</v>
      </c>
      <c r="D2568" s="769" t="s">
        <v>713</v>
      </c>
    </row>
    <row r="2569" spans="1:4" s="770" customFormat="1" ht="11.25" customHeight="1" x14ac:dyDescent="0.2">
      <c r="A2569" s="1182"/>
      <c r="B2569" s="831">
        <v>200</v>
      </c>
      <c r="C2569" s="831">
        <v>0</v>
      </c>
      <c r="D2569" s="772" t="s">
        <v>11</v>
      </c>
    </row>
    <row r="2570" spans="1:4" s="770" customFormat="1" ht="11.25" customHeight="1" x14ac:dyDescent="0.2">
      <c r="A2570" s="1180" t="s">
        <v>3690</v>
      </c>
      <c r="B2570" s="829">
        <v>639</v>
      </c>
      <c r="C2570" s="829">
        <v>639</v>
      </c>
      <c r="D2570" s="769" t="s">
        <v>2689</v>
      </c>
    </row>
    <row r="2571" spans="1:4" s="770" customFormat="1" ht="11.25" customHeight="1" x14ac:dyDescent="0.2">
      <c r="A2571" s="1182"/>
      <c r="B2571" s="831">
        <v>639</v>
      </c>
      <c r="C2571" s="831">
        <v>639</v>
      </c>
      <c r="D2571" s="772" t="s">
        <v>11</v>
      </c>
    </row>
    <row r="2572" spans="1:4" s="770" customFormat="1" ht="11.25" customHeight="1" x14ac:dyDescent="0.2">
      <c r="A2572" s="1181" t="s">
        <v>762</v>
      </c>
      <c r="B2572" s="830">
        <v>400</v>
      </c>
      <c r="C2572" s="830">
        <v>400</v>
      </c>
      <c r="D2572" s="771" t="s">
        <v>713</v>
      </c>
    </row>
    <row r="2573" spans="1:4" s="770" customFormat="1" ht="11.25" customHeight="1" x14ac:dyDescent="0.2">
      <c r="A2573" s="1181"/>
      <c r="B2573" s="830">
        <v>400</v>
      </c>
      <c r="C2573" s="830">
        <v>400</v>
      </c>
      <c r="D2573" s="771" t="s">
        <v>11</v>
      </c>
    </row>
    <row r="2574" spans="1:4" s="869" customFormat="1" ht="21" customHeight="1" x14ac:dyDescent="0.2">
      <c r="A2574" s="866" t="s">
        <v>10</v>
      </c>
      <c r="B2574" s="867">
        <v>3749851.66</v>
      </c>
      <c r="C2574" s="867">
        <v>3650244.653400003</v>
      </c>
      <c r="D2574" s="868"/>
    </row>
    <row r="2575" spans="1:4" s="873" customFormat="1" ht="12.75" x14ac:dyDescent="0.2">
      <c r="A2575" s="870"/>
      <c r="B2575" s="871"/>
      <c r="C2575" s="871"/>
      <c r="D2575" s="872"/>
    </row>
    <row r="2576" spans="1:4" s="873" customFormat="1" ht="12.75" x14ac:dyDescent="0.2">
      <c r="A2576" s="870"/>
      <c r="B2576" s="874"/>
      <c r="C2576" s="874"/>
      <c r="D2576" s="872"/>
    </row>
    <row r="2577" spans="1:4" s="873" customFormat="1" ht="12.75" x14ac:dyDescent="0.2">
      <c r="A2577" s="1184" t="s">
        <v>4321</v>
      </c>
      <c r="B2577" s="1184"/>
      <c r="C2577" s="1184"/>
      <c r="D2577" s="1184"/>
    </row>
    <row r="2578" spans="1:4" s="873" customFormat="1" ht="24" customHeight="1" x14ac:dyDescent="0.2">
      <c r="A2578" s="1185" t="s">
        <v>5063</v>
      </c>
      <c r="B2578" s="1185"/>
      <c r="C2578" s="1185"/>
      <c r="D2578" s="1185"/>
    </row>
  </sheetData>
  <mergeCells count="1093">
    <mergeCell ref="A1:D1"/>
    <mergeCell ref="A2577:D2577"/>
    <mergeCell ref="A2578:D2578"/>
    <mergeCell ref="A2565:A2567"/>
    <mergeCell ref="A2568:A2569"/>
    <mergeCell ref="A2570:A2571"/>
    <mergeCell ref="A2572:A2573"/>
    <mergeCell ref="A2552:A2553"/>
    <mergeCell ref="A2554:A2555"/>
    <mergeCell ref="A2556:A2558"/>
    <mergeCell ref="A2559:A2560"/>
    <mergeCell ref="A2561:A2562"/>
    <mergeCell ref="A2563:A2564"/>
    <mergeCell ref="A2540:A2541"/>
    <mergeCell ref="A2542:A2543"/>
    <mergeCell ref="A2544:A2545"/>
    <mergeCell ref="A2546:A2547"/>
    <mergeCell ref="A2548:A2549"/>
    <mergeCell ref="A2550:A2551"/>
    <mergeCell ref="A2525:A2527"/>
    <mergeCell ref="A2528:A2530"/>
    <mergeCell ref="A2531:A2533"/>
    <mergeCell ref="A2534:A2535"/>
    <mergeCell ref="A2536:A2537"/>
    <mergeCell ref="A2538:A2539"/>
    <mergeCell ref="A2504:A2505"/>
    <mergeCell ref="A2506:A2509"/>
    <mergeCell ref="A2510:A2515"/>
    <mergeCell ref="A2516:A2518"/>
    <mergeCell ref="A2519:A2521"/>
    <mergeCell ref="A2522:A2524"/>
    <mergeCell ref="A2489:A2490"/>
    <mergeCell ref="A2491:A2493"/>
    <mergeCell ref="A2494:A2496"/>
    <mergeCell ref="A2497:A2498"/>
    <mergeCell ref="A2499:A2500"/>
    <mergeCell ref="A2501:A2503"/>
    <mergeCell ref="A2475:A2476"/>
    <mergeCell ref="A2477:A2480"/>
    <mergeCell ref="A2481:A2482"/>
    <mergeCell ref="A2483:A2484"/>
    <mergeCell ref="A2485:A2486"/>
    <mergeCell ref="A2487:A2488"/>
    <mergeCell ref="A2454:A2455"/>
    <mergeCell ref="A2456:A2457"/>
    <mergeCell ref="A2458:A2459"/>
    <mergeCell ref="A2460:A2461"/>
    <mergeCell ref="A2462:A2471"/>
    <mergeCell ref="A2472:A2474"/>
    <mergeCell ref="A2442:A2443"/>
    <mergeCell ref="A2444:A2445"/>
    <mergeCell ref="A2446:A2447"/>
    <mergeCell ref="A2448:A2449"/>
    <mergeCell ref="A2450:A2451"/>
    <mergeCell ref="A2452:A2453"/>
    <mergeCell ref="A2427:A2428"/>
    <mergeCell ref="A2429:A2430"/>
    <mergeCell ref="A2431:A2432"/>
    <mergeCell ref="A2433:A2434"/>
    <mergeCell ref="A2435:A2438"/>
    <mergeCell ref="A2439:A2441"/>
    <mergeCell ref="A2414:A2415"/>
    <mergeCell ref="A2416:A2417"/>
    <mergeCell ref="A2418:A2419"/>
    <mergeCell ref="A2420:A2421"/>
    <mergeCell ref="A2422:A2424"/>
    <mergeCell ref="A2425:A2426"/>
    <mergeCell ref="A2402:A2403"/>
    <mergeCell ref="A2404:A2405"/>
    <mergeCell ref="A2406:A2407"/>
    <mergeCell ref="A2408:A2409"/>
    <mergeCell ref="A2410:A2411"/>
    <mergeCell ref="A2412:A2413"/>
    <mergeCell ref="A2388:A2389"/>
    <mergeCell ref="A2390:A2392"/>
    <mergeCell ref="A2393:A2395"/>
    <mergeCell ref="A2396:A2397"/>
    <mergeCell ref="A2398:A2399"/>
    <mergeCell ref="A2400:A2401"/>
    <mergeCell ref="A2375:A2376"/>
    <mergeCell ref="A2377:A2378"/>
    <mergeCell ref="A2379:A2380"/>
    <mergeCell ref="A2381:A2383"/>
    <mergeCell ref="A2384:A2385"/>
    <mergeCell ref="A2386:A2387"/>
    <mergeCell ref="A2362:A2364"/>
    <mergeCell ref="A2365:A2366"/>
    <mergeCell ref="A2367:A2368"/>
    <mergeCell ref="A2369:A2370"/>
    <mergeCell ref="A2371:A2372"/>
    <mergeCell ref="A2373:A2374"/>
    <mergeCell ref="A2350:A2351"/>
    <mergeCell ref="A2352:A2353"/>
    <mergeCell ref="A2354:A2355"/>
    <mergeCell ref="A2356:A2357"/>
    <mergeCell ref="A2358:A2359"/>
    <mergeCell ref="A2360:A2361"/>
    <mergeCell ref="A2337:A2338"/>
    <mergeCell ref="A2339:A2340"/>
    <mergeCell ref="A2341:A2343"/>
    <mergeCell ref="A2344:A2345"/>
    <mergeCell ref="A2346:A2347"/>
    <mergeCell ref="A2348:A2349"/>
    <mergeCell ref="A2321:A2322"/>
    <mergeCell ref="A2323:A2324"/>
    <mergeCell ref="A2325:A2329"/>
    <mergeCell ref="A2330:A2331"/>
    <mergeCell ref="A2332:A2333"/>
    <mergeCell ref="A2334:A2336"/>
    <mergeCell ref="A2307:A2309"/>
    <mergeCell ref="A2310:A2312"/>
    <mergeCell ref="A2313:A2314"/>
    <mergeCell ref="A2315:A2316"/>
    <mergeCell ref="A2317:A2318"/>
    <mergeCell ref="A2319:A2320"/>
    <mergeCell ref="A2292:A2293"/>
    <mergeCell ref="A2294:A2296"/>
    <mergeCell ref="A2297:A2298"/>
    <mergeCell ref="A2299:A2300"/>
    <mergeCell ref="A2301:A2302"/>
    <mergeCell ref="A2303:A2306"/>
    <mergeCell ref="A2277:A2279"/>
    <mergeCell ref="A2280:A2281"/>
    <mergeCell ref="A2282:A2283"/>
    <mergeCell ref="A2284:A2286"/>
    <mergeCell ref="A2287:A2288"/>
    <mergeCell ref="A2289:A2291"/>
    <mergeCell ref="A2264:A2265"/>
    <mergeCell ref="A2266:A2267"/>
    <mergeCell ref="A2268:A2269"/>
    <mergeCell ref="A2270:A2271"/>
    <mergeCell ref="A2272:A2273"/>
    <mergeCell ref="A2274:A2276"/>
    <mergeCell ref="A2251:A2253"/>
    <mergeCell ref="A2254:A2255"/>
    <mergeCell ref="A2256:A2257"/>
    <mergeCell ref="A2258:A2259"/>
    <mergeCell ref="A2260:A2261"/>
    <mergeCell ref="A2262:A2263"/>
    <mergeCell ref="A2239:A2240"/>
    <mergeCell ref="A2241:A2242"/>
    <mergeCell ref="A2243:A2244"/>
    <mergeCell ref="A2245:A2246"/>
    <mergeCell ref="A2247:A2248"/>
    <mergeCell ref="A2249:A2250"/>
    <mergeCell ref="A2227:A2228"/>
    <mergeCell ref="A2229:A2230"/>
    <mergeCell ref="A2231:A2232"/>
    <mergeCell ref="A2233:A2234"/>
    <mergeCell ref="A2235:A2236"/>
    <mergeCell ref="A2237:A2238"/>
    <mergeCell ref="A2214:A2215"/>
    <mergeCell ref="A2216:A2218"/>
    <mergeCell ref="A2219:A2220"/>
    <mergeCell ref="A2221:A2222"/>
    <mergeCell ref="A2223:A2224"/>
    <mergeCell ref="A2225:A2226"/>
    <mergeCell ref="A2200:A2201"/>
    <mergeCell ref="A2202:A2204"/>
    <mergeCell ref="A2205:A2206"/>
    <mergeCell ref="A2207:A2208"/>
    <mergeCell ref="A2209:A2211"/>
    <mergeCell ref="A2212:A2213"/>
    <mergeCell ref="A2188:A2189"/>
    <mergeCell ref="A2190:A2191"/>
    <mergeCell ref="A2192:A2193"/>
    <mergeCell ref="A2194:A2195"/>
    <mergeCell ref="A2196:A2197"/>
    <mergeCell ref="A2198:A2199"/>
    <mergeCell ref="A2172:A2173"/>
    <mergeCell ref="A2174:A2175"/>
    <mergeCell ref="A2176:A2178"/>
    <mergeCell ref="A2179:A2181"/>
    <mergeCell ref="A2182:A2184"/>
    <mergeCell ref="A2185:A2187"/>
    <mergeCell ref="A2156:A2157"/>
    <mergeCell ref="A2158:A2159"/>
    <mergeCell ref="A2160:A2161"/>
    <mergeCell ref="A2162:A2165"/>
    <mergeCell ref="A2166:A2169"/>
    <mergeCell ref="A2170:A2171"/>
    <mergeCell ref="A2144:A2145"/>
    <mergeCell ref="A2146:A2147"/>
    <mergeCell ref="A2148:A2149"/>
    <mergeCell ref="A2150:A2151"/>
    <mergeCell ref="A2152:A2153"/>
    <mergeCell ref="A2154:A2155"/>
    <mergeCell ref="A2127:A2128"/>
    <mergeCell ref="A2129:A2131"/>
    <mergeCell ref="A2132:A2135"/>
    <mergeCell ref="A2136:A2137"/>
    <mergeCell ref="A2138:A2140"/>
    <mergeCell ref="A2141:A2143"/>
    <mergeCell ref="A2115:A2116"/>
    <mergeCell ref="A2117:A2118"/>
    <mergeCell ref="A2119:A2120"/>
    <mergeCell ref="A2121:A2122"/>
    <mergeCell ref="A2123:A2124"/>
    <mergeCell ref="A2125:A2126"/>
    <mergeCell ref="A2101:A2103"/>
    <mergeCell ref="A2104:A2105"/>
    <mergeCell ref="A2106:A2107"/>
    <mergeCell ref="A2108:A2109"/>
    <mergeCell ref="A2110:A2112"/>
    <mergeCell ref="A2113:A2114"/>
    <mergeCell ref="A2084:A2085"/>
    <mergeCell ref="A2086:A2087"/>
    <mergeCell ref="A2088:A2092"/>
    <mergeCell ref="A2093:A2094"/>
    <mergeCell ref="A2095:A2096"/>
    <mergeCell ref="A2097:A2100"/>
    <mergeCell ref="A2070:A2072"/>
    <mergeCell ref="A2073:A2074"/>
    <mergeCell ref="A2075:A2076"/>
    <mergeCell ref="A2077:A2078"/>
    <mergeCell ref="A2079:A2081"/>
    <mergeCell ref="A2082:A2083"/>
    <mergeCell ref="A2057:A2058"/>
    <mergeCell ref="A2059:A2060"/>
    <mergeCell ref="A2061:A2063"/>
    <mergeCell ref="A2064:A2065"/>
    <mergeCell ref="A2066:A2067"/>
    <mergeCell ref="A2068:A2069"/>
    <mergeCell ref="A2045:A2046"/>
    <mergeCell ref="A2047:A2048"/>
    <mergeCell ref="A2049:A2050"/>
    <mergeCell ref="A2051:A2052"/>
    <mergeCell ref="A2053:A2054"/>
    <mergeCell ref="A2055:A2056"/>
    <mergeCell ref="A2031:A2032"/>
    <mergeCell ref="A2033:A2034"/>
    <mergeCell ref="A2035:A2038"/>
    <mergeCell ref="A2039:A2040"/>
    <mergeCell ref="A2041:A2042"/>
    <mergeCell ref="A2043:A2044"/>
    <mergeCell ref="A2009:A2014"/>
    <mergeCell ref="A2015:A2016"/>
    <mergeCell ref="A2017:A2018"/>
    <mergeCell ref="A2019:A2023"/>
    <mergeCell ref="A2024:A2025"/>
    <mergeCell ref="A2026:A2030"/>
    <mergeCell ref="A1997:A1998"/>
    <mergeCell ref="A1999:A2000"/>
    <mergeCell ref="A2001:A2002"/>
    <mergeCell ref="A2003:A2004"/>
    <mergeCell ref="A2005:A2006"/>
    <mergeCell ref="A2007:A2008"/>
    <mergeCell ref="A1982:A1983"/>
    <mergeCell ref="A1984:A1985"/>
    <mergeCell ref="A1986:A1987"/>
    <mergeCell ref="A1988:A1990"/>
    <mergeCell ref="A1991:A1994"/>
    <mergeCell ref="A1995:A1996"/>
    <mergeCell ref="A1970:A1971"/>
    <mergeCell ref="A1972:A1973"/>
    <mergeCell ref="A1974:A1975"/>
    <mergeCell ref="A1976:A1977"/>
    <mergeCell ref="A1978:A1979"/>
    <mergeCell ref="A1980:A1981"/>
    <mergeCell ref="A1955:A1957"/>
    <mergeCell ref="A1958:A1960"/>
    <mergeCell ref="A1961:A1963"/>
    <mergeCell ref="A1964:A1965"/>
    <mergeCell ref="A1966:A1967"/>
    <mergeCell ref="A1968:A1969"/>
    <mergeCell ref="A1941:A1943"/>
    <mergeCell ref="A1944:A1945"/>
    <mergeCell ref="A1946:A1947"/>
    <mergeCell ref="A1948:A1949"/>
    <mergeCell ref="A1950:A1952"/>
    <mergeCell ref="A1953:A1954"/>
    <mergeCell ref="A1913:A1914"/>
    <mergeCell ref="A1915:A1916"/>
    <mergeCell ref="A1917:A1918"/>
    <mergeCell ref="A1919:A1931"/>
    <mergeCell ref="A1932:A1933"/>
    <mergeCell ref="A1934:A1940"/>
    <mergeCell ref="A1898:A1899"/>
    <mergeCell ref="A1900:A1902"/>
    <mergeCell ref="A1903:A1904"/>
    <mergeCell ref="A1905:A1906"/>
    <mergeCell ref="A1907:A1909"/>
    <mergeCell ref="A1910:A1912"/>
    <mergeCell ref="A1886:A1887"/>
    <mergeCell ref="A1888:A1889"/>
    <mergeCell ref="A1890:A1891"/>
    <mergeCell ref="A1892:A1893"/>
    <mergeCell ref="A1894:A1895"/>
    <mergeCell ref="A1896:A1897"/>
    <mergeCell ref="A1874:A1875"/>
    <mergeCell ref="A1876:A1877"/>
    <mergeCell ref="A1878:A1879"/>
    <mergeCell ref="A1880:A1881"/>
    <mergeCell ref="A1882:A1883"/>
    <mergeCell ref="A1884:A1885"/>
    <mergeCell ref="A1861:A1862"/>
    <mergeCell ref="A1863:A1864"/>
    <mergeCell ref="A1865:A1866"/>
    <mergeCell ref="A1867:A1869"/>
    <mergeCell ref="A1870:A1871"/>
    <mergeCell ref="A1872:A1873"/>
    <mergeCell ref="A1849:A1850"/>
    <mergeCell ref="A1851:A1852"/>
    <mergeCell ref="A1853:A1854"/>
    <mergeCell ref="A1855:A1856"/>
    <mergeCell ref="A1857:A1858"/>
    <mergeCell ref="A1859:A1860"/>
    <mergeCell ref="A1837:A1838"/>
    <mergeCell ref="A1839:A1840"/>
    <mergeCell ref="A1841:A1842"/>
    <mergeCell ref="A1843:A1844"/>
    <mergeCell ref="A1845:A1846"/>
    <mergeCell ref="A1847:A1848"/>
    <mergeCell ref="A1825:A1826"/>
    <mergeCell ref="A1827:A1828"/>
    <mergeCell ref="A1829:A1830"/>
    <mergeCell ref="A1831:A1832"/>
    <mergeCell ref="A1833:A1834"/>
    <mergeCell ref="A1835:A1836"/>
    <mergeCell ref="A1812:A1813"/>
    <mergeCell ref="A1814:A1816"/>
    <mergeCell ref="A1817:A1818"/>
    <mergeCell ref="A1819:A1820"/>
    <mergeCell ref="A1821:A1822"/>
    <mergeCell ref="A1823:A1824"/>
    <mergeCell ref="A1800:A1801"/>
    <mergeCell ref="A1802:A1803"/>
    <mergeCell ref="A1804:A1805"/>
    <mergeCell ref="A1806:A1807"/>
    <mergeCell ref="A1808:A1809"/>
    <mergeCell ref="A1810:A1811"/>
    <mergeCell ref="A1788:A1789"/>
    <mergeCell ref="A1790:A1791"/>
    <mergeCell ref="A1792:A1793"/>
    <mergeCell ref="A1794:A1795"/>
    <mergeCell ref="A1796:A1797"/>
    <mergeCell ref="A1798:A1799"/>
    <mergeCell ref="A1776:A1777"/>
    <mergeCell ref="A1778:A1779"/>
    <mergeCell ref="A1780:A1781"/>
    <mergeCell ref="A1782:A1783"/>
    <mergeCell ref="A1784:A1785"/>
    <mergeCell ref="A1786:A1787"/>
    <mergeCell ref="A1764:A1765"/>
    <mergeCell ref="A1766:A1767"/>
    <mergeCell ref="A1768:A1769"/>
    <mergeCell ref="A1770:A1771"/>
    <mergeCell ref="A1772:A1773"/>
    <mergeCell ref="A1774:A1775"/>
    <mergeCell ref="A1751:A1752"/>
    <mergeCell ref="A1753:A1754"/>
    <mergeCell ref="A1755:A1756"/>
    <mergeCell ref="A1757:A1758"/>
    <mergeCell ref="A1759:A1760"/>
    <mergeCell ref="A1761:A1763"/>
    <mergeCell ref="A1738:A1739"/>
    <mergeCell ref="A1740:A1741"/>
    <mergeCell ref="A1742:A1743"/>
    <mergeCell ref="A1744:A1746"/>
    <mergeCell ref="A1747:A1748"/>
    <mergeCell ref="A1749:A1750"/>
    <mergeCell ref="A1723:A1724"/>
    <mergeCell ref="A1725:A1727"/>
    <mergeCell ref="A1728:A1730"/>
    <mergeCell ref="A1731:A1733"/>
    <mergeCell ref="A1734:A1735"/>
    <mergeCell ref="A1736:A1737"/>
    <mergeCell ref="A1709:A1710"/>
    <mergeCell ref="A1711:A1712"/>
    <mergeCell ref="A1713:A1714"/>
    <mergeCell ref="A1715:A1718"/>
    <mergeCell ref="A1719:A1720"/>
    <mergeCell ref="A1721:A1722"/>
    <mergeCell ref="A1690:A1691"/>
    <mergeCell ref="A1692:A1693"/>
    <mergeCell ref="A1694:A1697"/>
    <mergeCell ref="A1698:A1699"/>
    <mergeCell ref="A1700:A1701"/>
    <mergeCell ref="A1702:A1708"/>
    <mergeCell ref="A1677:A1678"/>
    <mergeCell ref="A1679:A1680"/>
    <mergeCell ref="A1681:A1682"/>
    <mergeCell ref="A1683:A1684"/>
    <mergeCell ref="A1685:A1686"/>
    <mergeCell ref="A1687:A1689"/>
    <mergeCell ref="A1662:A1663"/>
    <mergeCell ref="A1664:A1665"/>
    <mergeCell ref="A1666:A1668"/>
    <mergeCell ref="A1669:A1671"/>
    <mergeCell ref="A1672:A1673"/>
    <mergeCell ref="A1674:A1676"/>
    <mergeCell ref="A1650:A1651"/>
    <mergeCell ref="A1652:A1653"/>
    <mergeCell ref="A1654:A1655"/>
    <mergeCell ref="A1656:A1657"/>
    <mergeCell ref="A1658:A1659"/>
    <mergeCell ref="A1660:A1661"/>
    <mergeCell ref="A1638:A1639"/>
    <mergeCell ref="A1640:A1641"/>
    <mergeCell ref="A1642:A1643"/>
    <mergeCell ref="A1644:A1645"/>
    <mergeCell ref="A1646:A1647"/>
    <mergeCell ref="A1648:A1649"/>
    <mergeCell ref="A1626:A1627"/>
    <mergeCell ref="A1628:A1629"/>
    <mergeCell ref="A1630:A1631"/>
    <mergeCell ref="A1632:A1633"/>
    <mergeCell ref="A1634:A1635"/>
    <mergeCell ref="A1636:A1637"/>
    <mergeCell ref="A1614:A1615"/>
    <mergeCell ref="A1616:A1617"/>
    <mergeCell ref="A1618:A1619"/>
    <mergeCell ref="A1620:A1621"/>
    <mergeCell ref="A1622:A1623"/>
    <mergeCell ref="A1624:A1625"/>
    <mergeCell ref="A1600:A1602"/>
    <mergeCell ref="A1603:A1604"/>
    <mergeCell ref="A1605:A1607"/>
    <mergeCell ref="A1608:A1609"/>
    <mergeCell ref="A1610:A1611"/>
    <mergeCell ref="A1612:A1613"/>
    <mergeCell ref="A1588:A1589"/>
    <mergeCell ref="A1590:A1591"/>
    <mergeCell ref="A1592:A1593"/>
    <mergeCell ref="A1594:A1595"/>
    <mergeCell ref="A1596:A1597"/>
    <mergeCell ref="A1598:A1599"/>
    <mergeCell ref="A1572:A1573"/>
    <mergeCell ref="A1574:A1575"/>
    <mergeCell ref="A1576:A1578"/>
    <mergeCell ref="A1579:A1583"/>
    <mergeCell ref="A1584:A1585"/>
    <mergeCell ref="A1586:A1587"/>
    <mergeCell ref="A1560:A1561"/>
    <mergeCell ref="A1562:A1563"/>
    <mergeCell ref="A1564:A1565"/>
    <mergeCell ref="A1566:A1567"/>
    <mergeCell ref="A1568:A1569"/>
    <mergeCell ref="A1570:A1571"/>
    <mergeCell ref="A1548:A1549"/>
    <mergeCell ref="A1550:A1551"/>
    <mergeCell ref="A1552:A1553"/>
    <mergeCell ref="A1554:A1555"/>
    <mergeCell ref="A1556:A1557"/>
    <mergeCell ref="A1558:A1559"/>
    <mergeCell ref="A1535:A1536"/>
    <mergeCell ref="A1537:A1538"/>
    <mergeCell ref="A1539:A1540"/>
    <mergeCell ref="A1541:A1542"/>
    <mergeCell ref="A1543:A1545"/>
    <mergeCell ref="A1546:A1547"/>
    <mergeCell ref="A1523:A1524"/>
    <mergeCell ref="A1525:A1526"/>
    <mergeCell ref="A1527:A1528"/>
    <mergeCell ref="A1529:A1530"/>
    <mergeCell ref="A1531:A1532"/>
    <mergeCell ref="A1533:A1534"/>
    <mergeCell ref="A1506:A1507"/>
    <mergeCell ref="A1508:A1510"/>
    <mergeCell ref="A1511:A1512"/>
    <mergeCell ref="A1513:A1518"/>
    <mergeCell ref="A1519:A1520"/>
    <mergeCell ref="A1521:A1522"/>
    <mergeCell ref="A1492:A1495"/>
    <mergeCell ref="A1496:A1497"/>
    <mergeCell ref="A1498:A1499"/>
    <mergeCell ref="A1500:A1501"/>
    <mergeCell ref="A1502:A1503"/>
    <mergeCell ref="A1504:A1505"/>
    <mergeCell ref="A1480:A1481"/>
    <mergeCell ref="A1482:A1483"/>
    <mergeCell ref="A1484:A1485"/>
    <mergeCell ref="A1486:A1487"/>
    <mergeCell ref="A1488:A1489"/>
    <mergeCell ref="A1490:A1491"/>
    <mergeCell ref="A1468:A1469"/>
    <mergeCell ref="A1470:A1471"/>
    <mergeCell ref="A1472:A1473"/>
    <mergeCell ref="A1474:A1475"/>
    <mergeCell ref="A1476:A1477"/>
    <mergeCell ref="A1478:A1479"/>
    <mergeCell ref="A1454:A1455"/>
    <mergeCell ref="A1456:A1457"/>
    <mergeCell ref="A1458:A1459"/>
    <mergeCell ref="A1460:A1463"/>
    <mergeCell ref="A1464:A1465"/>
    <mergeCell ref="A1466:A1467"/>
    <mergeCell ref="A1442:A1443"/>
    <mergeCell ref="A1444:A1445"/>
    <mergeCell ref="A1446:A1447"/>
    <mergeCell ref="A1448:A1449"/>
    <mergeCell ref="A1450:A1451"/>
    <mergeCell ref="A1452:A1453"/>
    <mergeCell ref="A1420:A1421"/>
    <mergeCell ref="A1422:A1424"/>
    <mergeCell ref="A1425:A1435"/>
    <mergeCell ref="A1436:A1437"/>
    <mergeCell ref="A1438:A1439"/>
    <mergeCell ref="A1440:A1441"/>
    <mergeCell ref="A1408:A1409"/>
    <mergeCell ref="A1410:A1411"/>
    <mergeCell ref="A1412:A1413"/>
    <mergeCell ref="A1414:A1415"/>
    <mergeCell ref="A1416:A1417"/>
    <mergeCell ref="A1418:A1419"/>
    <mergeCell ref="A1395:A1396"/>
    <mergeCell ref="A1397:A1398"/>
    <mergeCell ref="A1399:A1400"/>
    <mergeCell ref="A1401:A1403"/>
    <mergeCell ref="A1404:A1405"/>
    <mergeCell ref="A1406:A1407"/>
    <mergeCell ref="A1381:A1382"/>
    <mergeCell ref="A1383:A1384"/>
    <mergeCell ref="A1385:A1388"/>
    <mergeCell ref="A1389:A1390"/>
    <mergeCell ref="A1391:A1392"/>
    <mergeCell ref="A1393:A1394"/>
    <mergeCell ref="A1368:A1369"/>
    <mergeCell ref="A1370:A1371"/>
    <mergeCell ref="A1372:A1373"/>
    <mergeCell ref="A1374:A1376"/>
    <mergeCell ref="A1377:A1378"/>
    <mergeCell ref="A1379:A1380"/>
    <mergeCell ref="A1354:A1355"/>
    <mergeCell ref="A1356:A1358"/>
    <mergeCell ref="A1359:A1360"/>
    <mergeCell ref="A1361:A1362"/>
    <mergeCell ref="A1363:A1364"/>
    <mergeCell ref="A1365:A1367"/>
    <mergeCell ref="A1341:A1343"/>
    <mergeCell ref="A1344:A1345"/>
    <mergeCell ref="A1346:A1347"/>
    <mergeCell ref="A1348:A1349"/>
    <mergeCell ref="A1350:A1351"/>
    <mergeCell ref="A1352:A1353"/>
    <mergeCell ref="A1327:A1328"/>
    <mergeCell ref="A1329:A1331"/>
    <mergeCell ref="A1332:A1334"/>
    <mergeCell ref="A1335:A1336"/>
    <mergeCell ref="A1337:A1338"/>
    <mergeCell ref="A1339:A1340"/>
    <mergeCell ref="A1314:A1315"/>
    <mergeCell ref="A1316:A1317"/>
    <mergeCell ref="A1318:A1319"/>
    <mergeCell ref="A1320:A1322"/>
    <mergeCell ref="A1323:A1324"/>
    <mergeCell ref="A1325:A1326"/>
    <mergeCell ref="A1301:A1302"/>
    <mergeCell ref="A1303:A1304"/>
    <mergeCell ref="A1305:A1307"/>
    <mergeCell ref="A1308:A1309"/>
    <mergeCell ref="A1310:A1311"/>
    <mergeCell ref="A1312:A1313"/>
    <mergeCell ref="A1288:A1289"/>
    <mergeCell ref="A1290:A1291"/>
    <mergeCell ref="A1292:A1293"/>
    <mergeCell ref="A1294:A1296"/>
    <mergeCell ref="A1297:A1298"/>
    <mergeCell ref="A1299:A1300"/>
    <mergeCell ref="A1276:A1277"/>
    <mergeCell ref="A1278:A1279"/>
    <mergeCell ref="A1280:A1281"/>
    <mergeCell ref="A1282:A1283"/>
    <mergeCell ref="A1284:A1285"/>
    <mergeCell ref="A1286:A1287"/>
    <mergeCell ref="A1262:A1263"/>
    <mergeCell ref="A1264:A1265"/>
    <mergeCell ref="A1266:A1268"/>
    <mergeCell ref="A1269:A1270"/>
    <mergeCell ref="A1271:A1273"/>
    <mergeCell ref="A1274:A1275"/>
    <mergeCell ref="A1249:A1250"/>
    <mergeCell ref="A1251:A1252"/>
    <mergeCell ref="A1253:A1254"/>
    <mergeCell ref="A1255:A1256"/>
    <mergeCell ref="A1257:A1258"/>
    <mergeCell ref="A1259:A1261"/>
    <mergeCell ref="A1232:A1233"/>
    <mergeCell ref="A1234:A1235"/>
    <mergeCell ref="A1236:A1237"/>
    <mergeCell ref="A1238:A1239"/>
    <mergeCell ref="A1240:A1244"/>
    <mergeCell ref="A1245:A1248"/>
    <mergeCell ref="A1219:A1220"/>
    <mergeCell ref="A1221:A1222"/>
    <mergeCell ref="A1223:A1224"/>
    <mergeCell ref="A1225:A1227"/>
    <mergeCell ref="A1228:A1229"/>
    <mergeCell ref="A1230:A1231"/>
    <mergeCell ref="A1203:A1204"/>
    <mergeCell ref="A1205:A1206"/>
    <mergeCell ref="A1207:A1212"/>
    <mergeCell ref="A1213:A1214"/>
    <mergeCell ref="A1215:A1216"/>
    <mergeCell ref="A1217:A1218"/>
    <mergeCell ref="A1186:A1190"/>
    <mergeCell ref="A1191:A1194"/>
    <mergeCell ref="A1195:A1196"/>
    <mergeCell ref="A1197:A1198"/>
    <mergeCell ref="A1199:A1200"/>
    <mergeCell ref="A1201:A1202"/>
    <mergeCell ref="A1171:A1172"/>
    <mergeCell ref="A1173:A1176"/>
    <mergeCell ref="A1177:A1178"/>
    <mergeCell ref="A1179:A1181"/>
    <mergeCell ref="A1182:A1183"/>
    <mergeCell ref="A1184:A1185"/>
    <mergeCell ref="A1157:A1159"/>
    <mergeCell ref="A1160:A1161"/>
    <mergeCell ref="A1162:A1163"/>
    <mergeCell ref="A1164:A1165"/>
    <mergeCell ref="A1166:A1168"/>
    <mergeCell ref="A1169:A1170"/>
    <mergeCell ref="A1143:A1144"/>
    <mergeCell ref="A1145:A1146"/>
    <mergeCell ref="A1147:A1148"/>
    <mergeCell ref="A1149:A1150"/>
    <mergeCell ref="A1151:A1152"/>
    <mergeCell ref="A1153:A1156"/>
    <mergeCell ref="A1130:A1131"/>
    <mergeCell ref="A1132:A1133"/>
    <mergeCell ref="A1134:A1135"/>
    <mergeCell ref="A1136:A1137"/>
    <mergeCell ref="A1138:A1139"/>
    <mergeCell ref="A1140:A1142"/>
    <mergeCell ref="A1117:A1119"/>
    <mergeCell ref="A1120:A1121"/>
    <mergeCell ref="A1122:A1123"/>
    <mergeCell ref="A1124:A1125"/>
    <mergeCell ref="A1126:A1127"/>
    <mergeCell ref="A1128:A1129"/>
    <mergeCell ref="A1105:A1106"/>
    <mergeCell ref="A1107:A1108"/>
    <mergeCell ref="A1109:A1110"/>
    <mergeCell ref="A1111:A1112"/>
    <mergeCell ref="A1113:A1114"/>
    <mergeCell ref="A1115:A1116"/>
    <mergeCell ref="A1093:A1094"/>
    <mergeCell ref="A1095:A1096"/>
    <mergeCell ref="A1097:A1098"/>
    <mergeCell ref="A1099:A1100"/>
    <mergeCell ref="A1101:A1102"/>
    <mergeCell ref="A1103:A1104"/>
    <mergeCell ref="A1081:A1082"/>
    <mergeCell ref="A1083:A1084"/>
    <mergeCell ref="A1085:A1086"/>
    <mergeCell ref="A1087:A1088"/>
    <mergeCell ref="A1089:A1090"/>
    <mergeCell ref="A1091:A1092"/>
    <mergeCell ref="A1068:A1069"/>
    <mergeCell ref="A1070:A1071"/>
    <mergeCell ref="A1072:A1073"/>
    <mergeCell ref="A1074:A1075"/>
    <mergeCell ref="A1076:A1078"/>
    <mergeCell ref="A1079:A1080"/>
    <mergeCell ref="A1055:A1056"/>
    <mergeCell ref="A1057:A1059"/>
    <mergeCell ref="A1060:A1061"/>
    <mergeCell ref="A1062:A1063"/>
    <mergeCell ref="A1064:A1065"/>
    <mergeCell ref="A1066:A1067"/>
    <mergeCell ref="A1043:A1044"/>
    <mergeCell ref="A1045:A1046"/>
    <mergeCell ref="A1047:A1048"/>
    <mergeCell ref="A1049:A1050"/>
    <mergeCell ref="A1051:A1052"/>
    <mergeCell ref="A1053:A1054"/>
    <mergeCell ref="A1027:A1029"/>
    <mergeCell ref="A1030:A1031"/>
    <mergeCell ref="A1032:A1033"/>
    <mergeCell ref="A1034:A1036"/>
    <mergeCell ref="A1037:A1038"/>
    <mergeCell ref="A1039:A1042"/>
    <mergeCell ref="A1015:A1016"/>
    <mergeCell ref="A1017:A1018"/>
    <mergeCell ref="A1019:A1020"/>
    <mergeCell ref="A1021:A1022"/>
    <mergeCell ref="A1023:A1024"/>
    <mergeCell ref="A1025:A1026"/>
    <mergeCell ref="A1001:A1004"/>
    <mergeCell ref="A1005:A1006"/>
    <mergeCell ref="A1007:A1008"/>
    <mergeCell ref="A1009:A1010"/>
    <mergeCell ref="A1011:A1012"/>
    <mergeCell ref="A1013:A1014"/>
    <mergeCell ref="A987:A988"/>
    <mergeCell ref="A989:A990"/>
    <mergeCell ref="A991:A992"/>
    <mergeCell ref="A993:A995"/>
    <mergeCell ref="A996:A998"/>
    <mergeCell ref="A999:A1000"/>
    <mergeCell ref="A975:A976"/>
    <mergeCell ref="A977:A978"/>
    <mergeCell ref="A979:A980"/>
    <mergeCell ref="A981:A982"/>
    <mergeCell ref="A983:A984"/>
    <mergeCell ref="A985:A986"/>
    <mergeCell ref="A954:A957"/>
    <mergeCell ref="A958:A959"/>
    <mergeCell ref="A960:A967"/>
    <mergeCell ref="A968:A969"/>
    <mergeCell ref="A970:A972"/>
    <mergeCell ref="A973:A974"/>
    <mergeCell ref="A942:A943"/>
    <mergeCell ref="A944:A945"/>
    <mergeCell ref="A946:A947"/>
    <mergeCell ref="A948:A949"/>
    <mergeCell ref="A950:A951"/>
    <mergeCell ref="A952:A953"/>
    <mergeCell ref="A927:A928"/>
    <mergeCell ref="A929:A933"/>
    <mergeCell ref="A934:A935"/>
    <mergeCell ref="A936:A937"/>
    <mergeCell ref="A938:A939"/>
    <mergeCell ref="A940:A941"/>
    <mergeCell ref="A915:A916"/>
    <mergeCell ref="A917:A918"/>
    <mergeCell ref="A919:A920"/>
    <mergeCell ref="A921:A922"/>
    <mergeCell ref="A923:A924"/>
    <mergeCell ref="A925:A926"/>
    <mergeCell ref="A902:A904"/>
    <mergeCell ref="A905:A906"/>
    <mergeCell ref="A907:A908"/>
    <mergeCell ref="A909:A910"/>
    <mergeCell ref="A911:A912"/>
    <mergeCell ref="A913:A914"/>
    <mergeCell ref="A890:A891"/>
    <mergeCell ref="A892:A893"/>
    <mergeCell ref="A894:A895"/>
    <mergeCell ref="A896:A897"/>
    <mergeCell ref="A898:A899"/>
    <mergeCell ref="A900:A901"/>
    <mergeCell ref="A878:A879"/>
    <mergeCell ref="A880:A881"/>
    <mergeCell ref="A882:A883"/>
    <mergeCell ref="A884:A885"/>
    <mergeCell ref="A886:A887"/>
    <mergeCell ref="A888:A889"/>
    <mergeCell ref="A865:A866"/>
    <mergeCell ref="A867:A868"/>
    <mergeCell ref="A869:A871"/>
    <mergeCell ref="A872:A873"/>
    <mergeCell ref="A874:A875"/>
    <mergeCell ref="A876:A877"/>
    <mergeCell ref="A836:A844"/>
    <mergeCell ref="A845:A853"/>
    <mergeCell ref="A854:A857"/>
    <mergeCell ref="A858:A860"/>
    <mergeCell ref="A861:A862"/>
    <mergeCell ref="A863:A864"/>
    <mergeCell ref="A817:A820"/>
    <mergeCell ref="A821:A822"/>
    <mergeCell ref="A823:A824"/>
    <mergeCell ref="A825:A826"/>
    <mergeCell ref="A827:A831"/>
    <mergeCell ref="A832:A835"/>
    <mergeCell ref="A788:A792"/>
    <mergeCell ref="A793:A794"/>
    <mergeCell ref="A795:A802"/>
    <mergeCell ref="A803:A805"/>
    <mergeCell ref="A806:A812"/>
    <mergeCell ref="A813:A816"/>
    <mergeCell ref="A775:A776"/>
    <mergeCell ref="A777:A778"/>
    <mergeCell ref="A779:A780"/>
    <mergeCell ref="A781:A783"/>
    <mergeCell ref="A784:A785"/>
    <mergeCell ref="A786:A787"/>
    <mergeCell ref="A762:A763"/>
    <mergeCell ref="A764:A765"/>
    <mergeCell ref="A766:A767"/>
    <mergeCell ref="A768:A769"/>
    <mergeCell ref="A770:A771"/>
    <mergeCell ref="A772:A774"/>
    <mergeCell ref="A749:A750"/>
    <mergeCell ref="A751:A753"/>
    <mergeCell ref="A754:A755"/>
    <mergeCell ref="A756:A757"/>
    <mergeCell ref="A758:A759"/>
    <mergeCell ref="A760:A761"/>
    <mergeCell ref="A734:A735"/>
    <mergeCell ref="A736:A737"/>
    <mergeCell ref="A738:A739"/>
    <mergeCell ref="A740:A743"/>
    <mergeCell ref="A744:A746"/>
    <mergeCell ref="A747:A748"/>
    <mergeCell ref="A721:A722"/>
    <mergeCell ref="A723:A724"/>
    <mergeCell ref="A725:A726"/>
    <mergeCell ref="A727:A728"/>
    <mergeCell ref="A729:A730"/>
    <mergeCell ref="A731:A733"/>
    <mergeCell ref="A706:A707"/>
    <mergeCell ref="A708:A709"/>
    <mergeCell ref="A710:A711"/>
    <mergeCell ref="A712:A714"/>
    <mergeCell ref="A715:A718"/>
    <mergeCell ref="A719:A720"/>
    <mergeCell ref="A693:A694"/>
    <mergeCell ref="A695:A696"/>
    <mergeCell ref="A697:A698"/>
    <mergeCell ref="A699:A700"/>
    <mergeCell ref="A701:A703"/>
    <mergeCell ref="A704:A705"/>
    <mergeCell ref="A681:A682"/>
    <mergeCell ref="A683:A684"/>
    <mergeCell ref="A685:A686"/>
    <mergeCell ref="A687:A688"/>
    <mergeCell ref="A689:A690"/>
    <mergeCell ref="A691:A692"/>
    <mergeCell ref="A668:A669"/>
    <mergeCell ref="A670:A671"/>
    <mergeCell ref="A672:A673"/>
    <mergeCell ref="A674:A675"/>
    <mergeCell ref="A676:A677"/>
    <mergeCell ref="A678:A680"/>
    <mergeCell ref="A654:A655"/>
    <mergeCell ref="A656:A657"/>
    <mergeCell ref="A658:A660"/>
    <mergeCell ref="A661:A662"/>
    <mergeCell ref="A663:A664"/>
    <mergeCell ref="A665:A667"/>
    <mergeCell ref="A636:A637"/>
    <mergeCell ref="A638:A639"/>
    <mergeCell ref="A640:A643"/>
    <mergeCell ref="A644:A645"/>
    <mergeCell ref="A646:A647"/>
    <mergeCell ref="A648:A653"/>
    <mergeCell ref="A621:A624"/>
    <mergeCell ref="A625:A626"/>
    <mergeCell ref="A627:A629"/>
    <mergeCell ref="A630:A631"/>
    <mergeCell ref="A632:A633"/>
    <mergeCell ref="A634:A635"/>
    <mergeCell ref="A609:A610"/>
    <mergeCell ref="A611:A612"/>
    <mergeCell ref="A613:A614"/>
    <mergeCell ref="A615:A616"/>
    <mergeCell ref="A617:A618"/>
    <mergeCell ref="A619:A620"/>
    <mergeCell ref="A590:A592"/>
    <mergeCell ref="A593:A594"/>
    <mergeCell ref="A595:A596"/>
    <mergeCell ref="A597:A598"/>
    <mergeCell ref="A599:A600"/>
    <mergeCell ref="A601:A608"/>
    <mergeCell ref="A578:A579"/>
    <mergeCell ref="A580:A581"/>
    <mergeCell ref="A582:A583"/>
    <mergeCell ref="A584:A585"/>
    <mergeCell ref="A586:A587"/>
    <mergeCell ref="A588:A589"/>
    <mergeCell ref="A564:A565"/>
    <mergeCell ref="A566:A567"/>
    <mergeCell ref="A568:A569"/>
    <mergeCell ref="A570:A573"/>
    <mergeCell ref="A574:A575"/>
    <mergeCell ref="A576:A577"/>
    <mergeCell ref="A552:A553"/>
    <mergeCell ref="A554:A555"/>
    <mergeCell ref="A556:A557"/>
    <mergeCell ref="A558:A559"/>
    <mergeCell ref="A560:A561"/>
    <mergeCell ref="A562:A563"/>
    <mergeCell ref="A538:A540"/>
    <mergeCell ref="A541:A543"/>
    <mergeCell ref="A544:A545"/>
    <mergeCell ref="A546:A547"/>
    <mergeCell ref="A548:A549"/>
    <mergeCell ref="A550:A551"/>
    <mergeCell ref="A520:A521"/>
    <mergeCell ref="A522:A525"/>
    <mergeCell ref="A526:A530"/>
    <mergeCell ref="A531:A532"/>
    <mergeCell ref="A533:A535"/>
    <mergeCell ref="A536:A537"/>
    <mergeCell ref="A498:A502"/>
    <mergeCell ref="A503:A507"/>
    <mergeCell ref="A508:A513"/>
    <mergeCell ref="A514:A515"/>
    <mergeCell ref="A516:A517"/>
    <mergeCell ref="A518:A519"/>
    <mergeCell ref="A485:A487"/>
    <mergeCell ref="A488:A489"/>
    <mergeCell ref="A490:A491"/>
    <mergeCell ref="A492:A493"/>
    <mergeCell ref="A494:A495"/>
    <mergeCell ref="A496:A497"/>
    <mergeCell ref="A473:A474"/>
    <mergeCell ref="A475:A476"/>
    <mergeCell ref="A477:A478"/>
    <mergeCell ref="A479:A480"/>
    <mergeCell ref="A481:A482"/>
    <mergeCell ref="A483:A484"/>
    <mergeCell ref="A461:A462"/>
    <mergeCell ref="A463:A464"/>
    <mergeCell ref="A465:A466"/>
    <mergeCell ref="A467:A468"/>
    <mergeCell ref="A469:A470"/>
    <mergeCell ref="A471:A472"/>
    <mergeCell ref="A449:A450"/>
    <mergeCell ref="A451:A452"/>
    <mergeCell ref="A453:A454"/>
    <mergeCell ref="A455:A456"/>
    <mergeCell ref="A457:A458"/>
    <mergeCell ref="A459:A460"/>
    <mergeCell ref="A436:A437"/>
    <mergeCell ref="A438:A439"/>
    <mergeCell ref="A440:A442"/>
    <mergeCell ref="A443:A444"/>
    <mergeCell ref="A445:A446"/>
    <mergeCell ref="A447:A448"/>
    <mergeCell ref="A423:A424"/>
    <mergeCell ref="A425:A427"/>
    <mergeCell ref="A428:A429"/>
    <mergeCell ref="A430:A431"/>
    <mergeCell ref="A432:A433"/>
    <mergeCell ref="A434:A435"/>
    <mergeCell ref="A409:A410"/>
    <mergeCell ref="A411:A412"/>
    <mergeCell ref="A413:A414"/>
    <mergeCell ref="A415:A416"/>
    <mergeCell ref="A417:A420"/>
    <mergeCell ref="A421:A422"/>
    <mergeCell ref="A397:A398"/>
    <mergeCell ref="A399:A400"/>
    <mergeCell ref="A401:A402"/>
    <mergeCell ref="A403:A404"/>
    <mergeCell ref="A405:A406"/>
    <mergeCell ref="A407:A408"/>
    <mergeCell ref="A383:A386"/>
    <mergeCell ref="A387:A388"/>
    <mergeCell ref="A389:A390"/>
    <mergeCell ref="A391:A392"/>
    <mergeCell ref="A393:A394"/>
    <mergeCell ref="A395:A396"/>
    <mergeCell ref="A370:A372"/>
    <mergeCell ref="A373:A374"/>
    <mergeCell ref="A375:A376"/>
    <mergeCell ref="A377:A378"/>
    <mergeCell ref="A379:A380"/>
    <mergeCell ref="A381:A382"/>
    <mergeCell ref="A357:A358"/>
    <mergeCell ref="A359:A360"/>
    <mergeCell ref="A361:A362"/>
    <mergeCell ref="A363:A364"/>
    <mergeCell ref="A365:A367"/>
    <mergeCell ref="A368:A369"/>
    <mergeCell ref="A340:A343"/>
    <mergeCell ref="A344:A345"/>
    <mergeCell ref="A346:A347"/>
    <mergeCell ref="A348:A350"/>
    <mergeCell ref="A351:A354"/>
    <mergeCell ref="A355:A356"/>
    <mergeCell ref="A325:A329"/>
    <mergeCell ref="A330:A331"/>
    <mergeCell ref="A332:A333"/>
    <mergeCell ref="A334:A335"/>
    <mergeCell ref="A336:A337"/>
    <mergeCell ref="A338:A339"/>
    <mergeCell ref="A304:A310"/>
    <mergeCell ref="A311:A313"/>
    <mergeCell ref="A314:A315"/>
    <mergeCell ref="A316:A318"/>
    <mergeCell ref="A319:A322"/>
    <mergeCell ref="A323:A324"/>
    <mergeCell ref="A291:A292"/>
    <mergeCell ref="A293:A294"/>
    <mergeCell ref="A295:A296"/>
    <mergeCell ref="A297:A298"/>
    <mergeCell ref="A299:A301"/>
    <mergeCell ref="A302:A303"/>
    <mergeCell ref="A276:A278"/>
    <mergeCell ref="A279:A280"/>
    <mergeCell ref="A281:A282"/>
    <mergeCell ref="A283:A284"/>
    <mergeCell ref="A285:A287"/>
    <mergeCell ref="A288:A290"/>
    <mergeCell ref="A260:A261"/>
    <mergeCell ref="A262:A263"/>
    <mergeCell ref="A264:A265"/>
    <mergeCell ref="A266:A270"/>
    <mergeCell ref="A271:A272"/>
    <mergeCell ref="A273:A275"/>
    <mergeCell ref="A245:A246"/>
    <mergeCell ref="A247:A249"/>
    <mergeCell ref="A250:A251"/>
    <mergeCell ref="A252:A255"/>
    <mergeCell ref="A256:A257"/>
    <mergeCell ref="A258:A259"/>
    <mergeCell ref="A233:A234"/>
    <mergeCell ref="A235:A236"/>
    <mergeCell ref="A237:A238"/>
    <mergeCell ref="A239:A240"/>
    <mergeCell ref="A241:A242"/>
    <mergeCell ref="A243:A244"/>
    <mergeCell ref="A217:A218"/>
    <mergeCell ref="A219:A222"/>
    <mergeCell ref="A223:A224"/>
    <mergeCell ref="A225:A227"/>
    <mergeCell ref="A228:A230"/>
    <mergeCell ref="A231:A232"/>
    <mergeCell ref="A116:A118"/>
    <mergeCell ref="A119:A126"/>
    <mergeCell ref="A127:A128"/>
    <mergeCell ref="A129:A130"/>
    <mergeCell ref="A131:A132"/>
    <mergeCell ref="A133:A134"/>
    <mergeCell ref="A102:A103"/>
    <mergeCell ref="A104:A105"/>
    <mergeCell ref="A204:A206"/>
    <mergeCell ref="A207:A208"/>
    <mergeCell ref="A209:A210"/>
    <mergeCell ref="A211:A212"/>
    <mergeCell ref="A213:A214"/>
    <mergeCell ref="A215:A216"/>
    <mergeCell ref="A192:A193"/>
    <mergeCell ref="A194:A195"/>
    <mergeCell ref="A196:A197"/>
    <mergeCell ref="A198:A199"/>
    <mergeCell ref="A200:A201"/>
    <mergeCell ref="A202:A203"/>
    <mergeCell ref="A179:A180"/>
    <mergeCell ref="A181:A182"/>
    <mergeCell ref="A183:A184"/>
    <mergeCell ref="A185:A187"/>
    <mergeCell ref="A188:A189"/>
    <mergeCell ref="A190:A191"/>
    <mergeCell ref="A167:A168"/>
    <mergeCell ref="A169:A170"/>
    <mergeCell ref="A171:A172"/>
    <mergeCell ref="A173:A174"/>
    <mergeCell ref="A175:A176"/>
    <mergeCell ref="A177:A178"/>
    <mergeCell ref="A147:A149"/>
    <mergeCell ref="A150:A151"/>
    <mergeCell ref="A152:A153"/>
    <mergeCell ref="A154:A155"/>
    <mergeCell ref="A156:A157"/>
    <mergeCell ref="A158:A166"/>
    <mergeCell ref="A135:A136"/>
    <mergeCell ref="A137:A138"/>
    <mergeCell ref="A139:A140"/>
    <mergeCell ref="A141:A142"/>
    <mergeCell ref="A143:A144"/>
    <mergeCell ref="A145:A146"/>
    <mergeCell ref="A4:A6"/>
    <mergeCell ref="A7:A9"/>
    <mergeCell ref="A10:A11"/>
    <mergeCell ref="A12:A13"/>
    <mergeCell ref="A14:A16"/>
    <mergeCell ref="A17:A18"/>
    <mergeCell ref="A44:A45"/>
    <mergeCell ref="A46:A47"/>
    <mergeCell ref="A48:A49"/>
    <mergeCell ref="A50:A51"/>
    <mergeCell ref="A52:A54"/>
    <mergeCell ref="A55:A57"/>
    <mergeCell ref="A31:A32"/>
    <mergeCell ref="A33:A34"/>
    <mergeCell ref="A35:A36"/>
    <mergeCell ref="A37:A39"/>
    <mergeCell ref="A74:A75"/>
    <mergeCell ref="A40:A41"/>
    <mergeCell ref="A42:A43"/>
    <mergeCell ref="A19:A20"/>
    <mergeCell ref="A21:A22"/>
    <mergeCell ref="A23:A24"/>
    <mergeCell ref="A25:A26"/>
    <mergeCell ref="A27:A28"/>
    <mergeCell ref="A29:A30"/>
    <mergeCell ref="A106:A109"/>
    <mergeCell ref="A110:A111"/>
    <mergeCell ref="A112:A113"/>
    <mergeCell ref="A114:A115"/>
    <mergeCell ref="A86:A87"/>
    <mergeCell ref="A88:A89"/>
    <mergeCell ref="A90:A91"/>
    <mergeCell ref="A92:A93"/>
    <mergeCell ref="A94:A99"/>
    <mergeCell ref="A100:A101"/>
    <mergeCell ref="A58:A61"/>
    <mergeCell ref="A62:A63"/>
    <mergeCell ref="A64:A65"/>
    <mergeCell ref="A66:A68"/>
    <mergeCell ref="A69:A71"/>
    <mergeCell ref="A72:A73"/>
    <mergeCell ref="A76:A77"/>
    <mergeCell ref="A78:A79"/>
    <mergeCell ref="A80:A81"/>
    <mergeCell ref="A82:A83"/>
    <mergeCell ref="A84:A85"/>
  </mergeCells>
  <printOptions horizontalCentered="1"/>
  <pageMargins left="0.39370078740157483" right="0.39370078740157483" top="0.59055118110236227" bottom="0.39370078740157483" header="0.31496062992125984" footer="0.11811023622047245"/>
  <pageSetup paperSize="9" scale="95" firstPageNumber="389" fitToHeight="0" orientation="landscape" useFirstPageNumber="1" r:id="rId1"/>
  <headerFooter>
    <oddHeader>&amp;L&amp;"Tahoma,Kurzíva"&amp;9Závěrečný účet za rok 2018&amp;R&amp;"Tahoma,Kurzíva"&amp;9Tabulka č. 28</oddHeader>
    <oddFooter>&amp;C&amp;"Tahoma,Obyčejné"&amp;P</oddFooter>
  </headerFooter>
  <rowBreaks count="61" manualBreakCount="61">
    <brk id="41" max="16383" man="1"/>
    <brk id="85" max="16383" man="1"/>
    <brk id="126" max="16383" man="1"/>
    <brk id="168" max="16383" man="1"/>
    <brk id="208" max="16383" man="1"/>
    <brk id="251" max="16383" man="1"/>
    <brk id="292" max="16383" man="1"/>
    <brk id="333" max="16383" man="1"/>
    <brk id="374" max="16383" man="1"/>
    <brk id="416" max="16383" man="1"/>
    <brk id="462" max="16383" man="1"/>
    <brk id="503" max="16383" man="1"/>
    <brk id="547" max="16383" man="1"/>
    <brk id="592" max="16383" man="1"/>
    <brk id="633" max="16383" man="1"/>
    <brk id="673" max="16383" man="1"/>
    <brk id="714" max="16383" man="1"/>
    <brk id="753" max="16383" man="1"/>
    <brk id="794" max="16383" man="1"/>
    <brk id="833" max="16383" man="1"/>
    <brk id="875" max="16383" man="1"/>
    <brk id="920" max="16383" man="1"/>
    <brk id="957" max="16383" man="1"/>
    <brk id="995" max="16383" man="1"/>
    <brk id="1036" max="16383" man="1"/>
    <brk id="1078" max="16383" man="1"/>
    <brk id="1119" max="16383" man="1"/>
    <brk id="1163" max="16383" man="1"/>
    <brk id="1204" max="16383" man="1"/>
    <brk id="1246" max="16383" man="1"/>
    <brk id="1289" max="16383" man="1"/>
    <brk id="1334" max="16383" man="1"/>
    <brk id="1376" max="16383" man="1"/>
    <brk id="1417" max="16383" man="1"/>
    <brk id="1461" max="16383" man="1"/>
    <brk id="1503" max="16383" man="1"/>
    <brk id="1545" max="16383" man="1"/>
    <brk id="1589" max="16383" man="1"/>
    <brk id="1633" max="16383" man="1"/>
    <brk id="1678" max="16383" man="1"/>
    <brk id="1722" max="16383" man="1"/>
    <brk id="1765" max="16383" man="1"/>
    <brk id="1811" max="16383" man="1"/>
    <brk id="1856" max="16383" man="1"/>
    <brk id="1899" max="16383" man="1"/>
    <brk id="1940" max="16383" man="1"/>
    <brk id="1983" max="16383" man="1"/>
    <brk id="2025" max="16383" man="1"/>
    <brk id="2069" max="16383" man="1"/>
    <brk id="2109" max="16383" man="1"/>
    <brk id="2147" max="16383" man="1"/>
    <brk id="2191" max="16383" man="1"/>
    <brk id="2232" max="16383" man="1"/>
    <brk id="2273" max="16383" man="1"/>
    <brk id="2312" max="16383" man="1"/>
    <brk id="2351" max="16383" man="1"/>
    <brk id="2392" max="16383" man="1"/>
    <brk id="2438" max="16383" man="1"/>
    <brk id="2482" max="16383" man="1"/>
    <brk id="2524" max="16383" man="1"/>
    <brk id="25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6"/>
  <sheetViews>
    <sheetView zoomScaleNormal="100" zoomScaleSheetLayoutView="100" workbookViewId="0">
      <selection activeCell="I2" sqref="I2"/>
    </sheetView>
  </sheetViews>
  <sheetFormatPr defaultRowHeight="15" x14ac:dyDescent="0.25"/>
  <cols>
    <col min="1" max="1" width="81.7109375" style="775" customWidth="1"/>
    <col min="2" max="3" width="12.5703125" style="783" customWidth="1"/>
    <col min="4" max="7" width="12.5703125" style="775" customWidth="1"/>
    <col min="8" max="16384" width="9.140625" style="775"/>
  </cols>
  <sheetData>
    <row r="1" spans="1:7" s="875" customFormat="1" ht="34.5" customHeight="1" x14ac:dyDescent="0.2">
      <c r="A1" s="1183" t="s">
        <v>4331</v>
      </c>
      <c r="B1" s="1183"/>
      <c r="C1" s="1183"/>
      <c r="D1" s="1183"/>
      <c r="E1" s="1183"/>
      <c r="F1" s="1183"/>
      <c r="G1" s="1183"/>
    </row>
    <row r="2" spans="1:7" s="875" customFormat="1" ht="12.75" x14ac:dyDescent="0.2">
      <c r="A2" s="876"/>
      <c r="B2" s="877"/>
      <c r="C2" s="877"/>
      <c r="D2" s="878"/>
      <c r="E2" s="878"/>
      <c r="G2" s="879" t="s">
        <v>2</v>
      </c>
    </row>
    <row r="3" spans="1:7" s="776" customFormat="1" ht="24.75" customHeight="1" x14ac:dyDescent="0.25">
      <c r="A3" s="1192" t="s">
        <v>3691</v>
      </c>
      <c r="B3" s="1194" t="s">
        <v>3692</v>
      </c>
      <c r="C3" s="1194"/>
      <c r="D3" s="1194" t="s">
        <v>3693</v>
      </c>
      <c r="E3" s="1194"/>
      <c r="F3" s="1194" t="s">
        <v>11</v>
      </c>
      <c r="G3" s="1194"/>
    </row>
    <row r="4" spans="1:7" s="776" customFormat="1" ht="13.5" customHeight="1" x14ac:dyDescent="0.25">
      <c r="A4" s="1193"/>
      <c r="B4" s="777" t="s">
        <v>3694</v>
      </c>
      <c r="C4" s="777" t="s">
        <v>3695</v>
      </c>
      <c r="D4" s="777" t="s">
        <v>3694</v>
      </c>
      <c r="E4" s="777" t="s">
        <v>3695</v>
      </c>
      <c r="F4" s="777" t="s">
        <v>3694</v>
      </c>
      <c r="G4" s="777" t="s">
        <v>3695</v>
      </c>
    </row>
    <row r="5" spans="1:7" s="780" customFormat="1" ht="12.75" customHeight="1" x14ac:dyDescent="0.2">
      <c r="A5" s="778" t="s">
        <v>3696</v>
      </c>
      <c r="B5" s="779">
        <v>7334.45</v>
      </c>
      <c r="C5" s="779">
        <v>7334.4489999999996</v>
      </c>
      <c r="D5" s="779">
        <v>0</v>
      </c>
      <c r="E5" s="779">
        <v>0</v>
      </c>
      <c r="F5" s="779">
        <f>B5+D5</f>
        <v>7334.45</v>
      </c>
      <c r="G5" s="779">
        <f>C5+E5</f>
        <v>7334.4489999999996</v>
      </c>
    </row>
    <row r="6" spans="1:7" s="780" customFormat="1" ht="12.75" customHeight="1" x14ac:dyDescent="0.2">
      <c r="A6" s="778" t="s">
        <v>3697</v>
      </c>
      <c r="B6" s="779">
        <v>3735.27</v>
      </c>
      <c r="C6" s="779">
        <v>3735.2649999999999</v>
      </c>
      <c r="D6" s="779">
        <v>0</v>
      </c>
      <c r="E6" s="779">
        <v>0</v>
      </c>
      <c r="F6" s="779">
        <f t="shared" ref="F6:G69" si="0">B6+D6</f>
        <v>3735.27</v>
      </c>
      <c r="G6" s="779">
        <f t="shared" si="0"/>
        <v>3735.2649999999999</v>
      </c>
    </row>
    <row r="7" spans="1:7" s="780" customFormat="1" ht="12.75" customHeight="1" x14ac:dyDescent="0.2">
      <c r="A7" s="778" t="s">
        <v>3698</v>
      </c>
      <c r="B7" s="779">
        <v>4398.63</v>
      </c>
      <c r="C7" s="779">
        <v>4398.625</v>
      </c>
      <c r="D7" s="779">
        <v>0</v>
      </c>
      <c r="E7" s="779">
        <v>0</v>
      </c>
      <c r="F7" s="779">
        <f t="shared" si="0"/>
        <v>4398.63</v>
      </c>
      <c r="G7" s="779">
        <f t="shared" si="0"/>
        <v>4398.625</v>
      </c>
    </row>
    <row r="8" spans="1:7" s="780" customFormat="1" ht="12.75" customHeight="1" x14ac:dyDescent="0.2">
      <c r="A8" s="778" t="s">
        <v>3699</v>
      </c>
      <c r="B8" s="779">
        <v>3737.96</v>
      </c>
      <c r="C8" s="779">
        <v>3737.9549999999999</v>
      </c>
      <c r="D8" s="779">
        <v>0</v>
      </c>
      <c r="E8" s="779">
        <v>0</v>
      </c>
      <c r="F8" s="779">
        <f t="shared" si="0"/>
        <v>3737.96</v>
      </c>
      <c r="G8" s="779">
        <f t="shared" si="0"/>
        <v>3737.9549999999999</v>
      </c>
    </row>
    <row r="9" spans="1:7" s="780" customFormat="1" ht="12.75" customHeight="1" x14ac:dyDescent="0.2">
      <c r="A9" s="778" t="s">
        <v>3700</v>
      </c>
      <c r="B9" s="779">
        <v>3738.2</v>
      </c>
      <c r="C9" s="779">
        <v>3738.2</v>
      </c>
      <c r="D9" s="779">
        <v>0</v>
      </c>
      <c r="E9" s="779">
        <v>0</v>
      </c>
      <c r="F9" s="779">
        <f t="shared" si="0"/>
        <v>3738.2</v>
      </c>
      <c r="G9" s="779">
        <f t="shared" si="0"/>
        <v>3738.2</v>
      </c>
    </row>
    <row r="10" spans="1:7" s="780" customFormat="1" ht="12.75" customHeight="1" x14ac:dyDescent="0.2">
      <c r="A10" s="778" t="s">
        <v>3701</v>
      </c>
      <c r="B10" s="779">
        <v>2980.37</v>
      </c>
      <c r="C10" s="779">
        <v>2980.37</v>
      </c>
      <c r="D10" s="779">
        <v>0</v>
      </c>
      <c r="E10" s="779">
        <v>0</v>
      </c>
      <c r="F10" s="779">
        <f t="shared" si="0"/>
        <v>2980.37</v>
      </c>
      <c r="G10" s="779">
        <f t="shared" si="0"/>
        <v>2980.37</v>
      </c>
    </row>
    <row r="11" spans="1:7" s="780" customFormat="1" ht="12.75" customHeight="1" x14ac:dyDescent="0.2">
      <c r="A11" s="778" t="s">
        <v>3702</v>
      </c>
      <c r="B11" s="779">
        <v>3774.31</v>
      </c>
      <c r="C11" s="779">
        <v>3774.3110000000001</v>
      </c>
      <c r="D11" s="779">
        <v>0</v>
      </c>
      <c r="E11" s="779">
        <v>0</v>
      </c>
      <c r="F11" s="779">
        <f t="shared" si="0"/>
        <v>3774.31</v>
      </c>
      <c r="G11" s="779">
        <f t="shared" si="0"/>
        <v>3774.3110000000001</v>
      </c>
    </row>
    <row r="12" spans="1:7" s="780" customFormat="1" ht="12.75" customHeight="1" x14ac:dyDescent="0.2">
      <c r="A12" s="778" t="s">
        <v>3703</v>
      </c>
      <c r="B12" s="779">
        <v>5159.2</v>
      </c>
      <c r="C12" s="779">
        <v>5159.1980000000003</v>
      </c>
      <c r="D12" s="779">
        <v>0</v>
      </c>
      <c r="E12" s="779">
        <v>0</v>
      </c>
      <c r="F12" s="779">
        <f t="shared" si="0"/>
        <v>5159.2</v>
      </c>
      <c r="G12" s="779">
        <f t="shared" si="0"/>
        <v>5159.1980000000003</v>
      </c>
    </row>
    <row r="13" spans="1:7" s="780" customFormat="1" ht="12.75" customHeight="1" x14ac:dyDescent="0.2">
      <c r="A13" s="778" t="s">
        <v>3704</v>
      </c>
      <c r="B13" s="779">
        <v>7331.96</v>
      </c>
      <c r="C13" s="779">
        <v>7331.9549999999999</v>
      </c>
      <c r="D13" s="779">
        <v>0</v>
      </c>
      <c r="E13" s="779">
        <v>0</v>
      </c>
      <c r="F13" s="779">
        <f t="shared" si="0"/>
        <v>7331.96</v>
      </c>
      <c r="G13" s="779">
        <f t="shared" si="0"/>
        <v>7331.9549999999999</v>
      </c>
    </row>
    <row r="14" spans="1:7" s="780" customFormat="1" ht="12.75" customHeight="1" x14ac:dyDescent="0.2">
      <c r="A14" s="778" t="s">
        <v>3705</v>
      </c>
      <c r="B14" s="779">
        <v>2110.09</v>
      </c>
      <c r="C14" s="779">
        <v>2110.09</v>
      </c>
      <c r="D14" s="779">
        <v>0</v>
      </c>
      <c r="E14" s="779">
        <v>0</v>
      </c>
      <c r="F14" s="779">
        <f t="shared" si="0"/>
        <v>2110.09</v>
      </c>
      <c r="G14" s="779">
        <f t="shared" si="0"/>
        <v>2110.09</v>
      </c>
    </row>
    <row r="15" spans="1:7" s="780" customFormat="1" ht="12.75" customHeight="1" x14ac:dyDescent="0.2">
      <c r="A15" s="778" t="s">
        <v>3706</v>
      </c>
      <c r="B15" s="779">
        <v>4404.33</v>
      </c>
      <c r="C15" s="779">
        <v>4404.3280000000004</v>
      </c>
      <c r="D15" s="779">
        <v>0</v>
      </c>
      <c r="E15" s="779">
        <v>0</v>
      </c>
      <c r="F15" s="779">
        <f t="shared" si="0"/>
        <v>4404.33</v>
      </c>
      <c r="G15" s="779">
        <f t="shared" si="0"/>
        <v>4404.3280000000004</v>
      </c>
    </row>
    <row r="16" spans="1:7" s="780" customFormat="1" ht="12.75" customHeight="1" x14ac:dyDescent="0.2">
      <c r="A16" s="778" t="s">
        <v>3707</v>
      </c>
      <c r="B16" s="779">
        <v>3874.9</v>
      </c>
      <c r="C16" s="779">
        <v>3874.902</v>
      </c>
      <c r="D16" s="779">
        <v>0</v>
      </c>
      <c r="E16" s="779">
        <v>0</v>
      </c>
      <c r="F16" s="779">
        <f t="shared" si="0"/>
        <v>3874.9</v>
      </c>
      <c r="G16" s="779">
        <f t="shared" si="0"/>
        <v>3874.902</v>
      </c>
    </row>
    <row r="17" spans="1:7" s="780" customFormat="1" ht="12.75" customHeight="1" x14ac:dyDescent="0.2">
      <c r="A17" s="778" t="s">
        <v>3708</v>
      </c>
      <c r="B17" s="779">
        <v>5503.34</v>
      </c>
      <c r="C17" s="779">
        <v>5503.3429999999998</v>
      </c>
      <c r="D17" s="779">
        <v>0</v>
      </c>
      <c r="E17" s="779">
        <v>0</v>
      </c>
      <c r="F17" s="779">
        <f t="shared" si="0"/>
        <v>5503.34</v>
      </c>
      <c r="G17" s="779">
        <f t="shared" si="0"/>
        <v>5503.3429999999998</v>
      </c>
    </row>
    <row r="18" spans="1:7" s="780" customFormat="1" ht="12.75" customHeight="1" x14ac:dyDescent="0.2">
      <c r="A18" s="778" t="s">
        <v>3709</v>
      </c>
      <c r="B18" s="779">
        <v>5933.07</v>
      </c>
      <c r="C18" s="779">
        <v>5933.0730000000003</v>
      </c>
      <c r="D18" s="779">
        <v>0</v>
      </c>
      <c r="E18" s="779">
        <v>0</v>
      </c>
      <c r="F18" s="779">
        <f t="shared" si="0"/>
        <v>5933.07</v>
      </c>
      <c r="G18" s="779">
        <f t="shared" si="0"/>
        <v>5933.0730000000003</v>
      </c>
    </row>
    <row r="19" spans="1:7" s="780" customFormat="1" ht="12.75" customHeight="1" x14ac:dyDescent="0.2">
      <c r="A19" s="778" t="s">
        <v>3710</v>
      </c>
      <c r="B19" s="779">
        <v>1223.73</v>
      </c>
      <c r="C19" s="779">
        <v>1223.732</v>
      </c>
      <c r="D19" s="779">
        <v>0</v>
      </c>
      <c r="E19" s="779">
        <v>0</v>
      </c>
      <c r="F19" s="779">
        <f t="shared" si="0"/>
        <v>1223.73</v>
      </c>
      <c r="G19" s="779">
        <f t="shared" si="0"/>
        <v>1223.732</v>
      </c>
    </row>
    <row r="20" spans="1:7" s="780" customFormat="1" ht="12.75" customHeight="1" x14ac:dyDescent="0.2">
      <c r="A20" s="778" t="s">
        <v>3711</v>
      </c>
      <c r="B20" s="779">
        <v>16515.850000000002</v>
      </c>
      <c r="C20" s="779">
        <v>16499.215</v>
      </c>
      <c r="D20" s="779">
        <v>0</v>
      </c>
      <c r="E20" s="779">
        <v>0</v>
      </c>
      <c r="F20" s="779">
        <f t="shared" si="0"/>
        <v>16515.850000000002</v>
      </c>
      <c r="G20" s="779">
        <f t="shared" si="0"/>
        <v>16499.215</v>
      </c>
    </row>
    <row r="21" spans="1:7" s="780" customFormat="1" ht="12.75" customHeight="1" x14ac:dyDescent="0.2">
      <c r="A21" s="778" t="s">
        <v>3712</v>
      </c>
      <c r="B21" s="779">
        <v>29820.13</v>
      </c>
      <c r="C21" s="779">
        <v>29820.131999999998</v>
      </c>
      <c r="D21" s="779">
        <v>7.92</v>
      </c>
      <c r="E21" s="779">
        <v>7.92</v>
      </c>
      <c r="F21" s="779">
        <f t="shared" si="0"/>
        <v>29828.05</v>
      </c>
      <c r="G21" s="779">
        <f t="shared" si="0"/>
        <v>29828.051999999996</v>
      </c>
    </row>
    <row r="22" spans="1:7" s="780" customFormat="1" ht="12.75" customHeight="1" x14ac:dyDescent="0.2">
      <c r="A22" s="778" t="s">
        <v>3713</v>
      </c>
      <c r="B22" s="779">
        <v>13940.35</v>
      </c>
      <c r="C22" s="779">
        <v>13940.345000000001</v>
      </c>
      <c r="D22" s="779">
        <v>0</v>
      </c>
      <c r="E22" s="779">
        <v>0</v>
      </c>
      <c r="F22" s="779">
        <f t="shared" si="0"/>
        <v>13940.35</v>
      </c>
      <c r="G22" s="779">
        <f t="shared" si="0"/>
        <v>13940.345000000001</v>
      </c>
    </row>
    <row r="23" spans="1:7" s="780" customFormat="1" ht="12.75" customHeight="1" x14ac:dyDescent="0.2">
      <c r="A23" s="778" t="s">
        <v>3714</v>
      </c>
      <c r="B23" s="779">
        <v>7398.7000000000007</v>
      </c>
      <c r="C23" s="779">
        <v>7398.7020000000002</v>
      </c>
      <c r="D23" s="779">
        <v>0</v>
      </c>
      <c r="E23" s="779">
        <v>0</v>
      </c>
      <c r="F23" s="779">
        <f t="shared" si="0"/>
        <v>7398.7000000000007</v>
      </c>
      <c r="G23" s="779">
        <f t="shared" si="0"/>
        <v>7398.7020000000002</v>
      </c>
    </row>
    <row r="24" spans="1:7" s="780" customFormat="1" ht="12.75" customHeight="1" x14ac:dyDescent="0.2">
      <c r="A24" s="778" t="s">
        <v>3715</v>
      </c>
      <c r="B24" s="779">
        <v>2979.8</v>
      </c>
      <c r="C24" s="779">
        <v>2979.8009999999999</v>
      </c>
      <c r="D24" s="779">
        <v>0</v>
      </c>
      <c r="E24" s="779">
        <v>0</v>
      </c>
      <c r="F24" s="779">
        <f t="shared" si="0"/>
        <v>2979.8</v>
      </c>
      <c r="G24" s="779">
        <f t="shared" si="0"/>
        <v>2979.8009999999999</v>
      </c>
    </row>
    <row r="25" spans="1:7" s="780" customFormat="1" ht="12.75" customHeight="1" x14ac:dyDescent="0.2">
      <c r="A25" s="778" t="s">
        <v>3716</v>
      </c>
      <c r="B25" s="779">
        <v>37229.199999999997</v>
      </c>
      <c r="C25" s="779">
        <v>37229.199000000001</v>
      </c>
      <c r="D25" s="779">
        <v>7.88</v>
      </c>
      <c r="E25" s="779">
        <v>7.875</v>
      </c>
      <c r="F25" s="779">
        <f t="shared" si="0"/>
        <v>37237.079999999994</v>
      </c>
      <c r="G25" s="779">
        <f t="shared" si="0"/>
        <v>37237.074000000001</v>
      </c>
    </row>
    <row r="26" spans="1:7" s="780" customFormat="1" ht="12.75" customHeight="1" x14ac:dyDescent="0.2">
      <c r="A26" s="778" t="s">
        <v>3717</v>
      </c>
      <c r="B26" s="779">
        <v>40518.65</v>
      </c>
      <c r="C26" s="779">
        <v>40518.649000000005</v>
      </c>
      <c r="D26" s="779">
        <v>0</v>
      </c>
      <c r="E26" s="779">
        <v>0</v>
      </c>
      <c r="F26" s="779">
        <f t="shared" si="0"/>
        <v>40518.65</v>
      </c>
      <c r="G26" s="779">
        <f t="shared" si="0"/>
        <v>40518.649000000005</v>
      </c>
    </row>
    <row r="27" spans="1:7" s="780" customFormat="1" ht="12.75" customHeight="1" x14ac:dyDescent="0.2">
      <c r="A27" s="778" t="s">
        <v>3718</v>
      </c>
      <c r="B27" s="779">
        <v>23575.190000000002</v>
      </c>
      <c r="C27" s="779">
        <v>23575.184000000001</v>
      </c>
      <c r="D27" s="779">
        <v>0</v>
      </c>
      <c r="E27" s="779">
        <v>0</v>
      </c>
      <c r="F27" s="779">
        <f t="shared" si="0"/>
        <v>23575.190000000002</v>
      </c>
      <c r="G27" s="779">
        <f t="shared" si="0"/>
        <v>23575.184000000001</v>
      </c>
    </row>
    <row r="28" spans="1:7" s="780" customFormat="1" ht="12.75" customHeight="1" x14ac:dyDescent="0.2">
      <c r="A28" s="778" t="s">
        <v>3719</v>
      </c>
      <c r="B28" s="779">
        <v>18683.530000000002</v>
      </c>
      <c r="C28" s="779">
        <v>18683.526999999998</v>
      </c>
      <c r="D28" s="779">
        <v>46.55</v>
      </c>
      <c r="E28" s="779">
        <v>46.55</v>
      </c>
      <c r="F28" s="779">
        <f t="shared" si="0"/>
        <v>18730.080000000002</v>
      </c>
      <c r="G28" s="779">
        <f t="shared" si="0"/>
        <v>18730.076999999997</v>
      </c>
    </row>
    <row r="29" spans="1:7" s="780" customFormat="1" ht="12.75" customHeight="1" x14ac:dyDescent="0.2">
      <c r="A29" s="778" t="s">
        <v>3720</v>
      </c>
      <c r="B29" s="779">
        <v>22012.719999999998</v>
      </c>
      <c r="C29" s="779">
        <v>22012.718000000001</v>
      </c>
      <c r="D29" s="779">
        <v>0</v>
      </c>
      <c r="E29" s="779">
        <v>0</v>
      </c>
      <c r="F29" s="779">
        <f t="shared" si="0"/>
        <v>22012.719999999998</v>
      </c>
      <c r="G29" s="779">
        <f t="shared" si="0"/>
        <v>22012.718000000001</v>
      </c>
    </row>
    <row r="30" spans="1:7" s="780" customFormat="1" ht="12.75" customHeight="1" x14ac:dyDescent="0.2">
      <c r="A30" s="778" t="s">
        <v>3721</v>
      </c>
      <c r="B30" s="779">
        <v>4650.47</v>
      </c>
      <c r="C30" s="779">
        <v>4650.47</v>
      </c>
      <c r="D30" s="779">
        <v>0</v>
      </c>
      <c r="E30" s="779">
        <v>0</v>
      </c>
      <c r="F30" s="779">
        <f t="shared" si="0"/>
        <v>4650.47</v>
      </c>
      <c r="G30" s="779">
        <f t="shared" si="0"/>
        <v>4650.47</v>
      </c>
    </row>
    <row r="31" spans="1:7" s="780" customFormat="1" ht="12.75" customHeight="1" x14ac:dyDescent="0.2">
      <c r="A31" s="778" t="s">
        <v>3722</v>
      </c>
      <c r="B31" s="779">
        <v>1441.39</v>
      </c>
      <c r="C31" s="779">
        <v>1441.3879999999999</v>
      </c>
      <c r="D31" s="779">
        <v>0</v>
      </c>
      <c r="E31" s="779">
        <v>0</v>
      </c>
      <c r="F31" s="779">
        <f t="shared" si="0"/>
        <v>1441.39</v>
      </c>
      <c r="G31" s="779">
        <f t="shared" si="0"/>
        <v>1441.3879999999999</v>
      </c>
    </row>
    <row r="32" spans="1:7" s="780" customFormat="1" ht="12.75" customHeight="1" x14ac:dyDescent="0.2">
      <c r="A32" s="778" t="s">
        <v>3723</v>
      </c>
      <c r="B32" s="779">
        <v>1934.56</v>
      </c>
      <c r="C32" s="779">
        <v>1934.5639999999999</v>
      </c>
      <c r="D32" s="779">
        <v>0</v>
      </c>
      <c r="E32" s="779">
        <v>0</v>
      </c>
      <c r="F32" s="779">
        <f t="shared" si="0"/>
        <v>1934.56</v>
      </c>
      <c r="G32" s="779">
        <f t="shared" si="0"/>
        <v>1934.5639999999999</v>
      </c>
    </row>
    <row r="33" spans="1:7" s="780" customFormat="1" ht="12.75" customHeight="1" x14ac:dyDescent="0.2">
      <c r="A33" s="778" t="s">
        <v>3724</v>
      </c>
      <c r="B33" s="779">
        <v>5924.17</v>
      </c>
      <c r="C33" s="779">
        <v>5922.0829999999996</v>
      </c>
      <c r="D33" s="779">
        <v>0</v>
      </c>
      <c r="E33" s="779">
        <v>0</v>
      </c>
      <c r="F33" s="779">
        <f t="shared" si="0"/>
        <v>5924.17</v>
      </c>
      <c r="G33" s="779">
        <f t="shared" si="0"/>
        <v>5922.0829999999996</v>
      </c>
    </row>
    <row r="34" spans="1:7" s="780" customFormat="1" ht="12.75" customHeight="1" x14ac:dyDescent="0.2">
      <c r="A34" s="778" t="s">
        <v>3725</v>
      </c>
      <c r="B34" s="779">
        <v>2769.08</v>
      </c>
      <c r="C34" s="779">
        <v>2769.0770000000002</v>
      </c>
      <c r="D34" s="779">
        <v>0</v>
      </c>
      <c r="E34" s="779">
        <v>0</v>
      </c>
      <c r="F34" s="779">
        <f t="shared" si="0"/>
        <v>2769.08</v>
      </c>
      <c r="G34" s="779">
        <f t="shared" si="0"/>
        <v>2769.0770000000002</v>
      </c>
    </row>
    <row r="35" spans="1:7" s="780" customFormat="1" ht="12.75" customHeight="1" x14ac:dyDescent="0.2">
      <c r="A35" s="778" t="s">
        <v>3726</v>
      </c>
      <c r="B35" s="779">
        <v>11465.57</v>
      </c>
      <c r="C35" s="779">
        <v>11465.563999999998</v>
      </c>
      <c r="D35" s="779">
        <v>62.98</v>
      </c>
      <c r="E35" s="779">
        <v>62.978999999999999</v>
      </c>
      <c r="F35" s="779">
        <f t="shared" si="0"/>
        <v>11528.55</v>
      </c>
      <c r="G35" s="779">
        <f t="shared" si="0"/>
        <v>11528.542999999998</v>
      </c>
    </row>
    <row r="36" spans="1:7" s="780" customFormat="1" ht="12.75" customHeight="1" x14ac:dyDescent="0.2">
      <c r="A36" s="778" t="s">
        <v>3727</v>
      </c>
      <c r="B36" s="779">
        <v>1035.97</v>
      </c>
      <c r="C36" s="779">
        <v>1035.9649999999999</v>
      </c>
      <c r="D36" s="779">
        <v>0</v>
      </c>
      <c r="E36" s="779">
        <v>0</v>
      </c>
      <c r="F36" s="779">
        <f t="shared" si="0"/>
        <v>1035.97</v>
      </c>
      <c r="G36" s="779">
        <f t="shared" si="0"/>
        <v>1035.9649999999999</v>
      </c>
    </row>
    <row r="37" spans="1:7" s="780" customFormat="1" ht="12.75" customHeight="1" x14ac:dyDescent="0.2">
      <c r="A37" s="778" t="s">
        <v>3728</v>
      </c>
      <c r="B37" s="779">
        <v>1465.26</v>
      </c>
      <c r="C37" s="779">
        <v>1465.2549999999999</v>
      </c>
      <c r="D37" s="779">
        <v>0</v>
      </c>
      <c r="E37" s="779">
        <v>0</v>
      </c>
      <c r="F37" s="779">
        <f t="shared" si="0"/>
        <v>1465.26</v>
      </c>
      <c r="G37" s="779">
        <f t="shared" si="0"/>
        <v>1465.2549999999999</v>
      </c>
    </row>
    <row r="38" spans="1:7" s="780" customFormat="1" ht="12.75" customHeight="1" x14ac:dyDescent="0.2">
      <c r="A38" s="778" t="s">
        <v>3729</v>
      </c>
      <c r="B38" s="779">
        <v>1848.4499999999998</v>
      </c>
      <c r="C38" s="779">
        <v>1848.4459999999999</v>
      </c>
      <c r="D38" s="779">
        <v>0</v>
      </c>
      <c r="E38" s="779">
        <v>0</v>
      </c>
      <c r="F38" s="779">
        <f t="shared" si="0"/>
        <v>1848.4499999999998</v>
      </c>
      <c r="G38" s="779">
        <f t="shared" si="0"/>
        <v>1848.4459999999999</v>
      </c>
    </row>
    <row r="39" spans="1:7" s="780" customFormat="1" ht="12.75" customHeight="1" x14ac:dyDescent="0.2">
      <c r="A39" s="778" t="s">
        <v>3730</v>
      </c>
      <c r="B39" s="779">
        <v>7987.27</v>
      </c>
      <c r="C39" s="779">
        <v>7987.2650000000003</v>
      </c>
      <c r="D39" s="779">
        <v>0</v>
      </c>
      <c r="E39" s="779">
        <v>0</v>
      </c>
      <c r="F39" s="779">
        <f t="shared" si="0"/>
        <v>7987.27</v>
      </c>
      <c r="G39" s="779">
        <f t="shared" si="0"/>
        <v>7987.2650000000003</v>
      </c>
    </row>
    <row r="40" spans="1:7" s="780" customFormat="1" ht="12.75" customHeight="1" x14ac:dyDescent="0.2">
      <c r="A40" s="778" t="s">
        <v>3731</v>
      </c>
      <c r="B40" s="779">
        <v>5597.56</v>
      </c>
      <c r="C40" s="779">
        <v>5597.5590000000002</v>
      </c>
      <c r="D40" s="779">
        <v>0</v>
      </c>
      <c r="E40" s="779">
        <v>0</v>
      </c>
      <c r="F40" s="779">
        <f t="shared" si="0"/>
        <v>5597.56</v>
      </c>
      <c r="G40" s="779">
        <f t="shared" si="0"/>
        <v>5597.5590000000002</v>
      </c>
    </row>
    <row r="41" spans="1:7" s="780" customFormat="1" ht="12.75" customHeight="1" x14ac:dyDescent="0.2">
      <c r="A41" s="778" t="s">
        <v>3732</v>
      </c>
      <c r="B41" s="779">
        <v>8101.76</v>
      </c>
      <c r="C41" s="779">
        <v>8101.7569999999996</v>
      </c>
      <c r="D41" s="779">
        <v>0</v>
      </c>
      <c r="E41" s="779">
        <v>0</v>
      </c>
      <c r="F41" s="779">
        <f t="shared" si="0"/>
        <v>8101.76</v>
      </c>
      <c r="G41" s="779">
        <f t="shared" si="0"/>
        <v>8101.7569999999996</v>
      </c>
    </row>
    <row r="42" spans="1:7" s="780" customFormat="1" ht="12.75" customHeight="1" x14ac:dyDescent="0.2">
      <c r="A42" s="778" t="s">
        <v>3733</v>
      </c>
      <c r="B42" s="779">
        <v>3819.04</v>
      </c>
      <c r="C42" s="779">
        <v>3819.0439999999999</v>
      </c>
      <c r="D42" s="779">
        <v>0</v>
      </c>
      <c r="E42" s="779">
        <v>0</v>
      </c>
      <c r="F42" s="779">
        <f t="shared" si="0"/>
        <v>3819.04</v>
      </c>
      <c r="G42" s="779">
        <f t="shared" si="0"/>
        <v>3819.0439999999999</v>
      </c>
    </row>
    <row r="43" spans="1:7" s="780" customFormat="1" ht="12.75" customHeight="1" x14ac:dyDescent="0.2">
      <c r="A43" s="778" t="s">
        <v>3734</v>
      </c>
      <c r="B43" s="779">
        <v>9789.2800000000007</v>
      </c>
      <c r="C43" s="779">
        <v>9789.2839999999997</v>
      </c>
      <c r="D43" s="779">
        <v>0</v>
      </c>
      <c r="E43" s="779">
        <v>0</v>
      </c>
      <c r="F43" s="779">
        <f t="shared" si="0"/>
        <v>9789.2800000000007</v>
      </c>
      <c r="G43" s="779">
        <f t="shared" si="0"/>
        <v>9789.2839999999997</v>
      </c>
    </row>
    <row r="44" spans="1:7" s="780" customFormat="1" ht="12.75" customHeight="1" x14ac:dyDescent="0.2">
      <c r="A44" s="778" t="s">
        <v>3735</v>
      </c>
      <c r="B44" s="779">
        <v>10515.93</v>
      </c>
      <c r="C44" s="779">
        <v>10515.933000000001</v>
      </c>
      <c r="D44" s="779">
        <v>0</v>
      </c>
      <c r="E44" s="779">
        <v>0</v>
      </c>
      <c r="F44" s="779">
        <f t="shared" si="0"/>
        <v>10515.93</v>
      </c>
      <c r="G44" s="779">
        <f t="shared" si="0"/>
        <v>10515.933000000001</v>
      </c>
    </row>
    <row r="45" spans="1:7" s="780" customFormat="1" ht="12.75" customHeight="1" x14ac:dyDescent="0.2">
      <c r="A45" s="778" t="s">
        <v>3736</v>
      </c>
      <c r="B45" s="779">
        <v>4553.8</v>
      </c>
      <c r="C45" s="779">
        <v>4553.7960000000003</v>
      </c>
      <c r="D45" s="779">
        <v>0</v>
      </c>
      <c r="E45" s="779">
        <v>0</v>
      </c>
      <c r="F45" s="779">
        <f t="shared" si="0"/>
        <v>4553.8</v>
      </c>
      <c r="G45" s="779">
        <f t="shared" si="0"/>
        <v>4553.7960000000003</v>
      </c>
    </row>
    <row r="46" spans="1:7" s="780" customFormat="1" ht="12.75" customHeight="1" x14ac:dyDescent="0.2">
      <c r="A46" s="778" t="s">
        <v>3737</v>
      </c>
      <c r="B46" s="779">
        <v>5985.04</v>
      </c>
      <c r="C46" s="779">
        <v>5985.0410000000002</v>
      </c>
      <c r="D46" s="779">
        <v>0</v>
      </c>
      <c r="E46" s="779">
        <v>0</v>
      </c>
      <c r="F46" s="779">
        <f t="shared" si="0"/>
        <v>5985.04</v>
      </c>
      <c r="G46" s="779">
        <f t="shared" si="0"/>
        <v>5985.0410000000002</v>
      </c>
    </row>
    <row r="47" spans="1:7" s="780" customFormat="1" ht="12.75" customHeight="1" x14ac:dyDescent="0.2">
      <c r="A47" s="778" t="s">
        <v>3738</v>
      </c>
      <c r="B47" s="779">
        <v>2526.66</v>
      </c>
      <c r="C47" s="779">
        <v>2526.6529999999998</v>
      </c>
      <c r="D47" s="779">
        <v>0</v>
      </c>
      <c r="E47" s="779">
        <v>0</v>
      </c>
      <c r="F47" s="779">
        <f t="shared" si="0"/>
        <v>2526.66</v>
      </c>
      <c r="G47" s="779">
        <f t="shared" si="0"/>
        <v>2526.6529999999998</v>
      </c>
    </row>
    <row r="48" spans="1:7" s="780" customFormat="1" ht="12.75" customHeight="1" x14ac:dyDescent="0.2">
      <c r="A48" s="778" t="s">
        <v>3739</v>
      </c>
      <c r="B48" s="779">
        <v>2763.47</v>
      </c>
      <c r="C48" s="779">
        <v>2763.4690000000001</v>
      </c>
      <c r="D48" s="779">
        <v>0</v>
      </c>
      <c r="E48" s="779">
        <v>0</v>
      </c>
      <c r="F48" s="779">
        <f t="shared" si="0"/>
        <v>2763.47</v>
      </c>
      <c r="G48" s="779">
        <f t="shared" si="0"/>
        <v>2763.4690000000001</v>
      </c>
    </row>
    <row r="49" spans="1:7" s="780" customFormat="1" ht="12.75" customHeight="1" x14ac:dyDescent="0.2">
      <c r="A49" s="778" t="s">
        <v>3740</v>
      </c>
      <c r="B49" s="779">
        <v>13276.97</v>
      </c>
      <c r="C49" s="779">
        <v>13276.974</v>
      </c>
      <c r="D49" s="779">
        <v>0</v>
      </c>
      <c r="E49" s="779">
        <v>0</v>
      </c>
      <c r="F49" s="779">
        <f t="shared" si="0"/>
        <v>13276.97</v>
      </c>
      <c r="G49" s="779">
        <f t="shared" si="0"/>
        <v>13276.974</v>
      </c>
    </row>
    <row r="50" spans="1:7" s="780" customFormat="1" ht="12.75" customHeight="1" x14ac:dyDescent="0.2">
      <c r="A50" s="778" t="s">
        <v>3741</v>
      </c>
      <c r="B50" s="779">
        <v>11013.62</v>
      </c>
      <c r="C50" s="779">
        <v>11013.618999999999</v>
      </c>
      <c r="D50" s="779">
        <v>0</v>
      </c>
      <c r="E50" s="779">
        <v>0</v>
      </c>
      <c r="F50" s="779">
        <f t="shared" si="0"/>
        <v>11013.62</v>
      </c>
      <c r="G50" s="779">
        <f t="shared" si="0"/>
        <v>11013.618999999999</v>
      </c>
    </row>
    <row r="51" spans="1:7" s="780" customFormat="1" ht="12.75" customHeight="1" x14ac:dyDescent="0.2">
      <c r="A51" s="778" t="s">
        <v>3742</v>
      </c>
      <c r="B51" s="779">
        <v>10611.66</v>
      </c>
      <c r="C51" s="779">
        <v>10611.654</v>
      </c>
      <c r="D51" s="779">
        <v>0</v>
      </c>
      <c r="E51" s="779">
        <v>0</v>
      </c>
      <c r="F51" s="779">
        <f t="shared" si="0"/>
        <v>10611.66</v>
      </c>
      <c r="G51" s="779">
        <f t="shared" si="0"/>
        <v>10611.654</v>
      </c>
    </row>
    <row r="52" spans="1:7" s="780" customFormat="1" ht="12.75" customHeight="1" x14ac:dyDescent="0.2">
      <c r="A52" s="778" t="s">
        <v>3743</v>
      </c>
      <c r="B52" s="779">
        <v>3229.91</v>
      </c>
      <c r="C52" s="779">
        <v>3229.9139999999998</v>
      </c>
      <c r="D52" s="779">
        <v>0</v>
      </c>
      <c r="E52" s="779">
        <v>0</v>
      </c>
      <c r="F52" s="779">
        <f t="shared" si="0"/>
        <v>3229.91</v>
      </c>
      <c r="G52" s="779">
        <f t="shared" si="0"/>
        <v>3229.9139999999998</v>
      </c>
    </row>
    <row r="53" spans="1:7" s="780" customFormat="1" ht="12.75" customHeight="1" x14ac:dyDescent="0.2">
      <c r="A53" s="778" t="s">
        <v>3744</v>
      </c>
      <c r="B53" s="779">
        <v>8376.81</v>
      </c>
      <c r="C53" s="779">
        <v>8376.8080000000009</v>
      </c>
      <c r="D53" s="779">
        <v>0</v>
      </c>
      <c r="E53" s="779">
        <v>0</v>
      </c>
      <c r="F53" s="779">
        <f t="shared" si="0"/>
        <v>8376.81</v>
      </c>
      <c r="G53" s="779">
        <f t="shared" si="0"/>
        <v>8376.8080000000009</v>
      </c>
    </row>
    <row r="54" spans="1:7" s="780" customFormat="1" ht="12.75" customHeight="1" x14ac:dyDescent="0.2">
      <c r="A54" s="778" t="s">
        <v>3745</v>
      </c>
      <c r="B54" s="779">
        <v>2751.05</v>
      </c>
      <c r="C54" s="779">
        <v>2751.0530000000003</v>
      </c>
      <c r="D54" s="779">
        <v>0</v>
      </c>
      <c r="E54" s="779">
        <v>0</v>
      </c>
      <c r="F54" s="779">
        <f t="shared" si="0"/>
        <v>2751.05</v>
      </c>
      <c r="G54" s="779">
        <f t="shared" si="0"/>
        <v>2751.0530000000003</v>
      </c>
    </row>
    <row r="55" spans="1:7" s="780" customFormat="1" ht="12.75" customHeight="1" x14ac:dyDescent="0.2">
      <c r="A55" s="778" t="s">
        <v>3746</v>
      </c>
      <c r="B55" s="779">
        <v>8779.39</v>
      </c>
      <c r="C55" s="779">
        <v>8779.384</v>
      </c>
      <c r="D55" s="779">
        <v>0</v>
      </c>
      <c r="E55" s="779">
        <v>0</v>
      </c>
      <c r="F55" s="779">
        <f t="shared" si="0"/>
        <v>8779.39</v>
      </c>
      <c r="G55" s="779">
        <f t="shared" si="0"/>
        <v>8779.384</v>
      </c>
    </row>
    <row r="56" spans="1:7" s="780" customFormat="1" ht="12.75" customHeight="1" x14ac:dyDescent="0.2">
      <c r="A56" s="778" t="s">
        <v>3747</v>
      </c>
      <c r="B56" s="779">
        <v>4919.1000000000004</v>
      </c>
      <c r="C56" s="779">
        <v>4919.098</v>
      </c>
      <c r="D56" s="779">
        <v>0</v>
      </c>
      <c r="E56" s="779">
        <v>0</v>
      </c>
      <c r="F56" s="779">
        <f t="shared" si="0"/>
        <v>4919.1000000000004</v>
      </c>
      <c r="G56" s="779">
        <f t="shared" si="0"/>
        <v>4919.098</v>
      </c>
    </row>
    <row r="57" spans="1:7" s="780" customFormat="1" ht="12.75" customHeight="1" x14ac:dyDescent="0.2">
      <c r="A57" s="778" t="s">
        <v>3748</v>
      </c>
      <c r="B57" s="779">
        <v>2595.25</v>
      </c>
      <c r="C57" s="779">
        <v>2595.2449999999999</v>
      </c>
      <c r="D57" s="779">
        <v>0</v>
      </c>
      <c r="E57" s="779">
        <v>0</v>
      </c>
      <c r="F57" s="779">
        <f t="shared" si="0"/>
        <v>2595.25</v>
      </c>
      <c r="G57" s="779">
        <f t="shared" si="0"/>
        <v>2595.2449999999999</v>
      </c>
    </row>
    <row r="58" spans="1:7" s="780" customFormat="1" ht="12.75" customHeight="1" x14ac:dyDescent="0.2">
      <c r="A58" s="778" t="s">
        <v>3749</v>
      </c>
      <c r="B58" s="779">
        <v>4202.6900000000005</v>
      </c>
      <c r="C58" s="779">
        <v>4202.6849999999995</v>
      </c>
      <c r="D58" s="779">
        <v>0</v>
      </c>
      <c r="E58" s="779">
        <v>0</v>
      </c>
      <c r="F58" s="779">
        <f t="shared" si="0"/>
        <v>4202.6900000000005</v>
      </c>
      <c r="G58" s="779">
        <f t="shared" si="0"/>
        <v>4202.6849999999995</v>
      </c>
    </row>
    <row r="59" spans="1:7" s="780" customFormat="1" ht="12.75" customHeight="1" x14ac:dyDescent="0.2">
      <c r="A59" s="778" t="s">
        <v>3750</v>
      </c>
      <c r="B59" s="779">
        <v>10512.050000000001</v>
      </c>
      <c r="C59" s="779">
        <v>10512.049000000001</v>
      </c>
      <c r="D59" s="779">
        <v>0</v>
      </c>
      <c r="E59" s="779">
        <v>0</v>
      </c>
      <c r="F59" s="779">
        <f t="shared" si="0"/>
        <v>10512.050000000001</v>
      </c>
      <c r="G59" s="779">
        <f t="shared" si="0"/>
        <v>10512.049000000001</v>
      </c>
    </row>
    <row r="60" spans="1:7" s="780" customFormat="1" ht="12.75" customHeight="1" x14ac:dyDescent="0.2">
      <c r="A60" s="778" t="s">
        <v>3751</v>
      </c>
      <c r="B60" s="779">
        <v>14004.9</v>
      </c>
      <c r="C60" s="779">
        <v>14004.896000000001</v>
      </c>
      <c r="D60" s="779">
        <v>0</v>
      </c>
      <c r="E60" s="779">
        <v>0</v>
      </c>
      <c r="F60" s="779">
        <f t="shared" si="0"/>
        <v>14004.9</v>
      </c>
      <c r="G60" s="779">
        <f t="shared" si="0"/>
        <v>14004.896000000001</v>
      </c>
    </row>
    <row r="61" spans="1:7" s="780" customFormat="1" ht="12.75" customHeight="1" x14ac:dyDescent="0.2">
      <c r="A61" s="778" t="s">
        <v>3752</v>
      </c>
      <c r="B61" s="779">
        <v>16776.920000000002</v>
      </c>
      <c r="C61" s="779">
        <v>16776.922999999999</v>
      </c>
      <c r="D61" s="779">
        <v>0</v>
      </c>
      <c r="E61" s="779">
        <v>0</v>
      </c>
      <c r="F61" s="779">
        <f t="shared" si="0"/>
        <v>16776.920000000002</v>
      </c>
      <c r="G61" s="779">
        <f t="shared" si="0"/>
        <v>16776.922999999999</v>
      </c>
    </row>
    <row r="62" spans="1:7" s="780" customFormat="1" ht="12.75" customHeight="1" x14ac:dyDescent="0.2">
      <c r="A62" s="778" t="s">
        <v>3753</v>
      </c>
      <c r="B62" s="779">
        <v>9163.59</v>
      </c>
      <c r="C62" s="779">
        <v>9163.5879999999997</v>
      </c>
      <c r="D62" s="779">
        <v>0</v>
      </c>
      <c r="E62" s="779">
        <v>0</v>
      </c>
      <c r="F62" s="779">
        <f t="shared" si="0"/>
        <v>9163.59</v>
      </c>
      <c r="G62" s="779">
        <f t="shared" si="0"/>
        <v>9163.5879999999997</v>
      </c>
    </row>
    <row r="63" spans="1:7" s="780" customFormat="1" ht="12.75" customHeight="1" x14ac:dyDescent="0.2">
      <c r="A63" s="778" t="s">
        <v>3754</v>
      </c>
      <c r="B63" s="779">
        <v>11379.44</v>
      </c>
      <c r="C63" s="779">
        <v>11379.44</v>
      </c>
      <c r="D63" s="779">
        <v>0</v>
      </c>
      <c r="E63" s="779">
        <v>0</v>
      </c>
      <c r="F63" s="779">
        <f t="shared" si="0"/>
        <v>11379.44</v>
      </c>
      <c r="G63" s="779">
        <f t="shared" si="0"/>
        <v>11379.44</v>
      </c>
    </row>
    <row r="64" spans="1:7" s="780" customFormat="1" ht="12.75" customHeight="1" x14ac:dyDescent="0.2">
      <c r="A64" s="778" t="s">
        <v>3755</v>
      </c>
      <c r="B64" s="779">
        <v>3693.77</v>
      </c>
      <c r="C64" s="779">
        <v>3693.7740000000003</v>
      </c>
      <c r="D64" s="779">
        <v>0</v>
      </c>
      <c r="E64" s="779">
        <v>0</v>
      </c>
      <c r="F64" s="779">
        <f t="shared" si="0"/>
        <v>3693.77</v>
      </c>
      <c r="G64" s="779">
        <f t="shared" si="0"/>
        <v>3693.7740000000003</v>
      </c>
    </row>
    <row r="65" spans="1:7" s="780" customFormat="1" ht="12.75" customHeight="1" x14ac:dyDescent="0.2">
      <c r="A65" s="778" t="s">
        <v>3756</v>
      </c>
      <c r="B65" s="779">
        <v>5159.91</v>
      </c>
      <c r="C65" s="779">
        <v>5159.9059999999999</v>
      </c>
      <c r="D65" s="779">
        <v>0</v>
      </c>
      <c r="E65" s="779">
        <v>0</v>
      </c>
      <c r="F65" s="779">
        <f t="shared" si="0"/>
        <v>5159.91</v>
      </c>
      <c r="G65" s="779">
        <f t="shared" si="0"/>
        <v>5159.9059999999999</v>
      </c>
    </row>
    <row r="66" spans="1:7" s="780" customFormat="1" ht="12.75" customHeight="1" x14ac:dyDescent="0.2">
      <c r="A66" s="778" t="s">
        <v>3757</v>
      </c>
      <c r="B66" s="779">
        <v>6086.4199999999992</v>
      </c>
      <c r="C66" s="779">
        <v>6086.4180000000006</v>
      </c>
      <c r="D66" s="779">
        <v>0</v>
      </c>
      <c r="E66" s="779">
        <v>0</v>
      </c>
      <c r="F66" s="779">
        <f t="shared" si="0"/>
        <v>6086.4199999999992</v>
      </c>
      <c r="G66" s="779">
        <f t="shared" si="0"/>
        <v>6086.4180000000006</v>
      </c>
    </row>
    <row r="67" spans="1:7" s="780" customFormat="1" ht="12.75" customHeight="1" x14ac:dyDescent="0.2">
      <c r="A67" s="778" t="s">
        <v>3758</v>
      </c>
      <c r="B67" s="779">
        <v>4857.2299999999996</v>
      </c>
      <c r="C67" s="779">
        <v>4857.2250000000004</v>
      </c>
      <c r="D67" s="779">
        <v>0</v>
      </c>
      <c r="E67" s="779">
        <v>0</v>
      </c>
      <c r="F67" s="779">
        <f t="shared" si="0"/>
        <v>4857.2299999999996</v>
      </c>
      <c r="G67" s="779">
        <f t="shared" si="0"/>
        <v>4857.2250000000004</v>
      </c>
    </row>
    <row r="68" spans="1:7" s="780" customFormat="1" ht="12.75" customHeight="1" x14ac:dyDescent="0.2">
      <c r="A68" s="778" t="s">
        <v>3759</v>
      </c>
      <c r="B68" s="779">
        <v>9183.56</v>
      </c>
      <c r="C68" s="779">
        <v>9183.5569999999989</v>
      </c>
      <c r="D68" s="779">
        <v>0</v>
      </c>
      <c r="E68" s="779">
        <v>0</v>
      </c>
      <c r="F68" s="779">
        <f t="shared" si="0"/>
        <v>9183.56</v>
      </c>
      <c r="G68" s="779">
        <f t="shared" si="0"/>
        <v>9183.5569999999989</v>
      </c>
    </row>
    <row r="69" spans="1:7" s="780" customFormat="1" ht="12.75" customHeight="1" x14ac:dyDescent="0.2">
      <c r="A69" s="778" t="s">
        <v>3760</v>
      </c>
      <c r="B69" s="779">
        <v>4160.9799999999996</v>
      </c>
      <c r="C69" s="779">
        <v>4160.9759999999997</v>
      </c>
      <c r="D69" s="779">
        <v>0</v>
      </c>
      <c r="E69" s="779">
        <v>0</v>
      </c>
      <c r="F69" s="779">
        <f t="shared" si="0"/>
        <v>4160.9799999999996</v>
      </c>
      <c r="G69" s="779">
        <f t="shared" si="0"/>
        <v>4160.9759999999997</v>
      </c>
    </row>
    <row r="70" spans="1:7" s="780" customFormat="1" ht="12.75" customHeight="1" x14ac:dyDescent="0.2">
      <c r="A70" s="778" t="s">
        <v>3761</v>
      </c>
      <c r="B70" s="779">
        <v>3730.06</v>
      </c>
      <c r="C70" s="779">
        <v>3730.0609999999997</v>
      </c>
      <c r="D70" s="779">
        <v>0</v>
      </c>
      <c r="E70" s="779">
        <v>0</v>
      </c>
      <c r="F70" s="779">
        <f t="shared" ref="F70:G133" si="1">B70+D70</f>
        <v>3730.06</v>
      </c>
      <c r="G70" s="779">
        <f t="shared" si="1"/>
        <v>3730.0609999999997</v>
      </c>
    </row>
    <row r="71" spans="1:7" s="780" customFormat="1" ht="12.75" customHeight="1" x14ac:dyDescent="0.2">
      <c r="A71" s="778" t="s">
        <v>3762</v>
      </c>
      <c r="B71" s="779">
        <v>3115.3100000000004</v>
      </c>
      <c r="C71" s="779">
        <v>3115.3049999999998</v>
      </c>
      <c r="D71" s="779">
        <v>0</v>
      </c>
      <c r="E71" s="779">
        <v>0</v>
      </c>
      <c r="F71" s="779">
        <f t="shared" si="1"/>
        <v>3115.3100000000004</v>
      </c>
      <c r="G71" s="779">
        <f t="shared" si="1"/>
        <v>3115.3049999999998</v>
      </c>
    </row>
    <row r="72" spans="1:7" s="780" customFormat="1" ht="12.75" customHeight="1" x14ac:dyDescent="0.2">
      <c r="A72" s="778" t="s">
        <v>3763</v>
      </c>
      <c r="B72" s="779">
        <v>9281.5</v>
      </c>
      <c r="C72" s="779">
        <v>9281.4940000000006</v>
      </c>
      <c r="D72" s="779">
        <v>0</v>
      </c>
      <c r="E72" s="779">
        <v>0</v>
      </c>
      <c r="F72" s="779">
        <f t="shared" si="1"/>
        <v>9281.5</v>
      </c>
      <c r="G72" s="779">
        <f t="shared" si="1"/>
        <v>9281.4940000000006</v>
      </c>
    </row>
    <row r="73" spans="1:7" s="780" customFormat="1" ht="12.75" customHeight="1" x14ac:dyDescent="0.2">
      <c r="A73" s="778" t="s">
        <v>3764</v>
      </c>
      <c r="B73" s="779">
        <v>7876.5499999999993</v>
      </c>
      <c r="C73" s="779">
        <v>7876.5460000000003</v>
      </c>
      <c r="D73" s="779">
        <v>0</v>
      </c>
      <c r="E73" s="779">
        <v>0</v>
      </c>
      <c r="F73" s="779">
        <f t="shared" si="1"/>
        <v>7876.5499999999993</v>
      </c>
      <c r="G73" s="779">
        <f t="shared" si="1"/>
        <v>7876.5460000000003</v>
      </c>
    </row>
    <row r="74" spans="1:7" s="780" customFormat="1" ht="12.75" customHeight="1" x14ac:dyDescent="0.2">
      <c r="A74" s="778" t="s">
        <v>3765</v>
      </c>
      <c r="B74" s="779">
        <v>5844.67</v>
      </c>
      <c r="C74" s="779">
        <v>5839.3080000000009</v>
      </c>
      <c r="D74" s="779">
        <v>0</v>
      </c>
      <c r="E74" s="779">
        <v>0</v>
      </c>
      <c r="F74" s="779">
        <f t="shared" si="1"/>
        <v>5844.67</v>
      </c>
      <c r="G74" s="779">
        <f t="shared" si="1"/>
        <v>5839.3080000000009</v>
      </c>
    </row>
    <row r="75" spans="1:7" s="780" customFormat="1" ht="12.75" customHeight="1" x14ac:dyDescent="0.2">
      <c r="A75" s="778" t="s">
        <v>3766</v>
      </c>
      <c r="B75" s="779">
        <v>3848.8599999999997</v>
      </c>
      <c r="C75" s="779">
        <v>3848.8559999999998</v>
      </c>
      <c r="D75" s="779">
        <v>0</v>
      </c>
      <c r="E75" s="779">
        <v>0</v>
      </c>
      <c r="F75" s="779">
        <f t="shared" si="1"/>
        <v>3848.8599999999997</v>
      </c>
      <c r="G75" s="779">
        <f t="shared" si="1"/>
        <v>3848.8559999999998</v>
      </c>
    </row>
    <row r="76" spans="1:7" s="780" customFormat="1" ht="12.75" customHeight="1" x14ac:dyDescent="0.2">
      <c r="A76" s="778" t="s">
        <v>3767</v>
      </c>
      <c r="B76" s="779">
        <v>6363.61</v>
      </c>
      <c r="C76" s="779">
        <v>6363.61</v>
      </c>
      <c r="D76" s="779">
        <v>0</v>
      </c>
      <c r="E76" s="779">
        <v>0</v>
      </c>
      <c r="F76" s="779">
        <f t="shared" si="1"/>
        <v>6363.61</v>
      </c>
      <c r="G76" s="779">
        <f t="shared" si="1"/>
        <v>6363.61</v>
      </c>
    </row>
    <row r="77" spans="1:7" s="780" customFormat="1" ht="12.75" customHeight="1" x14ac:dyDescent="0.2">
      <c r="A77" s="778" t="s">
        <v>3768</v>
      </c>
      <c r="B77" s="779">
        <v>8240.64</v>
      </c>
      <c r="C77" s="779">
        <v>8240.637999999999</v>
      </c>
      <c r="D77" s="779">
        <v>0</v>
      </c>
      <c r="E77" s="779">
        <v>0</v>
      </c>
      <c r="F77" s="779">
        <f t="shared" si="1"/>
        <v>8240.64</v>
      </c>
      <c r="G77" s="779">
        <f t="shared" si="1"/>
        <v>8240.637999999999</v>
      </c>
    </row>
    <row r="78" spans="1:7" s="780" customFormat="1" ht="12.75" customHeight="1" x14ac:dyDescent="0.2">
      <c r="A78" s="778" t="s">
        <v>3769</v>
      </c>
      <c r="B78" s="779">
        <v>11836.060000000001</v>
      </c>
      <c r="C78" s="779">
        <v>11836.065000000001</v>
      </c>
      <c r="D78" s="779">
        <v>0</v>
      </c>
      <c r="E78" s="779">
        <v>0</v>
      </c>
      <c r="F78" s="779">
        <f t="shared" si="1"/>
        <v>11836.060000000001</v>
      </c>
      <c r="G78" s="779">
        <f t="shared" si="1"/>
        <v>11836.065000000001</v>
      </c>
    </row>
    <row r="79" spans="1:7" s="780" customFormat="1" ht="12.75" customHeight="1" x14ac:dyDescent="0.2">
      <c r="A79" s="778" t="s">
        <v>3770</v>
      </c>
      <c r="B79" s="779">
        <v>3297.67</v>
      </c>
      <c r="C79" s="779">
        <v>3297.6680000000001</v>
      </c>
      <c r="D79" s="779">
        <v>0</v>
      </c>
      <c r="E79" s="779">
        <v>0</v>
      </c>
      <c r="F79" s="779">
        <f t="shared" si="1"/>
        <v>3297.67</v>
      </c>
      <c r="G79" s="779">
        <f t="shared" si="1"/>
        <v>3297.6680000000001</v>
      </c>
    </row>
    <row r="80" spans="1:7" s="780" customFormat="1" ht="12.75" customHeight="1" x14ac:dyDescent="0.2">
      <c r="A80" s="778" t="s">
        <v>3771</v>
      </c>
      <c r="B80" s="779">
        <v>3999.6000000000004</v>
      </c>
      <c r="C80" s="779">
        <v>3999.6</v>
      </c>
      <c r="D80" s="779">
        <v>0</v>
      </c>
      <c r="E80" s="779">
        <v>0</v>
      </c>
      <c r="F80" s="779">
        <f t="shared" si="1"/>
        <v>3999.6000000000004</v>
      </c>
      <c r="G80" s="779">
        <f t="shared" si="1"/>
        <v>3999.6</v>
      </c>
    </row>
    <row r="81" spans="1:7" s="780" customFormat="1" ht="12.75" customHeight="1" x14ac:dyDescent="0.2">
      <c r="A81" s="778" t="s">
        <v>3772</v>
      </c>
      <c r="B81" s="779">
        <v>7002.5</v>
      </c>
      <c r="C81" s="779">
        <v>7002.4989999999998</v>
      </c>
      <c r="D81" s="779">
        <v>0</v>
      </c>
      <c r="E81" s="779">
        <v>0</v>
      </c>
      <c r="F81" s="779">
        <f t="shared" si="1"/>
        <v>7002.5</v>
      </c>
      <c r="G81" s="779">
        <f t="shared" si="1"/>
        <v>7002.4989999999998</v>
      </c>
    </row>
    <row r="82" spans="1:7" s="780" customFormat="1" ht="12.75" customHeight="1" x14ac:dyDescent="0.2">
      <c r="A82" s="778" t="s">
        <v>3773</v>
      </c>
      <c r="B82" s="779">
        <v>7703.4400000000005</v>
      </c>
      <c r="C82" s="779">
        <v>7703.4340000000002</v>
      </c>
      <c r="D82" s="779">
        <v>0</v>
      </c>
      <c r="E82" s="779">
        <v>0</v>
      </c>
      <c r="F82" s="779">
        <f t="shared" si="1"/>
        <v>7703.4400000000005</v>
      </c>
      <c r="G82" s="779">
        <f t="shared" si="1"/>
        <v>7703.4340000000002</v>
      </c>
    </row>
    <row r="83" spans="1:7" s="780" customFormat="1" ht="12.75" customHeight="1" x14ac:dyDescent="0.2">
      <c r="A83" s="778" t="s">
        <v>3774</v>
      </c>
      <c r="B83" s="779">
        <v>3372.13</v>
      </c>
      <c r="C83" s="779">
        <v>3372.1280000000002</v>
      </c>
      <c r="D83" s="779">
        <v>0</v>
      </c>
      <c r="E83" s="779">
        <v>0</v>
      </c>
      <c r="F83" s="779">
        <f t="shared" si="1"/>
        <v>3372.13</v>
      </c>
      <c r="G83" s="779">
        <f t="shared" si="1"/>
        <v>3372.1280000000002</v>
      </c>
    </row>
    <row r="84" spans="1:7" s="780" customFormat="1" ht="12.75" customHeight="1" x14ac:dyDescent="0.2">
      <c r="A84" s="778" t="s">
        <v>3775</v>
      </c>
      <c r="B84" s="779">
        <v>1822.2</v>
      </c>
      <c r="C84" s="779">
        <v>1822.1990000000001</v>
      </c>
      <c r="D84" s="779">
        <v>0</v>
      </c>
      <c r="E84" s="779">
        <v>0</v>
      </c>
      <c r="F84" s="779">
        <f t="shared" si="1"/>
        <v>1822.2</v>
      </c>
      <c r="G84" s="779">
        <f t="shared" si="1"/>
        <v>1822.1990000000001</v>
      </c>
    </row>
    <row r="85" spans="1:7" s="780" customFormat="1" ht="12.75" customHeight="1" x14ac:dyDescent="0.2">
      <c r="A85" s="778" t="s">
        <v>3776</v>
      </c>
      <c r="B85" s="779">
        <v>1965.8600000000001</v>
      </c>
      <c r="C85" s="779">
        <v>1965.864</v>
      </c>
      <c r="D85" s="779">
        <v>0</v>
      </c>
      <c r="E85" s="779">
        <v>0</v>
      </c>
      <c r="F85" s="779">
        <f t="shared" si="1"/>
        <v>1965.8600000000001</v>
      </c>
      <c r="G85" s="779">
        <f t="shared" si="1"/>
        <v>1965.864</v>
      </c>
    </row>
    <row r="86" spans="1:7" s="780" customFormat="1" ht="12.75" customHeight="1" x14ac:dyDescent="0.2">
      <c r="A86" s="778" t="s">
        <v>3777</v>
      </c>
      <c r="B86" s="779">
        <v>1628.82</v>
      </c>
      <c r="C86" s="779">
        <v>1628.816</v>
      </c>
      <c r="D86" s="779">
        <v>0</v>
      </c>
      <c r="E86" s="779">
        <v>0</v>
      </c>
      <c r="F86" s="779">
        <f t="shared" si="1"/>
        <v>1628.82</v>
      </c>
      <c r="G86" s="779">
        <f t="shared" si="1"/>
        <v>1628.816</v>
      </c>
    </row>
    <row r="87" spans="1:7" s="780" customFormat="1" ht="12.75" customHeight="1" x14ac:dyDescent="0.2">
      <c r="A87" s="778" t="s">
        <v>3778</v>
      </c>
      <c r="B87" s="779">
        <v>10911.029999999999</v>
      </c>
      <c r="C87" s="779">
        <v>10911.029</v>
      </c>
      <c r="D87" s="779">
        <v>0</v>
      </c>
      <c r="E87" s="779">
        <v>0</v>
      </c>
      <c r="F87" s="779">
        <f t="shared" si="1"/>
        <v>10911.029999999999</v>
      </c>
      <c r="G87" s="779">
        <f t="shared" si="1"/>
        <v>10911.029</v>
      </c>
    </row>
    <row r="88" spans="1:7" s="780" customFormat="1" ht="12.75" customHeight="1" x14ac:dyDescent="0.2">
      <c r="A88" s="778" t="s">
        <v>3779</v>
      </c>
      <c r="B88" s="779">
        <v>8195.99</v>
      </c>
      <c r="C88" s="779">
        <v>8195.9879999999994</v>
      </c>
      <c r="D88" s="779">
        <v>0</v>
      </c>
      <c r="E88" s="779">
        <v>0</v>
      </c>
      <c r="F88" s="779">
        <f t="shared" si="1"/>
        <v>8195.99</v>
      </c>
      <c r="G88" s="779">
        <f t="shared" si="1"/>
        <v>8195.9879999999994</v>
      </c>
    </row>
    <row r="89" spans="1:7" s="780" customFormat="1" ht="12.75" customHeight="1" x14ac:dyDescent="0.2">
      <c r="A89" s="778" t="s">
        <v>3780</v>
      </c>
      <c r="B89" s="779">
        <v>2750.02</v>
      </c>
      <c r="C89" s="779">
        <v>2750.0190000000002</v>
      </c>
      <c r="D89" s="779">
        <v>0</v>
      </c>
      <c r="E89" s="779">
        <v>0</v>
      </c>
      <c r="F89" s="779">
        <f t="shared" si="1"/>
        <v>2750.02</v>
      </c>
      <c r="G89" s="779">
        <f t="shared" si="1"/>
        <v>2750.0190000000002</v>
      </c>
    </row>
    <row r="90" spans="1:7" s="780" customFormat="1" ht="12.75" customHeight="1" x14ac:dyDescent="0.2">
      <c r="A90" s="778" t="s">
        <v>3781</v>
      </c>
      <c r="B90" s="779">
        <v>2544.7600000000002</v>
      </c>
      <c r="C90" s="779">
        <v>2544.7560000000003</v>
      </c>
      <c r="D90" s="779">
        <v>0</v>
      </c>
      <c r="E90" s="779">
        <v>0</v>
      </c>
      <c r="F90" s="779">
        <f t="shared" si="1"/>
        <v>2544.7600000000002</v>
      </c>
      <c r="G90" s="779">
        <f t="shared" si="1"/>
        <v>2544.7560000000003</v>
      </c>
    </row>
    <row r="91" spans="1:7" s="780" customFormat="1" ht="12.75" customHeight="1" x14ac:dyDescent="0.2">
      <c r="A91" s="778" t="s">
        <v>3782</v>
      </c>
      <c r="B91" s="779">
        <v>1427.03</v>
      </c>
      <c r="C91" s="779">
        <v>1427.029</v>
      </c>
      <c r="D91" s="779">
        <v>0</v>
      </c>
      <c r="E91" s="779">
        <v>0</v>
      </c>
      <c r="F91" s="779">
        <f t="shared" si="1"/>
        <v>1427.03</v>
      </c>
      <c r="G91" s="779">
        <f t="shared" si="1"/>
        <v>1427.029</v>
      </c>
    </row>
    <row r="92" spans="1:7" s="780" customFormat="1" ht="12.75" customHeight="1" x14ac:dyDescent="0.2">
      <c r="A92" s="778" t="s">
        <v>3783</v>
      </c>
      <c r="B92" s="779">
        <v>3579.13</v>
      </c>
      <c r="C92" s="779">
        <v>3579.1260000000002</v>
      </c>
      <c r="D92" s="779">
        <v>0</v>
      </c>
      <c r="E92" s="779">
        <v>0</v>
      </c>
      <c r="F92" s="779">
        <f t="shared" si="1"/>
        <v>3579.13</v>
      </c>
      <c r="G92" s="779">
        <f t="shared" si="1"/>
        <v>3579.1260000000002</v>
      </c>
    </row>
    <row r="93" spans="1:7" s="780" customFormat="1" ht="12.75" customHeight="1" x14ac:dyDescent="0.2">
      <c r="A93" s="778" t="s">
        <v>3784</v>
      </c>
      <c r="B93" s="779">
        <v>9870.0400000000009</v>
      </c>
      <c r="C93" s="779">
        <v>9870.0349999999999</v>
      </c>
      <c r="D93" s="779">
        <v>0</v>
      </c>
      <c r="E93" s="779">
        <v>0</v>
      </c>
      <c r="F93" s="779">
        <f t="shared" si="1"/>
        <v>9870.0400000000009</v>
      </c>
      <c r="G93" s="779">
        <f t="shared" si="1"/>
        <v>9870.0349999999999</v>
      </c>
    </row>
    <row r="94" spans="1:7" s="780" customFormat="1" ht="12.75" customHeight="1" x14ac:dyDescent="0.2">
      <c r="A94" s="778" t="s">
        <v>3785</v>
      </c>
      <c r="B94" s="779">
        <v>11204.580000000002</v>
      </c>
      <c r="C94" s="779">
        <v>11204.580000000002</v>
      </c>
      <c r="D94" s="779">
        <v>0</v>
      </c>
      <c r="E94" s="779">
        <v>0</v>
      </c>
      <c r="F94" s="779">
        <f t="shared" si="1"/>
        <v>11204.580000000002</v>
      </c>
      <c r="G94" s="779">
        <f t="shared" si="1"/>
        <v>11204.580000000002</v>
      </c>
    </row>
    <row r="95" spans="1:7" s="780" customFormat="1" ht="12.75" customHeight="1" x14ac:dyDescent="0.2">
      <c r="A95" s="778" t="s">
        <v>3786</v>
      </c>
      <c r="B95" s="779">
        <v>6436.7300000000005</v>
      </c>
      <c r="C95" s="779">
        <v>6436.723</v>
      </c>
      <c r="D95" s="779">
        <v>0</v>
      </c>
      <c r="E95" s="779">
        <v>0</v>
      </c>
      <c r="F95" s="779">
        <f t="shared" si="1"/>
        <v>6436.7300000000005</v>
      </c>
      <c r="G95" s="779">
        <f t="shared" si="1"/>
        <v>6436.723</v>
      </c>
    </row>
    <row r="96" spans="1:7" s="780" customFormat="1" ht="12.75" customHeight="1" x14ac:dyDescent="0.2">
      <c r="A96" s="778" t="s">
        <v>3787</v>
      </c>
      <c r="B96" s="779">
        <v>2898.2799999999997</v>
      </c>
      <c r="C96" s="779">
        <v>2898.2799999999997</v>
      </c>
      <c r="D96" s="779">
        <v>0</v>
      </c>
      <c r="E96" s="779">
        <v>0</v>
      </c>
      <c r="F96" s="779">
        <f t="shared" si="1"/>
        <v>2898.2799999999997</v>
      </c>
      <c r="G96" s="779">
        <f t="shared" si="1"/>
        <v>2898.2799999999997</v>
      </c>
    </row>
    <row r="97" spans="1:7" s="780" customFormat="1" ht="12.75" customHeight="1" x14ac:dyDescent="0.2">
      <c r="A97" s="778" t="s">
        <v>3788</v>
      </c>
      <c r="B97" s="779">
        <v>8390.18</v>
      </c>
      <c r="C97" s="779">
        <v>8390.1819999999989</v>
      </c>
      <c r="D97" s="779">
        <v>0</v>
      </c>
      <c r="E97" s="779">
        <v>0</v>
      </c>
      <c r="F97" s="779">
        <f t="shared" si="1"/>
        <v>8390.18</v>
      </c>
      <c r="G97" s="779">
        <f t="shared" si="1"/>
        <v>8390.1819999999989</v>
      </c>
    </row>
    <row r="98" spans="1:7" s="780" customFormat="1" ht="12.75" customHeight="1" x14ac:dyDescent="0.2">
      <c r="A98" s="778" t="s">
        <v>3789</v>
      </c>
      <c r="B98" s="779">
        <v>6206.59</v>
      </c>
      <c r="C98" s="779">
        <v>6206.5849999999991</v>
      </c>
      <c r="D98" s="779">
        <v>0</v>
      </c>
      <c r="E98" s="779">
        <v>0</v>
      </c>
      <c r="F98" s="779">
        <f t="shared" si="1"/>
        <v>6206.59</v>
      </c>
      <c r="G98" s="779">
        <f t="shared" si="1"/>
        <v>6206.5849999999991</v>
      </c>
    </row>
    <row r="99" spans="1:7" s="780" customFormat="1" ht="12.75" customHeight="1" x14ac:dyDescent="0.2">
      <c r="A99" s="778" t="s">
        <v>3790</v>
      </c>
      <c r="B99" s="779">
        <v>7542.8099999999995</v>
      </c>
      <c r="C99" s="779">
        <v>7542.8029999999999</v>
      </c>
      <c r="D99" s="779">
        <v>0</v>
      </c>
      <c r="E99" s="779">
        <v>0</v>
      </c>
      <c r="F99" s="779">
        <f t="shared" si="1"/>
        <v>7542.8099999999995</v>
      </c>
      <c r="G99" s="779">
        <f t="shared" si="1"/>
        <v>7542.8029999999999</v>
      </c>
    </row>
    <row r="100" spans="1:7" s="780" customFormat="1" ht="12.75" customHeight="1" x14ac:dyDescent="0.2">
      <c r="A100" s="778" t="s">
        <v>3791</v>
      </c>
      <c r="B100" s="779">
        <v>3415.9900000000002</v>
      </c>
      <c r="C100" s="779">
        <v>3415.9880000000003</v>
      </c>
      <c r="D100" s="779">
        <v>0</v>
      </c>
      <c r="E100" s="779">
        <v>0</v>
      </c>
      <c r="F100" s="779">
        <f t="shared" si="1"/>
        <v>3415.9900000000002</v>
      </c>
      <c r="G100" s="779">
        <f t="shared" si="1"/>
        <v>3415.9880000000003</v>
      </c>
    </row>
    <row r="101" spans="1:7" s="780" customFormat="1" ht="12.75" customHeight="1" x14ac:dyDescent="0.2">
      <c r="A101" s="778" t="s">
        <v>3792</v>
      </c>
      <c r="B101" s="779">
        <v>3415.7</v>
      </c>
      <c r="C101" s="779">
        <v>3415.6980000000003</v>
      </c>
      <c r="D101" s="779">
        <v>0</v>
      </c>
      <c r="E101" s="779">
        <v>0</v>
      </c>
      <c r="F101" s="779">
        <f t="shared" si="1"/>
        <v>3415.7</v>
      </c>
      <c r="G101" s="779">
        <f t="shared" si="1"/>
        <v>3415.6980000000003</v>
      </c>
    </row>
    <row r="102" spans="1:7" s="780" customFormat="1" ht="12.75" customHeight="1" x14ac:dyDescent="0.2">
      <c r="A102" s="778" t="s">
        <v>3793</v>
      </c>
      <c r="B102" s="779">
        <v>3689.54</v>
      </c>
      <c r="C102" s="779">
        <v>3689.538</v>
      </c>
      <c r="D102" s="779">
        <v>0</v>
      </c>
      <c r="E102" s="779">
        <v>0</v>
      </c>
      <c r="F102" s="779">
        <f t="shared" si="1"/>
        <v>3689.54</v>
      </c>
      <c r="G102" s="779">
        <f t="shared" si="1"/>
        <v>3689.538</v>
      </c>
    </row>
    <row r="103" spans="1:7" s="780" customFormat="1" ht="12.75" customHeight="1" x14ac:dyDescent="0.2">
      <c r="A103" s="778" t="s">
        <v>3794</v>
      </c>
      <c r="B103" s="779">
        <v>6134.06</v>
      </c>
      <c r="C103" s="779">
        <v>6134.0540000000001</v>
      </c>
      <c r="D103" s="779">
        <v>0</v>
      </c>
      <c r="E103" s="779">
        <v>0</v>
      </c>
      <c r="F103" s="779">
        <f t="shared" si="1"/>
        <v>6134.06</v>
      </c>
      <c r="G103" s="779">
        <f t="shared" si="1"/>
        <v>6134.0540000000001</v>
      </c>
    </row>
    <row r="104" spans="1:7" s="780" customFormat="1" ht="12.75" customHeight="1" x14ac:dyDescent="0.2">
      <c r="A104" s="778" t="s">
        <v>3795</v>
      </c>
      <c r="B104" s="779">
        <v>5392.02</v>
      </c>
      <c r="C104" s="779">
        <v>5392.018</v>
      </c>
      <c r="D104" s="779">
        <v>0</v>
      </c>
      <c r="E104" s="779">
        <v>0</v>
      </c>
      <c r="F104" s="779">
        <f t="shared" si="1"/>
        <v>5392.02</v>
      </c>
      <c r="G104" s="779">
        <f t="shared" si="1"/>
        <v>5392.018</v>
      </c>
    </row>
    <row r="105" spans="1:7" s="780" customFormat="1" ht="12.75" customHeight="1" x14ac:dyDescent="0.2">
      <c r="A105" s="778" t="s">
        <v>3796</v>
      </c>
      <c r="B105" s="779">
        <v>2507.0500000000002</v>
      </c>
      <c r="C105" s="779">
        <v>2507.0519999999997</v>
      </c>
      <c r="D105" s="779">
        <v>0</v>
      </c>
      <c r="E105" s="779">
        <v>0</v>
      </c>
      <c r="F105" s="779">
        <f t="shared" si="1"/>
        <v>2507.0500000000002</v>
      </c>
      <c r="G105" s="779">
        <f t="shared" si="1"/>
        <v>2507.0519999999997</v>
      </c>
    </row>
    <row r="106" spans="1:7" s="780" customFormat="1" ht="12.75" customHeight="1" x14ac:dyDescent="0.2">
      <c r="A106" s="778" t="s">
        <v>3797</v>
      </c>
      <c r="B106" s="779">
        <v>2492.9</v>
      </c>
      <c r="C106" s="779">
        <v>2492.8980000000001</v>
      </c>
      <c r="D106" s="779">
        <v>0</v>
      </c>
      <c r="E106" s="779">
        <v>0</v>
      </c>
      <c r="F106" s="779">
        <f t="shared" si="1"/>
        <v>2492.9</v>
      </c>
      <c r="G106" s="779">
        <f t="shared" si="1"/>
        <v>2492.8980000000001</v>
      </c>
    </row>
    <row r="107" spans="1:7" s="780" customFormat="1" ht="12.75" customHeight="1" x14ac:dyDescent="0.2">
      <c r="A107" s="778" t="s">
        <v>3798</v>
      </c>
      <c r="B107" s="779">
        <v>2990.02</v>
      </c>
      <c r="C107" s="779">
        <v>2990.0150000000003</v>
      </c>
      <c r="D107" s="779">
        <v>0</v>
      </c>
      <c r="E107" s="779">
        <v>0</v>
      </c>
      <c r="F107" s="779">
        <f t="shared" si="1"/>
        <v>2990.02</v>
      </c>
      <c r="G107" s="779">
        <f t="shared" si="1"/>
        <v>2990.0150000000003</v>
      </c>
    </row>
    <row r="108" spans="1:7" s="780" customFormat="1" ht="12.75" customHeight="1" x14ac:dyDescent="0.2">
      <c r="A108" s="778" t="s">
        <v>3799</v>
      </c>
      <c r="B108" s="779">
        <v>8848.9500000000007</v>
      </c>
      <c r="C108" s="779">
        <v>8848.9470000000001</v>
      </c>
      <c r="D108" s="779">
        <v>0</v>
      </c>
      <c r="E108" s="779">
        <v>0</v>
      </c>
      <c r="F108" s="779">
        <f t="shared" si="1"/>
        <v>8848.9500000000007</v>
      </c>
      <c r="G108" s="779">
        <f t="shared" si="1"/>
        <v>8848.9470000000001</v>
      </c>
    </row>
    <row r="109" spans="1:7" s="780" customFormat="1" ht="12.75" customHeight="1" x14ac:dyDescent="0.2">
      <c r="A109" s="778" t="s">
        <v>3800</v>
      </c>
      <c r="B109" s="779">
        <v>5607.91</v>
      </c>
      <c r="C109" s="779">
        <v>5607.9120000000003</v>
      </c>
      <c r="D109" s="779">
        <v>0</v>
      </c>
      <c r="E109" s="779">
        <v>0</v>
      </c>
      <c r="F109" s="779">
        <f t="shared" si="1"/>
        <v>5607.91</v>
      </c>
      <c r="G109" s="779">
        <f t="shared" si="1"/>
        <v>5607.9120000000003</v>
      </c>
    </row>
    <row r="110" spans="1:7" s="780" customFormat="1" ht="12.75" customHeight="1" x14ac:dyDescent="0.2">
      <c r="A110" s="778" t="s">
        <v>3801</v>
      </c>
      <c r="B110" s="779">
        <v>1636.04</v>
      </c>
      <c r="C110" s="779">
        <v>1636.0410000000002</v>
      </c>
      <c r="D110" s="779">
        <v>0</v>
      </c>
      <c r="E110" s="779">
        <v>0</v>
      </c>
      <c r="F110" s="779">
        <f t="shared" si="1"/>
        <v>1636.04</v>
      </c>
      <c r="G110" s="779">
        <f t="shared" si="1"/>
        <v>1636.0410000000002</v>
      </c>
    </row>
    <row r="111" spans="1:7" s="780" customFormat="1" ht="12.75" customHeight="1" x14ac:dyDescent="0.2">
      <c r="A111" s="778" t="s">
        <v>3802</v>
      </c>
      <c r="B111" s="779">
        <v>2648.14</v>
      </c>
      <c r="C111" s="779">
        <v>2648.1370000000002</v>
      </c>
      <c r="D111" s="779">
        <v>0</v>
      </c>
      <c r="E111" s="779">
        <v>0</v>
      </c>
      <c r="F111" s="779">
        <f t="shared" si="1"/>
        <v>2648.14</v>
      </c>
      <c r="G111" s="779">
        <f t="shared" si="1"/>
        <v>2648.1370000000002</v>
      </c>
    </row>
    <row r="112" spans="1:7" s="780" customFormat="1" ht="12.75" customHeight="1" x14ac:dyDescent="0.2">
      <c r="A112" s="778" t="s">
        <v>3803</v>
      </c>
      <c r="B112" s="779">
        <v>1420.34</v>
      </c>
      <c r="C112" s="779">
        <v>1420.338</v>
      </c>
      <c r="D112" s="779">
        <v>0</v>
      </c>
      <c r="E112" s="779">
        <v>0</v>
      </c>
      <c r="F112" s="779">
        <f t="shared" si="1"/>
        <v>1420.34</v>
      </c>
      <c r="G112" s="779">
        <f t="shared" si="1"/>
        <v>1420.338</v>
      </c>
    </row>
    <row r="113" spans="1:7" s="780" customFormat="1" ht="12.75" customHeight="1" x14ac:dyDescent="0.2">
      <c r="A113" s="778" t="s">
        <v>3804</v>
      </c>
      <c r="B113" s="779">
        <v>19920.810000000001</v>
      </c>
      <c r="C113" s="779">
        <v>19920.809000000001</v>
      </c>
      <c r="D113" s="779">
        <v>0</v>
      </c>
      <c r="E113" s="779">
        <v>0</v>
      </c>
      <c r="F113" s="779">
        <f t="shared" si="1"/>
        <v>19920.810000000001</v>
      </c>
      <c r="G113" s="779">
        <f t="shared" si="1"/>
        <v>19920.809000000001</v>
      </c>
    </row>
    <row r="114" spans="1:7" s="780" customFormat="1" ht="12.75" customHeight="1" x14ac:dyDescent="0.2">
      <c r="A114" s="778" t="s">
        <v>3805</v>
      </c>
      <c r="B114" s="779">
        <v>1480.6999999999998</v>
      </c>
      <c r="C114" s="779">
        <v>1480.691</v>
      </c>
      <c r="D114" s="779">
        <v>0</v>
      </c>
      <c r="E114" s="779">
        <v>0</v>
      </c>
      <c r="F114" s="779">
        <f t="shared" si="1"/>
        <v>1480.6999999999998</v>
      </c>
      <c r="G114" s="779">
        <f t="shared" si="1"/>
        <v>1480.691</v>
      </c>
    </row>
    <row r="115" spans="1:7" s="780" customFormat="1" ht="12.75" customHeight="1" x14ac:dyDescent="0.2">
      <c r="A115" s="778" t="s">
        <v>3806</v>
      </c>
      <c r="B115" s="779">
        <v>2763.47</v>
      </c>
      <c r="C115" s="779">
        <v>2763.4690000000001</v>
      </c>
      <c r="D115" s="779">
        <v>0</v>
      </c>
      <c r="E115" s="779">
        <v>0</v>
      </c>
      <c r="F115" s="779">
        <f t="shared" si="1"/>
        <v>2763.47</v>
      </c>
      <c r="G115" s="779">
        <f t="shared" si="1"/>
        <v>2763.4690000000001</v>
      </c>
    </row>
    <row r="116" spans="1:7" s="780" customFormat="1" ht="12.75" customHeight="1" x14ac:dyDescent="0.2">
      <c r="A116" s="778" t="s">
        <v>3807</v>
      </c>
      <c r="B116" s="779">
        <v>5792.1399999999994</v>
      </c>
      <c r="C116" s="779">
        <v>5792.1329999999998</v>
      </c>
      <c r="D116" s="779">
        <v>0</v>
      </c>
      <c r="E116" s="779">
        <v>0</v>
      </c>
      <c r="F116" s="779">
        <f t="shared" si="1"/>
        <v>5792.1399999999994</v>
      </c>
      <c r="G116" s="779">
        <f t="shared" si="1"/>
        <v>5792.1329999999998</v>
      </c>
    </row>
    <row r="117" spans="1:7" s="780" customFormat="1" ht="12.75" customHeight="1" x14ac:dyDescent="0.2">
      <c r="A117" s="778" t="s">
        <v>3808</v>
      </c>
      <c r="B117" s="779">
        <v>5527.91</v>
      </c>
      <c r="C117" s="779">
        <v>5527.9049999999997</v>
      </c>
      <c r="D117" s="779">
        <v>0</v>
      </c>
      <c r="E117" s="779">
        <v>0</v>
      </c>
      <c r="F117" s="779">
        <f t="shared" si="1"/>
        <v>5527.91</v>
      </c>
      <c r="G117" s="779">
        <f t="shared" si="1"/>
        <v>5527.9049999999997</v>
      </c>
    </row>
    <row r="118" spans="1:7" s="780" customFormat="1" ht="12.75" customHeight="1" x14ac:dyDescent="0.2">
      <c r="A118" s="778" t="s">
        <v>3809</v>
      </c>
      <c r="B118" s="779">
        <v>1432.31</v>
      </c>
      <c r="C118" s="779">
        <v>1432.3109999999999</v>
      </c>
      <c r="D118" s="779">
        <v>0</v>
      </c>
      <c r="E118" s="779">
        <v>0</v>
      </c>
      <c r="F118" s="779">
        <f t="shared" si="1"/>
        <v>1432.31</v>
      </c>
      <c r="G118" s="779">
        <f t="shared" si="1"/>
        <v>1432.3109999999999</v>
      </c>
    </row>
    <row r="119" spans="1:7" s="780" customFormat="1" ht="12.75" customHeight="1" x14ac:dyDescent="0.2">
      <c r="A119" s="778" t="s">
        <v>3810</v>
      </c>
      <c r="B119" s="779">
        <v>3346.04</v>
      </c>
      <c r="C119" s="779">
        <v>3346.0379999999996</v>
      </c>
      <c r="D119" s="779">
        <v>0</v>
      </c>
      <c r="E119" s="779">
        <v>0</v>
      </c>
      <c r="F119" s="779">
        <f t="shared" si="1"/>
        <v>3346.04</v>
      </c>
      <c r="G119" s="779">
        <f t="shared" si="1"/>
        <v>3346.0379999999996</v>
      </c>
    </row>
    <row r="120" spans="1:7" s="780" customFormat="1" ht="12.75" customHeight="1" x14ac:dyDescent="0.2">
      <c r="A120" s="778" t="s">
        <v>3811</v>
      </c>
      <c r="B120" s="779">
        <v>1253.21</v>
      </c>
      <c r="C120" s="779">
        <v>1253.21</v>
      </c>
      <c r="D120" s="779">
        <v>0</v>
      </c>
      <c r="E120" s="779">
        <v>0</v>
      </c>
      <c r="F120" s="779">
        <f t="shared" si="1"/>
        <v>1253.21</v>
      </c>
      <c r="G120" s="779">
        <f t="shared" si="1"/>
        <v>1253.21</v>
      </c>
    </row>
    <row r="121" spans="1:7" s="780" customFormat="1" ht="12.75" customHeight="1" x14ac:dyDescent="0.2">
      <c r="A121" s="778" t="s">
        <v>3812</v>
      </c>
      <c r="B121" s="779">
        <v>6566.6200000000008</v>
      </c>
      <c r="C121" s="779">
        <v>6566.6130000000003</v>
      </c>
      <c r="D121" s="779">
        <v>0</v>
      </c>
      <c r="E121" s="779">
        <v>0</v>
      </c>
      <c r="F121" s="779">
        <f t="shared" si="1"/>
        <v>6566.6200000000008</v>
      </c>
      <c r="G121" s="779">
        <f t="shared" si="1"/>
        <v>6566.6130000000003</v>
      </c>
    </row>
    <row r="122" spans="1:7" s="780" customFormat="1" ht="12.75" customHeight="1" x14ac:dyDescent="0.2">
      <c r="A122" s="778" t="s">
        <v>3813</v>
      </c>
      <c r="B122" s="779">
        <v>1483.0700000000002</v>
      </c>
      <c r="C122" s="779">
        <v>1483.0709999999999</v>
      </c>
      <c r="D122" s="779">
        <v>0</v>
      </c>
      <c r="E122" s="779">
        <v>0</v>
      </c>
      <c r="F122" s="779">
        <f t="shared" si="1"/>
        <v>1483.0700000000002</v>
      </c>
      <c r="G122" s="779">
        <f t="shared" si="1"/>
        <v>1483.0709999999999</v>
      </c>
    </row>
    <row r="123" spans="1:7" s="780" customFormat="1" ht="12.75" customHeight="1" x14ac:dyDescent="0.2">
      <c r="A123" s="778" t="s">
        <v>3814</v>
      </c>
      <c r="B123" s="779">
        <v>2860.02</v>
      </c>
      <c r="C123" s="779">
        <v>2860.0189999999998</v>
      </c>
      <c r="D123" s="779">
        <v>0</v>
      </c>
      <c r="E123" s="779">
        <v>0</v>
      </c>
      <c r="F123" s="779">
        <f t="shared" si="1"/>
        <v>2860.02</v>
      </c>
      <c r="G123" s="779">
        <f t="shared" si="1"/>
        <v>2860.0189999999998</v>
      </c>
    </row>
    <row r="124" spans="1:7" s="780" customFormat="1" ht="12.75" customHeight="1" x14ac:dyDescent="0.2">
      <c r="A124" s="778" t="s">
        <v>3815</v>
      </c>
      <c r="B124" s="779">
        <v>11837.27</v>
      </c>
      <c r="C124" s="779">
        <v>11837.266</v>
      </c>
      <c r="D124" s="779">
        <v>0</v>
      </c>
      <c r="E124" s="779">
        <v>0</v>
      </c>
      <c r="F124" s="779">
        <f t="shared" si="1"/>
        <v>11837.27</v>
      </c>
      <c r="G124" s="779">
        <f t="shared" si="1"/>
        <v>11837.266</v>
      </c>
    </row>
    <row r="125" spans="1:7" s="780" customFormat="1" ht="12.75" customHeight="1" x14ac:dyDescent="0.2">
      <c r="A125" s="778" t="s">
        <v>3816</v>
      </c>
      <c r="B125" s="779">
        <v>7050.33</v>
      </c>
      <c r="C125" s="779">
        <v>7050.3310000000001</v>
      </c>
      <c r="D125" s="779">
        <v>0</v>
      </c>
      <c r="E125" s="779">
        <v>0</v>
      </c>
      <c r="F125" s="779">
        <f t="shared" si="1"/>
        <v>7050.33</v>
      </c>
      <c r="G125" s="779">
        <f t="shared" si="1"/>
        <v>7050.3310000000001</v>
      </c>
    </row>
    <row r="126" spans="1:7" s="780" customFormat="1" ht="12.75" customHeight="1" x14ac:dyDescent="0.2">
      <c r="A126" s="778" t="s">
        <v>3817</v>
      </c>
      <c r="B126" s="779">
        <v>7376.0599999999995</v>
      </c>
      <c r="C126" s="779">
        <v>7376.058</v>
      </c>
      <c r="D126" s="779">
        <v>0</v>
      </c>
      <c r="E126" s="779">
        <v>0</v>
      </c>
      <c r="F126" s="779">
        <f t="shared" si="1"/>
        <v>7376.0599999999995</v>
      </c>
      <c r="G126" s="779">
        <f t="shared" si="1"/>
        <v>7376.058</v>
      </c>
    </row>
    <row r="127" spans="1:7" s="780" customFormat="1" ht="12.75" customHeight="1" x14ac:dyDescent="0.2">
      <c r="A127" s="778" t="s">
        <v>3818</v>
      </c>
      <c r="B127" s="779">
        <v>2937.06</v>
      </c>
      <c r="C127" s="779">
        <v>2937.056</v>
      </c>
      <c r="D127" s="779">
        <v>0</v>
      </c>
      <c r="E127" s="779">
        <v>0</v>
      </c>
      <c r="F127" s="779">
        <f t="shared" si="1"/>
        <v>2937.06</v>
      </c>
      <c r="G127" s="779">
        <f t="shared" si="1"/>
        <v>2937.056</v>
      </c>
    </row>
    <row r="128" spans="1:7" s="780" customFormat="1" ht="12.75" customHeight="1" x14ac:dyDescent="0.2">
      <c r="A128" s="778" t="s">
        <v>3819</v>
      </c>
      <c r="B128" s="779">
        <v>3695.08</v>
      </c>
      <c r="C128" s="779">
        <v>3695.076</v>
      </c>
      <c r="D128" s="779">
        <v>0</v>
      </c>
      <c r="E128" s="779">
        <v>0</v>
      </c>
      <c r="F128" s="779">
        <f t="shared" si="1"/>
        <v>3695.08</v>
      </c>
      <c r="G128" s="779">
        <f t="shared" si="1"/>
        <v>3695.076</v>
      </c>
    </row>
    <row r="129" spans="1:7" s="780" customFormat="1" ht="12.75" customHeight="1" x14ac:dyDescent="0.2">
      <c r="A129" s="778" t="s">
        <v>3820</v>
      </c>
      <c r="B129" s="779">
        <v>2398.35</v>
      </c>
      <c r="C129" s="779">
        <v>2398.3489999999997</v>
      </c>
      <c r="D129" s="779">
        <v>0</v>
      </c>
      <c r="E129" s="779">
        <v>0</v>
      </c>
      <c r="F129" s="779">
        <f t="shared" si="1"/>
        <v>2398.35</v>
      </c>
      <c r="G129" s="779">
        <f t="shared" si="1"/>
        <v>2398.3489999999997</v>
      </c>
    </row>
    <row r="130" spans="1:7" s="780" customFormat="1" ht="12.75" customHeight="1" x14ac:dyDescent="0.2">
      <c r="A130" s="778" t="s">
        <v>3821</v>
      </c>
      <c r="B130" s="779">
        <v>6337.87</v>
      </c>
      <c r="C130" s="779">
        <v>6314.9870000000001</v>
      </c>
      <c r="D130" s="779">
        <v>0</v>
      </c>
      <c r="E130" s="779">
        <v>0</v>
      </c>
      <c r="F130" s="779">
        <f t="shared" si="1"/>
        <v>6337.87</v>
      </c>
      <c r="G130" s="779">
        <f t="shared" si="1"/>
        <v>6314.9870000000001</v>
      </c>
    </row>
    <row r="131" spans="1:7" s="780" customFormat="1" ht="12.75" customHeight="1" x14ac:dyDescent="0.2">
      <c r="A131" s="778" t="s">
        <v>3822</v>
      </c>
      <c r="B131" s="779">
        <v>12613.84</v>
      </c>
      <c r="C131" s="779">
        <v>12613.835000000001</v>
      </c>
      <c r="D131" s="779">
        <v>0</v>
      </c>
      <c r="E131" s="779">
        <v>0</v>
      </c>
      <c r="F131" s="779">
        <f t="shared" si="1"/>
        <v>12613.84</v>
      </c>
      <c r="G131" s="779">
        <f t="shared" si="1"/>
        <v>12613.835000000001</v>
      </c>
    </row>
    <row r="132" spans="1:7" s="780" customFormat="1" ht="12.75" customHeight="1" x14ac:dyDescent="0.2">
      <c r="A132" s="778" t="s">
        <v>3823</v>
      </c>
      <c r="B132" s="779">
        <v>15947.939999999999</v>
      </c>
      <c r="C132" s="779">
        <v>15947.934999999999</v>
      </c>
      <c r="D132" s="779">
        <v>0</v>
      </c>
      <c r="E132" s="779">
        <v>0</v>
      </c>
      <c r="F132" s="779">
        <f t="shared" si="1"/>
        <v>15947.939999999999</v>
      </c>
      <c r="G132" s="779">
        <f t="shared" si="1"/>
        <v>15947.934999999999</v>
      </c>
    </row>
    <row r="133" spans="1:7" s="780" customFormat="1" ht="12.75" customHeight="1" x14ac:dyDescent="0.2">
      <c r="A133" s="778" t="s">
        <v>3824</v>
      </c>
      <c r="B133" s="779">
        <v>12224.66</v>
      </c>
      <c r="C133" s="779">
        <v>12224.656999999999</v>
      </c>
      <c r="D133" s="779">
        <v>0</v>
      </c>
      <c r="E133" s="779">
        <v>0</v>
      </c>
      <c r="F133" s="779">
        <f t="shared" si="1"/>
        <v>12224.66</v>
      </c>
      <c r="G133" s="779">
        <f t="shared" si="1"/>
        <v>12224.656999999999</v>
      </c>
    </row>
    <row r="134" spans="1:7" s="780" customFormat="1" ht="12.75" customHeight="1" x14ac:dyDescent="0.2">
      <c r="A134" s="778" t="s">
        <v>3825</v>
      </c>
      <c r="B134" s="779">
        <v>7228.28</v>
      </c>
      <c r="C134" s="779">
        <v>7228.2740000000003</v>
      </c>
      <c r="D134" s="779">
        <v>0</v>
      </c>
      <c r="E134" s="779">
        <v>0</v>
      </c>
      <c r="F134" s="779">
        <f t="shared" ref="F134:G197" si="2">B134+D134</f>
        <v>7228.28</v>
      </c>
      <c r="G134" s="779">
        <f t="shared" si="2"/>
        <v>7228.2740000000003</v>
      </c>
    </row>
    <row r="135" spans="1:7" s="780" customFormat="1" ht="12.75" customHeight="1" x14ac:dyDescent="0.2">
      <c r="A135" s="778" t="s">
        <v>3826</v>
      </c>
      <c r="B135" s="779">
        <v>7387.66</v>
      </c>
      <c r="C135" s="779">
        <v>7387.6639999999998</v>
      </c>
      <c r="D135" s="779">
        <v>0</v>
      </c>
      <c r="E135" s="779">
        <v>0</v>
      </c>
      <c r="F135" s="779">
        <f t="shared" si="2"/>
        <v>7387.66</v>
      </c>
      <c r="G135" s="779">
        <f t="shared" si="2"/>
        <v>7387.6639999999998</v>
      </c>
    </row>
    <row r="136" spans="1:7" s="780" customFormat="1" ht="12.75" customHeight="1" x14ac:dyDescent="0.2">
      <c r="A136" s="778" t="s">
        <v>3827</v>
      </c>
      <c r="B136" s="779">
        <v>12628.539999999999</v>
      </c>
      <c r="C136" s="779">
        <v>12628.544</v>
      </c>
      <c r="D136" s="779">
        <v>0</v>
      </c>
      <c r="E136" s="779">
        <v>0</v>
      </c>
      <c r="F136" s="779">
        <f t="shared" si="2"/>
        <v>12628.539999999999</v>
      </c>
      <c r="G136" s="779">
        <f t="shared" si="2"/>
        <v>12628.544</v>
      </c>
    </row>
    <row r="137" spans="1:7" s="780" customFormat="1" ht="12.75" customHeight="1" x14ac:dyDescent="0.2">
      <c r="A137" s="778" t="s">
        <v>3828</v>
      </c>
      <c r="B137" s="779">
        <v>14304.49</v>
      </c>
      <c r="C137" s="779">
        <v>14304.490000000002</v>
      </c>
      <c r="D137" s="779">
        <v>0</v>
      </c>
      <c r="E137" s="779">
        <v>0</v>
      </c>
      <c r="F137" s="779">
        <f t="shared" si="2"/>
        <v>14304.49</v>
      </c>
      <c r="G137" s="779">
        <f t="shared" si="2"/>
        <v>14304.490000000002</v>
      </c>
    </row>
    <row r="138" spans="1:7" s="780" customFormat="1" ht="12.75" customHeight="1" x14ac:dyDescent="0.2">
      <c r="A138" s="778" t="s">
        <v>3829</v>
      </c>
      <c r="B138" s="779">
        <v>13875.03</v>
      </c>
      <c r="C138" s="779">
        <v>13875.031999999999</v>
      </c>
      <c r="D138" s="779">
        <v>0</v>
      </c>
      <c r="E138" s="779">
        <v>0</v>
      </c>
      <c r="F138" s="779">
        <f t="shared" si="2"/>
        <v>13875.03</v>
      </c>
      <c r="G138" s="779">
        <f t="shared" si="2"/>
        <v>13875.031999999999</v>
      </c>
    </row>
    <row r="139" spans="1:7" s="780" customFormat="1" ht="12.75" customHeight="1" x14ac:dyDescent="0.2">
      <c r="A139" s="778" t="s">
        <v>3830</v>
      </c>
      <c r="B139" s="779">
        <v>14013.78</v>
      </c>
      <c r="C139" s="779">
        <v>14013.784000000001</v>
      </c>
      <c r="D139" s="779">
        <v>0</v>
      </c>
      <c r="E139" s="779">
        <v>0</v>
      </c>
      <c r="F139" s="779">
        <f t="shared" si="2"/>
        <v>14013.78</v>
      </c>
      <c r="G139" s="779">
        <f t="shared" si="2"/>
        <v>14013.784000000001</v>
      </c>
    </row>
    <row r="140" spans="1:7" s="780" customFormat="1" ht="12.75" customHeight="1" x14ac:dyDescent="0.2">
      <c r="A140" s="778" t="s">
        <v>3831</v>
      </c>
      <c r="B140" s="779">
        <v>4271.83</v>
      </c>
      <c r="C140" s="779">
        <v>4271.83</v>
      </c>
      <c r="D140" s="779">
        <v>0</v>
      </c>
      <c r="E140" s="779">
        <v>0</v>
      </c>
      <c r="F140" s="779">
        <f t="shared" si="2"/>
        <v>4271.83</v>
      </c>
      <c r="G140" s="779">
        <f t="shared" si="2"/>
        <v>4271.83</v>
      </c>
    </row>
    <row r="141" spans="1:7" s="780" customFormat="1" ht="12.75" customHeight="1" x14ac:dyDescent="0.2">
      <c r="A141" s="778" t="s">
        <v>3832</v>
      </c>
      <c r="B141" s="779">
        <v>2492.9</v>
      </c>
      <c r="C141" s="779">
        <v>2492.8980000000001</v>
      </c>
      <c r="D141" s="779">
        <v>0</v>
      </c>
      <c r="E141" s="779">
        <v>0</v>
      </c>
      <c r="F141" s="779">
        <f t="shared" si="2"/>
        <v>2492.9</v>
      </c>
      <c r="G141" s="779">
        <f t="shared" si="2"/>
        <v>2492.8980000000001</v>
      </c>
    </row>
    <row r="142" spans="1:7" s="780" customFormat="1" ht="12.75" customHeight="1" x14ac:dyDescent="0.2">
      <c r="A142" s="778" t="s">
        <v>3833</v>
      </c>
      <c r="B142" s="779">
        <v>7495.9000000000005</v>
      </c>
      <c r="C142" s="779">
        <v>7495.9000000000005</v>
      </c>
      <c r="D142" s="779">
        <v>0</v>
      </c>
      <c r="E142" s="779">
        <v>0</v>
      </c>
      <c r="F142" s="779">
        <f t="shared" si="2"/>
        <v>7495.9000000000005</v>
      </c>
      <c r="G142" s="779">
        <f t="shared" si="2"/>
        <v>7495.9000000000005</v>
      </c>
    </row>
    <row r="143" spans="1:7" s="780" customFormat="1" ht="12.75" customHeight="1" x14ac:dyDescent="0.2">
      <c r="A143" s="778" t="s">
        <v>3834</v>
      </c>
      <c r="B143" s="779">
        <v>6130.91</v>
      </c>
      <c r="C143" s="779">
        <v>6130.9049999999997</v>
      </c>
      <c r="D143" s="779">
        <v>0</v>
      </c>
      <c r="E143" s="779">
        <v>0</v>
      </c>
      <c r="F143" s="779">
        <f t="shared" si="2"/>
        <v>6130.91</v>
      </c>
      <c r="G143" s="779">
        <f t="shared" si="2"/>
        <v>6130.9049999999997</v>
      </c>
    </row>
    <row r="144" spans="1:7" s="780" customFormat="1" ht="12.75" customHeight="1" x14ac:dyDescent="0.2">
      <c r="A144" s="778" t="s">
        <v>3835</v>
      </c>
      <c r="B144" s="779">
        <v>6688.0199999999995</v>
      </c>
      <c r="C144" s="779">
        <v>6688.0219999999999</v>
      </c>
      <c r="D144" s="779">
        <v>0</v>
      </c>
      <c r="E144" s="779">
        <v>0</v>
      </c>
      <c r="F144" s="779">
        <f t="shared" si="2"/>
        <v>6688.0199999999995</v>
      </c>
      <c r="G144" s="779">
        <f t="shared" si="2"/>
        <v>6688.0219999999999</v>
      </c>
    </row>
    <row r="145" spans="1:7" s="780" customFormat="1" ht="12.75" customHeight="1" x14ac:dyDescent="0.2">
      <c r="A145" s="778" t="s">
        <v>3836</v>
      </c>
      <c r="B145" s="779">
        <v>4388.38</v>
      </c>
      <c r="C145" s="779">
        <v>4388.375</v>
      </c>
      <c r="D145" s="779">
        <v>0</v>
      </c>
      <c r="E145" s="779">
        <v>0</v>
      </c>
      <c r="F145" s="779">
        <f t="shared" si="2"/>
        <v>4388.38</v>
      </c>
      <c r="G145" s="779">
        <f t="shared" si="2"/>
        <v>4388.375</v>
      </c>
    </row>
    <row r="146" spans="1:7" s="780" customFormat="1" ht="12.75" customHeight="1" x14ac:dyDescent="0.2">
      <c r="A146" s="778" t="s">
        <v>3837</v>
      </c>
      <c r="B146" s="779">
        <v>5307</v>
      </c>
      <c r="C146" s="779">
        <v>5306.9960000000001</v>
      </c>
      <c r="D146" s="779">
        <v>0</v>
      </c>
      <c r="E146" s="779">
        <v>0</v>
      </c>
      <c r="F146" s="779">
        <f t="shared" si="2"/>
        <v>5307</v>
      </c>
      <c r="G146" s="779">
        <f t="shared" si="2"/>
        <v>5306.9960000000001</v>
      </c>
    </row>
    <row r="147" spans="1:7" s="780" customFormat="1" ht="12.75" customHeight="1" x14ac:dyDescent="0.2">
      <c r="A147" s="778" t="s">
        <v>3838</v>
      </c>
      <c r="B147" s="779">
        <v>3867.38</v>
      </c>
      <c r="C147" s="779">
        <v>3867.384</v>
      </c>
      <c r="D147" s="779">
        <v>0</v>
      </c>
      <c r="E147" s="779">
        <v>0</v>
      </c>
      <c r="F147" s="779">
        <f t="shared" si="2"/>
        <v>3867.38</v>
      </c>
      <c r="G147" s="779">
        <f t="shared" si="2"/>
        <v>3867.384</v>
      </c>
    </row>
    <row r="148" spans="1:7" s="780" customFormat="1" ht="12.75" customHeight="1" x14ac:dyDescent="0.2">
      <c r="A148" s="778" t="s">
        <v>3839</v>
      </c>
      <c r="B148" s="779">
        <v>4848.9599999999991</v>
      </c>
      <c r="C148" s="779">
        <v>4848.9549999999999</v>
      </c>
      <c r="D148" s="779">
        <v>0</v>
      </c>
      <c r="E148" s="779">
        <v>0</v>
      </c>
      <c r="F148" s="779">
        <f t="shared" si="2"/>
        <v>4848.9599999999991</v>
      </c>
      <c r="G148" s="779">
        <f t="shared" si="2"/>
        <v>4848.9549999999999</v>
      </c>
    </row>
    <row r="149" spans="1:7" s="780" customFormat="1" ht="12.75" customHeight="1" x14ac:dyDescent="0.2">
      <c r="A149" s="778" t="s">
        <v>3840</v>
      </c>
      <c r="B149" s="779">
        <v>6761.16</v>
      </c>
      <c r="C149" s="779">
        <v>6761.1559999999999</v>
      </c>
      <c r="D149" s="779">
        <v>0</v>
      </c>
      <c r="E149" s="779">
        <v>0</v>
      </c>
      <c r="F149" s="779">
        <f t="shared" si="2"/>
        <v>6761.16</v>
      </c>
      <c r="G149" s="779">
        <f t="shared" si="2"/>
        <v>6761.1559999999999</v>
      </c>
    </row>
    <row r="150" spans="1:7" s="780" customFormat="1" ht="12.75" customHeight="1" x14ac:dyDescent="0.2">
      <c r="A150" s="778" t="s">
        <v>3841</v>
      </c>
      <c r="B150" s="779">
        <v>3782.75</v>
      </c>
      <c r="C150" s="779">
        <v>3782.7510000000002</v>
      </c>
      <c r="D150" s="779">
        <v>0</v>
      </c>
      <c r="E150" s="779">
        <v>0</v>
      </c>
      <c r="F150" s="779">
        <f t="shared" si="2"/>
        <v>3782.75</v>
      </c>
      <c r="G150" s="779">
        <f t="shared" si="2"/>
        <v>3782.7510000000002</v>
      </c>
    </row>
    <row r="151" spans="1:7" s="780" customFormat="1" ht="12.75" customHeight="1" x14ac:dyDescent="0.2">
      <c r="A151" s="778" t="s">
        <v>3842</v>
      </c>
      <c r="B151" s="779">
        <v>3970.51</v>
      </c>
      <c r="C151" s="779">
        <v>3970.5070000000001</v>
      </c>
      <c r="D151" s="779">
        <v>0</v>
      </c>
      <c r="E151" s="779">
        <v>0</v>
      </c>
      <c r="F151" s="779">
        <f t="shared" si="2"/>
        <v>3970.51</v>
      </c>
      <c r="G151" s="779">
        <f t="shared" si="2"/>
        <v>3970.5070000000001</v>
      </c>
    </row>
    <row r="152" spans="1:7" s="780" customFormat="1" ht="12.75" customHeight="1" x14ac:dyDescent="0.2">
      <c r="A152" s="778" t="s">
        <v>3843</v>
      </c>
      <c r="B152" s="779">
        <v>10678.03</v>
      </c>
      <c r="C152" s="779">
        <v>10615.731999999998</v>
      </c>
      <c r="D152" s="779">
        <v>0</v>
      </c>
      <c r="E152" s="779">
        <v>0</v>
      </c>
      <c r="F152" s="779">
        <f t="shared" si="2"/>
        <v>10678.03</v>
      </c>
      <c r="G152" s="779">
        <f t="shared" si="2"/>
        <v>10615.731999999998</v>
      </c>
    </row>
    <row r="153" spans="1:7" s="780" customFormat="1" ht="12.75" customHeight="1" x14ac:dyDescent="0.2">
      <c r="A153" s="778" t="s">
        <v>3844</v>
      </c>
      <c r="B153" s="779">
        <v>1672.1599999999999</v>
      </c>
      <c r="C153" s="779">
        <v>1672.163</v>
      </c>
      <c r="D153" s="779">
        <v>0</v>
      </c>
      <c r="E153" s="779">
        <v>0</v>
      </c>
      <c r="F153" s="779">
        <f t="shared" si="2"/>
        <v>1672.1599999999999</v>
      </c>
      <c r="G153" s="779">
        <f t="shared" si="2"/>
        <v>1672.163</v>
      </c>
    </row>
    <row r="154" spans="1:7" s="780" customFormat="1" ht="12.75" customHeight="1" x14ac:dyDescent="0.2">
      <c r="A154" s="778" t="s">
        <v>3845</v>
      </c>
      <c r="B154" s="779">
        <v>3445.77</v>
      </c>
      <c r="C154" s="779">
        <v>3445.7660000000001</v>
      </c>
      <c r="D154" s="779">
        <v>0</v>
      </c>
      <c r="E154" s="779">
        <v>0</v>
      </c>
      <c r="F154" s="779">
        <f t="shared" si="2"/>
        <v>3445.77</v>
      </c>
      <c r="G154" s="779">
        <f t="shared" si="2"/>
        <v>3445.7660000000001</v>
      </c>
    </row>
    <row r="155" spans="1:7" s="780" customFormat="1" ht="12.75" customHeight="1" x14ac:dyDescent="0.2">
      <c r="A155" s="778" t="s">
        <v>3846</v>
      </c>
      <c r="B155" s="779">
        <v>3874.19</v>
      </c>
      <c r="C155" s="779">
        <v>3874.1929999999998</v>
      </c>
      <c r="D155" s="779">
        <v>0</v>
      </c>
      <c r="E155" s="779">
        <v>0</v>
      </c>
      <c r="F155" s="779">
        <f t="shared" si="2"/>
        <v>3874.19</v>
      </c>
      <c r="G155" s="779">
        <f t="shared" si="2"/>
        <v>3874.1929999999998</v>
      </c>
    </row>
    <row r="156" spans="1:7" s="780" customFormat="1" ht="12.75" customHeight="1" x14ac:dyDescent="0.2">
      <c r="A156" s="778" t="s">
        <v>3847</v>
      </c>
      <c r="B156" s="779">
        <v>4442</v>
      </c>
      <c r="C156" s="779">
        <v>4441.9979999999996</v>
      </c>
      <c r="D156" s="779">
        <v>0</v>
      </c>
      <c r="E156" s="779">
        <v>0</v>
      </c>
      <c r="F156" s="779">
        <f t="shared" si="2"/>
        <v>4442</v>
      </c>
      <c r="G156" s="779">
        <f t="shared" si="2"/>
        <v>4441.9979999999996</v>
      </c>
    </row>
    <row r="157" spans="1:7" s="780" customFormat="1" ht="12.75" customHeight="1" x14ac:dyDescent="0.2">
      <c r="A157" s="778" t="s">
        <v>3848</v>
      </c>
      <c r="B157" s="779">
        <v>2264.39</v>
      </c>
      <c r="C157" s="779">
        <v>2264.3879999999999</v>
      </c>
      <c r="D157" s="779">
        <v>0</v>
      </c>
      <c r="E157" s="779">
        <v>0</v>
      </c>
      <c r="F157" s="779">
        <f t="shared" si="2"/>
        <v>2264.39</v>
      </c>
      <c r="G157" s="779">
        <f t="shared" si="2"/>
        <v>2264.3879999999999</v>
      </c>
    </row>
    <row r="158" spans="1:7" s="780" customFormat="1" ht="12.75" customHeight="1" x14ac:dyDescent="0.2">
      <c r="A158" s="778" t="s">
        <v>3849</v>
      </c>
      <c r="B158" s="779">
        <v>7064.37</v>
      </c>
      <c r="C158" s="779">
        <v>7064.3649999999998</v>
      </c>
      <c r="D158" s="779">
        <v>0</v>
      </c>
      <c r="E158" s="779">
        <v>0</v>
      </c>
      <c r="F158" s="779">
        <f t="shared" si="2"/>
        <v>7064.37</v>
      </c>
      <c r="G158" s="779">
        <f t="shared" si="2"/>
        <v>7064.3649999999998</v>
      </c>
    </row>
    <row r="159" spans="1:7" s="780" customFormat="1" ht="12.75" customHeight="1" x14ac:dyDescent="0.2">
      <c r="A159" s="778" t="s">
        <v>3850</v>
      </c>
      <c r="B159" s="779">
        <v>15583.85</v>
      </c>
      <c r="C159" s="779">
        <v>15583.849</v>
      </c>
      <c r="D159" s="779">
        <v>0</v>
      </c>
      <c r="E159" s="779">
        <v>0</v>
      </c>
      <c r="F159" s="779">
        <f t="shared" si="2"/>
        <v>15583.85</v>
      </c>
      <c r="G159" s="779">
        <f t="shared" si="2"/>
        <v>15583.849</v>
      </c>
    </row>
    <row r="160" spans="1:7" s="780" customFormat="1" ht="12.75" customHeight="1" x14ac:dyDescent="0.2">
      <c r="A160" s="778" t="s">
        <v>3851</v>
      </c>
      <c r="B160" s="779">
        <v>11466.27</v>
      </c>
      <c r="C160" s="779">
        <v>11466.266</v>
      </c>
      <c r="D160" s="779">
        <v>0</v>
      </c>
      <c r="E160" s="779">
        <v>0</v>
      </c>
      <c r="F160" s="779">
        <f t="shared" si="2"/>
        <v>11466.27</v>
      </c>
      <c r="G160" s="779">
        <f t="shared" si="2"/>
        <v>11466.266</v>
      </c>
    </row>
    <row r="161" spans="1:7" s="780" customFormat="1" ht="12.75" customHeight="1" x14ac:dyDescent="0.2">
      <c r="A161" s="778" t="s">
        <v>3852</v>
      </c>
      <c r="B161" s="779">
        <v>11962.31</v>
      </c>
      <c r="C161" s="779">
        <v>11962.311000000002</v>
      </c>
      <c r="D161" s="779">
        <v>0</v>
      </c>
      <c r="E161" s="779">
        <v>0</v>
      </c>
      <c r="F161" s="779">
        <f t="shared" si="2"/>
        <v>11962.31</v>
      </c>
      <c r="G161" s="779">
        <f t="shared" si="2"/>
        <v>11962.311000000002</v>
      </c>
    </row>
    <row r="162" spans="1:7" s="780" customFormat="1" ht="12.75" customHeight="1" x14ac:dyDescent="0.2">
      <c r="A162" s="778" t="s">
        <v>3853</v>
      </c>
      <c r="B162" s="779">
        <v>13048.43</v>
      </c>
      <c r="C162" s="779">
        <v>13048.424000000001</v>
      </c>
      <c r="D162" s="779">
        <v>0</v>
      </c>
      <c r="E162" s="779">
        <v>0</v>
      </c>
      <c r="F162" s="779">
        <f t="shared" si="2"/>
        <v>13048.43</v>
      </c>
      <c r="G162" s="779">
        <f t="shared" si="2"/>
        <v>13048.424000000001</v>
      </c>
    </row>
    <row r="163" spans="1:7" s="780" customFormat="1" ht="12.75" customHeight="1" x14ac:dyDescent="0.2">
      <c r="A163" s="778" t="s">
        <v>3854</v>
      </c>
      <c r="B163" s="779">
        <v>9525.4800000000014</v>
      </c>
      <c r="C163" s="779">
        <v>9525.4760000000006</v>
      </c>
      <c r="D163" s="779">
        <v>0</v>
      </c>
      <c r="E163" s="779">
        <v>0</v>
      </c>
      <c r="F163" s="779">
        <f t="shared" si="2"/>
        <v>9525.4800000000014</v>
      </c>
      <c r="G163" s="779">
        <f t="shared" si="2"/>
        <v>9525.4760000000006</v>
      </c>
    </row>
    <row r="164" spans="1:7" s="780" customFormat="1" ht="12.75" customHeight="1" x14ac:dyDescent="0.2">
      <c r="A164" s="778" t="s">
        <v>3855</v>
      </c>
      <c r="B164" s="779">
        <v>14576.61</v>
      </c>
      <c r="C164" s="779">
        <v>14576.605</v>
      </c>
      <c r="D164" s="779">
        <v>0</v>
      </c>
      <c r="E164" s="779">
        <v>0</v>
      </c>
      <c r="F164" s="779">
        <f t="shared" si="2"/>
        <v>14576.61</v>
      </c>
      <c r="G164" s="779">
        <f t="shared" si="2"/>
        <v>14576.605</v>
      </c>
    </row>
    <row r="165" spans="1:7" s="780" customFormat="1" ht="12.75" customHeight="1" x14ac:dyDescent="0.2">
      <c r="A165" s="778" t="s">
        <v>3856</v>
      </c>
      <c r="B165" s="779">
        <v>12243.95</v>
      </c>
      <c r="C165" s="779">
        <v>12243.942999999999</v>
      </c>
      <c r="D165" s="779">
        <v>0</v>
      </c>
      <c r="E165" s="779">
        <v>0</v>
      </c>
      <c r="F165" s="779">
        <f t="shared" si="2"/>
        <v>12243.95</v>
      </c>
      <c r="G165" s="779">
        <f t="shared" si="2"/>
        <v>12243.942999999999</v>
      </c>
    </row>
    <row r="166" spans="1:7" s="780" customFormat="1" ht="12.75" customHeight="1" x14ac:dyDescent="0.2">
      <c r="A166" s="778" t="s">
        <v>3857</v>
      </c>
      <c r="B166" s="779">
        <v>8796.06</v>
      </c>
      <c r="C166" s="779">
        <v>8796.0509999999995</v>
      </c>
      <c r="D166" s="779">
        <v>0</v>
      </c>
      <c r="E166" s="779">
        <v>0</v>
      </c>
      <c r="F166" s="779">
        <f t="shared" si="2"/>
        <v>8796.06</v>
      </c>
      <c r="G166" s="779">
        <f t="shared" si="2"/>
        <v>8796.0509999999995</v>
      </c>
    </row>
    <row r="167" spans="1:7" s="780" customFormat="1" ht="12.75" customHeight="1" x14ac:dyDescent="0.2">
      <c r="A167" s="778" t="s">
        <v>3858</v>
      </c>
      <c r="B167" s="779">
        <v>9346.81</v>
      </c>
      <c r="C167" s="779">
        <v>9346.8109999999997</v>
      </c>
      <c r="D167" s="779">
        <v>0</v>
      </c>
      <c r="E167" s="779">
        <v>0</v>
      </c>
      <c r="F167" s="779">
        <f t="shared" si="2"/>
        <v>9346.81</v>
      </c>
      <c r="G167" s="779">
        <f t="shared" si="2"/>
        <v>9346.8109999999997</v>
      </c>
    </row>
    <row r="168" spans="1:7" s="780" customFormat="1" ht="12.75" customHeight="1" x14ac:dyDescent="0.2">
      <c r="A168" s="778" t="s">
        <v>3859</v>
      </c>
      <c r="B168" s="779">
        <v>6351.66</v>
      </c>
      <c r="C168" s="779">
        <v>6351.6620000000003</v>
      </c>
      <c r="D168" s="779">
        <v>0</v>
      </c>
      <c r="E168" s="779">
        <v>0</v>
      </c>
      <c r="F168" s="779">
        <f t="shared" si="2"/>
        <v>6351.66</v>
      </c>
      <c r="G168" s="779">
        <f t="shared" si="2"/>
        <v>6351.6620000000003</v>
      </c>
    </row>
    <row r="169" spans="1:7" s="780" customFormat="1" ht="12.75" customHeight="1" x14ac:dyDescent="0.2">
      <c r="A169" s="778" t="s">
        <v>3860</v>
      </c>
      <c r="B169" s="779">
        <v>5426.42</v>
      </c>
      <c r="C169" s="779">
        <v>5426.4230000000007</v>
      </c>
      <c r="D169" s="779">
        <v>0</v>
      </c>
      <c r="E169" s="779">
        <v>0</v>
      </c>
      <c r="F169" s="779">
        <f t="shared" si="2"/>
        <v>5426.42</v>
      </c>
      <c r="G169" s="779">
        <f t="shared" si="2"/>
        <v>5426.4230000000007</v>
      </c>
    </row>
    <row r="170" spans="1:7" s="780" customFormat="1" ht="12.75" customHeight="1" x14ac:dyDescent="0.2">
      <c r="A170" s="778" t="s">
        <v>3861</v>
      </c>
      <c r="B170" s="779">
        <v>11086.130000000001</v>
      </c>
      <c r="C170" s="779">
        <v>11086.126</v>
      </c>
      <c r="D170" s="779">
        <v>0</v>
      </c>
      <c r="E170" s="779">
        <v>0</v>
      </c>
      <c r="F170" s="779">
        <f t="shared" si="2"/>
        <v>11086.130000000001</v>
      </c>
      <c r="G170" s="779">
        <f t="shared" si="2"/>
        <v>11086.126</v>
      </c>
    </row>
    <row r="171" spans="1:7" s="780" customFormat="1" ht="12.75" customHeight="1" x14ac:dyDescent="0.2">
      <c r="A171" s="778" t="s">
        <v>3862</v>
      </c>
      <c r="B171" s="779">
        <v>16397.04</v>
      </c>
      <c r="C171" s="779">
        <v>16397.037</v>
      </c>
      <c r="D171" s="779">
        <v>0</v>
      </c>
      <c r="E171" s="779">
        <v>0</v>
      </c>
      <c r="F171" s="779">
        <f t="shared" si="2"/>
        <v>16397.04</v>
      </c>
      <c r="G171" s="779">
        <f t="shared" si="2"/>
        <v>16397.037</v>
      </c>
    </row>
    <row r="172" spans="1:7" s="780" customFormat="1" ht="12.75" customHeight="1" x14ac:dyDescent="0.2">
      <c r="A172" s="778" t="s">
        <v>3863</v>
      </c>
      <c r="B172" s="779">
        <v>17598.53</v>
      </c>
      <c r="C172" s="779">
        <v>17598.527000000002</v>
      </c>
      <c r="D172" s="779">
        <v>0</v>
      </c>
      <c r="E172" s="779">
        <v>0</v>
      </c>
      <c r="F172" s="779">
        <f t="shared" si="2"/>
        <v>17598.53</v>
      </c>
      <c r="G172" s="779">
        <f t="shared" si="2"/>
        <v>17598.527000000002</v>
      </c>
    </row>
    <row r="173" spans="1:7" s="780" customFormat="1" ht="12.75" customHeight="1" x14ac:dyDescent="0.2">
      <c r="A173" s="778" t="s">
        <v>3864</v>
      </c>
      <c r="B173" s="779">
        <v>8109.2100000000009</v>
      </c>
      <c r="C173" s="779">
        <v>8109.2060000000001</v>
      </c>
      <c r="D173" s="779">
        <v>0</v>
      </c>
      <c r="E173" s="779">
        <v>0</v>
      </c>
      <c r="F173" s="779">
        <f t="shared" si="2"/>
        <v>8109.2100000000009</v>
      </c>
      <c r="G173" s="779">
        <f t="shared" si="2"/>
        <v>8109.2060000000001</v>
      </c>
    </row>
    <row r="174" spans="1:7" s="780" customFormat="1" ht="12.75" customHeight="1" x14ac:dyDescent="0.2">
      <c r="A174" s="778" t="s">
        <v>3865</v>
      </c>
      <c r="B174" s="779">
        <v>10655.119999999999</v>
      </c>
      <c r="C174" s="779">
        <v>10655.115999999998</v>
      </c>
      <c r="D174" s="779">
        <v>0</v>
      </c>
      <c r="E174" s="779">
        <v>0</v>
      </c>
      <c r="F174" s="779">
        <f t="shared" si="2"/>
        <v>10655.119999999999</v>
      </c>
      <c r="G174" s="779">
        <f t="shared" si="2"/>
        <v>10655.115999999998</v>
      </c>
    </row>
    <row r="175" spans="1:7" s="780" customFormat="1" ht="12.75" customHeight="1" x14ac:dyDescent="0.2">
      <c r="A175" s="778" t="s">
        <v>3866</v>
      </c>
      <c r="B175" s="779">
        <v>14948.18</v>
      </c>
      <c r="C175" s="779">
        <v>14948.179</v>
      </c>
      <c r="D175" s="779">
        <v>0</v>
      </c>
      <c r="E175" s="779">
        <v>0</v>
      </c>
      <c r="F175" s="779">
        <f t="shared" si="2"/>
        <v>14948.18</v>
      </c>
      <c r="G175" s="779">
        <f t="shared" si="2"/>
        <v>14948.179</v>
      </c>
    </row>
    <row r="176" spans="1:7" s="780" customFormat="1" ht="12.75" customHeight="1" x14ac:dyDescent="0.2">
      <c r="A176" s="778" t="s">
        <v>3867</v>
      </c>
      <c r="B176" s="779">
        <v>1361.96</v>
      </c>
      <c r="C176" s="779">
        <v>1361.9580000000001</v>
      </c>
      <c r="D176" s="779">
        <v>0</v>
      </c>
      <c r="E176" s="779">
        <v>0</v>
      </c>
      <c r="F176" s="779">
        <f t="shared" si="2"/>
        <v>1361.96</v>
      </c>
      <c r="G176" s="779">
        <f t="shared" si="2"/>
        <v>1361.9580000000001</v>
      </c>
    </row>
    <row r="177" spans="1:7" s="780" customFormat="1" ht="12.75" customHeight="1" x14ac:dyDescent="0.2">
      <c r="A177" s="778" t="s">
        <v>3868</v>
      </c>
      <c r="B177" s="779">
        <v>3798.58</v>
      </c>
      <c r="C177" s="779">
        <v>3798.578</v>
      </c>
      <c r="D177" s="779">
        <v>0</v>
      </c>
      <c r="E177" s="779">
        <v>0</v>
      </c>
      <c r="F177" s="779">
        <f t="shared" si="2"/>
        <v>3798.58</v>
      </c>
      <c r="G177" s="779">
        <f t="shared" si="2"/>
        <v>3798.578</v>
      </c>
    </row>
    <row r="178" spans="1:7" s="780" customFormat="1" ht="12.75" customHeight="1" x14ac:dyDescent="0.2">
      <c r="A178" s="778" t="s">
        <v>3869</v>
      </c>
      <c r="B178" s="779">
        <v>4217.8</v>
      </c>
      <c r="C178" s="779">
        <v>4217.7980000000007</v>
      </c>
      <c r="D178" s="779">
        <v>23.76</v>
      </c>
      <c r="E178" s="779">
        <v>23.76</v>
      </c>
      <c r="F178" s="779">
        <f t="shared" si="2"/>
        <v>4241.5600000000004</v>
      </c>
      <c r="G178" s="779">
        <f t="shared" si="2"/>
        <v>4241.5580000000009</v>
      </c>
    </row>
    <row r="179" spans="1:7" s="780" customFormat="1" ht="12.75" customHeight="1" x14ac:dyDescent="0.2">
      <c r="A179" s="778" t="s">
        <v>3870</v>
      </c>
      <c r="B179" s="779">
        <v>1118.49</v>
      </c>
      <c r="C179" s="779">
        <v>1118.4850000000001</v>
      </c>
      <c r="D179" s="779">
        <v>0</v>
      </c>
      <c r="E179" s="779">
        <v>0</v>
      </c>
      <c r="F179" s="779">
        <f t="shared" si="2"/>
        <v>1118.49</v>
      </c>
      <c r="G179" s="779">
        <f t="shared" si="2"/>
        <v>1118.4850000000001</v>
      </c>
    </row>
    <row r="180" spans="1:7" s="780" customFormat="1" ht="12.75" customHeight="1" x14ac:dyDescent="0.2">
      <c r="A180" s="778" t="s">
        <v>3871</v>
      </c>
      <c r="B180" s="779">
        <v>3425.2400000000002</v>
      </c>
      <c r="C180" s="779">
        <v>3425.2449999999999</v>
      </c>
      <c r="D180" s="779">
        <v>0</v>
      </c>
      <c r="E180" s="779">
        <v>0</v>
      </c>
      <c r="F180" s="779">
        <f t="shared" si="2"/>
        <v>3425.2400000000002</v>
      </c>
      <c r="G180" s="779">
        <f t="shared" si="2"/>
        <v>3425.2449999999999</v>
      </c>
    </row>
    <row r="181" spans="1:7" s="780" customFormat="1" ht="12.75" customHeight="1" x14ac:dyDescent="0.2">
      <c r="A181" s="778" t="s">
        <v>3872</v>
      </c>
      <c r="B181" s="779">
        <v>11208.67</v>
      </c>
      <c r="C181" s="779">
        <v>11208.665999999999</v>
      </c>
      <c r="D181" s="779">
        <v>0</v>
      </c>
      <c r="E181" s="779">
        <v>0</v>
      </c>
      <c r="F181" s="779">
        <f t="shared" si="2"/>
        <v>11208.67</v>
      </c>
      <c r="G181" s="779">
        <f t="shared" si="2"/>
        <v>11208.665999999999</v>
      </c>
    </row>
    <row r="182" spans="1:7" s="780" customFormat="1" ht="12.75" customHeight="1" x14ac:dyDescent="0.2">
      <c r="A182" s="778" t="s">
        <v>3873</v>
      </c>
      <c r="B182" s="779">
        <v>13495.130000000001</v>
      </c>
      <c r="C182" s="779">
        <v>13495.125</v>
      </c>
      <c r="D182" s="779">
        <v>0</v>
      </c>
      <c r="E182" s="779">
        <v>0</v>
      </c>
      <c r="F182" s="779">
        <f t="shared" si="2"/>
        <v>13495.130000000001</v>
      </c>
      <c r="G182" s="779">
        <f t="shared" si="2"/>
        <v>13495.125</v>
      </c>
    </row>
    <row r="183" spans="1:7" s="780" customFormat="1" ht="12.75" customHeight="1" x14ac:dyDescent="0.2">
      <c r="A183" s="778" t="s">
        <v>3874</v>
      </c>
      <c r="B183" s="779">
        <v>11717.08</v>
      </c>
      <c r="C183" s="779">
        <v>11717.073999999999</v>
      </c>
      <c r="D183" s="779">
        <v>0</v>
      </c>
      <c r="E183" s="779">
        <v>0</v>
      </c>
      <c r="F183" s="779">
        <f t="shared" si="2"/>
        <v>11717.08</v>
      </c>
      <c r="G183" s="779">
        <f t="shared" si="2"/>
        <v>11717.073999999999</v>
      </c>
    </row>
    <row r="184" spans="1:7" s="780" customFormat="1" ht="12.75" customHeight="1" x14ac:dyDescent="0.2">
      <c r="A184" s="778" t="s">
        <v>3875</v>
      </c>
      <c r="B184" s="779">
        <v>14462.95</v>
      </c>
      <c r="C184" s="779">
        <v>14462.942000000001</v>
      </c>
      <c r="D184" s="779">
        <v>0</v>
      </c>
      <c r="E184" s="779">
        <v>0</v>
      </c>
      <c r="F184" s="779">
        <f t="shared" si="2"/>
        <v>14462.95</v>
      </c>
      <c r="G184" s="779">
        <f t="shared" si="2"/>
        <v>14462.942000000001</v>
      </c>
    </row>
    <row r="185" spans="1:7" s="780" customFormat="1" ht="12.75" customHeight="1" x14ac:dyDescent="0.2">
      <c r="A185" s="778" t="s">
        <v>3876</v>
      </c>
      <c r="B185" s="779">
        <v>1318.8600000000001</v>
      </c>
      <c r="C185" s="779">
        <v>1318.8620000000001</v>
      </c>
      <c r="D185" s="779">
        <v>0</v>
      </c>
      <c r="E185" s="779">
        <v>0</v>
      </c>
      <c r="F185" s="779">
        <f t="shared" si="2"/>
        <v>1318.8600000000001</v>
      </c>
      <c r="G185" s="779">
        <f t="shared" si="2"/>
        <v>1318.8620000000001</v>
      </c>
    </row>
    <row r="186" spans="1:7" s="780" customFormat="1" ht="12.75" customHeight="1" x14ac:dyDescent="0.2">
      <c r="A186" s="778" t="s">
        <v>3877</v>
      </c>
      <c r="B186" s="779">
        <v>6946.23</v>
      </c>
      <c r="C186" s="779">
        <v>6946.2309999999998</v>
      </c>
      <c r="D186" s="779">
        <v>265.47000000000003</v>
      </c>
      <c r="E186" s="779">
        <v>265.47199999999998</v>
      </c>
      <c r="F186" s="779">
        <f t="shared" si="2"/>
        <v>7211.7</v>
      </c>
      <c r="G186" s="779">
        <f t="shared" si="2"/>
        <v>7211.7029999999995</v>
      </c>
    </row>
    <row r="187" spans="1:7" s="780" customFormat="1" ht="12.75" customHeight="1" x14ac:dyDescent="0.2">
      <c r="A187" s="778" t="s">
        <v>3878</v>
      </c>
      <c r="B187" s="779">
        <v>8311.92</v>
      </c>
      <c r="C187" s="779">
        <v>8311.9130000000005</v>
      </c>
      <c r="D187" s="779">
        <v>0</v>
      </c>
      <c r="E187" s="779">
        <v>0</v>
      </c>
      <c r="F187" s="779">
        <f t="shared" si="2"/>
        <v>8311.92</v>
      </c>
      <c r="G187" s="779">
        <f t="shared" si="2"/>
        <v>8311.9130000000005</v>
      </c>
    </row>
    <row r="188" spans="1:7" s="780" customFormat="1" ht="12.75" customHeight="1" x14ac:dyDescent="0.2">
      <c r="A188" s="778" t="s">
        <v>3879</v>
      </c>
      <c r="B188" s="779">
        <v>7703.24</v>
      </c>
      <c r="C188" s="779">
        <v>7703.2350000000006</v>
      </c>
      <c r="D188" s="779">
        <v>0</v>
      </c>
      <c r="E188" s="779">
        <v>0</v>
      </c>
      <c r="F188" s="779">
        <f t="shared" si="2"/>
        <v>7703.24</v>
      </c>
      <c r="G188" s="779">
        <f t="shared" si="2"/>
        <v>7703.2350000000006</v>
      </c>
    </row>
    <row r="189" spans="1:7" s="780" customFormat="1" ht="12.75" customHeight="1" x14ac:dyDescent="0.2">
      <c r="A189" s="778" t="s">
        <v>3880</v>
      </c>
      <c r="B189" s="779">
        <v>10115.219999999999</v>
      </c>
      <c r="C189" s="779">
        <v>10115.217999999999</v>
      </c>
      <c r="D189" s="779">
        <v>0</v>
      </c>
      <c r="E189" s="779">
        <v>0</v>
      </c>
      <c r="F189" s="779">
        <f t="shared" si="2"/>
        <v>10115.219999999999</v>
      </c>
      <c r="G189" s="779">
        <f t="shared" si="2"/>
        <v>10115.217999999999</v>
      </c>
    </row>
    <row r="190" spans="1:7" s="780" customFormat="1" ht="12.75" customHeight="1" x14ac:dyDescent="0.2">
      <c r="A190" s="778" t="s">
        <v>3881</v>
      </c>
      <c r="B190" s="779">
        <v>4696.4800000000005</v>
      </c>
      <c r="C190" s="779">
        <v>4696.482</v>
      </c>
      <c r="D190" s="779">
        <v>0</v>
      </c>
      <c r="E190" s="779">
        <v>0</v>
      </c>
      <c r="F190" s="779">
        <f t="shared" si="2"/>
        <v>4696.4800000000005</v>
      </c>
      <c r="G190" s="779">
        <f t="shared" si="2"/>
        <v>4696.482</v>
      </c>
    </row>
    <row r="191" spans="1:7" s="780" customFormat="1" ht="12.75" customHeight="1" x14ac:dyDescent="0.2">
      <c r="A191" s="778" t="s">
        <v>3882</v>
      </c>
      <c r="B191" s="779">
        <v>6006.81</v>
      </c>
      <c r="C191" s="779">
        <v>6006.8110000000006</v>
      </c>
      <c r="D191" s="779">
        <v>0</v>
      </c>
      <c r="E191" s="779">
        <v>0</v>
      </c>
      <c r="F191" s="779">
        <f t="shared" si="2"/>
        <v>6006.81</v>
      </c>
      <c r="G191" s="779">
        <f t="shared" si="2"/>
        <v>6006.8110000000006</v>
      </c>
    </row>
    <row r="192" spans="1:7" s="780" customFormat="1" ht="12.75" customHeight="1" x14ac:dyDescent="0.2">
      <c r="A192" s="778" t="s">
        <v>3883</v>
      </c>
      <c r="B192" s="779">
        <v>14871.960000000001</v>
      </c>
      <c r="C192" s="779">
        <v>14871.963</v>
      </c>
      <c r="D192" s="779">
        <v>0</v>
      </c>
      <c r="E192" s="779">
        <v>0</v>
      </c>
      <c r="F192" s="779">
        <f t="shared" si="2"/>
        <v>14871.960000000001</v>
      </c>
      <c r="G192" s="779">
        <f t="shared" si="2"/>
        <v>14871.963</v>
      </c>
    </row>
    <row r="193" spans="1:7" s="780" customFormat="1" ht="12.75" customHeight="1" x14ac:dyDescent="0.2">
      <c r="A193" s="778" t="s">
        <v>3884</v>
      </c>
      <c r="B193" s="779">
        <v>3707.2200000000003</v>
      </c>
      <c r="C193" s="779">
        <v>3707.2150000000001</v>
      </c>
      <c r="D193" s="779">
        <v>0</v>
      </c>
      <c r="E193" s="779">
        <v>0</v>
      </c>
      <c r="F193" s="779">
        <f t="shared" si="2"/>
        <v>3707.2200000000003</v>
      </c>
      <c r="G193" s="779">
        <f t="shared" si="2"/>
        <v>3707.2150000000001</v>
      </c>
    </row>
    <row r="194" spans="1:7" s="780" customFormat="1" ht="12.75" customHeight="1" x14ac:dyDescent="0.2">
      <c r="A194" s="778" t="s">
        <v>3885</v>
      </c>
      <c r="B194" s="779">
        <v>1451.08</v>
      </c>
      <c r="C194" s="779">
        <v>1451.078</v>
      </c>
      <c r="D194" s="779">
        <v>0</v>
      </c>
      <c r="E194" s="779">
        <v>0</v>
      </c>
      <c r="F194" s="779">
        <f t="shared" si="2"/>
        <v>1451.08</v>
      </c>
      <c r="G194" s="779">
        <f t="shared" si="2"/>
        <v>1451.078</v>
      </c>
    </row>
    <row r="195" spans="1:7" s="780" customFormat="1" ht="12.75" customHeight="1" x14ac:dyDescent="0.2">
      <c r="A195" s="778" t="s">
        <v>3886</v>
      </c>
      <c r="B195" s="779">
        <v>1507.73</v>
      </c>
      <c r="C195" s="779">
        <v>1507.7259999999999</v>
      </c>
      <c r="D195" s="779">
        <v>0</v>
      </c>
      <c r="E195" s="779">
        <v>0</v>
      </c>
      <c r="F195" s="779">
        <f t="shared" si="2"/>
        <v>1507.73</v>
      </c>
      <c r="G195" s="779">
        <f t="shared" si="2"/>
        <v>1507.7259999999999</v>
      </c>
    </row>
    <row r="196" spans="1:7" s="780" customFormat="1" ht="12.75" customHeight="1" x14ac:dyDescent="0.2">
      <c r="A196" s="778" t="s">
        <v>3887</v>
      </c>
      <c r="B196" s="779">
        <v>6246</v>
      </c>
      <c r="C196" s="779">
        <v>6246.0010000000002</v>
      </c>
      <c r="D196" s="779">
        <v>0</v>
      </c>
      <c r="E196" s="779">
        <v>0</v>
      </c>
      <c r="F196" s="779">
        <f t="shared" si="2"/>
        <v>6246</v>
      </c>
      <c r="G196" s="779">
        <f t="shared" si="2"/>
        <v>6246.0010000000002</v>
      </c>
    </row>
    <row r="197" spans="1:7" s="780" customFormat="1" ht="12.75" customHeight="1" x14ac:dyDescent="0.2">
      <c r="A197" s="778" t="s">
        <v>3888</v>
      </c>
      <c r="B197" s="779">
        <v>4894.7999999999993</v>
      </c>
      <c r="C197" s="779">
        <v>4894.7939999999999</v>
      </c>
      <c r="D197" s="779">
        <v>0</v>
      </c>
      <c r="E197" s="779">
        <v>0</v>
      </c>
      <c r="F197" s="779">
        <f t="shared" si="2"/>
        <v>4894.7999999999993</v>
      </c>
      <c r="G197" s="779">
        <f t="shared" si="2"/>
        <v>4894.7939999999999</v>
      </c>
    </row>
    <row r="198" spans="1:7" s="780" customFormat="1" ht="12.75" customHeight="1" x14ac:dyDescent="0.2">
      <c r="A198" s="778" t="s">
        <v>3889</v>
      </c>
      <c r="B198" s="779">
        <v>17211.38</v>
      </c>
      <c r="C198" s="779">
        <v>17211.370999999999</v>
      </c>
      <c r="D198" s="779">
        <v>0</v>
      </c>
      <c r="E198" s="779">
        <v>0</v>
      </c>
      <c r="F198" s="779">
        <f t="shared" ref="F198:G261" si="3">B198+D198</f>
        <v>17211.38</v>
      </c>
      <c r="G198" s="779">
        <f t="shared" si="3"/>
        <v>17211.370999999999</v>
      </c>
    </row>
    <row r="199" spans="1:7" s="780" customFormat="1" ht="12.75" customHeight="1" x14ac:dyDescent="0.2">
      <c r="A199" s="778" t="s">
        <v>3890</v>
      </c>
      <c r="B199" s="779">
        <v>9756.24</v>
      </c>
      <c r="C199" s="779">
        <v>9756.2369999999992</v>
      </c>
      <c r="D199" s="779">
        <v>0</v>
      </c>
      <c r="E199" s="779">
        <v>0</v>
      </c>
      <c r="F199" s="779">
        <f t="shared" si="3"/>
        <v>9756.24</v>
      </c>
      <c r="G199" s="779">
        <f t="shared" si="3"/>
        <v>9756.2369999999992</v>
      </c>
    </row>
    <row r="200" spans="1:7" s="780" customFormat="1" ht="12.75" customHeight="1" x14ac:dyDescent="0.2">
      <c r="A200" s="778" t="s">
        <v>3891</v>
      </c>
      <c r="B200" s="779">
        <v>10664.060000000001</v>
      </c>
      <c r="C200" s="779">
        <v>10664.050999999999</v>
      </c>
      <c r="D200" s="779">
        <v>0</v>
      </c>
      <c r="E200" s="779">
        <v>0</v>
      </c>
      <c r="F200" s="779">
        <f t="shared" si="3"/>
        <v>10664.060000000001</v>
      </c>
      <c r="G200" s="779">
        <f t="shared" si="3"/>
        <v>10664.050999999999</v>
      </c>
    </row>
    <row r="201" spans="1:7" s="780" customFormat="1" ht="12.75" customHeight="1" x14ac:dyDescent="0.2">
      <c r="A201" s="778" t="s">
        <v>3892</v>
      </c>
      <c r="B201" s="779">
        <v>1831.4299999999998</v>
      </c>
      <c r="C201" s="779">
        <v>1831.4280000000001</v>
      </c>
      <c r="D201" s="779">
        <v>0</v>
      </c>
      <c r="E201" s="779">
        <v>0</v>
      </c>
      <c r="F201" s="779">
        <f t="shared" si="3"/>
        <v>1831.4299999999998</v>
      </c>
      <c r="G201" s="779">
        <f t="shared" si="3"/>
        <v>1831.4280000000001</v>
      </c>
    </row>
    <row r="202" spans="1:7" s="780" customFormat="1" ht="12.75" customHeight="1" x14ac:dyDescent="0.2">
      <c r="A202" s="778" t="s">
        <v>3893</v>
      </c>
      <c r="B202" s="779">
        <v>3297.67</v>
      </c>
      <c r="C202" s="779">
        <v>3297.6680000000001</v>
      </c>
      <c r="D202" s="779">
        <v>0</v>
      </c>
      <c r="E202" s="779">
        <v>0</v>
      </c>
      <c r="F202" s="779">
        <f t="shared" si="3"/>
        <v>3297.67</v>
      </c>
      <c r="G202" s="779">
        <f t="shared" si="3"/>
        <v>3297.6680000000001</v>
      </c>
    </row>
    <row r="203" spans="1:7" s="780" customFormat="1" ht="12.75" customHeight="1" x14ac:dyDescent="0.2">
      <c r="A203" s="778" t="s">
        <v>3894</v>
      </c>
      <c r="B203" s="779">
        <v>5175.47</v>
      </c>
      <c r="C203" s="779">
        <v>5175.4650000000001</v>
      </c>
      <c r="D203" s="779">
        <v>0</v>
      </c>
      <c r="E203" s="779">
        <v>0</v>
      </c>
      <c r="F203" s="779">
        <f t="shared" si="3"/>
        <v>5175.47</v>
      </c>
      <c r="G203" s="779">
        <f t="shared" si="3"/>
        <v>5175.4650000000001</v>
      </c>
    </row>
    <row r="204" spans="1:7" s="780" customFormat="1" ht="12.75" customHeight="1" x14ac:dyDescent="0.2">
      <c r="A204" s="778" t="s">
        <v>3895</v>
      </c>
      <c r="B204" s="779">
        <v>10462.709999999999</v>
      </c>
      <c r="C204" s="779">
        <v>10462.710999999999</v>
      </c>
      <c r="D204" s="779">
        <v>0</v>
      </c>
      <c r="E204" s="779">
        <v>0</v>
      </c>
      <c r="F204" s="779">
        <f t="shared" si="3"/>
        <v>10462.709999999999</v>
      </c>
      <c r="G204" s="779">
        <f t="shared" si="3"/>
        <v>10462.710999999999</v>
      </c>
    </row>
    <row r="205" spans="1:7" s="780" customFormat="1" ht="12.75" customHeight="1" x14ac:dyDescent="0.2">
      <c r="A205" s="778" t="s">
        <v>3896</v>
      </c>
      <c r="B205" s="779">
        <v>16084.949999999999</v>
      </c>
      <c r="C205" s="779">
        <v>16084.947</v>
      </c>
      <c r="D205" s="779">
        <v>0</v>
      </c>
      <c r="E205" s="779">
        <v>0</v>
      </c>
      <c r="F205" s="779">
        <f t="shared" si="3"/>
        <v>16084.949999999999</v>
      </c>
      <c r="G205" s="779">
        <f t="shared" si="3"/>
        <v>16084.947</v>
      </c>
    </row>
    <row r="206" spans="1:7" s="780" customFormat="1" ht="12.75" customHeight="1" x14ac:dyDescent="0.2">
      <c r="A206" s="778" t="s">
        <v>3897</v>
      </c>
      <c r="B206" s="779">
        <v>4506.62</v>
      </c>
      <c r="C206" s="779">
        <v>4506.6189999999997</v>
      </c>
      <c r="D206" s="779">
        <v>0</v>
      </c>
      <c r="E206" s="779">
        <v>0</v>
      </c>
      <c r="F206" s="779">
        <f t="shared" si="3"/>
        <v>4506.62</v>
      </c>
      <c r="G206" s="779">
        <f t="shared" si="3"/>
        <v>4506.6189999999997</v>
      </c>
    </row>
    <row r="207" spans="1:7" s="780" customFormat="1" ht="12.75" customHeight="1" x14ac:dyDescent="0.2">
      <c r="A207" s="778" t="s">
        <v>3898</v>
      </c>
      <c r="B207" s="779">
        <v>5146.1399999999994</v>
      </c>
      <c r="C207" s="779">
        <v>5146.1319999999996</v>
      </c>
      <c r="D207" s="779">
        <v>0</v>
      </c>
      <c r="E207" s="779">
        <v>0</v>
      </c>
      <c r="F207" s="779">
        <f t="shared" si="3"/>
        <v>5146.1399999999994</v>
      </c>
      <c r="G207" s="779">
        <f t="shared" si="3"/>
        <v>5146.1319999999996</v>
      </c>
    </row>
    <row r="208" spans="1:7" s="780" customFormat="1" ht="12.75" customHeight="1" x14ac:dyDescent="0.2">
      <c r="A208" s="778" t="s">
        <v>3899</v>
      </c>
      <c r="B208" s="779">
        <v>1771.58</v>
      </c>
      <c r="C208" s="779">
        <v>1771.575</v>
      </c>
      <c r="D208" s="779">
        <v>0</v>
      </c>
      <c r="E208" s="779">
        <v>0</v>
      </c>
      <c r="F208" s="779">
        <f t="shared" si="3"/>
        <v>1771.58</v>
      </c>
      <c r="G208" s="779">
        <f t="shared" si="3"/>
        <v>1771.575</v>
      </c>
    </row>
    <row r="209" spans="1:7" s="780" customFormat="1" ht="12.75" customHeight="1" x14ac:dyDescent="0.2">
      <c r="A209" s="778" t="s">
        <v>3900</v>
      </c>
      <c r="B209" s="779">
        <v>4610.8900000000003</v>
      </c>
      <c r="C209" s="779">
        <v>4610.8909999999996</v>
      </c>
      <c r="D209" s="779">
        <v>0</v>
      </c>
      <c r="E209" s="779">
        <v>0</v>
      </c>
      <c r="F209" s="779">
        <f t="shared" si="3"/>
        <v>4610.8900000000003</v>
      </c>
      <c r="G209" s="779">
        <f t="shared" si="3"/>
        <v>4610.8909999999996</v>
      </c>
    </row>
    <row r="210" spans="1:7" s="780" customFormat="1" ht="12.75" customHeight="1" x14ac:dyDescent="0.2">
      <c r="A210" s="778" t="s">
        <v>3901</v>
      </c>
      <c r="B210" s="779">
        <v>14179.36</v>
      </c>
      <c r="C210" s="779">
        <v>14179.355</v>
      </c>
      <c r="D210" s="779">
        <v>0</v>
      </c>
      <c r="E210" s="779">
        <v>0</v>
      </c>
      <c r="F210" s="779">
        <f t="shared" si="3"/>
        <v>14179.36</v>
      </c>
      <c r="G210" s="779">
        <f t="shared" si="3"/>
        <v>14179.355</v>
      </c>
    </row>
    <row r="211" spans="1:7" s="780" customFormat="1" ht="12.75" customHeight="1" x14ac:dyDescent="0.2">
      <c r="A211" s="778" t="s">
        <v>3902</v>
      </c>
      <c r="B211" s="779">
        <v>12991.36</v>
      </c>
      <c r="C211" s="779">
        <v>12991.356</v>
      </c>
      <c r="D211" s="779">
        <v>0</v>
      </c>
      <c r="E211" s="779">
        <v>0</v>
      </c>
      <c r="F211" s="779">
        <f t="shared" si="3"/>
        <v>12991.36</v>
      </c>
      <c r="G211" s="779">
        <f t="shared" si="3"/>
        <v>12991.356</v>
      </c>
    </row>
    <row r="212" spans="1:7" s="780" customFormat="1" ht="12.75" customHeight="1" x14ac:dyDescent="0.2">
      <c r="A212" s="778" t="s">
        <v>3903</v>
      </c>
      <c r="B212" s="779">
        <v>35678.980000000003</v>
      </c>
      <c r="C212" s="779">
        <v>35678.983</v>
      </c>
      <c r="D212" s="779">
        <v>0</v>
      </c>
      <c r="E212" s="779">
        <v>0</v>
      </c>
      <c r="F212" s="779">
        <f t="shared" si="3"/>
        <v>35678.980000000003</v>
      </c>
      <c r="G212" s="779">
        <f t="shared" si="3"/>
        <v>35678.983</v>
      </c>
    </row>
    <row r="213" spans="1:7" s="780" customFormat="1" ht="12.75" customHeight="1" x14ac:dyDescent="0.2">
      <c r="A213" s="778" t="s">
        <v>3904</v>
      </c>
      <c r="B213" s="779">
        <v>10024.289999999999</v>
      </c>
      <c r="C213" s="779">
        <v>10024.288</v>
      </c>
      <c r="D213" s="779">
        <v>0</v>
      </c>
      <c r="E213" s="779">
        <v>0</v>
      </c>
      <c r="F213" s="779">
        <f t="shared" si="3"/>
        <v>10024.289999999999</v>
      </c>
      <c r="G213" s="779">
        <f t="shared" si="3"/>
        <v>10024.288</v>
      </c>
    </row>
    <row r="214" spans="1:7" s="780" customFormat="1" ht="12.75" customHeight="1" x14ac:dyDescent="0.2">
      <c r="A214" s="778" t="s">
        <v>3905</v>
      </c>
      <c r="B214" s="779">
        <v>5496.82</v>
      </c>
      <c r="C214" s="779">
        <v>5496.8220000000001</v>
      </c>
      <c r="D214" s="779">
        <v>0</v>
      </c>
      <c r="E214" s="779">
        <v>0</v>
      </c>
      <c r="F214" s="779">
        <f t="shared" si="3"/>
        <v>5496.82</v>
      </c>
      <c r="G214" s="779">
        <f t="shared" si="3"/>
        <v>5496.8220000000001</v>
      </c>
    </row>
    <row r="215" spans="1:7" s="780" customFormat="1" ht="12.75" customHeight="1" x14ac:dyDescent="0.2">
      <c r="A215" s="778" t="s">
        <v>3906</v>
      </c>
      <c r="B215" s="779">
        <v>5369.58</v>
      </c>
      <c r="C215" s="779">
        <v>5369.5839999999998</v>
      </c>
      <c r="D215" s="779">
        <v>0</v>
      </c>
      <c r="E215" s="779">
        <v>0</v>
      </c>
      <c r="F215" s="779">
        <f t="shared" si="3"/>
        <v>5369.58</v>
      </c>
      <c r="G215" s="779">
        <f t="shared" si="3"/>
        <v>5369.5839999999998</v>
      </c>
    </row>
    <row r="216" spans="1:7" s="780" customFormat="1" ht="12.75" customHeight="1" x14ac:dyDescent="0.2">
      <c r="A216" s="778" t="s">
        <v>3907</v>
      </c>
      <c r="B216" s="779">
        <v>1098.8399999999999</v>
      </c>
      <c r="C216" s="779">
        <v>1098.8389999999999</v>
      </c>
      <c r="D216" s="779">
        <v>0</v>
      </c>
      <c r="E216" s="779">
        <v>0</v>
      </c>
      <c r="F216" s="779">
        <f t="shared" si="3"/>
        <v>1098.8399999999999</v>
      </c>
      <c r="G216" s="779">
        <f t="shared" si="3"/>
        <v>1098.8389999999999</v>
      </c>
    </row>
    <row r="217" spans="1:7" s="780" customFormat="1" ht="12.75" customHeight="1" x14ac:dyDescent="0.2">
      <c r="A217" s="778" t="s">
        <v>3908</v>
      </c>
      <c r="B217" s="779">
        <v>6718.89</v>
      </c>
      <c r="C217" s="779">
        <v>6718.8919999999998</v>
      </c>
      <c r="D217" s="779">
        <v>148</v>
      </c>
      <c r="E217" s="779">
        <v>148</v>
      </c>
      <c r="F217" s="779">
        <f t="shared" si="3"/>
        <v>6866.89</v>
      </c>
      <c r="G217" s="779">
        <f t="shared" si="3"/>
        <v>6866.8919999999998</v>
      </c>
    </row>
    <row r="218" spans="1:7" s="780" customFormat="1" ht="12.75" customHeight="1" x14ac:dyDescent="0.2">
      <c r="A218" s="778" t="s">
        <v>3909</v>
      </c>
      <c r="B218" s="779">
        <v>9987.83</v>
      </c>
      <c r="C218" s="779">
        <v>9987.8250000000007</v>
      </c>
      <c r="D218" s="779">
        <v>217</v>
      </c>
      <c r="E218" s="779">
        <v>217</v>
      </c>
      <c r="F218" s="779">
        <f t="shared" si="3"/>
        <v>10204.83</v>
      </c>
      <c r="G218" s="779">
        <f t="shared" si="3"/>
        <v>10204.825000000001</v>
      </c>
    </row>
    <row r="219" spans="1:7" s="780" customFormat="1" ht="12.75" customHeight="1" x14ac:dyDescent="0.2">
      <c r="A219" s="778" t="s">
        <v>3910</v>
      </c>
      <c r="B219" s="779">
        <v>7076.31</v>
      </c>
      <c r="C219" s="779">
        <v>7076.3140000000003</v>
      </c>
      <c r="D219" s="779">
        <v>0</v>
      </c>
      <c r="E219" s="779">
        <v>0</v>
      </c>
      <c r="F219" s="779">
        <f t="shared" si="3"/>
        <v>7076.31</v>
      </c>
      <c r="G219" s="779">
        <f t="shared" si="3"/>
        <v>7076.3140000000003</v>
      </c>
    </row>
    <row r="220" spans="1:7" s="780" customFormat="1" ht="12.75" customHeight="1" x14ac:dyDescent="0.2">
      <c r="A220" s="778" t="s">
        <v>3911</v>
      </c>
      <c r="B220" s="779">
        <v>6073.01</v>
      </c>
      <c r="C220" s="779">
        <v>6073.0129999999999</v>
      </c>
      <c r="D220" s="779">
        <v>115</v>
      </c>
      <c r="E220" s="779">
        <v>115</v>
      </c>
      <c r="F220" s="779">
        <f t="shared" si="3"/>
        <v>6188.01</v>
      </c>
      <c r="G220" s="779">
        <f t="shared" si="3"/>
        <v>6188.0129999999999</v>
      </c>
    </row>
    <row r="221" spans="1:7" s="780" customFormat="1" ht="12.75" customHeight="1" x14ac:dyDescent="0.2">
      <c r="A221" s="778" t="s">
        <v>3912</v>
      </c>
      <c r="B221" s="779">
        <v>3024.15</v>
      </c>
      <c r="C221" s="779">
        <v>3024.152</v>
      </c>
      <c r="D221" s="779">
        <v>0</v>
      </c>
      <c r="E221" s="779">
        <v>0</v>
      </c>
      <c r="F221" s="779">
        <f t="shared" si="3"/>
        <v>3024.15</v>
      </c>
      <c r="G221" s="779">
        <f t="shared" si="3"/>
        <v>3024.152</v>
      </c>
    </row>
    <row r="222" spans="1:7" s="780" customFormat="1" ht="12.75" customHeight="1" x14ac:dyDescent="0.2">
      <c r="A222" s="778" t="s">
        <v>3913</v>
      </c>
      <c r="B222" s="779">
        <v>7118.04</v>
      </c>
      <c r="C222" s="779">
        <v>7118.0379999999996</v>
      </c>
      <c r="D222" s="779">
        <v>561</v>
      </c>
      <c r="E222" s="779">
        <v>561</v>
      </c>
      <c r="F222" s="779">
        <f t="shared" si="3"/>
        <v>7679.04</v>
      </c>
      <c r="G222" s="779">
        <f t="shared" si="3"/>
        <v>7679.0379999999996</v>
      </c>
    </row>
    <row r="223" spans="1:7" s="780" customFormat="1" ht="12.75" customHeight="1" x14ac:dyDescent="0.2">
      <c r="A223" s="778" t="s">
        <v>3914</v>
      </c>
      <c r="B223" s="779">
        <v>8835.2000000000007</v>
      </c>
      <c r="C223" s="779">
        <v>8835.2000000000007</v>
      </c>
      <c r="D223" s="779">
        <v>0</v>
      </c>
      <c r="E223" s="779">
        <v>0</v>
      </c>
      <c r="F223" s="779">
        <f t="shared" si="3"/>
        <v>8835.2000000000007</v>
      </c>
      <c r="G223" s="779">
        <f t="shared" si="3"/>
        <v>8835.2000000000007</v>
      </c>
    </row>
    <row r="224" spans="1:7" s="780" customFormat="1" ht="12.75" customHeight="1" x14ac:dyDescent="0.2">
      <c r="A224" s="778" t="s">
        <v>3915</v>
      </c>
      <c r="B224" s="779">
        <v>2982.1</v>
      </c>
      <c r="C224" s="779">
        <v>2982.0990000000002</v>
      </c>
      <c r="D224" s="779">
        <v>0</v>
      </c>
      <c r="E224" s="779">
        <v>0</v>
      </c>
      <c r="F224" s="779">
        <f t="shared" si="3"/>
        <v>2982.1</v>
      </c>
      <c r="G224" s="779">
        <f t="shared" si="3"/>
        <v>2982.0990000000002</v>
      </c>
    </row>
    <row r="225" spans="1:7" s="780" customFormat="1" ht="12.75" customHeight="1" x14ac:dyDescent="0.2">
      <c r="A225" s="778" t="s">
        <v>3916</v>
      </c>
      <c r="B225" s="779">
        <v>2981.85</v>
      </c>
      <c r="C225" s="779">
        <v>2981.8510000000001</v>
      </c>
      <c r="D225" s="779">
        <v>0</v>
      </c>
      <c r="E225" s="779">
        <v>0</v>
      </c>
      <c r="F225" s="779">
        <f t="shared" si="3"/>
        <v>2981.85</v>
      </c>
      <c r="G225" s="779">
        <f t="shared" si="3"/>
        <v>2981.8510000000001</v>
      </c>
    </row>
    <row r="226" spans="1:7" s="780" customFormat="1" ht="12.75" customHeight="1" x14ac:dyDescent="0.2">
      <c r="A226" s="778" t="s">
        <v>3917</v>
      </c>
      <c r="B226" s="779">
        <v>9235.01</v>
      </c>
      <c r="C226" s="779">
        <v>9235.0049999999992</v>
      </c>
      <c r="D226" s="779">
        <v>186</v>
      </c>
      <c r="E226" s="779">
        <v>186</v>
      </c>
      <c r="F226" s="779">
        <f t="shared" si="3"/>
        <v>9421.01</v>
      </c>
      <c r="G226" s="779">
        <f t="shared" si="3"/>
        <v>9421.0049999999992</v>
      </c>
    </row>
    <row r="227" spans="1:7" s="780" customFormat="1" ht="12.75" customHeight="1" x14ac:dyDescent="0.2">
      <c r="A227" s="778" t="s">
        <v>3918</v>
      </c>
      <c r="B227" s="779">
        <v>3557.01</v>
      </c>
      <c r="C227" s="779">
        <v>3557.0140000000001</v>
      </c>
      <c r="D227" s="779">
        <v>0</v>
      </c>
      <c r="E227" s="779">
        <v>0</v>
      </c>
      <c r="F227" s="779">
        <f t="shared" si="3"/>
        <v>3557.01</v>
      </c>
      <c r="G227" s="779">
        <f t="shared" si="3"/>
        <v>3557.0140000000001</v>
      </c>
    </row>
    <row r="228" spans="1:7" s="780" customFormat="1" ht="12.75" customHeight="1" x14ac:dyDescent="0.2">
      <c r="A228" s="778" t="s">
        <v>3919</v>
      </c>
      <c r="B228" s="779">
        <v>3219.1</v>
      </c>
      <c r="C228" s="779">
        <v>3219.096</v>
      </c>
      <c r="D228" s="779">
        <v>0</v>
      </c>
      <c r="E228" s="779">
        <v>0</v>
      </c>
      <c r="F228" s="779">
        <f t="shared" si="3"/>
        <v>3219.1</v>
      </c>
      <c r="G228" s="779">
        <f t="shared" si="3"/>
        <v>3219.096</v>
      </c>
    </row>
    <row r="229" spans="1:7" s="780" customFormat="1" ht="12.75" customHeight="1" x14ac:dyDescent="0.2">
      <c r="A229" s="778" t="s">
        <v>3920</v>
      </c>
      <c r="B229" s="779">
        <v>2594.62</v>
      </c>
      <c r="C229" s="779">
        <v>2594.6239999999998</v>
      </c>
      <c r="D229" s="779">
        <v>0</v>
      </c>
      <c r="E229" s="779">
        <v>0</v>
      </c>
      <c r="F229" s="779">
        <f t="shared" si="3"/>
        <v>2594.62</v>
      </c>
      <c r="G229" s="779">
        <f t="shared" si="3"/>
        <v>2594.6239999999998</v>
      </c>
    </row>
    <row r="230" spans="1:7" s="780" customFormat="1" ht="12.75" customHeight="1" x14ac:dyDescent="0.2">
      <c r="A230" s="778" t="s">
        <v>3921</v>
      </c>
      <c r="B230" s="779">
        <v>3472.86</v>
      </c>
      <c r="C230" s="779">
        <v>3472.864</v>
      </c>
      <c r="D230" s="779">
        <v>0</v>
      </c>
      <c r="E230" s="779">
        <v>0</v>
      </c>
      <c r="F230" s="779">
        <f t="shared" si="3"/>
        <v>3472.86</v>
      </c>
      <c r="G230" s="779">
        <f t="shared" si="3"/>
        <v>3472.864</v>
      </c>
    </row>
    <row r="231" spans="1:7" s="780" customFormat="1" ht="12.75" customHeight="1" x14ac:dyDescent="0.2">
      <c r="A231" s="778" t="s">
        <v>3922</v>
      </c>
      <c r="B231" s="779">
        <v>2954.29</v>
      </c>
      <c r="C231" s="779">
        <v>2954.2919999999999</v>
      </c>
      <c r="D231" s="779">
        <v>0</v>
      </c>
      <c r="E231" s="779">
        <v>0</v>
      </c>
      <c r="F231" s="779">
        <f t="shared" si="3"/>
        <v>2954.29</v>
      </c>
      <c r="G231" s="779">
        <f t="shared" si="3"/>
        <v>2954.2919999999999</v>
      </c>
    </row>
    <row r="232" spans="1:7" s="780" customFormat="1" ht="12.75" customHeight="1" x14ac:dyDescent="0.2">
      <c r="A232" s="778" t="s">
        <v>3923</v>
      </c>
      <c r="B232" s="779">
        <v>12485.85</v>
      </c>
      <c r="C232" s="779">
        <v>12485.848</v>
      </c>
      <c r="D232" s="779">
        <v>30.6</v>
      </c>
      <c r="E232" s="779">
        <v>30.603999999999999</v>
      </c>
      <c r="F232" s="779">
        <f t="shared" si="3"/>
        <v>12516.45</v>
      </c>
      <c r="G232" s="779">
        <f t="shared" si="3"/>
        <v>12516.451999999999</v>
      </c>
    </row>
    <row r="233" spans="1:7" s="780" customFormat="1" ht="12.75" customHeight="1" x14ac:dyDescent="0.2">
      <c r="A233" s="778" t="s">
        <v>3924</v>
      </c>
      <c r="B233" s="779">
        <v>33428.400000000001</v>
      </c>
      <c r="C233" s="779">
        <v>33428.398000000001</v>
      </c>
      <c r="D233" s="779">
        <v>29.7</v>
      </c>
      <c r="E233" s="779">
        <v>29.7</v>
      </c>
      <c r="F233" s="779">
        <f t="shared" si="3"/>
        <v>33458.1</v>
      </c>
      <c r="G233" s="779">
        <f t="shared" si="3"/>
        <v>33458.097999999998</v>
      </c>
    </row>
    <row r="234" spans="1:7" s="780" customFormat="1" ht="12.75" customHeight="1" x14ac:dyDescent="0.2">
      <c r="A234" s="778" t="s">
        <v>3925</v>
      </c>
      <c r="B234" s="779">
        <v>43534.350000000006</v>
      </c>
      <c r="C234" s="779">
        <v>43532.261999999995</v>
      </c>
      <c r="D234" s="779">
        <v>179.10000000000002</v>
      </c>
      <c r="E234" s="779">
        <v>164.482</v>
      </c>
      <c r="F234" s="779">
        <f t="shared" si="3"/>
        <v>43713.450000000004</v>
      </c>
      <c r="G234" s="779">
        <f t="shared" si="3"/>
        <v>43696.743999999999</v>
      </c>
    </row>
    <row r="235" spans="1:7" s="780" customFormat="1" ht="12.75" customHeight="1" x14ac:dyDescent="0.2">
      <c r="A235" s="778" t="s">
        <v>3926</v>
      </c>
      <c r="B235" s="779">
        <v>18253.59</v>
      </c>
      <c r="C235" s="779">
        <v>18253.592000000001</v>
      </c>
      <c r="D235" s="779">
        <v>29.84</v>
      </c>
      <c r="E235" s="779">
        <v>29.837</v>
      </c>
      <c r="F235" s="779">
        <f t="shared" si="3"/>
        <v>18283.43</v>
      </c>
      <c r="G235" s="779">
        <f t="shared" si="3"/>
        <v>18283.429</v>
      </c>
    </row>
    <row r="236" spans="1:7" s="780" customFormat="1" ht="12.75" customHeight="1" x14ac:dyDescent="0.2">
      <c r="A236" s="778" t="s">
        <v>3927</v>
      </c>
      <c r="B236" s="779">
        <v>3793.27</v>
      </c>
      <c r="C236" s="779">
        <v>3793.2700000000004</v>
      </c>
      <c r="D236" s="779">
        <v>18.899999999999999</v>
      </c>
      <c r="E236" s="779">
        <v>18.899999999999999</v>
      </c>
      <c r="F236" s="779">
        <f t="shared" si="3"/>
        <v>3812.17</v>
      </c>
      <c r="G236" s="779">
        <f t="shared" si="3"/>
        <v>3812.1700000000005</v>
      </c>
    </row>
    <row r="237" spans="1:7" s="780" customFormat="1" ht="12.75" customHeight="1" x14ac:dyDescent="0.2">
      <c r="A237" s="778" t="s">
        <v>3928</v>
      </c>
      <c r="B237" s="779">
        <v>31052.9</v>
      </c>
      <c r="C237" s="779">
        <v>31052.904000000002</v>
      </c>
      <c r="D237" s="779">
        <v>16.34</v>
      </c>
      <c r="E237" s="779">
        <v>16.335000000000001</v>
      </c>
      <c r="F237" s="779">
        <f t="shared" si="3"/>
        <v>31069.24</v>
      </c>
      <c r="G237" s="779">
        <f t="shared" si="3"/>
        <v>31069.239000000001</v>
      </c>
    </row>
    <row r="238" spans="1:7" s="780" customFormat="1" ht="12.75" customHeight="1" x14ac:dyDescent="0.2">
      <c r="A238" s="778" t="s">
        <v>3929</v>
      </c>
      <c r="B238" s="779">
        <v>12364.809999999998</v>
      </c>
      <c r="C238" s="779">
        <v>12364.805</v>
      </c>
      <c r="D238" s="779">
        <v>17.64</v>
      </c>
      <c r="E238" s="779">
        <v>17.64</v>
      </c>
      <c r="F238" s="779">
        <f t="shared" si="3"/>
        <v>12382.449999999997</v>
      </c>
      <c r="G238" s="779">
        <f t="shared" si="3"/>
        <v>12382.445</v>
      </c>
    </row>
    <row r="239" spans="1:7" s="780" customFormat="1" ht="12.75" customHeight="1" x14ac:dyDescent="0.2">
      <c r="A239" s="778" t="s">
        <v>3930</v>
      </c>
      <c r="B239" s="779">
        <v>3321.4700000000003</v>
      </c>
      <c r="C239" s="779">
        <v>3321.4679999999998</v>
      </c>
      <c r="D239" s="779">
        <v>7.98</v>
      </c>
      <c r="E239" s="779">
        <v>7.98</v>
      </c>
      <c r="F239" s="779">
        <f t="shared" si="3"/>
        <v>3329.4500000000003</v>
      </c>
      <c r="G239" s="779">
        <f t="shared" si="3"/>
        <v>3329.4479999999999</v>
      </c>
    </row>
    <row r="240" spans="1:7" s="780" customFormat="1" ht="12.75" customHeight="1" x14ac:dyDescent="0.2">
      <c r="A240" s="778" t="s">
        <v>3931</v>
      </c>
      <c r="B240" s="779">
        <v>6333.65</v>
      </c>
      <c r="C240" s="779">
        <v>6333.6459999999997</v>
      </c>
      <c r="D240" s="779">
        <v>10.050000000000001</v>
      </c>
      <c r="E240" s="779">
        <v>10.050000000000001</v>
      </c>
      <c r="F240" s="779">
        <f t="shared" si="3"/>
        <v>6343.7</v>
      </c>
      <c r="G240" s="779">
        <f t="shared" si="3"/>
        <v>6343.6959999999999</v>
      </c>
    </row>
    <row r="241" spans="1:7" s="780" customFormat="1" ht="12.75" customHeight="1" x14ac:dyDescent="0.2">
      <c r="A241" s="778" t="s">
        <v>3932</v>
      </c>
      <c r="B241" s="779">
        <v>1201.06</v>
      </c>
      <c r="C241" s="779">
        <v>1201.0619999999999</v>
      </c>
      <c r="D241" s="779">
        <v>0</v>
      </c>
      <c r="E241" s="779">
        <v>0</v>
      </c>
      <c r="F241" s="779">
        <f t="shared" si="3"/>
        <v>1201.06</v>
      </c>
      <c r="G241" s="779">
        <f t="shared" si="3"/>
        <v>1201.0619999999999</v>
      </c>
    </row>
    <row r="242" spans="1:7" s="780" customFormat="1" ht="12.75" customHeight="1" x14ac:dyDescent="0.2">
      <c r="A242" s="778" t="s">
        <v>3933</v>
      </c>
      <c r="B242" s="779">
        <v>37407.78</v>
      </c>
      <c r="C242" s="779">
        <v>37407.78</v>
      </c>
      <c r="D242" s="779">
        <v>64.8</v>
      </c>
      <c r="E242" s="779">
        <v>64.8</v>
      </c>
      <c r="F242" s="779">
        <f t="shared" si="3"/>
        <v>37472.58</v>
      </c>
      <c r="G242" s="779">
        <f t="shared" si="3"/>
        <v>37472.58</v>
      </c>
    </row>
    <row r="243" spans="1:7" s="780" customFormat="1" ht="12.75" customHeight="1" x14ac:dyDescent="0.2">
      <c r="A243" s="778" t="s">
        <v>3934</v>
      </c>
      <c r="B243" s="779">
        <v>17059.259999999998</v>
      </c>
      <c r="C243" s="779">
        <v>17059.259999999998</v>
      </c>
      <c r="D243" s="779">
        <v>8.4</v>
      </c>
      <c r="E243" s="779">
        <v>8.4</v>
      </c>
      <c r="F243" s="779">
        <f t="shared" si="3"/>
        <v>17067.66</v>
      </c>
      <c r="G243" s="779">
        <f t="shared" si="3"/>
        <v>17067.66</v>
      </c>
    </row>
    <row r="244" spans="1:7" s="780" customFormat="1" ht="12.75" customHeight="1" x14ac:dyDescent="0.2">
      <c r="A244" s="778" t="s">
        <v>3935</v>
      </c>
      <c r="B244" s="779">
        <v>13322.12</v>
      </c>
      <c r="C244" s="779">
        <v>13322.116000000002</v>
      </c>
      <c r="D244" s="779">
        <v>228.24</v>
      </c>
      <c r="E244" s="779">
        <v>227.13959999999997</v>
      </c>
      <c r="F244" s="779">
        <f t="shared" si="3"/>
        <v>13550.36</v>
      </c>
      <c r="G244" s="779">
        <f t="shared" si="3"/>
        <v>13549.255600000002</v>
      </c>
    </row>
    <row r="245" spans="1:7" s="780" customFormat="1" ht="12.75" customHeight="1" x14ac:dyDescent="0.2">
      <c r="A245" s="778" t="s">
        <v>3936</v>
      </c>
      <c r="B245" s="779">
        <v>37265.850000000006</v>
      </c>
      <c r="C245" s="779">
        <v>37265.840000000004</v>
      </c>
      <c r="D245" s="779">
        <v>44.88</v>
      </c>
      <c r="E245" s="779">
        <v>44.88</v>
      </c>
      <c r="F245" s="779">
        <f t="shared" si="3"/>
        <v>37310.730000000003</v>
      </c>
      <c r="G245" s="779">
        <f t="shared" si="3"/>
        <v>37310.720000000001</v>
      </c>
    </row>
    <row r="246" spans="1:7" s="780" customFormat="1" ht="12.75" customHeight="1" x14ac:dyDescent="0.2">
      <c r="A246" s="778" t="s">
        <v>3937</v>
      </c>
      <c r="B246" s="779">
        <v>21054.720000000001</v>
      </c>
      <c r="C246" s="779">
        <v>21054.713</v>
      </c>
      <c r="D246" s="779">
        <v>0</v>
      </c>
      <c r="E246" s="779">
        <v>0</v>
      </c>
      <c r="F246" s="779">
        <f t="shared" si="3"/>
        <v>21054.720000000001</v>
      </c>
      <c r="G246" s="779">
        <f t="shared" si="3"/>
        <v>21054.713</v>
      </c>
    </row>
    <row r="247" spans="1:7" s="780" customFormat="1" ht="12.75" customHeight="1" x14ac:dyDescent="0.2">
      <c r="A247" s="778" t="s">
        <v>3938</v>
      </c>
      <c r="B247" s="779">
        <v>18913.329999999998</v>
      </c>
      <c r="C247" s="779">
        <v>18913.322999999997</v>
      </c>
      <c r="D247" s="779">
        <v>21</v>
      </c>
      <c r="E247" s="779">
        <v>21</v>
      </c>
      <c r="F247" s="779">
        <f t="shared" si="3"/>
        <v>18934.329999999998</v>
      </c>
      <c r="G247" s="779">
        <f t="shared" si="3"/>
        <v>18934.322999999997</v>
      </c>
    </row>
    <row r="248" spans="1:7" s="780" customFormat="1" ht="12.75" customHeight="1" x14ac:dyDescent="0.2">
      <c r="A248" s="778" t="s">
        <v>3939</v>
      </c>
      <c r="B248" s="779">
        <v>31441.539999999997</v>
      </c>
      <c r="C248" s="779">
        <v>31441.53</v>
      </c>
      <c r="D248" s="779">
        <v>40.6</v>
      </c>
      <c r="E248" s="779">
        <v>40.6</v>
      </c>
      <c r="F248" s="779">
        <f t="shared" si="3"/>
        <v>31482.139999999996</v>
      </c>
      <c r="G248" s="779">
        <f t="shared" si="3"/>
        <v>31482.129999999997</v>
      </c>
    </row>
    <row r="249" spans="1:7" s="780" customFormat="1" ht="12.75" customHeight="1" x14ac:dyDescent="0.2">
      <c r="A249" s="778" t="s">
        <v>3940</v>
      </c>
      <c r="B249" s="779">
        <v>5639.74</v>
      </c>
      <c r="C249" s="779">
        <v>5639.7430000000004</v>
      </c>
      <c r="D249" s="779">
        <v>0</v>
      </c>
      <c r="E249" s="779">
        <v>0</v>
      </c>
      <c r="F249" s="779">
        <f t="shared" si="3"/>
        <v>5639.74</v>
      </c>
      <c r="G249" s="779">
        <f t="shared" si="3"/>
        <v>5639.7430000000004</v>
      </c>
    </row>
    <row r="250" spans="1:7" s="780" customFormat="1" ht="12.75" customHeight="1" x14ac:dyDescent="0.2">
      <c r="A250" s="778" t="s">
        <v>3941</v>
      </c>
      <c r="B250" s="779">
        <v>6398.7300000000005</v>
      </c>
      <c r="C250" s="779">
        <v>6398.7190000000001</v>
      </c>
      <c r="D250" s="779">
        <v>13.3</v>
      </c>
      <c r="E250" s="779">
        <v>13.3</v>
      </c>
      <c r="F250" s="779">
        <f t="shared" si="3"/>
        <v>6412.0300000000007</v>
      </c>
      <c r="G250" s="779">
        <f t="shared" si="3"/>
        <v>6412.0190000000002</v>
      </c>
    </row>
    <row r="251" spans="1:7" s="780" customFormat="1" ht="12.75" customHeight="1" x14ac:dyDescent="0.2">
      <c r="A251" s="778" t="s">
        <v>3942</v>
      </c>
      <c r="B251" s="779">
        <v>4906.1000000000004</v>
      </c>
      <c r="C251" s="779">
        <v>4906.1000000000004</v>
      </c>
      <c r="D251" s="779">
        <v>14</v>
      </c>
      <c r="E251" s="779">
        <v>14</v>
      </c>
      <c r="F251" s="779">
        <f t="shared" si="3"/>
        <v>4920.1000000000004</v>
      </c>
      <c r="G251" s="779">
        <f t="shared" si="3"/>
        <v>4920.1000000000004</v>
      </c>
    </row>
    <row r="252" spans="1:7" s="780" customFormat="1" ht="12.75" customHeight="1" x14ac:dyDescent="0.2">
      <c r="A252" s="778" t="s">
        <v>3943</v>
      </c>
      <c r="B252" s="779">
        <v>7535.52</v>
      </c>
      <c r="C252" s="779">
        <v>7535.5249999999996</v>
      </c>
      <c r="D252" s="779">
        <v>15.4</v>
      </c>
      <c r="E252" s="779">
        <v>15.4</v>
      </c>
      <c r="F252" s="779">
        <f t="shared" si="3"/>
        <v>7550.92</v>
      </c>
      <c r="G252" s="779">
        <f t="shared" si="3"/>
        <v>7550.9249999999993</v>
      </c>
    </row>
    <row r="253" spans="1:7" s="780" customFormat="1" ht="12.75" customHeight="1" x14ac:dyDescent="0.2">
      <c r="A253" s="778" t="s">
        <v>3944</v>
      </c>
      <c r="B253" s="779">
        <v>4937.57</v>
      </c>
      <c r="C253" s="779">
        <v>4937.5609999999997</v>
      </c>
      <c r="D253" s="779">
        <v>8.9499999999999993</v>
      </c>
      <c r="E253" s="779">
        <v>8.9540000000000006</v>
      </c>
      <c r="F253" s="779">
        <f t="shared" si="3"/>
        <v>4946.5199999999995</v>
      </c>
      <c r="G253" s="779">
        <f t="shared" si="3"/>
        <v>4946.5149999999994</v>
      </c>
    </row>
    <row r="254" spans="1:7" s="780" customFormat="1" ht="12.75" customHeight="1" x14ac:dyDescent="0.2">
      <c r="A254" s="778" t="s">
        <v>3945</v>
      </c>
      <c r="B254" s="779">
        <v>15150.7</v>
      </c>
      <c r="C254" s="779">
        <v>15150.687000000002</v>
      </c>
      <c r="D254" s="779">
        <v>34.159999999999997</v>
      </c>
      <c r="E254" s="779">
        <v>33.429000000000002</v>
      </c>
      <c r="F254" s="779">
        <f t="shared" si="3"/>
        <v>15184.86</v>
      </c>
      <c r="G254" s="779">
        <f t="shared" si="3"/>
        <v>15184.116000000002</v>
      </c>
    </row>
    <row r="255" spans="1:7" s="780" customFormat="1" ht="12.75" customHeight="1" x14ac:dyDescent="0.2">
      <c r="A255" s="778" t="s">
        <v>3946</v>
      </c>
      <c r="B255" s="779">
        <v>5670.17</v>
      </c>
      <c r="C255" s="779">
        <v>5670.1689999999999</v>
      </c>
      <c r="D255" s="779">
        <v>26.6</v>
      </c>
      <c r="E255" s="779">
        <v>26.6</v>
      </c>
      <c r="F255" s="779">
        <f t="shared" si="3"/>
        <v>5696.77</v>
      </c>
      <c r="G255" s="779">
        <f t="shared" si="3"/>
        <v>5696.7690000000002</v>
      </c>
    </row>
    <row r="256" spans="1:7" s="780" customFormat="1" ht="12.75" customHeight="1" x14ac:dyDescent="0.2">
      <c r="A256" s="778" t="s">
        <v>3947</v>
      </c>
      <c r="B256" s="779">
        <v>38606.14</v>
      </c>
      <c r="C256" s="779">
        <v>38581.180999999997</v>
      </c>
      <c r="D256" s="779">
        <v>0</v>
      </c>
      <c r="E256" s="779">
        <v>0</v>
      </c>
      <c r="F256" s="779">
        <f t="shared" si="3"/>
        <v>38606.14</v>
      </c>
      <c r="G256" s="779">
        <f t="shared" si="3"/>
        <v>38581.180999999997</v>
      </c>
    </row>
    <row r="257" spans="1:7" s="780" customFormat="1" ht="12.75" customHeight="1" x14ac:dyDescent="0.2">
      <c r="A257" s="778" t="s">
        <v>3948</v>
      </c>
      <c r="B257" s="779">
        <v>41988.78</v>
      </c>
      <c r="C257" s="779">
        <v>41988.780999999995</v>
      </c>
      <c r="D257" s="779">
        <v>4.84</v>
      </c>
      <c r="E257" s="779">
        <v>4.835</v>
      </c>
      <c r="F257" s="779">
        <f t="shared" si="3"/>
        <v>41993.619999999995</v>
      </c>
      <c r="G257" s="779">
        <f t="shared" si="3"/>
        <v>41993.615999999995</v>
      </c>
    </row>
    <row r="258" spans="1:7" s="780" customFormat="1" ht="12.75" customHeight="1" x14ac:dyDescent="0.2">
      <c r="A258" s="778" t="s">
        <v>3949</v>
      </c>
      <c r="B258" s="779">
        <v>29548.550000000003</v>
      </c>
      <c r="C258" s="779">
        <v>29548.555</v>
      </c>
      <c r="D258" s="779">
        <v>0</v>
      </c>
      <c r="E258" s="779">
        <v>0</v>
      </c>
      <c r="F258" s="779">
        <f t="shared" si="3"/>
        <v>29548.550000000003</v>
      </c>
      <c r="G258" s="779">
        <f t="shared" si="3"/>
        <v>29548.555</v>
      </c>
    </row>
    <row r="259" spans="1:7" s="780" customFormat="1" ht="12.75" customHeight="1" x14ac:dyDescent="0.2">
      <c r="A259" s="778" t="s">
        <v>3950</v>
      </c>
      <c r="B259" s="779">
        <v>36908.699999999997</v>
      </c>
      <c r="C259" s="779">
        <v>36908.694000000003</v>
      </c>
      <c r="D259" s="779">
        <v>0</v>
      </c>
      <c r="E259" s="779">
        <v>0</v>
      </c>
      <c r="F259" s="779">
        <f t="shared" si="3"/>
        <v>36908.699999999997</v>
      </c>
      <c r="G259" s="779">
        <f t="shared" si="3"/>
        <v>36908.694000000003</v>
      </c>
    </row>
    <row r="260" spans="1:7" s="780" customFormat="1" ht="12.75" customHeight="1" x14ac:dyDescent="0.2">
      <c r="A260" s="778" t="s">
        <v>3951</v>
      </c>
      <c r="B260" s="779">
        <v>9489.8599999999988</v>
      </c>
      <c r="C260" s="779">
        <v>9489.8510000000006</v>
      </c>
      <c r="D260" s="779">
        <v>57.31</v>
      </c>
      <c r="E260" s="779">
        <v>38.503</v>
      </c>
      <c r="F260" s="779">
        <f t="shared" si="3"/>
        <v>9547.1699999999983</v>
      </c>
      <c r="G260" s="779">
        <f t="shared" si="3"/>
        <v>9528.3540000000012</v>
      </c>
    </row>
    <row r="261" spans="1:7" s="780" customFormat="1" ht="12.75" customHeight="1" x14ac:dyDescent="0.2">
      <c r="A261" s="778" t="s">
        <v>3952</v>
      </c>
      <c r="B261" s="779">
        <v>40987.369999999995</v>
      </c>
      <c r="C261" s="779">
        <v>40987.371999999996</v>
      </c>
      <c r="D261" s="779">
        <v>0</v>
      </c>
      <c r="E261" s="779">
        <v>0</v>
      </c>
      <c r="F261" s="779">
        <f t="shared" si="3"/>
        <v>40987.369999999995</v>
      </c>
      <c r="G261" s="779">
        <f t="shared" si="3"/>
        <v>40987.371999999996</v>
      </c>
    </row>
    <row r="262" spans="1:7" s="780" customFormat="1" ht="12.75" customHeight="1" x14ac:dyDescent="0.2">
      <c r="A262" s="778" t="s">
        <v>3953</v>
      </c>
      <c r="B262" s="779">
        <v>3499.5</v>
      </c>
      <c r="C262" s="779">
        <v>3499.5</v>
      </c>
      <c r="D262" s="779">
        <v>23.76</v>
      </c>
      <c r="E262" s="779">
        <v>23.76</v>
      </c>
      <c r="F262" s="779">
        <f t="shared" ref="F262:G325" si="4">B262+D262</f>
        <v>3523.26</v>
      </c>
      <c r="G262" s="779">
        <f t="shared" si="4"/>
        <v>3523.26</v>
      </c>
    </row>
    <row r="263" spans="1:7" s="780" customFormat="1" ht="12.75" customHeight="1" x14ac:dyDescent="0.2">
      <c r="A263" s="778" t="s">
        <v>3954</v>
      </c>
      <c r="B263" s="779">
        <v>10794.98</v>
      </c>
      <c r="C263" s="779">
        <v>10794.982</v>
      </c>
      <c r="D263" s="779">
        <v>22.44</v>
      </c>
      <c r="E263" s="779">
        <v>21.417000000000002</v>
      </c>
      <c r="F263" s="779">
        <f t="shared" si="4"/>
        <v>10817.42</v>
      </c>
      <c r="G263" s="779">
        <f t="shared" si="4"/>
        <v>10816.398999999999</v>
      </c>
    </row>
    <row r="264" spans="1:7" s="780" customFormat="1" ht="12.75" customHeight="1" x14ac:dyDescent="0.2">
      <c r="A264" s="778" t="s">
        <v>3955</v>
      </c>
      <c r="B264" s="779">
        <v>15122.38</v>
      </c>
      <c r="C264" s="779">
        <v>15120.294999999998</v>
      </c>
      <c r="D264" s="779">
        <v>14.35</v>
      </c>
      <c r="E264" s="779">
        <v>14.35</v>
      </c>
      <c r="F264" s="779">
        <f t="shared" si="4"/>
        <v>15136.73</v>
      </c>
      <c r="G264" s="779">
        <f t="shared" si="4"/>
        <v>15134.644999999999</v>
      </c>
    </row>
    <row r="265" spans="1:7" s="780" customFormat="1" ht="12.75" customHeight="1" x14ac:dyDescent="0.2">
      <c r="A265" s="778" t="s">
        <v>3956</v>
      </c>
      <c r="B265" s="779">
        <v>6416.66</v>
      </c>
      <c r="C265" s="779">
        <v>6416.65</v>
      </c>
      <c r="D265" s="779">
        <v>0</v>
      </c>
      <c r="E265" s="779">
        <v>0</v>
      </c>
      <c r="F265" s="779">
        <f t="shared" si="4"/>
        <v>6416.66</v>
      </c>
      <c r="G265" s="779">
        <f t="shared" si="4"/>
        <v>6416.65</v>
      </c>
    </row>
    <row r="266" spans="1:7" s="780" customFormat="1" ht="12.75" customHeight="1" x14ac:dyDescent="0.2">
      <c r="A266" s="778" t="s">
        <v>3957</v>
      </c>
      <c r="B266" s="779">
        <v>2662.02</v>
      </c>
      <c r="C266" s="779">
        <v>2662.0219999999999</v>
      </c>
      <c r="D266" s="779">
        <v>0</v>
      </c>
      <c r="E266" s="779">
        <v>0</v>
      </c>
      <c r="F266" s="779">
        <f t="shared" si="4"/>
        <v>2662.02</v>
      </c>
      <c r="G266" s="779">
        <f t="shared" si="4"/>
        <v>2662.0219999999999</v>
      </c>
    </row>
    <row r="267" spans="1:7" s="780" customFormat="1" ht="12.75" customHeight="1" x14ac:dyDescent="0.2">
      <c r="A267" s="778" t="s">
        <v>3958</v>
      </c>
      <c r="B267" s="779">
        <v>5611.55</v>
      </c>
      <c r="C267" s="779">
        <v>5611.549</v>
      </c>
      <c r="D267" s="779">
        <v>19.14</v>
      </c>
      <c r="E267" s="779">
        <v>19.14</v>
      </c>
      <c r="F267" s="779">
        <f t="shared" si="4"/>
        <v>5630.6900000000005</v>
      </c>
      <c r="G267" s="779">
        <f t="shared" si="4"/>
        <v>5630.6890000000003</v>
      </c>
    </row>
    <row r="268" spans="1:7" s="780" customFormat="1" ht="12.75" customHeight="1" x14ac:dyDescent="0.2">
      <c r="A268" s="778" t="s">
        <v>3959</v>
      </c>
      <c r="B268" s="779">
        <v>22963.49</v>
      </c>
      <c r="C268" s="779">
        <v>22963.489000000001</v>
      </c>
      <c r="D268" s="779">
        <v>284.37</v>
      </c>
      <c r="E268" s="779">
        <v>284.37199999999996</v>
      </c>
      <c r="F268" s="779">
        <f t="shared" si="4"/>
        <v>23247.86</v>
      </c>
      <c r="G268" s="779">
        <f t="shared" si="4"/>
        <v>23247.861000000001</v>
      </c>
    </row>
    <row r="269" spans="1:7" s="780" customFormat="1" ht="12.75" customHeight="1" x14ac:dyDescent="0.2">
      <c r="A269" s="778" t="s">
        <v>3960</v>
      </c>
      <c r="B269" s="779">
        <v>12309.240000000002</v>
      </c>
      <c r="C269" s="779">
        <v>12309.242999999999</v>
      </c>
      <c r="D269" s="779">
        <v>0</v>
      </c>
      <c r="E269" s="779">
        <v>0</v>
      </c>
      <c r="F269" s="779">
        <f t="shared" si="4"/>
        <v>12309.240000000002</v>
      </c>
      <c r="G269" s="779">
        <f t="shared" si="4"/>
        <v>12309.242999999999</v>
      </c>
    </row>
    <row r="270" spans="1:7" s="780" customFormat="1" ht="12.75" customHeight="1" x14ac:dyDescent="0.2">
      <c r="A270" s="778" t="s">
        <v>3961</v>
      </c>
      <c r="B270" s="779">
        <v>14328.630000000001</v>
      </c>
      <c r="C270" s="779">
        <v>14328.630000000001</v>
      </c>
      <c r="D270" s="779">
        <v>16.88</v>
      </c>
      <c r="E270" s="779">
        <v>16.88</v>
      </c>
      <c r="F270" s="779">
        <f t="shared" si="4"/>
        <v>14345.51</v>
      </c>
      <c r="G270" s="779">
        <f t="shared" si="4"/>
        <v>14345.51</v>
      </c>
    </row>
    <row r="271" spans="1:7" s="780" customFormat="1" ht="12.75" customHeight="1" x14ac:dyDescent="0.2">
      <c r="A271" s="778" t="s">
        <v>3962</v>
      </c>
      <c r="B271" s="779">
        <v>36833.119999999995</v>
      </c>
      <c r="C271" s="779">
        <v>36831.044000000002</v>
      </c>
      <c r="D271" s="779">
        <v>0</v>
      </c>
      <c r="E271" s="779">
        <v>0</v>
      </c>
      <c r="F271" s="779">
        <f t="shared" si="4"/>
        <v>36833.119999999995</v>
      </c>
      <c r="G271" s="779">
        <f t="shared" si="4"/>
        <v>36831.044000000002</v>
      </c>
    </row>
    <row r="272" spans="1:7" s="780" customFormat="1" ht="12.75" customHeight="1" x14ac:dyDescent="0.2">
      <c r="A272" s="778" t="s">
        <v>3963</v>
      </c>
      <c r="B272" s="779">
        <v>38422.700000000004</v>
      </c>
      <c r="C272" s="779">
        <v>38422.694000000003</v>
      </c>
      <c r="D272" s="779">
        <v>0</v>
      </c>
      <c r="E272" s="779">
        <v>0</v>
      </c>
      <c r="F272" s="779">
        <f t="shared" si="4"/>
        <v>38422.700000000004</v>
      </c>
      <c r="G272" s="779">
        <f t="shared" si="4"/>
        <v>38422.694000000003</v>
      </c>
    </row>
    <row r="273" spans="1:7" s="780" customFormat="1" ht="12.75" customHeight="1" x14ac:dyDescent="0.2">
      <c r="A273" s="778" t="s">
        <v>3964</v>
      </c>
      <c r="B273" s="779">
        <v>5910.7099999999991</v>
      </c>
      <c r="C273" s="779">
        <v>5910.7039999999997</v>
      </c>
      <c r="D273" s="779">
        <v>0</v>
      </c>
      <c r="E273" s="779">
        <v>0</v>
      </c>
      <c r="F273" s="779">
        <f t="shared" si="4"/>
        <v>5910.7099999999991</v>
      </c>
      <c r="G273" s="779">
        <f t="shared" si="4"/>
        <v>5910.7039999999997</v>
      </c>
    </row>
    <row r="274" spans="1:7" s="780" customFormat="1" ht="12.75" customHeight="1" x14ac:dyDescent="0.2">
      <c r="A274" s="778" t="s">
        <v>3965</v>
      </c>
      <c r="B274" s="779">
        <v>43984.25</v>
      </c>
      <c r="C274" s="779">
        <v>43984.245999999999</v>
      </c>
      <c r="D274" s="779">
        <v>0</v>
      </c>
      <c r="E274" s="779">
        <v>0</v>
      </c>
      <c r="F274" s="779">
        <f t="shared" si="4"/>
        <v>43984.25</v>
      </c>
      <c r="G274" s="779">
        <f t="shared" si="4"/>
        <v>43984.245999999999</v>
      </c>
    </row>
    <row r="275" spans="1:7" s="780" customFormat="1" ht="12.75" customHeight="1" x14ac:dyDescent="0.2">
      <c r="A275" s="778" t="s">
        <v>3966</v>
      </c>
      <c r="B275" s="779">
        <v>33895.07</v>
      </c>
      <c r="C275" s="779">
        <v>33895.061999999998</v>
      </c>
      <c r="D275" s="779">
        <v>0</v>
      </c>
      <c r="E275" s="779">
        <v>0</v>
      </c>
      <c r="F275" s="779">
        <f t="shared" si="4"/>
        <v>33895.07</v>
      </c>
      <c r="G275" s="779">
        <f t="shared" si="4"/>
        <v>33895.061999999998</v>
      </c>
    </row>
    <row r="276" spans="1:7" s="780" customFormat="1" ht="12.75" customHeight="1" x14ac:dyDescent="0.2">
      <c r="A276" s="778" t="s">
        <v>3967</v>
      </c>
      <c r="B276" s="779">
        <v>13188.65</v>
      </c>
      <c r="C276" s="779">
        <v>13188.644</v>
      </c>
      <c r="D276" s="779">
        <v>9.1</v>
      </c>
      <c r="E276" s="779">
        <v>9.1</v>
      </c>
      <c r="F276" s="779">
        <f t="shared" si="4"/>
        <v>13197.75</v>
      </c>
      <c r="G276" s="779">
        <f t="shared" si="4"/>
        <v>13197.744000000001</v>
      </c>
    </row>
    <row r="277" spans="1:7" s="780" customFormat="1" ht="12.75" customHeight="1" x14ac:dyDescent="0.2">
      <c r="A277" s="778" t="s">
        <v>3968</v>
      </c>
      <c r="B277" s="779">
        <v>6200.38</v>
      </c>
      <c r="C277" s="779">
        <v>6200.375</v>
      </c>
      <c r="D277" s="779">
        <v>7.8</v>
      </c>
      <c r="E277" s="779">
        <v>7.8028999999999993</v>
      </c>
      <c r="F277" s="779">
        <f t="shared" si="4"/>
        <v>6208.18</v>
      </c>
      <c r="G277" s="779">
        <f t="shared" si="4"/>
        <v>6208.1778999999997</v>
      </c>
    </row>
    <row r="278" spans="1:7" s="780" customFormat="1" ht="22.5" customHeight="1" x14ac:dyDescent="0.2">
      <c r="A278" s="778" t="s">
        <v>3969</v>
      </c>
      <c r="B278" s="779">
        <v>28054.219999999998</v>
      </c>
      <c r="C278" s="779">
        <v>28054.216</v>
      </c>
      <c r="D278" s="779">
        <v>8.4</v>
      </c>
      <c r="E278" s="779">
        <v>8.4</v>
      </c>
      <c r="F278" s="779">
        <f t="shared" si="4"/>
        <v>28062.62</v>
      </c>
      <c r="G278" s="779">
        <f t="shared" si="4"/>
        <v>28062.616000000002</v>
      </c>
    </row>
    <row r="279" spans="1:7" s="780" customFormat="1" ht="12.75" customHeight="1" x14ac:dyDescent="0.2">
      <c r="A279" s="778" t="s">
        <v>3970</v>
      </c>
      <c r="B279" s="779">
        <v>17447.689999999999</v>
      </c>
      <c r="C279" s="779">
        <v>17447.686000000002</v>
      </c>
      <c r="D279" s="779">
        <v>39.72</v>
      </c>
      <c r="E279" s="779">
        <v>39.718000000000004</v>
      </c>
      <c r="F279" s="779">
        <f t="shared" si="4"/>
        <v>17487.41</v>
      </c>
      <c r="G279" s="779">
        <f t="shared" si="4"/>
        <v>17487.404000000002</v>
      </c>
    </row>
    <row r="280" spans="1:7" s="780" customFormat="1" ht="12.75" customHeight="1" x14ac:dyDescent="0.2">
      <c r="A280" s="778" t="s">
        <v>3971</v>
      </c>
      <c r="B280" s="779">
        <v>20849.28</v>
      </c>
      <c r="C280" s="779">
        <v>20849.277999999998</v>
      </c>
      <c r="D280" s="779">
        <v>0</v>
      </c>
      <c r="E280" s="779">
        <v>0</v>
      </c>
      <c r="F280" s="779">
        <f t="shared" si="4"/>
        <v>20849.28</v>
      </c>
      <c r="G280" s="779">
        <f t="shared" si="4"/>
        <v>20849.277999999998</v>
      </c>
    </row>
    <row r="281" spans="1:7" s="780" customFormat="1" ht="12.75" customHeight="1" x14ac:dyDescent="0.2">
      <c r="A281" s="778" t="s">
        <v>3972</v>
      </c>
      <c r="B281" s="779">
        <v>27166.55</v>
      </c>
      <c r="C281" s="779">
        <v>27166.547999999995</v>
      </c>
      <c r="D281" s="779">
        <v>206.85</v>
      </c>
      <c r="E281" s="779">
        <v>206.84699999999998</v>
      </c>
      <c r="F281" s="779">
        <f t="shared" si="4"/>
        <v>27373.399999999998</v>
      </c>
      <c r="G281" s="779">
        <f t="shared" si="4"/>
        <v>27373.394999999997</v>
      </c>
    </row>
    <row r="282" spans="1:7" s="780" customFormat="1" ht="12.75" customHeight="1" x14ac:dyDescent="0.2">
      <c r="A282" s="778" t="s">
        <v>3973</v>
      </c>
      <c r="B282" s="779">
        <v>7144.2300000000005</v>
      </c>
      <c r="C282" s="779">
        <v>7144.2220000000007</v>
      </c>
      <c r="D282" s="779">
        <v>12.54</v>
      </c>
      <c r="E282" s="779">
        <v>12.54</v>
      </c>
      <c r="F282" s="779">
        <f t="shared" si="4"/>
        <v>7156.77</v>
      </c>
      <c r="G282" s="779">
        <f t="shared" si="4"/>
        <v>7156.7620000000006</v>
      </c>
    </row>
    <row r="283" spans="1:7" s="780" customFormat="1" ht="12.75" customHeight="1" x14ac:dyDescent="0.2">
      <c r="A283" s="778" t="s">
        <v>3974</v>
      </c>
      <c r="B283" s="779">
        <v>6396.44</v>
      </c>
      <c r="C283" s="779">
        <v>6396.4340000000002</v>
      </c>
      <c r="D283" s="779">
        <v>11.2</v>
      </c>
      <c r="E283" s="779">
        <v>11.2</v>
      </c>
      <c r="F283" s="779">
        <f t="shared" si="4"/>
        <v>6407.6399999999994</v>
      </c>
      <c r="G283" s="779">
        <f t="shared" si="4"/>
        <v>6407.634</v>
      </c>
    </row>
    <row r="284" spans="1:7" s="780" customFormat="1" ht="12.75" customHeight="1" x14ac:dyDescent="0.2">
      <c r="A284" s="778" t="s">
        <v>3975</v>
      </c>
      <c r="B284" s="779">
        <v>3982.2300000000005</v>
      </c>
      <c r="C284" s="779">
        <v>3982.2299999999996</v>
      </c>
      <c r="D284" s="779">
        <v>0</v>
      </c>
      <c r="E284" s="779">
        <v>0</v>
      </c>
      <c r="F284" s="779">
        <f t="shared" si="4"/>
        <v>3982.2300000000005</v>
      </c>
      <c r="G284" s="779">
        <f t="shared" si="4"/>
        <v>3982.2299999999996</v>
      </c>
    </row>
    <row r="285" spans="1:7" s="780" customFormat="1" ht="12.75" customHeight="1" x14ac:dyDescent="0.2">
      <c r="A285" s="778" t="s">
        <v>3976</v>
      </c>
      <c r="B285" s="779">
        <v>6461.45</v>
      </c>
      <c r="C285" s="779">
        <v>6461.4449999999997</v>
      </c>
      <c r="D285" s="779">
        <v>260.39999999999998</v>
      </c>
      <c r="E285" s="779">
        <v>241.13799999999998</v>
      </c>
      <c r="F285" s="779">
        <f t="shared" si="4"/>
        <v>6721.8499999999995</v>
      </c>
      <c r="G285" s="779">
        <f t="shared" si="4"/>
        <v>6702.5829999999996</v>
      </c>
    </row>
    <row r="286" spans="1:7" s="780" customFormat="1" ht="12.75" customHeight="1" x14ac:dyDescent="0.2">
      <c r="A286" s="778" t="s">
        <v>3977</v>
      </c>
      <c r="B286" s="779">
        <v>8781.4599999999991</v>
      </c>
      <c r="C286" s="779">
        <v>8779.3720000000012</v>
      </c>
      <c r="D286" s="779">
        <v>34</v>
      </c>
      <c r="E286" s="779">
        <v>34</v>
      </c>
      <c r="F286" s="779">
        <f t="shared" si="4"/>
        <v>8815.4599999999991</v>
      </c>
      <c r="G286" s="779">
        <f t="shared" si="4"/>
        <v>8813.3720000000012</v>
      </c>
    </row>
    <row r="287" spans="1:7" s="780" customFormat="1" ht="12.75" customHeight="1" x14ac:dyDescent="0.2">
      <c r="A287" s="778" t="s">
        <v>3978</v>
      </c>
      <c r="B287" s="779">
        <v>4863.8</v>
      </c>
      <c r="C287" s="779">
        <v>4863.7960000000003</v>
      </c>
      <c r="D287" s="779">
        <v>8.58</v>
      </c>
      <c r="E287" s="779">
        <v>8.58</v>
      </c>
      <c r="F287" s="779">
        <f t="shared" si="4"/>
        <v>4872.38</v>
      </c>
      <c r="G287" s="779">
        <f t="shared" si="4"/>
        <v>4872.3760000000002</v>
      </c>
    </row>
    <row r="288" spans="1:7" s="780" customFormat="1" ht="12.75" customHeight="1" x14ac:dyDescent="0.2">
      <c r="A288" s="778" t="s">
        <v>3979</v>
      </c>
      <c r="B288" s="779">
        <v>17317.059999999998</v>
      </c>
      <c r="C288" s="779">
        <v>17317.055</v>
      </c>
      <c r="D288" s="779">
        <v>42.75</v>
      </c>
      <c r="E288" s="779">
        <v>42.752000000000002</v>
      </c>
      <c r="F288" s="779">
        <f t="shared" si="4"/>
        <v>17359.809999999998</v>
      </c>
      <c r="G288" s="779">
        <f t="shared" si="4"/>
        <v>17359.807000000001</v>
      </c>
    </row>
    <row r="289" spans="1:7" s="780" customFormat="1" ht="12.75" customHeight="1" x14ac:dyDescent="0.2">
      <c r="A289" s="778" t="s">
        <v>3980</v>
      </c>
      <c r="B289" s="779">
        <v>5608.4</v>
      </c>
      <c r="C289" s="779">
        <v>5608.39</v>
      </c>
      <c r="D289" s="779">
        <v>0</v>
      </c>
      <c r="E289" s="779">
        <v>0</v>
      </c>
      <c r="F289" s="779">
        <f t="shared" si="4"/>
        <v>5608.4</v>
      </c>
      <c r="G289" s="779">
        <f t="shared" si="4"/>
        <v>5608.39</v>
      </c>
    </row>
    <row r="290" spans="1:7" s="780" customFormat="1" ht="12.75" customHeight="1" x14ac:dyDescent="0.2">
      <c r="A290" s="778" t="s">
        <v>3981</v>
      </c>
      <c r="B290" s="779">
        <v>7360.13</v>
      </c>
      <c r="C290" s="779">
        <v>7360.1309999999994</v>
      </c>
      <c r="D290" s="779">
        <v>31.5</v>
      </c>
      <c r="E290" s="779">
        <v>31.5</v>
      </c>
      <c r="F290" s="779">
        <f t="shared" si="4"/>
        <v>7391.63</v>
      </c>
      <c r="G290" s="779">
        <f t="shared" si="4"/>
        <v>7391.6309999999994</v>
      </c>
    </row>
    <row r="291" spans="1:7" s="780" customFormat="1" ht="12.75" customHeight="1" x14ac:dyDescent="0.2">
      <c r="A291" s="778" t="s">
        <v>3982</v>
      </c>
      <c r="B291" s="779">
        <v>25194.899999999998</v>
      </c>
      <c r="C291" s="779">
        <v>25194.902999999998</v>
      </c>
      <c r="D291" s="779">
        <v>63.36</v>
      </c>
      <c r="E291" s="779">
        <v>49.5</v>
      </c>
      <c r="F291" s="779">
        <f t="shared" si="4"/>
        <v>25258.26</v>
      </c>
      <c r="G291" s="779">
        <f t="shared" si="4"/>
        <v>25244.402999999998</v>
      </c>
    </row>
    <row r="292" spans="1:7" s="780" customFormat="1" ht="12.75" customHeight="1" x14ac:dyDescent="0.2">
      <c r="A292" s="778" t="s">
        <v>3983</v>
      </c>
      <c r="B292" s="779">
        <v>6563.57</v>
      </c>
      <c r="C292" s="779">
        <v>6563.5639999999994</v>
      </c>
      <c r="D292" s="779">
        <v>12.06</v>
      </c>
      <c r="E292" s="779">
        <v>12.06</v>
      </c>
      <c r="F292" s="779">
        <f t="shared" si="4"/>
        <v>6575.63</v>
      </c>
      <c r="G292" s="779">
        <f t="shared" si="4"/>
        <v>6575.6239999999998</v>
      </c>
    </row>
    <row r="293" spans="1:7" s="780" customFormat="1" ht="12.75" customHeight="1" x14ac:dyDescent="0.2">
      <c r="A293" s="778" t="s">
        <v>3984</v>
      </c>
      <c r="B293" s="779">
        <v>3317.1800000000003</v>
      </c>
      <c r="C293" s="779">
        <v>3317.1730000000002</v>
      </c>
      <c r="D293" s="779">
        <v>13.44</v>
      </c>
      <c r="E293" s="779">
        <v>13.438000000000001</v>
      </c>
      <c r="F293" s="779">
        <f t="shared" si="4"/>
        <v>3330.6200000000003</v>
      </c>
      <c r="G293" s="779">
        <f t="shared" si="4"/>
        <v>3330.6110000000003</v>
      </c>
    </row>
    <row r="294" spans="1:7" s="780" customFormat="1" ht="12.75" customHeight="1" x14ac:dyDescent="0.2">
      <c r="A294" s="778" t="s">
        <v>3985</v>
      </c>
      <c r="B294" s="779">
        <v>6445.29</v>
      </c>
      <c r="C294" s="779">
        <v>6445.2790000000005</v>
      </c>
      <c r="D294" s="779">
        <v>6.3</v>
      </c>
      <c r="E294" s="779">
        <v>6.3</v>
      </c>
      <c r="F294" s="779">
        <f t="shared" si="4"/>
        <v>6451.59</v>
      </c>
      <c r="G294" s="779">
        <f t="shared" si="4"/>
        <v>6451.5790000000006</v>
      </c>
    </row>
    <row r="295" spans="1:7" s="780" customFormat="1" ht="12.75" customHeight="1" x14ac:dyDescent="0.2">
      <c r="A295" s="778" t="s">
        <v>3986</v>
      </c>
      <c r="B295" s="779">
        <v>7868.6299999999992</v>
      </c>
      <c r="C295" s="779">
        <v>7868.6279999999997</v>
      </c>
      <c r="D295" s="779">
        <v>0</v>
      </c>
      <c r="E295" s="779">
        <v>0</v>
      </c>
      <c r="F295" s="779">
        <f t="shared" si="4"/>
        <v>7868.6299999999992</v>
      </c>
      <c r="G295" s="779">
        <f t="shared" si="4"/>
        <v>7868.6279999999997</v>
      </c>
    </row>
    <row r="296" spans="1:7" s="780" customFormat="1" ht="12.75" customHeight="1" x14ac:dyDescent="0.2">
      <c r="A296" s="778" t="s">
        <v>3987</v>
      </c>
      <c r="B296" s="779">
        <v>7549.09</v>
      </c>
      <c r="C296" s="779">
        <v>7549.0910000000003</v>
      </c>
      <c r="D296" s="779">
        <v>0</v>
      </c>
      <c r="E296" s="779">
        <v>0</v>
      </c>
      <c r="F296" s="779">
        <f t="shared" si="4"/>
        <v>7549.09</v>
      </c>
      <c r="G296" s="779">
        <f t="shared" si="4"/>
        <v>7549.0910000000003</v>
      </c>
    </row>
    <row r="297" spans="1:7" s="780" customFormat="1" ht="12.75" customHeight="1" x14ac:dyDescent="0.2">
      <c r="A297" s="778" t="s">
        <v>3988</v>
      </c>
      <c r="B297" s="779">
        <v>4997.2100000000009</v>
      </c>
      <c r="C297" s="779">
        <v>4997.2139999999999</v>
      </c>
      <c r="D297" s="779">
        <v>3.7</v>
      </c>
      <c r="E297" s="779">
        <v>3.6960000000000002</v>
      </c>
      <c r="F297" s="779">
        <f t="shared" si="4"/>
        <v>5000.9100000000008</v>
      </c>
      <c r="G297" s="779">
        <f t="shared" si="4"/>
        <v>5000.91</v>
      </c>
    </row>
    <row r="298" spans="1:7" s="780" customFormat="1" ht="12.75" customHeight="1" x14ac:dyDescent="0.2">
      <c r="A298" s="778" t="s">
        <v>3989</v>
      </c>
      <c r="B298" s="779">
        <v>13906.39</v>
      </c>
      <c r="C298" s="779">
        <v>13906.394</v>
      </c>
      <c r="D298" s="779">
        <v>35.64</v>
      </c>
      <c r="E298" s="779">
        <v>35.64</v>
      </c>
      <c r="F298" s="779">
        <f t="shared" si="4"/>
        <v>13942.029999999999</v>
      </c>
      <c r="G298" s="779">
        <f t="shared" si="4"/>
        <v>13942.034</v>
      </c>
    </row>
    <row r="299" spans="1:7" s="780" customFormat="1" ht="12.75" customHeight="1" x14ac:dyDescent="0.2">
      <c r="A299" s="778" t="s">
        <v>3990</v>
      </c>
      <c r="B299" s="779">
        <v>5587.8099999999995</v>
      </c>
      <c r="C299" s="779">
        <v>5587.8140000000003</v>
      </c>
      <c r="D299" s="779">
        <v>20.46</v>
      </c>
      <c r="E299" s="779">
        <v>19.194000000000003</v>
      </c>
      <c r="F299" s="779">
        <f t="shared" si="4"/>
        <v>5608.2699999999995</v>
      </c>
      <c r="G299" s="779">
        <f t="shared" si="4"/>
        <v>5607.0080000000007</v>
      </c>
    </row>
    <row r="300" spans="1:7" s="780" customFormat="1" ht="12.75" customHeight="1" x14ac:dyDescent="0.2">
      <c r="A300" s="778" t="s">
        <v>3991</v>
      </c>
      <c r="B300" s="779">
        <v>13132.54</v>
      </c>
      <c r="C300" s="779">
        <v>13117.973</v>
      </c>
      <c r="D300" s="779">
        <v>16.8</v>
      </c>
      <c r="E300" s="779">
        <v>16.8</v>
      </c>
      <c r="F300" s="779">
        <f t="shared" si="4"/>
        <v>13149.34</v>
      </c>
      <c r="G300" s="779">
        <f t="shared" si="4"/>
        <v>13134.772999999999</v>
      </c>
    </row>
    <row r="301" spans="1:7" s="780" customFormat="1" ht="12.75" customHeight="1" x14ac:dyDescent="0.2">
      <c r="A301" s="778" t="s">
        <v>3992</v>
      </c>
      <c r="B301" s="779">
        <v>12673.04</v>
      </c>
      <c r="C301" s="779">
        <v>12673.030999999999</v>
      </c>
      <c r="D301" s="779">
        <v>12.38</v>
      </c>
      <c r="E301" s="779">
        <v>12.375</v>
      </c>
      <c r="F301" s="779">
        <f t="shared" si="4"/>
        <v>12685.42</v>
      </c>
      <c r="G301" s="779">
        <f t="shared" si="4"/>
        <v>12685.405999999999</v>
      </c>
    </row>
    <row r="302" spans="1:7" s="780" customFormat="1" ht="12.75" customHeight="1" x14ac:dyDescent="0.2">
      <c r="A302" s="778" t="s">
        <v>3993</v>
      </c>
      <c r="B302" s="779">
        <v>19421.800000000003</v>
      </c>
      <c r="C302" s="779">
        <v>19421.803</v>
      </c>
      <c r="D302" s="779">
        <v>24.15</v>
      </c>
      <c r="E302" s="779">
        <v>24.15</v>
      </c>
      <c r="F302" s="779">
        <f t="shared" si="4"/>
        <v>19445.950000000004</v>
      </c>
      <c r="G302" s="779">
        <f t="shared" si="4"/>
        <v>19445.953000000001</v>
      </c>
    </row>
    <row r="303" spans="1:7" s="780" customFormat="1" ht="12.75" customHeight="1" x14ac:dyDescent="0.2">
      <c r="A303" s="778" t="s">
        <v>3994</v>
      </c>
      <c r="B303" s="779">
        <v>3453.7299999999996</v>
      </c>
      <c r="C303" s="779">
        <v>3453.7269999999999</v>
      </c>
      <c r="D303" s="779">
        <v>34.32</v>
      </c>
      <c r="E303" s="779">
        <v>34.32</v>
      </c>
      <c r="F303" s="779">
        <f t="shared" si="4"/>
        <v>3488.0499999999997</v>
      </c>
      <c r="G303" s="779">
        <f t="shared" si="4"/>
        <v>3488.047</v>
      </c>
    </row>
    <row r="304" spans="1:7" s="780" customFormat="1" ht="12.75" customHeight="1" x14ac:dyDescent="0.2">
      <c r="A304" s="778" t="s">
        <v>3995</v>
      </c>
      <c r="B304" s="779">
        <v>10969.24</v>
      </c>
      <c r="C304" s="779">
        <v>10969.24</v>
      </c>
      <c r="D304" s="779">
        <v>9.14</v>
      </c>
      <c r="E304" s="779">
        <v>9.14</v>
      </c>
      <c r="F304" s="779">
        <f t="shared" si="4"/>
        <v>10978.38</v>
      </c>
      <c r="G304" s="779">
        <f t="shared" si="4"/>
        <v>10978.38</v>
      </c>
    </row>
    <row r="305" spans="1:7" s="780" customFormat="1" ht="12.75" customHeight="1" x14ac:dyDescent="0.2">
      <c r="A305" s="778" t="s">
        <v>3996</v>
      </c>
      <c r="B305" s="779">
        <v>24432.78</v>
      </c>
      <c r="C305" s="779">
        <v>24428.61</v>
      </c>
      <c r="D305" s="779">
        <v>0</v>
      </c>
      <c r="E305" s="779">
        <v>0</v>
      </c>
      <c r="F305" s="779">
        <f t="shared" si="4"/>
        <v>24432.78</v>
      </c>
      <c r="G305" s="779">
        <f t="shared" si="4"/>
        <v>24428.61</v>
      </c>
    </row>
    <row r="306" spans="1:7" s="780" customFormat="1" ht="12.75" customHeight="1" x14ac:dyDescent="0.2">
      <c r="A306" s="778" t="s">
        <v>3997</v>
      </c>
      <c r="B306" s="779">
        <v>24188.079999999998</v>
      </c>
      <c r="C306" s="779">
        <v>24188.077999999998</v>
      </c>
      <c r="D306" s="779">
        <v>13.11</v>
      </c>
      <c r="E306" s="779">
        <v>13.11</v>
      </c>
      <c r="F306" s="779">
        <f t="shared" si="4"/>
        <v>24201.19</v>
      </c>
      <c r="G306" s="779">
        <f t="shared" si="4"/>
        <v>24201.187999999998</v>
      </c>
    </row>
    <row r="307" spans="1:7" s="780" customFormat="1" ht="12.75" customHeight="1" x14ac:dyDescent="0.2">
      <c r="A307" s="778" t="s">
        <v>3998</v>
      </c>
      <c r="B307" s="779">
        <v>24412.350000000002</v>
      </c>
      <c r="C307" s="779">
        <v>24412.353999999999</v>
      </c>
      <c r="D307" s="779">
        <v>30.8</v>
      </c>
      <c r="E307" s="779">
        <v>30.8</v>
      </c>
      <c r="F307" s="779">
        <f t="shared" si="4"/>
        <v>24443.15</v>
      </c>
      <c r="G307" s="779">
        <f t="shared" si="4"/>
        <v>24443.153999999999</v>
      </c>
    </row>
    <row r="308" spans="1:7" s="780" customFormat="1" ht="12.75" customHeight="1" x14ac:dyDescent="0.2">
      <c r="A308" s="778" t="s">
        <v>3999</v>
      </c>
      <c r="B308" s="779">
        <v>9546.43</v>
      </c>
      <c r="C308" s="779">
        <v>9546.4169999999995</v>
      </c>
      <c r="D308" s="779">
        <v>0</v>
      </c>
      <c r="E308" s="779">
        <v>0</v>
      </c>
      <c r="F308" s="779">
        <f t="shared" si="4"/>
        <v>9546.43</v>
      </c>
      <c r="G308" s="779">
        <f t="shared" si="4"/>
        <v>9546.4169999999995</v>
      </c>
    </row>
    <row r="309" spans="1:7" s="780" customFormat="1" ht="12.75" customHeight="1" x14ac:dyDescent="0.2">
      <c r="A309" s="778" t="s">
        <v>4000</v>
      </c>
      <c r="B309" s="779">
        <v>3029.91</v>
      </c>
      <c r="C309" s="779">
        <v>3029.9030000000002</v>
      </c>
      <c r="D309" s="779">
        <v>10.56</v>
      </c>
      <c r="E309" s="779">
        <v>8.8000000000000007</v>
      </c>
      <c r="F309" s="779">
        <f t="shared" si="4"/>
        <v>3040.47</v>
      </c>
      <c r="G309" s="779">
        <f t="shared" si="4"/>
        <v>3038.7030000000004</v>
      </c>
    </row>
    <row r="310" spans="1:7" s="780" customFormat="1" ht="12.75" customHeight="1" x14ac:dyDescent="0.2">
      <c r="A310" s="778" t="s">
        <v>4001</v>
      </c>
      <c r="B310" s="779">
        <v>19036.060000000001</v>
      </c>
      <c r="C310" s="779">
        <v>19036.052000000003</v>
      </c>
      <c r="D310" s="779">
        <v>15.15</v>
      </c>
      <c r="E310" s="779">
        <v>15.15</v>
      </c>
      <c r="F310" s="779">
        <f t="shared" si="4"/>
        <v>19051.210000000003</v>
      </c>
      <c r="G310" s="779">
        <f t="shared" si="4"/>
        <v>19051.202000000005</v>
      </c>
    </row>
    <row r="311" spans="1:7" s="780" customFormat="1" ht="12.75" customHeight="1" x14ac:dyDescent="0.2">
      <c r="A311" s="778" t="s">
        <v>4002</v>
      </c>
      <c r="B311" s="779">
        <v>5801.93</v>
      </c>
      <c r="C311" s="779">
        <v>5801.9290000000001</v>
      </c>
      <c r="D311" s="779">
        <v>0</v>
      </c>
      <c r="E311" s="779">
        <v>0</v>
      </c>
      <c r="F311" s="779">
        <f t="shared" si="4"/>
        <v>5801.93</v>
      </c>
      <c r="G311" s="779">
        <f t="shared" si="4"/>
        <v>5801.9290000000001</v>
      </c>
    </row>
    <row r="312" spans="1:7" s="780" customFormat="1" ht="12.75" customHeight="1" x14ac:dyDescent="0.2">
      <c r="A312" s="778" t="s">
        <v>4003</v>
      </c>
      <c r="B312" s="779">
        <v>16801.240000000002</v>
      </c>
      <c r="C312" s="779">
        <v>16801.237000000001</v>
      </c>
      <c r="D312" s="779">
        <v>0</v>
      </c>
      <c r="E312" s="779">
        <v>0</v>
      </c>
      <c r="F312" s="779">
        <f t="shared" si="4"/>
        <v>16801.240000000002</v>
      </c>
      <c r="G312" s="779">
        <f t="shared" si="4"/>
        <v>16801.237000000001</v>
      </c>
    </row>
    <row r="313" spans="1:7" s="780" customFormat="1" ht="12.75" customHeight="1" x14ac:dyDescent="0.2">
      <c r="A313" s="778" t="s">
        <v>4004</v>
      </c>
      <c r="B313" s="779">
        <v>12439.01</v>
      </c>
      <c r="C313" s="779">
        <v>12434.847</v>
      </c>
      <c r="D313" s="779">
        <v>18.55</v>
      </c>
      <c r="E313" s="779">
        <v>18.55</v>
      </c>
      <c r="F313" s="779">
        <f t="shared" si="4"/>
        <v>12457.56</v>
      </c>
      <c r="G313" s="779">
        <f t="shared" si="4"/>
        <v>12453.396999999999</v>
      </c>
    </row>
    <row r="314" spans="1:7" s="780" customFormat="1" ht="12.75" customHeight="1" x14ac:dyDescent="0.2">
      <c r="A314" s="778" t="s">
        <v>4005</v>
      </c>
      <c r="B314" s="779">
        <v>13694.980000000001</v>
      </c>
      <c r="C314" s="779">
        <v>13690.821000000002</v>
      </c>
      <c r="D314" s="779">
        <v>1.29</v>
      </c>
      <c r="E314" s="779">
        <v>1.2869999999999999</v>
      </c>
      <c r="F314" s="779">
        <f t="shared" si="4"/>
        <v>13696.270000000002</v>
      </c>
      <c r="G314" s="779">
        <f t="shared" si="4"/>
        <v>13692.108000000002</v>
      </c>
    </row>
    <row r="315" spans="1:7" s="780" customFormat="1" ht="12.75" customHeight="1" x14ac:dyDescent="0.2">
      <c r="A315" s="778" t="s">
        <v>4006</v>
      </c>
      <c r="B315" s="779">
        <v>2983.02</v>
      </c>
      <c r="C315" s="779">
        <v>2983.0219999999999</v>
      </c>
      <c r="D315" s="779">
        <v>0</v>
      </c>
      <c r="E315" s="779">
        <v>0</v>
      </c>
      <c r="F315" s="779">
        <f t="shared" si="4"/>
        <v>2983.02</v>
      </c>
      <c r="G315" s="779">
        <f t="shared" si="4"/>
        <v>2983.0219999999999</v>
      </c>
    </row>
    <row r="316" spans="1:7" s="780" customFormat="1" ht="12.75" customHeight="1" x14ac:dyDescent="0.2">
      <c r="A316" s="778" t="s">
        <v>4007</v>
      </c>
      <c r="B316" s="779">
        <v>2493.2299999999996</v>
      </c>
      <c r="C316" s="779">
        <v>2493.2190000000001</v>
      </c>
      <c r="D316" s="779">
        <v>9.9</v>
      </c>
      <c r="E316" s="779">
        <v>9.9</v>
      </c>
      <c r="F316" s="779">
        <f t="shared" si="4"/>
        <v>2503.1299999999997</v>
      </c>
      <c r="G316" s="779">
        <f t="shared" si="4"/>
        <v>2503.1190000000001</v>
      </c>
    </row>
    <row r="317" spans="1:7" s="780" customFormat="1" ht="12.75" customHeight="1" x14ac:dyDescent="0.2">
      <c r="A317" s="778" t="s">
        <v>4008</v>
      </c>
      <c r="B317" s="779">
        <v>8414.130000000001</v>
      </c>
      <c r="C317" s="779">
        <v>8414.1329999999998</v>
      </c>
      <c r="D317" s="779">
        <v>0</v>
      </c>
      <c r="E317" s="779">
        <v>0</v>
      </c>
      <c r="F317" s="779">
        <f t="shared" si="4"/>
        <v>8414.130000000001</v>
      </c>
      <c r="G317" s="779">
        <f t="shared" si="4"/>
        <v>8414.1329999999998</v>
      </c>
    </row>
    <row r="318" spans="1:7" s="780" customFormat="1" ht="12.75" customHeight="1" x14ac:dyDescent="0.2">
      <c r="A318" s="778" t="s">
        <v>4009</v>
      </c>
      <c r="B318" s="779">
        <v>29910.640000000003</v>
      </c>
      <c r="C318" s="779">
        <v>29893.997000000003</v>
      </c>
      <c r="D318" s="779">
        <v>50.4</v>
      </c>
      <c r="E318" s="779">
        <v>50.4</v>
      </c>
      <c r="F318" s="779">
        <f t="shared" si="4"/>
        <v>29961.040000000005</v>
      </c>
      <c r="G318" s="779">
        <f t="shared" si="4"/>
        <v>29944.397000000004</v>
      </c>
    </row>
    <row r="319" spans="1:7" s="780" customFormat="1" ht="12.75" customHeight="1" x14ac:dyDescent="0.2">
      <c r="A319" s="778" t="s">
        <v>4010</v>
      </c>
      <c r="B319" s="779">
        <v>14132.87</v>
      </c>
      <c r="C319" s="779">
        <v>14132.861999999999</v>
      </c>
      <c r="D319" s="779">
        <v>62.86</v>
      </c>
      <c r="E319" s="779">
        <v>62.856999999999999</v>
      </c>
      <c r="F319" s="779">
        <f t="shared" si="4"/>
        <v>14195.730000000001</v>
      </c>
      <c r="G319" s="779">
        <f t="shared" si="4"/>
        <v>14195.718999999999</v>
      </c>
    </row>
    <row r="320" spans="1:7" s="780" customFormat="1" ht="12.75" customHeight="1" x14ac:dyDescent="0.2">
      <c r="A320" s="778" t="s">
        <v>4011</v>
      </c>
      <c r="B320" s="779">
        <v>3204.56</v>
      </c>
      <c r="C320" s="779">
        <v>3204.558</v>
      </c>
      <c r="D320" s="779">
        <v>14</v>
      </c>
      <c r="E320" s="779">
        <v>14</v>
      </c>
      <c r="F320" s="779">
        <f t="shared" si="4"/>
        <v>3218.56</v>
      </c>
      <c r="G320" s="779">
        <f t="shared" si="4"/>
        <v>3218.558</v>
      </c>
    </row>
    <row r="321" spans="1:7" s="780" customFormat="1" ht="12.75" customHeight="1" x14ac:dyDescent="0.2">
      <c r="A321" s="778" t="s">
        <v>4012</v>
      </c>
      <c r="B321" s="779">
        <v>32276.7</v>
      </c>
      <c r="C321" s="779">
        <v>32276.692999999996</v>
      </c>
      <c r="D321" s="779">
        <v>0</v>
      </c>
      <c r="E321" s="779">
        <v>0</v>
      </c>
      <c r="F321" s="779">
        <f t="shared" si="4"/>
        <v>32276.7</v>
      </c>
      <c r="G321" s="779">
        <f t="shared" si="4"/>
        <v>32276.692999999996</v>
      </c>
    </row>
    <row r="322" spans="1:7" s="780" customFormat="1" ht="12.75" customHeight="1" x14ac:dyDescent="0.2">
      <c r="A322" s="778" t="s">
        <v>4013</v>
      </c>
      <c r="B322" s="779">
        <v>3438.0699999999997</v>
      </c>
      <c r="C322" s="779">
        <v>3438.07</v>
      </c>
      <c r="D322" s="779">
        <v>14.52</v>
      </c>
      <c r="E322" s="779">
        <v>7.0059999999999993</v>
      </c>
      <c r="F322" s="779">
        <f t="shared" si="4"/>
        <v>3452.5899999999997</v>
      </c>
      <c r="G322" s="779">
        <f t="shared" si="4"/>
        <v>3445.076</v>
      </c>
    </row>
    <row r="323" spans="1:7" s="780" customFormat="1" ht="12.75" customHeight="1" x14ac:dyDescent="0.2">
      <c r="A323" s="778" t="s">
        <v>4014</v>
      </c>
      <c r="B323" s="779">
        <v>12003.75</v>
      </c>
      <c r="C323" s="779">
        <v>12003.752</v>
      </c>
      <c r="D323" s="779">
        <v>13.9</v>
      </c>
      <c r="E323" s="779">
        <v>13.9</v>
      </c>
      <c r="F323" s="779">
        <f t="shared" si="4"/>
        <v>12017.65</v>
      </c>
      <c r="G323" s="779">
        <f t="shared" si="4"/>
        <v>12017.652</v>
      </c>
    </row>
    <row r="324" spans="1:7" s="780" customFormat="1" ht="12.75" customHeight="1" x14ac:dyDescent="0.2">
      <c r="A324" s="778" t="s">
        <v>4015</v>
      </c>
      <c r="B324" s="779">
        <v>18012.29</v>
      </c>
      <c r="C324" s="779">
        <v>18012.285</v>
      </c>
      <c r="D324" s="779">
        <v>20.46</v>
      </c>
      <c r="E324" s="779">
        <v>16.5</v>
      </c>
      <c r="F324" s="779">
        <f t="shared" si="4"/>
        <v>18032.75</v>
      </c>
      <c r="G324" s="779">
        <f t="shared" si="4"/>
        <v>18028.785</v>
      </c>
    </row>
    <row r="325" spans="1:7" s="780" customFormat="1" ht="12.75" customHeight="1" x14ac:dyDescent="0.2">
      <c r="A325" s="778" t="s">
        <v>4016</v>
      </c>
      <c r="B325" s="779">
        <v>15999.279999999999</v>
      </c>
      <c r="C325" s="779">
        <v>15999.276</v>
      </c>
      <c r="D325" s="779">
        <v>46.4</v>
      </c>
      <c r="E325" s="779">
        <v>46.4</v>
      </c>
      <c r="F325" s="779">
        <f t="shared" si="4"/>
        <v>16045.679999999998</v>
      </c>
      <c r="G325" s="779">
        <f t="shared" si="4"/>
        <v>16045.675999999999</v>
      </c>
    </row>
    <row r="326" spans="1:7" s="780" customFormat="1" ht="12.75" customHeight="1" x14ac:dyDescent="0.2">
      <c r="A326" s="778" t="s">
        <v>4017</v>
      </c>
      <c r="B326" s="779">
        <v>4759.21</v>
      </c>
      <c r="C326" s="779">
        <v>4759.2049999999999</v>
      </c>
      <c r="D326" s="779">
        <v>9.8699999999999992</v>
      </c>
      <c r="E326" s="779">
        <v>9.8699999999999992</v>
      </c>
      <c r="F326" s="779">
        <f t="shared" ref="F326:G389" si="5">B326+D326</f>
        <v>4769.08</v>
      </c>
      <c r="G326" s="779">
        <f t="shared" si="5"/>
        <v>4769.0749999999998</v>
      </c>
    </row>
    <row r="327" spans="1:7" s="780" customFormat="1" ht="12.75" customHeight="1" x14ac:dyDescent="0.2">
      <c r="A327" s="778" t="s">
        <v>4018</v>
      </c>
      <c r="B327" s="779">
        <v>32141.95</v>
      </c>
      <c r="C327" s="779">
        <v>32141.951000000001</v>
      </c>
      <c r="D327" s="779">
        <v>0</v>
      </c>
      <c r="E327" s="779">
        <v>0</v>
      </c>
      <c r="F327" s="779">
        <f t="shared" si="5"/>
        <v>32141.95</v>
      </c>
      <c r="G327" s="779">
        <f t="shared" si="5"/>
        <v>32141.951000000001</v>
      </c>
    </row>
    <row r="328" spans="1:7" s="780" customFormat="1" ht="12.75" customHeight="1" x14ac:dyDescent="0.2">
      <c r="A328" s="778" t="s">
        <v>4019</v>
      </c>
      <c r="B328" s="779">
        <v>30444.95</v>
      </c>
      <c r="C328" s="779">
        <v>30444.95</v>
      </c>
      <c r="D328" s="779">
        <v>15.4</v>
      </c>
      <c r="E328" s="779">
        <v>15.4</v>
      </c>
      <c r="F328" s="779">
        <f t="shared" si="5"/>
        <v>30460.350000000002</v>
      </c>
      <c r="G328" s="779">
        <f t="shared" si="5"/>
        <v>30460.350000000002</v>
      </c>
    </row>
    <row r="329" spans="1:7" s="780" customFormat="1" ht="12.75" customHeight="1" x14ac:dyDescent="0.2">
      <c r="A329" s="778" t="s">
        <v>4020</v>
      </c>
      <c r="B329" s="779">
        <v>17326.740000000002</v>
      </c>
      <c r="C329" s="779">
        <v>17326.732999999997</v>
      </c>
      <c r="D329" s="779">
        <v>35</v>
      </c>
      <c r="E329" s="779">
        <v>35</v>
      </c>
      <c r="F329" s="779">
        <f t="shared" si="5"/>
        <v>17361.740000000002</v>
      </c>
      <c r="G329" s="779">
        <f t="shared" si="5"/>
        <v>17361.732999999997</v>
      </c>
    </row>
    <row r="330" spans="1:7" s="780" customFormat="1" ht="12.75" customHeight="1" x14ac:dyDescent="0.2">
      <c r="A330" s="778" t="s">
        <v>4021</v>
      </c>
      <c r="B330" s="779">
        <v>6312.66</v>
      </c>
      <c r="C330" s="779">
        <v>6308.4989999999998</v>
      </c>
      <c r="D330" s="779">
        <v>0</v>
      </c>
      <c r="E330" s="779">
        <v>0</v>
      </c>
      <c r="F330" s="779">
        <f t="shared" si="5"/>
        <v>6312.66</v>
      </c>
      <c r="G330" s="779">
        <f t="shared" si="5"/>
        <v>6308.4989999999998</v>
      </c>
    </row>
    <row r="331" spans="1:7" s="780" customFormat="1" ht="12.75" customHeight="1" x14ac:dyDescent="0.2">
      <c r="A331" s="778" t="s">
        <v>4022</v>
      </c>
      <c r="B331" s="779">
        <v>12290</v>
      </c>
      <c r="C331" s="779">
        <v>12290.001999999999</v>
      </c>
      <c r="D331" s="779">
        <v>7.7</v>
      </c>
      <c r="E331" s="779">
        <v>7.7</v>
      </c>
      <c r="F331" s="779">
        <f t="shared" si="5"/>
        <v>12297.7</v>
      </c>
      <c r="G331" s="779">
        <f t="shared" si="5"/>
        <v>12297.701999999999</v>
      </c>
    </row>
    <row r="332" spans="1:7" s="780" customFormat="1" ht="12.75" customHeight="1" x14ac:dyDescent="0.2">
      <c r="A332" s="778" t="s">
        <v>4023</v>
      </c>
      <c r="B332" s="779">
        <v>5055.28</v>
      </c>
      <c r="C332" s="779">
        <v>5055.2750000000005</v>
      </c>
      <c r="D332" s="779">
        <v>49.8</v>
      </c>
      <c r="E332" s="779">
        <v>49.8</v>
      </c>
      <c r="F332" s="779">
        <f t="shared" si="5"/>
        <v>5105.08</v>
      </c>
      <c r="G332" s="779">
        <f t="shared" si="5"/>
        <v>5105.0750000000007</v>
      </c>
    </row>
    <row r="333" spans="1:7" s="780" customFormat="1" ht="12.75" customHeight="1" x14ac:dyDescent="0.2">
      <c r="A333" s="778" t="s">
        <v>4024</v>
      </c>
      <c r="B333" s="779">
        <v>5285.2</v>
      </c>
      <c r="C333" s="779">
        <v>5285.1940000000004</v>
      </c>
      <c r="D333" s="779">
        <v>26.54</v>
      </c>
      <c r="E333" s="779">
        <v>26.54</v>
      </c>
      <c r="F333" s="779">
        <f t="shared" si="5"/>
        <v>5311.74</v>
      </c>
      <c r="G333" s="779">
        <f t="shared" si="5"/>
        <v>5311.7340000000004</v>
      </c>
    </row>
    <row r="334" spans="1:7" s="780" customFormat="1" ht="12.75" customHeight="1" x14ac:dyDescent="0.2">
      <c r="A334" s="778" t="s">
        <v>4025</v>
      </c>
      <c r="B334" s="779">
        <v>10427.630000000001</v>
      </c>
      <c r="C334" s="779">
        <v>10427.633</v>
      </c>
      <c r="D334" s="779">
        <v>0</v>
      </c>
      <c r="E334" s="779">
        <v>0</v>
      </c>
      <c r="F334" s="779">
        <f t="shared" si="5"/>
        <v>10427.630000000001</v>
      </c>
      <c r="G334" s="779">
        <f t="shared" si="5"/>
        <v>10427.633</v>
      </c>
    </row>
    <row r="335" spans="1:7" s="780" customFormat="1" ht="12.75" customHeight="1" x14ac:dyDescent="0.2">
      <c r="A335" s="778" t="s">
        <v>4026</v>
      </c>
      <c r="B335" s="779">
        <v>5411.63</v>
      </c>
      <c r="C335" s="779">
        <v>5411.6329999999998</v>
      </c>
      <c r="D335" s="779">
        <v>15.4</v>
      </c>
      <c r="E335" s="779">
        <v>15.4</v>
      </c>
      <c r="F335" s="779">
        <f t="shared" si="5"/>
        <v>5427.03</v>
      </c>
      <c r="G335" s="779">
        <f t="shared" si="5"/>
        <v>5427.0329999999994</v>
      </c>
    </row>
    <row r="336" spans="1:7" s="780" customFormat="1" ht="12.75" customHeight="1" x14ac:dyDescent="0.2">
      <c r="A336" s="778" t="s">
        <v>4027</v>
      </c>
      <c r="B336" s="779">
        <v>4591.13</v>
      </c>
      <c r="C336" s="779">
        <v>4591.1180000000004</v>
      </c>
      <c r="D336" s="779">
        <v>0</v>
      </c>
      <c r="E336" s="779">
        <v>0</v>
      </c>
      <c r="F336" s="779">
        <f t="shared" si="5"/>
        <v>4591.13</v>
      </c>
      <c r="G336" s="779">
        <f t="shared" si="5"/>
        <v>4591.1180000000004</v>
      </c>
    </row>
    <row r="337" spans="1:7" s="780" customFormat="1" ht="12.75" customHeight="1" x14ac:dyDescent="0.2">
      <c r="A337" s="778" t="s">
        <v>4028</v>
      </c>
      <c r="B337" s="779">
        <v>7244.01</v>
      </c>
      <c r="C337" s="779">
        <v>7244.009</v>
      </c>
      <c r="D337" s="779">
        <v>0</v>
      </c>
      <c r="E337" s="779">
        <v>0</v>
      </c>
      <c r="F337" s="779">
        <f t="shared" si="5"/>
        <v>7244.01</v>
      </c>
      <c r="G337" s="779">
        <f t="shared" si="5"/>
        <v>7244.009</v>
      </c>
    </row>
    <row r="338" spans="1:7" s="780" customFormat="1" ht="12.75" customHeight="1" x14ac:dyDescent="0.2">
      <c r="A338" s="778" t="s">
        <v>4029</v>
      </c>
      <c r="B338" s="779">
        <v>44488.480000000003</v>
      </c>
      <c r="C338" s="779">
        <v>44488.476999999999</v>
      </c>
      <c r="D338" s="779">
        <v>0</v>
      </c>
      <c r="E338" s="779">
        <v>0</v>
      </c>
      <c r="F338" s="779">
        <f t="shared" si="5"/>
        <v>44488.480000000003</v>
      </c>
      <c r="G338" s="779">
        <f t="shared" si="5"/>
        <v>44488.476999999999</v>
      </c>
    </row>
    <row r="339" spans="1:7" s="780" customFormat="1" ht="12.75" customHeight="1" x14ac:dyDescent="0.2">
      <c r="A339" s="778" t="s">
        <v>4030</v>
      </c>
      <c r="B339" s="779">
        <v>33107.35</v>
      </c>
      <c r="C339" s="779">
        <v>33107.351999999999</v>
      </c>
      <c r="D339" s="779">
        <v>0</v>
      </c>
      <c r="E339" s="779">
        <v>0</v>
      </c>
      <c r="F339" s="779">
        <f t="shared" si="5"/>
        <v>33107.35</v>
      </c>
      <c r="G339" s="779">
        <f t="shared" si="5"/>
        <v>33107.351999999999</v>
      </c>
    </row>
    <row r="340" spans="1:7" s="780" customFormat="1" ht="12.75" customHeight="1" x14ac:dyDescent="0.2">
      <c r="A340" s="778" t="s">
        <v>4031</v>
      </c>
      <c r="B340" s="779">
        <v>27330.07</v>
      </c>
      <c r="C340" s="779">
        <v>27330.065999999999</v>
      </c>
      <c r="D340" s="779">
        <v>0</v>
      </c>
      <c r="E340" s="779">
        <v>0</v>
      </c>
      <c r="F340" s="779">
        <f t="shared" si="5"/>
        <v>27330.07</v>
      </c>
      <c r="G340" s="779">
        <f t="shared" si="5"/>
        <v>27330.065999999999</v>
      </c>
    </row>
    <row r="341" spans="1:7" s="780" customFormat="1" ht="12.75" customHeight="1" x14ac:dyDescent="0.2">
      <c r="A341" s="778" t="s">
        <v>4032</v>
      </c>
      <c r="B341" s="779">
        <v>15234.849999999999</v>
      </c>
      <c r="C341" s="779">
        <v>15234.847000000002</v>
      </c>
      <c r="D341" s="779">
        <v>0</v>
      </c>
      <c r="E341" s="779">
        <v>0</v>
      </c>
      <c r="F341" s="779">
        <f t="shared" si="5"/>
        <v>15234.849999999999</v>
      </c>
      <c r="G341" s="779">
        <f t="shared" si="5"/>
        <v>15234.847000000002</v>
      </c>
    </row>
    <row r="342" spans="1:7" s="780" customFormat="1" ht="12.75" customHeight="1" x14ac:dyDescent="0.2">
      <c r="A342" s="778" t="s">
        <v>4033</v>
      </c>
      <c r="B342" s="779">
        <v>29988.06</v>
      </c>
      <c r="C342" s="779">
        <v>29988.056</v>
      </c>
      <c r="D342" s="779">
        <v>0</v>
      </c>
      <c r="E342" s="779">
        <v>0</v>
      </c>
      <c r="F342" s="779">
        <f t="shared" si="5"/>
        <v>29988.06</v>
      </c>
      <c r="G342" s="779">
        <f t="shared" si="5"/>
        <v>29988.056</v>
      </c>
    </row>
    <row r="343" spans="1:7" s="780" customFormat="1" ht="12.75" customHeight="1" x14ac:dyDescent="0.2">
      <c r="A343" s="778" t="s">
        <v>4034</v>
      </c>
      <c r="B343" s="779">
        <v>26251.08</v>
      </c>
      <c r="C343" s="779">
        <v>26251.072</v>
      </c>
      <c r="D343" s="779">
        <v>0</v>
      </c>
      <c r="E343" s="779">
        <v>0</v>
      </c>
      <c r="F343" s="779">
        <f t="shared" si="5"/>
        <v>26251.08</v>
      </c>
      <c r="G343" s="779">
        <f t="shared" si="5"/>
        <v>26251.072</v>
      </c>
    </row>
    <row r="344" spans="1:7" s="780" customFormat="1" ht="12.75" customHeight="1" x14ac:dyDescent="0.2">
      <c r="A344" s="778" t="s">
        <v>4035</v>
      </c>
      <c r="B344" s="779">
        <v>49572.450000000004</v>
      </c>
      <c r="C344" s="779">
        <v>49572.438999999998</v>
      </c>
      <c r="D344" s="779">
        <v>0</v>
      </c>
      <c r="E344" s="779">
        <v>0</v>
      </c>
      <c r="F344" s="779">
        <f t="shared" si="5"/>
        <v>49572.450000000004</v>
      </c>
      <c r="G344" s="779">
        <f t="shared" si="5"/>
        <v>49572.438999999998</v>
      </c>
    </row>
    <row r="345" spans="1:7" s="780" customFormat="1" ht="12.75" customHeight="1" x14ac:dyDescent="0.2">
      <c r="A345" s="778" t="s">
        <v>4036</v>
      </c>
      <c r="B345" s="779">
        <v>18839.38</v>
      </c>
      <c r="C345" s="779">
        <v>18839.376</v>
      </c>
      <c r="D345" s="779">
        <v>21</v>
      </c>
      <c r="E345" s="779">
        <v>21</v>
      </c>
      <c r="F345" s="779">
        <f t="shared" si="5"/>
        <v>18860.38</v>
      </c>
      <c r="G345" s="779">
        <f t="shared" si="5"/>
        <v>18860.376</v>
      </c>
    </row>
    <row r="346" spans="1:7" s="780" customFormat="1" ht="12.75" customHeight="1" x14ac:dyDescent="0.2">
      <c r="A346" s="778" t="s">
        <v>4037</v>
      </c>
      <c r="B346" s="779">
        <v>7516.08</v>
      </c>
      <c r="C346" s="779">
        <v>7516.0769999999993</v>
      </c>
      <c r="D346" s="779">
        <v>4.2</v>
      </c>
      <c r="E346" s="779">
        <v>4.2</v>
      </c>
      <c r="F346" s="779">
        <f t="shared" si="5"/>
        <v>7520.28</v>
      </c>
      <c r="G346" s="779">
        <f t="shared" si="5"/>
        <v>7520.2769999999991</v>
      </c>
    </row>
    <row r="347" spans="1:7" s="780" customFormat="1" ht="12.75" customHeight="1" x14ac:dyDescent="0.2">
      <c r="A347" s="778" t="s">
        <v>4038</v>
      </c>
      <c r="B347" s="779">
        <v>9101.9599999999991</v>
      </c>
      <c r="C347" s="779">
        <v>9101.9629999999997</v>
      </c>
      <c r="D347" s="779">
        <v>35.11</v>
      </c>
      <c r="E347" s="779">
        <v>35.11</v>
      </c>
      <c r="F347" s="779">
        <f t="shared" si="5"/>
        <v>9137.07</v>
      </c>
      <c r="G347" s="779">
        <f t="shared" si="5"/>
        <v>9137.0730000000003</v>
      </c>
    </row>
    <row r="348" spans="1:7" s="780" customFormat="1" ht="12.75" customHeight="1" x14ac:dyDescent="0.2">
      <c r="A348" s="778" t="s">
        <v>4039</v>
      </c>
      <c r="B348" s="779">
        <v>34817.120000000003</v>
      </c>
      <c r="C348" s="779">
        <v>34817.103999999999</v>
      </c>
      <c r="D348" s="779">
        <v>38.22</v>
      </c>
      <c r="E348" s="779">
        <v>38.22</v>
      </c>
      <c r="F348" s="779">
        <f t="shared" si="5"/>
        <v>34855.340000000004</v>
      </c>
      <c r="G348" s="779">
        <f t="shared" si="5"/>
        <v>34855.324000000001</v>
      </c>
    </row>
    <row r="349" spans="1:7" s="780" customFormat="1" ht="12.75" customHeight="1" x14ac:dyDescent="0.2">
      <c r="A349" s="778" t="s">
        <v>4040</v>
      </c>
      <c r="B349" s="779">
        <v>27515.7</v>
      </c>
      <c r="C349" s="779">
        <v>27515.702000000001</v>
      </c>
      <c r="D349" s="779">
        <v>36.29</v>
      </c>
      <c r="E349" s="779">
        <v>36.287999999999997</v>
      </c>
      <c r="F349" s="779">
        <f t="shared" si="5"/>
        <v>27551.99</v>
      </c>
      <c r="G349" s="779">
        <f t="shared" si="5"/>
        <v>27551.99</v>
      </c>
    </row>
    <row r="350" spans="1:7" s="780" customFormat="1" ht="12.75" customHeight="1" x14ac:dyDescent="0.2">
      <c r="A350" s="778" t="s">
        <v>4041</v>
      </c>
      <c r="B350" s="779">
        <v>17707.809999999998</v>
      </c>
      <c r="C350" s="779">
        <v>17707.813000000002</v>
      </c>
      <c r="D350" s="779">
        <v>21.89</v>
      </c>
      <c r="E350" s="779">
        <v>21.888000000000002</v>
      </c>
      <c r="F350" s="779">
        <f t="shared" si="5"/>
        <v>17729.699999999997</v>
      </c>
      <c r="G350" s="779">
        <f t="shared" si="5"/>
        <v>17729.701000000001</v>
      </c>
    </row>
    <row r="351" spans="1:7" s="780" customFormat="1" ht="12.75" customHeight="1" x14ac:dyDescent="0.2">
      <c r="A351" s="778" t="s">
        <v>4042</v>
      </c>
      <c r="B351" s="779">
        <v>38054.94</v>
      </c>
      <c r="C351" s="779">
        <v>38054.928999999996</v>
      </c>
      <c r="D351" s="779">
        <v>0</v>
      </c>
      <c r="E351" s="779">
        <v>0</v>
      </c>
      <c r="F351" s="779">
        <f t="shared" si="5"/>
        <v>38054.94</v>
      </c>
      <c r="G351" s="779">
        <f t="shared" si="5"/>
        <v>38054.928999999996</v>
      </c>
    </row>
    <row r="352" spans="1:7" s="780" customFormat="1" ht="12.75" customHeight="1" x14ac:dyDescent="0.2">
      <c r="A352" s="778" t="s">
        <v>4043</v>
      </c>
      <c r="B352" s="779">
        <v>21185.170000000002</v>
      </c>
      <c r="C352" s="779">
        <v>21185.170000000002</v>
      </c>
      <c r="D352" s="779">
        <v>0</v>
      </c>
      <c r="E352" s="779">
        <v>0</v>
      </c>
      <c r="F352" s="779">
        <f t="shared" si="5"/>
        <v>21185.170000000002</v>
      </c>
      <c r="G352" s="779">
        <f t="shared" si="5"/>
        <v>21185.170000000002</v>
      </c>
    </row>
    <row r="353" spans="1:7" s="780" customFormat="1" ht="12.75" customHeight="1" x14ac:dyDescent="0.2">
      <c r="A353" s="778" t="s">
        <v>4044</v>
      </c>
      <c r="B353" s="779">
        <v>41127.33</v>
      </c>
      <c r="C353" s="779">
        <v>41127.334999999999</v>
      </c>
      <c r="D353" s="779">
        <v>0</v>
      </c>
      <c r="E353" s="779">
        <v>0</v>
      </c>
      <c r="F353" s="779">
        <f t="shared" si="5"/>
        <v>41127.33</v>
      </c>
      <c r="G353" s="779">
        <f t="shared" si="5"/>
        <v>41127.334999999999</v>
      </c>
    </row>
    <row r="354" spans="1:7" s="780" customFormat="1" ht="12.75" customHeight="1" x14ac:dyDescent="0.2">
      <c r="A354" s="778" t="s">
        <v>4045</v>
      </c>
      <c r="B354" s="779">
        <v>27719.01</v>
      </c>
      <c r="C354" s="779">
        <v>27719.005999999998</v>
      </c>
      <c r="D354" s="779">
        <v>32.56</v>
      </c>
      <c r="E354" s="779">
        <v>32.558999999999997</v>
      </c>
      <c r="F354" s="779">
        <f t="shared" si="5"/>
        <v>27751.57</v>
      </c>
      <c r="G354" s="779">
        <f t="shared" si="5"/>
        <v>27751.564999999999</v>
      </c>
    </row>
    <row r="355" spans="1:7" s="780" customFormat="1" ht="12.75" customHeight="1" x14ac:dyDescent="0.2">
      <c r="A355" s="778" t="s">
        <v>4046</v>
      </c>
      <c r="B355" s="779">
        <v>17151.259999999998</v>
      </c>
      <c r="C355" s="779">
        <v>17151.261999999999</v>
      </c>
      <c r="D355" s="779">
        <v>0</v>
      </c>
      <c r="E355" s="779">
        <v>0</v>
      </c>
      <c r="F355" s="779">
        <f t="shared" si="5"/>
        <v>17151.259999999998</v>
      </c>
      <c r="G355" s="779">
        <f t="shared" si="5"/>
        <v>17151.261999999999</v>
      </c>
    </row>
    <row r="356" spans="1:7" s="780" customFormat="1" ht="12.75" customHeight="1" x14ac:dyDescent="0.2">
      <c r="A356" s="778" t="s">
        <v>4047</v>
      </c>
      <c r="B356" s="779">
        <v>9829.01</v>
      </c>
      <c r="C356" s="779">
        <v>9829.0059999999994</v>
      </c>
      <c r="D356" s="779">
        <v>0</v>
      </c>
      <c r="E356" s="779">
        <v>0</v>
      </c>
      <c r="F356" s="779">
        <f t="shared" si="5"/>
        <v>9829.01</v>
      </c>
      <c r="G356" s="779">
        <f t="shared" si="5"/>
        <v>9829.0059999999994</v>
      </c>
    </row>
    <row r="357" spans="1:7" s="780" customFormat="1" ht="12.75" customHeight="1" x14ac:dyDescent="0.2">
      <c r="A357" s="778" t="s">
        <v>4048</v>
      </c>
      <c r="B357" s="779">
        <v>21907.72</v>
      </c>
      <c r="C357" s="779">
        <v>21907.716999999997</v>
      </c>
      <c r="D357" s="779">
        <v>11.88</v>
      </c>
      <c r="E357" s="779">
        <v>11.88</v>
      </c>
      <c r="F357" s="779">
        <f t="shared" si="5"/>
        <v>21919.600000000002</v>
      </c>
      <c r="G357" s="779">
        <f t="shared" si="5"/>
        <v>21919.596999999998</v>
      </c>
    </row>
    <row r="358" spans="1:7" s="780" customFormat="1" ht="12.75" customHeight="1" x14ac:dyDescent="0.2">
      <c r="A358" s="778" t="s">
        <v>4049</v>
      </c>
      <c r="B358" s="779">
        <v>29273.739999999998</v>
      </c>
      <c r="C358" s="779">
        <v>29273.741000000002</v>
      </c>
      <c r="D358" s="779">
        <v>6.45</v>
      </c>
      <c r="E358" s="779">
        <v>6.4470000000000001</v>
      </c>
      <c r="F358" s="779">
        <f t="shared" si="5"/>
        <v>29280.19</v>
      </c>
      <c r="G358" s="779">
        <f t="shared" si="5"/>
        <v>29280.188000000002</v>
      </c>
    </row>
    <row r="359" spans="1:7" s="780" customFormat="1" ht="12.75" customHeight="1" x14ac:dyDescent="0.2">
      <c r="A359" s="778" t="s">
        <v>4050</v>
      </c>
      <c r="B359" s="779">
        <v>6573.85</v>
      </c>
      <c r="C359" s="779">
        <v>6573.8430000000008</v>
      </c>
      <c r="D359" s="779">
        <v>16.8</v>
      </c>
      <c r="E359" s="779">
        <v>16.8</v>
      </c>
      <c r="F359" s="779">
        <f t="shared" si="5"/>
        <v>6590.6500000000005</v>
      </c>
      <c r="G359" s="779">
        <f t="shared" si="5"/>
        <v>6590.6430000000009</v>
      </c>
    </row>
    <row r="360" spans="1:7" s="780" customFormat="1" ht="12.75" customHeight="1" x14ac:dyDescent="0.2">
      <c r="A360" s="778" t="s">
        <v>4051</v>
      </c>
      <c r="B360" s="779">
        <v>20974.05</v>
      </c>
      <c r="C360" s="779">
        <v>20974.050999999999</v>
      </c>
      <c r="D360" s="779">
        <v>10.85</v>
      </c>
      <c r="E360" s="779">
        <v>10.85</v>
      </c>
      <c r="F360" s="779">
        <f t="shared" si="5"/>
        <v>20984.899999999998</v>
      </c>
      <c r="G360" s="779">
        <f t="shared" si="5"/>
        <v>20984.900999999998</v>
      </c>
    </row>
    <row r="361" spans="1:7" s="780" customFormat="1" ht="12.75" customHeight="1" x14ac:dyDescent="0.2">
      <c r="A361" s="778" t="s">
        <v>4052</v>
      </c>
      <c r="B361" s="779">
        <v>15082.64</v>
      </c>
      <c r="C361" s="779">
        <v>15082.641</v>
      </c>
      <c r="D361" s="779">
        <v>17.16</v>
      </c>
      <c r="E361" s="779">
        <v>17.16</v>
      </c>
      <c r="F361" s="779">
        <f t="shared" si="5"/>
        <v>15099.8</v>
      </c>
      <c r="G361" s="779">
        <f t="shared" si="5"/>
        <v>15099.800999999999</v>
      </c>
    </row>
    <row r="362" spans="1:7" s="780" customFormat="1" ht="12.75" customHeight="1" x14ac:dyDescent="0.2">
      <c r="A362" s="778" t="s">
        <v>4053</v>
      </c>
      <c r="B362" s="779">
        <v>28953.46</v>
      </c>
      <c r="C362" s="779">
        <v>28953.453999999998</v>
      </c>
      <c r="D362" s="779">
        <v>25.2</v>
      </c>
      <c r="E362" s="779">
        <v>25.2</v>
      </c>
      <c r="F362" s="779">
        <f t="shared" si="5"/>
        <v>28978.66</v>
      </c>
      <c r="G362" s="779">
        <f t="shared" si="5"/>
        <v>28978.653999999999</v>
      </c>
    </row>
    <row r="363" spans="1:7" s="780" customFormat="1" ht="12.75" customHeight="1" x14ac:dyDescent="0.2">
      <c r="A363" s="778" t="s">
        <v>4054</v>
      </c>
      <c r="B363" s="779">
        <v>6734.5</v>
      </c>
      <c r="C363" s="779">
        <v>6734.5029999999997</v>
      </c>
      <c r="D363" s="779">
        <v>0</v>
      </c>
      <c r="E363" s="779">
        <v>0</v>
      </c>
      <c r="F363" s="779">
        <f t="shared" si="5"/>
        <v>6734.5</v>
      </c>
      <c r="G363" s="779">
        <f t="shared" si="5"/>
        <v>6734.5029999999997</v>
      </c>
    </row>
    <row r="364" spans="1:7" s="780" customFormat="1" ht="12.75" customHeight="1" x14ac:dyDescent="0.2">
      <c r="A364" s="778" t="s">
        <v>4055</v>
      </c>
      <c r="B364" s="779">
        <v>6333.13</v>
      </c>
      <c r="C364" s="779">
        <v>6333.1270000000004</v>
      </c>
      <c r="D364" s="779">
        <v>14</v>
      </c>
      <c r="E364" s="779">
        <v>14</v>
      </c>
      <c r="F364" s="779">
        <f t="shared" si="5"/>
        <v>6347.13</v>
      </c>
      <c r="G364" s="779">
        <f t="shared" si="5"/>
        <v>6347.1270000000004</v>
      </c>
    </row>
    <row r="365" spans="1:7" s="780" customFormat="1" ht="12.75" customHeight="1" x14ac:dyDescent="0.2">
      <c r="A365" s="778" t="s">
        <v>4056</v>
      </c>
      <c r="B365" s="779">
        <v>21888.79</v>
      </c>
      <c r="C365" s="779">
        <v>21888.786</v>
      </c>
      <c r="D365" s="779">
        <v>35</v>
      </c>
      <c r="E365" s="779">
        <v>35</v>
      </c>
      <c r="F365" s="779">
        <f t="shared" si="5"/>
        <v>21923.79</v>
      </c>
      <c r="G365" s="779">
        <f t="shared" si="5"/>
        <v>21923.786</v>
      </c>
    </row>
    <row r="366" spans="1:7" s="780" customFormat="1" ht="12.75" customHeight="1" x14ac:dyDescent="0.2">
      <c r="A366" s="778" t="s">
        <v>4057</v>
      </c>
      <c r="B366" s="779">
        <v>4746.42</v>
      </c>
      <c r="C366" s="779">
        <v>4746.4160000000002</v>
      </c>
      <c r="D366" s="779">
        <v>16.98</v>
      </c>
      <c r="E366" s="779">
        <v>15.884000000000002</v>
      </c>
      <c r="F366" s="779">
        <f t="shared" si="5"/>
        <v>4763.3999999999996</v>
      </c>
      <c r="G366" s="779">
        <f t="shared" si="5"/>
        <v>4762.3</v>
      </c>
    </row>
    <row r="367" spans="1:7" s="780" customFormat="1" ht="12.75" customHeight="1" x14ac:dyDescent="0.2">
      <c r="A367" s="778" t="s">
        <v>4058</v>
      </c>
      <c r="B367" s="779">
        <v>20292.32</v>
      </c>
      <c r="C367" s="779">
        <v>20292.316000000003</v>
      </c>
      <c r="D367" s="779">
        <v>21.78</v>
      </c>
      <c r="E367" s="779">
        <v>21.78</v>
      </c>
      <c r="F367" s="779">
        <f t="shared" si="5"/>
        <v>20314.099999999999</v>
      </c>
      <c r="G367" s="779">
        <f t="shared" si="5"/>
        <v>20314.096000000001</v>
      </c>
    </row>
    <row r="368" spans="1:7" s="780" customFormat="1" ht="12.75" customHeight="1" x14ac:dyDescent="0.2">
      <c r="A368" s="778" t="s">
        <v>4059</v>
      </c>
      <c r="B368" s="779">
        <v>26652.639999999999</v>
      </c>
      <c r="C368" s="779">
        <v>26652.630999999998</v>
      </c>
      <c r="D368" s="779">
        <v>0</v>
      </c>
      <c r="E368" s="779">
        <v>0</v>
      </c>
      <c r="F368" s="779">
        <f t="shared" si="5"/>
        <v>26652.639999999999</v>
      </c>
      <c r="G368" s="779">
        <f t="shared" si="5"/>
        <v>26652.630999999998</v>
      </c>
    </row>
    <row r="369" spans="1:7" s="780" customFormat="1" ht="12.75" customHeight="1" x14ac:dyDescent="0.2">
      <c r="A369" s="778" t="s">
        <v>4060</v>
      </c>
      <c r="B369" s="779">
        <v>5748.74</v>
      </c>
      <c r="C369" s="779">
        <v>5748.7360000000008</v>
      </c>
      <c r="D369" s="779">
        <v>12.18</v>
      </c>
      <c r="E369" s="779">
        <v>12.18</v>
      </c>
      <c r="F369" s="779">
        <f t="shared" si="5"/>
        <v>5760.92</v>
      </c>
      <c r="G369" s="779">
        <f t="shared" si="5"/>
        <v>5760.9160000000011</v>
      </c>
    </row>
    <row r="370" spans="1:7" s="780" customFormat="1" ht="12.75" customHeight="1" x14ac:dyDescent="0.2">
      <c r="A370" s="778" t="s">
        <v>4061</v>
      </c>
      <c r="B370" s="779">
        <v>11197.86</v>
      </c>
      <c r="C370" s="779">
        <v>11197.864</v>
      </c>
      <c r="D370" s="779">
        <v>0</v>
      </c>
      <c r="E370" s="779">
        <v>0</v>
      </c>
      <c r="F370" s="779">
        <f t="shared" si="5"/>
        <v>11197.86</v>
      </c>
      <c r="G370" s="779">
        <f t="shared" si="5"/>
        <v>11197.864</v>
      </c>
    </row>
    <row r="371" spans="1:7" s="780" customFormat="1" ht="12.75" customHeight="1" x14ac:dyDescent="0.2">
      <c r="A371" s="778" t="s">
        <v>4062</v>
      </c>
      <c r="B371" s="779">
        <v>3635.72</v>
      </c>
      <c r="C371" s="779">
        <v>3635.7110000000002</v>
      </c>
      <c r="D371" s="779">
        <v>15.54</v>
      </c>
      <c r="E371" s="779">
        <v>15.54</v>
      </c>
      <c r="F371" s="779">
        <f t="shared" si="5"/>
        <v>3651.2599999999998</v>
      </c>
      <c r="G371" s="779">
        <f t="shared" si="5"/>
        <v>3651.2510000000002</v>
      </c>
    </row>
    <row r="372" spans="1:7" s="780" customFormat="1" ht="12.75" customHeight="1" x14ac:dyDescent="0.2">
      <c r="A372" s="778" t="s">
        <v>4063</v>
      </c>
      <c r="B372" s="779">
        <v>4263.66</v>
      </c>
      <c r="C372" s="779">
        <v>4263.6629999999996</v>
      </c>
      <c r="D372" s="779">
        <v>10.56</v>
      </c>
      <c r="E372" s="779">
        <v>10.56</v>
      </c>
      <c r="F372" s="779">
        <f t="shared" si="5"/>
        <v>4274.22</v>
      </c>
      <c r="G372" s="779">
        <f t="shared" si="5"/>
        <v>4274.223</v>
      </c>
    </row>
    <row r="373" spans="1:7" s="780" customFormat="1" ht="12.75" customHeight="1" x14ac:dyDescent="0.2">
      <c r="A373" s="778" t="s">
        <v>4064</v>
      </c>
      <c r="B373" s="779">
        <v>12285.37</v>
      </c>
      <c r="C373" s="779">
        <v>12285.365</v>
      </c>
      <c r="D373" s="779">
        <v>13.3</v>
      </c>
      <c r="E373" s="779">
        <v>13.3</v>
      </c>
      <c r="F373" s="779">
        <f t="shared" si="5"/>
        <v>12298.67</v>
      </c>
      <c r="G373" s="779">
        <f t="shared" si="5"/>
        <v>12298.664999999999</v>
      </c>
    </row>
    <row r="374" spans="1:7" s="780" customFormat="1" ht="22.5" customHeight="1" x14ac:dyDescent="0.2">
      <c r="A374" s="778" t="s">
        <v>4065</v>
      </c>
      <c r="B374" s="779">
        <v>18099.93</v>
      </c>
      <c r="C374" s="779">
        <v>18099.925000000003</v>
      </c>
      <c r="D374" s="779">
        <v>2.97</v>
      </c>
      <c r="E374" s="779">
        <v>2.97</v>
      </c>
      <c r="F374" s="779">
        <f t="shared" si="5"/>
        <v>18102.900000000001</v>
      </c>
      <c r="G374" s="779">
        <f t="shared" si="5"/>
        <v>18102.895000000004</v>
      </c>
    </row>
    <row r="375" spans="1:7" s="780" customFormat="1" ht="22.5" customHeight="1" x14ac:dyDescent="0.2">
      <c r="A375" s="778" t="s">
        <v>4066</v>
      </c>
      <c r="B375" s="779">
        <v>3443.8199999999997</v>
      </c>
      <c r="C375" s="779">
        <v>3443.808</v>
      </c>
      <c r="D375" s="779">
        <v>16.5</v>
      </c>
      <c r="E375" s="779">
        <v>11.423999999999999</v>
      </c>
      <c r="F375" s="779">
        <f t="shared" si="5"/>
        <v>3460.3199999999997</v>
      </c>
      <c r="G375" s="779">
        <f t="shared" si="5"/>
        <v>3455.232</v>
      </c>
    </row>
    <row r="376" spans="1:7" s="780" customFormat="1" ht="12.75" customHeight="1" x14ac:dyDescent="0.2">
      <c r="A376" s="778" t="s">
        <v>4067</v>
      </c>
      <c r="B376" s="779">
        <v>5731.8</v>
      </c>
      <c r="C376" s="779">
        <v>5731.799</v>
      </c>
      <c r="D376" s="779">
        <v>12.22</v>
      </c>
      <c r="E376" s="779">
        <v>12.222</v>
      </c>
      <c r="F376" s="779">
        <f t="shared" si="5"/>
        <v>5744.02</v>
      </c>
      <c r="G376" s="779">
        <f t="shared" si="5"/>
        <v>5744.0209999999997</v>
      </c>
    </row>
    <row r="377" spans="1:7" s="780" customFormat="1" ht="22.5" customHeight="1" x14ac:dyDescent="0.2">
      <c r="A377" s="778" t="s">
        <v>4068</v>
      </c>
      <c r="B377" s="779">
        <v>5107.91</v>
      </c>
      <c r="C377" s="779">
        <v>5107.9070000000002</v>
      </c>
      <c r="D377" s="779">
        <v>5.63</v>
      </c>
      <c r="E377" s="779">
        <v>5.625</v>
      </c>
      <c r="F377" s="779">
        <f t="shared" si="5"/>
        <v>5113.54</v>
      </c>
      <c r="G377" s="779">
        <f t="shared" si="5"/>
        <v>5113.5320000000002</v>
      </c>
    </row>
    <row r="378" spans="1:7" s="780" customFormat="1" ht="12.75" customHeight="1" x14ac:dyDescent="0.2">
      <c r="A378" s="778" t="s">
        <v>4069</v>
      </c>
      <c r="B378" s="779">
        <v>6691.6</v>
      </c>
      <c r="C378" s="779">
        <v>6691.598</v>
      </c>
      <c r="D378" s="779">
        <v>3.63</v>
      </c>
      <c r="E378" s="779">
        <v>3.63</v>
      </c>
      <c r="F378" s="779">
        <f t="shared" si="5"/>
        <v>6695.2300000000005</v>
      </c>
      <c r="G378" s="779">
        <f t="shared" si="5"/>
        <v>6695.2280000000001</v>
      </c>
    </row>
    <row r="379" spans="1:7" s="780" customFormat="1" ht="12.75" customHeight="1" x14ac:dyDescent="0.2">
      <c r="A379" s="778" t="s">
        <v>4070</v>
      </c>
      <c r="B379" s="779">
        <v>9865.130000000001</v>
      </c>
      <c r="C379" s="779">
        <v>9865.1269999999986</v>
      </c>
      <c r="D379" s="779">
        <v>0</v>
      </c>
      <c r="E379" s="779">
        <v>0</v>
      </c>
      <c r="F379" s="779">
        <f t="shared" si="5"/>
        <v>9865.130000000001</v>
      </c>
      <c r="G379" s="779">
        <f t="shared" si="5"/>
        <v>9865.1269999999986</v>
      </c>
    </row>
    <row r="380" spans="1:7" s="780" customFormat="1" ht="22.5" customHeight="1" x14ac:dyDescent="0.2">
      <c r="A380" s="778" t="s">
        <v>4071</v>
      </c>
      <c r="B380" s="779">
        <v>14611.919999999998</v>
      </c>
      <c r="C380" s="779">
        <v>14611.921999999999</v>
      </c>
      <c r="D380" s="779">
        <v>16.600000000000001</v>
      </c>
      <c r="E380" s="779">
        <v>16.600000000000001</v>
      </c>
      <c r="F380" s="779">
        <f t="shared" si="5"/>
        <v>14628.519999999999</v>
      </c>
      <c r="G380" s="779">
        <f t="shared" si="5"/>
        <v>14628.521999999999</v>
      </c>
    </row>
    <row r="381" spans="1:7" s="780" customFormat="1" ht="12.75" customHeight="1" x14ac:dyDescent="0.2">
      <c r="A381" s="778" t="s">
        <v>4072</v>
      </c>
      <c r="B381" s="779">
        <v>4299.25</v>
      </c>
      <c r="C381" s="779">
        <v>4299.2520000000004</v>
      </c>
      <c r="D381" s="779">
        <v>8.0500000000000007</v>
      </c>
      <c r="E381" s="779">
        <v>8.0500000000000007</v>
      </c>
      <c r="F381" s="779">
        <f t="shared" si="5"/>
        <v>4307.3</v>
      </c>
      <c r="G381" s="779">
        <f t="shared" si="5"/>
        <v>4307.3020000000006</v>
      </c>
    </row>
    <row r="382" spans="1:7" s="780" customFormat="1" ht="22.5" customHeight="1" x14ac:dyDescent="0.2">
      <c r="A382" s="778" t="s">
        <v>4073</v>
      </c>
      <c r="B382" s="779">
        <v>3134.12</v>
      </c>
      <c r="C382" s="779">
        <v>3134.1149999999998</v>
      </c>
      <c r="D382" s="779">
        <v>11.2</v>
      </c>
      <c r="E382" s="779">
        <v>11.2</v>
      </c>
      <c r="F382" s="779">
        <f t="shared" si="5"/>
        <v>3145.3199999999997</v>
      </c>
      <c r="G382" s="779">
        <f t="shared" si="5"/>
        <v>3145.3149999999996</v>
      </c>
    </row>
    <row r="383" spans="1:7" s="780" customFormat="1" ht="12.75" customHeight="1" x14ac:dyDescent="0.2">
      <c r="A383" s="778" t="s">
        <v>4074</v>
      </c>
      <c r="B383" s="779">
        <v>3235.67</v>
      </c>
      <c r="C383" s="779">
        <v>3235.6689999999999</v>
      </c>
      <c r="D383" s="779">
        <v>0</v>
      </c>
      <c r="E383" s="779">
        <v>0</v>
      </c>
      <c r="F383" s="779">
        <f t="shared" si="5"/>
        <v>3235.67</v>
      </c>
      <c r="G383" s="779">
        <f t="shared" si="5"/>
        <v>3235.6689999999999</v>
      </c>
    </row>
    <row r="384" spans="1:7" s="780" customFormat="1" ht="12.75" customHeight="1" x14ac:dyDescent="0.2">
      <c r="A384" s="778" t="s">
        <v>4075</v>
      </c>
      <c r="B384" s="779">
        <v>5156.5599999999995</v>
      </c>
      <c r="C384" s="779">
        <v>5156.558</v>
      </c>
      <c r="D384" s="779">
        <v>13.2</v>
      </c>
      <c r="E384" s="779">
        <v>13.2</v>
      </c>
      <c r="F384" s="779">
        <f t="shared" si="5"/>
        <v>5169.7599999999993</v>
      </c>
      <c r="G384" s="779">
        <f t="shared" si="5"/>
        <v>5169.7579999999998</v>
      </c>
    </row>
    <row r="385" spans="1:7" s="780" customFormat="1" ht="12.75" customHeight="1" x14ac:dyDescent="0.2">
      <c r="A385" s="778" t="s">
        <v>4076</v>
      </c>
      <c r="B385" s="779">
        <v>10624.5</v>
      </c>
      <c r="C385" s="779">
        <v>10624.491999999998</v>
      </c>
      <c r="D385" s="779">
        <v>13.13</v>
      </c>
      <c r="E385" s="779">
        <v>13.13</v>
      </c>
      <c r="F385" s="779">
        <f t="shared" si="5"/>
        <v>10637.63</v>
      </c>
      <c r="G385" s="779">
        <f t="shared" si="5"/>
        <v>10637.621999999998</v>
      </c>
    </row>
    <row r="386" spans="1:7" s="780" customFormat="1" ht="12.75" customHeight="1" x14ac:dyDescent="0.2">
      <c r="A386" s="778" t="s">
        <v>4077</v>
      </c>
      <c r="B386" s="779">
        <v>14188.45</v>
      </c>
      <c r="C386" s="779">
        <v>14188.44</v>
      </c>
      <c r="D386" s="779">
        <v>13.86</v>
      </c>
      <c r="E386" s="779">
        <v>13.86</v>
      </c>
      <c r="F386" s="779">
        <f t="shared" si="5"/>
        <v>14202.310000000001</v>
      </c>
      <c r="G386" s="779">
        <f t="shared" si="5"/>
        <v>14202.300000000001</v>
      </c>
    </row>
    <row r="387" spans="1:7" s="780" customFormat="1" ht="12.75" customHeight="1" x14ac:dyDescent="0.2">
      <c r="A387" s="778" t="s">
        <v>4078</v>
      </c>
      <c r="B387" s="779">
        <v>4219.7800000000007</v>
      </c>
      <c r="C387" s="779">
        <v>4219.7809999999999</v>
      </c>
      <c r="D387" s="779">
        <v>23.8</v>
      </c>
      <c r="E387" s="779">
        <v>23.8</v>
      </c>
      <c r="F387" s="779">
        <f t="shared" si="5"/>
        <v>4243.5800000000008</v>
      </c>
      <c r="G387" s="779">
        <f t="shared" si="5"/>
        <v>4243.5810000000001</v>
      </c>
    </row>
    <row r="388" spans="1:7" s="780" customFormat="1" ht="12.75" customHeight="1" x14ac:dyDescent="0.2">
      <c r="A388" s="778" t="s">
        <v>4079</v>
      </c>
      <c r="B388" s="779">
        <v>19141.46</v>
      </c>
      <c r="C388" s="779">
        <v>19141.453000000001</v>
      </c>
      <c r="D388" s="779">
        <v>6.3</v>
      </c>
      <c r="E388" s="779">
        <v>6.3</v>
      </c>
      <c r="F388" s="779">
        <f t="shared" si="5"/>
        <v>19147.759999999998</v>
      </c>
      <c r="G388" s="779">
        <f t="shared" si="5"/>
        <v>19147.753000000001</v>
      </c>
    </row>
    <row r="389" spans="1:7" s="780" customFormat="1" ht="12.75" customHeight="1" x14ac:dyDescent="0.2">
      <c r="A389" s="778" t="s">
        <v>4080</v>
      </c>
      <c r="B389" s="779">
        <v>4022.79</v>
      </c>
      <c r="C389" s="779">
        <v>4022.7860000000001</v>
      </c>
      <c r="D389" s="779">
        <v>29.66</v>
      </c>
      <c r="E389" s="779">
        <v>29.658999999999999</v>
      </c>
      <c r="F389" s="779">
        <f t="shared" si="5"/>
        <v>4052.45</v>
      </c>
      <c r="G389" s="779">
        <f t="shared" si="5"/>
        <v>4052.4450000000002</v>
      </c>
    </row>
    <row r="390" spans="1:7" s="780" customFormat="1" ht="12.75" customHeight="1" x14ac:dyDescent="0.2">
      <c r="A390" s="778" t="s">
        <v>4081</v>
      </c>
      <c r="B390" s="779">
        <v>16343.57</v>
      </c>
      <c r="C390" s="779">
        <v>16343.567000000001</v>
      </c>
      <c r="D390" s="779">
        <v>0</v>
      </c>
      <c r="E390" s="779">
        <v>0</v>
      </c>
      <c r="F390" s="779">
        <f t="shared" ref="F390:G453" si="6">B390+D390</f>
        <v>16343.57</v>
      </c>
      <c r="G390" s="779">
        <f t="shared" si="6"/>
        <v>16343.567000000001</v>
      </c>
    </row>
    <row r="391" spans="1:7" s="780" customFormat="1" ht="12.75" customHeight="1" x14ac:dyDescent="0.2">
      <c r="A391" s="778" t="s">
        <v>4082</v>
      </c>
      <c r="B391" s="779">
        <v>3516.5</v>
      </c>
      <c r="C391" s="779">
        <v>3516.4989999999998</v>
      </c>
      <c r="D391" s="779">
        <v>18.22</v>
      </c>
      <c r="E391" s="779">
        <v>18.216000000000001</v>
      </c>
      <c r="F391" s="779">
        <f t="shared" si="6"/>
        <v>3534.72</v>
      </c>
      <c r="G391" s="779">
        <f t="shared" si="6"/>
        <v>3534.7149999999997</v>
      </c>
    </row>
    <row r="392" spans="1:7" s="780" customFormat="1" ht="12.75" customHeight="1" x14ac:dyDescent="0.2">
      <c r="A392" s="778" t="s">
        <v>4083</v>
      </c>
      <c r="B392" s="779">
        <v>7531.85</v>
      </c>
      <c r="C392" s="779">
        <v>7531.853000000001</v>
      </c>
      <c r="D392" s="779">
        <v>13.61</v>
      </c>
      <c r="E392" s="779">
        <v>13.606999999999999</v>
      </c>
      <c r="F392" s="779">
        <f t="shared" si="6"/>
        <v>7545.46</v>
      </c>
      <c r="G392" s="779">
        <f t="shared" si="6"/>
        <v>7545.4600000000009</v>
      </c>
    </row>
    <row r="393" spans="1:7" s="780" customFormat="1" ht="12.75" customHeight="1" x14ac:dyDescent="0.2">
      <c r="A393" s="778" t="s">
        <v>4084</v>
      </c>
      <c r="B393" s="779">
        <v>4194.2</v>
      </c>
      <c r="C393" s="779">
        <v>4194.2029999999995</v>
      </c>
      <c r="D393" s="779">
        <v>0</v>
      </c>
      <c r="E393" s="779">
        <v>0</v>
      </c>
      <c r="F393" s="779">
        <f t="shared" si="6"/>
        <v>4194.2</v>
      </c>
      <c r="G393" s="779">
        <f t="shared" si="6"/>
        <v>4194.2029999999995</v>
      </c>
    </row>
    <row r="394" spans="1:7" s="780" customFormat="1" ht="12.75" customHeight="1" x14ac:dyDescent="0.2">
      <c r="A394" s="778" t="s">
        <v>4085</v>
      </c>
      <c r="B394" s="779">
        <v>14489.14</v>
      </c>
      <c r="C394" s="779">
        <v>14489.136999999999</v>
      </c>
      <c r="D394" s="779">
        <v>0</v>
      </c>
      <c r="E394" s="779">
        <v>0</v>
      </c>
      <c r="F394" s="779">
        <f t="shared" si="6"/>
        <v>14489.14</v>
      </c>
      <c r="G394" s="779">
        <f t="shared" si="6"/>
        <v>14489.136999999999</v>
      </c>
    </row>
    <row r="395" spans="1:7" s="780" customFormat="1" ht="22.5" customHeight="1" x14ac:dyDescent="0.2">
      <c r="A395" s="778" t="s">
        <v>4086</v>
      </c>
      <c r="B395" s="779">
        <v>17064.150000000001</v>
      </c>
      <c r="C395" s="779">
        <v>17064.148000000001</v>
      </c>
      <c r="D395" s="779">
        <v>0</v>
      </c>
      <c r="E395" s="779">
        <v>0</v>
      </c>
      <c r="F395" s="779">
        <f t="shared" si="6"/>
        <v>17064.150000000001</v>
      </c>
      <c r="G395" s="779">
        <f t="shared" si="6"/>
        <v>17064.148000000001</v>
      </c>
    </row>
    <row r="396" spans="1:7" s="780" customFormat="1" ht="12.75" customHeight="1" x14ac:dyDescent="0.2">
      <c r="A396" s="778" t="s">
        <v>4087</v>
      </c>
      <c r="B396" s="779">
        <v>19514.48</v>
      </c>
      <c r="C396" s="779">
        <v>19514.472999999998</v>
      </c>
      <c r="D396" s="779">
        <v>0</v>
      </c>
      <c r="E396" s="779">
        <v>0</v>
      </c>
      <c r="F396" s="779">
        <f t="shared" si="6"/>
        <v>19514.48</v>
      </c>
      <c r="G396" s="779">
        <f t="shared" si="6"/>
        <v>19514.472999999998</v>
      </c>
    </row>
    <row r="397" spans="1:7" s="780" customFormat="1" ht="12.75" customHeight="1" x14ac:dyDescent="0.2">
      <c r="A397" s="778" t="s">
        <v>4088</v>
      </c>
      <c r="B397" s="779">
        <v>7010.28</v>
      </c>
      <c r="C397" s="779">
        <v>7010.2729999999992</v>
      </c>
      <c r="D397" s="779">
        <v>108.12</v>
      </c>
      <c r="E397" s="779">
        <v>108.124</v>
      </c>
      <c r="F397" s="779">
        <f t="shared" si="6"/>
        <v>7118.4</v>
      </c>
      <c r="G397" s="779">
        <f t="shared" si="6"/>
        <v>7118.396999999999</v>
      </c>
    </row>
    <row r="398" spans="1:7" s="780" customFormat="1" ht="12.75" customHeight="1" x14ac:dyDescent="0.2">
      <c r="A398" s="778" t="s">
        <v>4089</v>
      </c>
      <c r="B398" s="779">
        <v>16807.53</v>
      </c>
      <c r="C398" s="779">
        <v>16807.525000000001</v>
      </c>
      <c r="D398" s="779">
        <v>0</v>
      </c>
      <c r="E398" s="779">
        <v>0</v>
      </c>
      <c r="F398" s="779">
        <f t="shared" si="6"/>
        <v>16807.53</v>
      </c>
      <c r="G398" s="779">
        <f t="shared" si="6"/>
        <v>16807.525000000001</v>
      </c>
    </row>
    <row r="399" spans="1:7" s="780" customFormat="1" ht="12.75" customHeight="1" x14ac:dyDescent="0.2">
      <c r="A399" s="778" t="s">
        <v>4090</v>
      </c>
      <c r="B399" s="779">
        <v>10215.51</v>
      </c>
      <c r="C399" s="779">
        <v>10199.938</v>
      </c>
      <c r="D399" s="779">
        <v>16.8</v>
      </c>
      <c r="E399" s="779">
        <v>16.8</v>
      </c>
      <c r="F399" s="779">
        <f t="shared" si="6"/>
        <v>10232.31</v>
      </c>
      <c r="G399" s="779">
        <f t="shared" si="6"/>
        <v>10216.737999999999</v>
      </c>
    </row>
    <row r="400" spans="1:7" s="780" customFormat="1" ht="12.75" customHeight="1" x14ac:dyDescent="0.2">
      <c r="A400" s="778" t="s">
        <v>4091</v>
      </c>
      <c r="B400" s="779">
        <v>17386.329999999998</v>
      </c>
      <c r="C400" s="779">
        <v>17386.324999999997</v>
      </c>
      <c r="D400" s="779">
        <v>36</v>
      </c>
      <c r="E400" s="779">
        <v>36</v>
      </c>
      <c r="F400" s="779">
        <f t="shared" si="6"/>
        <v>17422.329999999998</v>
      </c>
      <c r="G400" s="779">
        <f t="shared" si="6"/>
        <v>17422.324999999997</v>
      </c>
    </row>
    <row r="401" spans="1:7" s="780" customFormat="1" ht="12.75" customHeight="1" x14ac:dyDescent="0.2">
      <c r="A401" s="778" t="s">
        <v>4092</v>
      </c>
      <c r="B401" s="779">
        <v>4829.88</v>
      </c>
      <c r="C401" s="779">
        <v>4829.8759999999993</v>
      </c>
      <c r="D401" s="779">
        <v>17.82</v>
      </c>
      <c r="E401" s="779">
        <v>17.82</v>
      </c>
      <c r="F401" s="779">
        <f t="shared" si="6"/>
        <v>4847.7</v>
      </c>
      <c r="G401" s="779">
        <f t="shared" si="6"/>
        <v>4847.695999999999</v>
      </c>
    </row>
    <row r="402" spans="1:7" s="780" customFormat="1" ht="12.75" customHeight="1" x14ac:dyDescent="0.2">
      <c r="A402" s="778" t="s">
        <v>4093</v>
      </c>
      <c r="B402" s="779">
        <v>8994.3799999999992</v>
      </c>
      <c r="C402" s="779">
        <v>8986.0650000000023</v>
      </c>
      <c r="D402" s="779">
        <v>0</v>
      </c>
      <c r="E402" s="779">
        <v>0</v>
      </c>
      <c r="F402" s="779">
        <f t="shared" si="6"/>
        <v>8994.3799999999992</v>
      </c>
      <c r="G402" s="779">
        <f t="shared" si="6"/>
        <v>8986.0650000000023</v>
      </c>
    </row>
    <row r="403" spans="1:7" s="780" customFormat="1" ht="12.75" customHeight="1" x14ac:dyDescent="0.2">
      <c r="A403" s="778" t="s">
        <v>4094</v>
      </c>
      <c r="B403" s="779">
        <v>10575.8</v>
      </c>
      <c r="C403" s="779">
        <v>10575.800000000001</v>
      </c>
      <c r="D403" s="779">
        <v>45.5</v>
      </c>
      <c r="E403" s="779">
        <v>45.5</v>
      </c>
      <c r="F403" s="779">
        <f t="shared" si="6"/>
        <v>10621.3</v>
      </c>
      <c r="G403" s="779">
        <f t="shared" si="6"/>
        <v>10621.300000000001</v>
      </c>
    </row>
    <row r="404" spans="1:7" s="780" customFormat="1" ht="12.75" customHeight="1" x14ac:dyDescent="0.2">
      <c r="A404" s="778" t="s">
        <v>4095</v>
      </c>
      <c r="B404" s="779">
        <v>20230.55</v>
      </c>
      <c r="C404" s="779">
        <v>20230.55</v>
      </c>
      <c r="D404" s="779">
        <v>16.079999999999998</v>
      </c>
      <c r="E404" s="779">
        <v>16.079999999999998</v>
      </c>
      <c r="F404" s="779">
        <f t="shared" si="6"/>
        <v>20246.63</v>
      </c>
      <c r="G404" s="779">
        <f t="shared" si="6"/>
        <v>20246.63</v>
      </c>
    </row>
    <row r="405" spans="1:7" s="780" customFormat="1" ht="12.75" customHeight="1" x14ac:dyDescent="0.2">
      <c r="A405" s="778" t="s">
        <v>4096</v>
      </c>
      <c r="B405" s="779">
        <v>5957.98</v>
      </c>
      <c r="C405" s="779">
        <v>5957.9789999999994</v>
      </c>
      <c r="D405" s="779">
        <v>0</v>
      </c>
      <c r="E405" s="779">
        <v>0</v>
      </c>
      <c r="F405" s="779">
        <f t="shared" si="6"/>
        <v>5957.98</v>
      </c>
      <c r="G405" s="779">
        <f t="shared" si="6"/>
        <v>5957.9789999999994</v>
      </c>
    </row>
    <row r="406" spans="1:7" s="780" customFormat="1" ht="12.75" customHeight="1" x14ac:dyDescent="0.2">
      <c r="A406" s="778" t="s">
        <v>4097</v>
      </c>
      <c r="B406" s="779">
        <v>13754.95</v>
      </c>
      <c r="C406" s="779">
        <v>13754.942999999999</v>
      </c>
      <c r="D406" s="779">
        <v>5.6</v>
      </c>
      <c r="E406" s="779">
        <v>5.6</v>
      </c>
      <c r="F406" s="779">
        <f t="shared" si="6"/>
        <v>13760.550000000001</v>
      </c>
      <c r="G406" s="779">
        <f t="shared" si="6"/>
        <v>13760.543</v>
      </c>
    </row>
    <row r="407" spans="1:7" s="780" customFormat="1" ht="12.75" customHeight="1" x14ac:dyDescent="0.2">
      <c r="A407" s="778" t="s">
        <v>4098</v>
      </c>
      <c r="B407" s="779">
        <v>11417.410000000002</v>
      </c>
      <c r="C407" s="779">
        <v>11417.407999999999</v>
      </c>
      <c r="D407" s="779">
        <v>0</v>
      </c>
      <c r="E407" s="779">
        <v>0</v>
      </c>
      <c r="F407" s="779">
        <f t="shared" si="6"/>
        <v>11417.410000000002</v>
      </c>
      <c r="G407" s="779">
        <f t="shared" si="6"/>
        <v>11417.407999999999</v>
      </c>
    </row>
    <row r="408" spans="1:7" s="780" customFormat="1" ht="12.75" customHeight="1" x14ac:dyDescent="0.2">
      <c r="A408" s="778" t="s">
        <v>4099</v>
      </c>
      <c r="B408" s="779">
        <v>3026.6499999999996</v>
      </c>
      <c r="C408" s="779">
        <v>3026.6489999999999</v>
      </c>
      <c r="D408" s="779">
        <v>24.22</v>
      </c>
      <c r="E408" s="779">
        <v>24.22</v>
      </c>
      <c r="F408" s="779">
        <f t="shared" si="6"/>
        <v>3050.8699999999994</v>
      </c>
      <c r="G408" s="779">
        <f t="shared" si="6"/>
        <v>3050.8689999999997</v>
      </c>
    </row>
    <row r="409" spans="1:7" s="780" customFormat="1" ht="12.75" customHeight="1" x14ac:dyDescent="0.2">
      <c r="A409" s="778" t="s">
        <v>4100</v>
      </c>
      <c r="B409" s="779">
        <v>18385.12</v>
      </c>
      <c r="C409" s="779">
        <v>18385.114000000001</v>
      </c>
      <c r="D409" s="779">
        <v>0</v>
      </c>
      <c r="E409" s="779">
        <v>0</v>
      </c>
      <c r="F409" s="779">
        <f t="shared" si="6"/>
        <v>18385.12</v>
      </c>
      <c r="G409" s="779">
        <f t="shared" si="6"/>
        <v>18385.114000000001</v>
      </c>
    </row>
    <row r="410" spans="1:7" s="780" customFormat="1" ht="12.75" customHeight="1" x14ac:dyDescent="0.2">
      <c r="A410" s="778" t="s">
        <v>4101</v>
      </c>
      <c r="B410" s="779">
        <v>20875.939999999999</v>
      </c>
      <c r="C410" s="779">
        <v>20875.929</v>
      </c>
      <c r="D410" s="779">
        <v>31.68</v>
      </c>
      <c r="E410" s="779">
        <v>31.68</v>
      </c>
      <c r="F410" s="779">
        <f t="shared" si="6"/>
        <v>20907.62</v>
      </c>
      <c r="G410" s="779">
        <f t="shared" si="6"/>
        <v>20907.609</v>
      </c>
    </row>
    <row r="411" spans="1:7" s="780" customFormat="1" ht="12.75" customHeight="1" x14ac:dyDescent="0.2">
      <c r="A411" s="778" t="s">
        <v>4102</v>
      </c>
      <c r="B411" s="779">
        <v>21443.38</v>
      </c>
      <c r="C411" s="779">
        <v>21443.37</v>
      </c>
      <c r="D411" s="779">
        <v>17.88</v>
      </c>
      <c r="E411" s="779">
        <v>17.88</v>
      </c>
      <c r="F411" s="779">
        <f t="shared" si="6"/>
        <v>21461.260000000002</v>
      </c>
      <c r="G411" s="779">
        <f t="shared" si="6"/>
        <v>21461.25</v>
      </c>
    </row>
    <row r="412" spans="1:7" s="780" customFormat="1" ht="12.75" customHeight="1" x14ac:dyDescent="0.2">
      <c r="A412" s="778" t="s">
        <v>4103</v>
      </c>
      <c r="B412" s="779">
        <v>26155.96</v>
      </c>
      <c r="C412" s="779">
        <v>26155.958999999999</v>
      </c>
      <c r="D412" s="779">
        <v>25.63</v>
      </c>
      <c r="E412" s="779">
        <v>25.63</v>
      </c>
      <c r="F412" s="779">
        <f t="shared" si="6"/>
        <v>26181.59</v>
      </c>
      <c r="G412" s="779">
        <f t="shared" si="6"/>
        <v>26181.589</v>
      </c>
    </row>
    <row r="413" spans="1:7" s="780" customFormat="1" ht="12.75" customHeight="1" x14ac:dyDescent="0.2">
      <c r="A413" s="778" t="s">
        <v>4104</v>
      </c>
      <c r="B413" s="779">
        <v>26173.37</v>
      </c>
      <c r="C413" s="779">
        <v>26173.360999999997</v>
      </c>
      <c r="D413" s="779">
        <v>49.73</v>
      </c>
      <c r="E413" s="779">
        <v>49.731000000000002</v>
      </c>
      <c r="F413" s="779">
        <f t="shared" si="6"/>
        <v>26223.1</v>
      </c>
      <c r="G413" s="779">
        <f t="shared" si="6"/>
        <v>26223.091999999997</v>
      </c>
    </row>
    <row r="414" spans="1:7" s="780" customFormat="1" ht="12.75" customHeight="1" x14ac:dyDescent="0.2">
      <c r="A414" s="778" t="s">
        <v>4105</v>
      </c>
      <c r="B414" s="779">
        <v>25368.1</v>
      </c>
      <c r="C414" s="779">
        <v>25368.092000000001</v>
      </c>
      <c r="D414" s="779">
        <v>17.29</v>
      </c>
      <c r="E414" s="779">
        <v>17.29</v>
      </c>
      <c r="F414" s="779">
        <f t="shared" si="6"/>
        <v>25385.39</v>
      </c>
      <c r="G414" s="779">
        <f t="shared" si="6"/>
        <v>25385.382000000001</v>
      </c>
    </row>
    <row r="415" spans="1:7" s="780" customFormat="1" ht="12.75" customHeight="1" x14ac:dyDescent="0.2">
      <c r="A415" s="778" t="s">
        <v>4106</v>
      </c>
      <c r="B415" s="779">
        <v>6092.1399999999994</v>
      </c>
      <c r="C415" s="779">
        <v>6092.143</v>
      </c>
      <c r="D415" s="779">
        <v>18.899999999999999</v>
      </c>
      <c r="E415" s="779">
        <v>18.899999999999999</v>
      </c>
      <c r="F415" s="779">
        <f t="shared" si="6"/>
        <v>6111.0399999999991</v>
      </c>
      <c r="G415" s="779">
        <f t="shared" si="6"/>
        <v>6111.0429999999997</v>
      </c>
    </row>
    <row r="416" spans="1:7" s="780" customFormat="1" ht="12.75" customHeight="1" x14ac:dyDescent="0.2">
      <c r="A416" s="778" t="s">
        <v>4107</v>
      </c>
      <c r="B416" s="779">
        <v>9220.16</v>
      </c>
      <c r="C416" s="779">
        <v>9220.1509999999998</v>
      </c>
      <c r="D416" s="779">
        <v>8.4</v>
      </c>
      <c r="E416" s="779">
        <v>8.4</v>
      </c>
      <c r="F416" s="779">
        <f t="shared" si="6"/>
        <v>9228.56</v>
      </c>
      <c r="G416" s="779">
        <f t="shared" si="6"/>
        <v>9228.5509999999995</v>
      </c>
    </row>
    <row r="417" spans="1:7" s="780" customFormat="1" ht="12.75" customHeight="1" x14ac:dyDescent="0.2">
      <c r="A417" s="778" t="s">
        <v>4108</v>
      </c>
      <c r="B417" s="779">
        <v>5853.47</v>
      </c>
      <c r="C417" s="779">
        <v>5853.4659999999994</v>
      </c>
      <c r="D417" s="779">
        <v>23.1</v>
      </c>
      <c r="E417" s="779">
        <v>23.1</v>
      </c>
      <c r="F417" s="779">
        <f t="shared" si="6"/>
        <v>5876.5700000000006</v>
      </c>
      <c r="G417" s="779">
        <f t="shared" si="6"/>
        <v>5876.5659999999998</v>
      </c>
    </row>
    <row r="418" spans="1:7" s="780" customFormat="1" ht="12.75" customHeight="1" x14ac:dyDescent="0.2">
      <c r="A418" s="778" t="s">
        <v>4109</v>
      </c>
      <c r="B418" s="779">
        <v>9729.8700000000008</v>
      </c>
      <c r="C418" s="779">
        <v>9729.8670000000002</v>
      </c>
      <c r="D418" s="779">
        <v>14.29</v>
      </c>
      <c r="E418" s="779">
        <v>14.286</v>
      </c>
      <c r="F418" s="779">
        <f t="shared" si="6"/>
        <v>9744.1600000000017</v>
      </c>
      <c r="G418" s="779">
        <f t="shared" si="6"/>
        <v>9744.1530000000002</v>
      </c>
    </row>
    <row r="419" spans="1:7" s="780" customFormat="1" ht="12.75" customHeight="1" x14ac:dyDescent="0.2">
      <c r="A419" s="778" t="s">
        <v>4110</v>
      </c>
      <c r="B419" s="779">
        <v>8276.06</v>
      </c>
      <c r="C419" s="779">
        <v>8276.0540000000001</v>
      </c>
      <c r="D419" s="779">
        <v>0</v>
      </c>
      <c r="E419" s="779">
        <v>0</v>
      </c>
      <c r="F419" s="779">
        <f t="shared" si="6"/>
        <v>8276.06</v>
      </c>
      <c r="G419" s="779">
        <f t="shared" si="6"/>
        <v>8276.0540000000001</v>
      </c>
    </row>
    <row r="420" spans="1:7" s="780" customFormat="1" ht="12.75" customHeight="1" x14ac:dyDescent="0.2">
      <c r="A420" s="778" t="s">
        <v>4111</v>
      </c>
      <c r="B420" s="779">
        <v>32501.71</v>
      </c>
      <c r="C420" s="779">
        <v>32501.704999999998</v>
      </c>
      <c r="D420" s="779">
        <v>21.78</v>
      </c>
      <c r="E420" s="779">
        <v>12.870000000000001</v>
      </c>
      <c r="F420" s="779">
        <f t="shared" si="6"/>
        <v>32523.489999999998</v>
      </c>
      <c r="G420" s="779">
        <f t="shared" si="6"/>
        <v>32514.574999999997</v>
      </c>
    </row>
    <row r="421" spans="1:7" s="780" customFormat="1" ht="12.75" customHeight="1" x14ac:dyDescent="0.2">
      <c r="A421" s="778" t="s">
        <v>4112</v>
      </c>
      <c r="B421" s="779">
        <v>27547.279999999999</v>
      </c>
      <c r="C421" s="779">
        <v>27547.269</v>
      </c>
      <c r="D421" s="779">
        <v>0</v>
      </c>
      <c r="E421" s="779">
        <v>0</v>
      </c>
      <c r="F421" s="779">
        <f t="shared" si="6"/>
        <v>27547.279999999999</v>
      </c>
      <c r="G421" s="779">
        <f t="shared" si="6"/>
        <v>27547.269</v>
      </c>
    </row>
    <row r="422" spans="1:7" s="780" customFormat="1" ht="12.75" customHeight="1" x14ac:dyDescent="0.2">
      <c r="A422" s="778" t="s">
        <v>4113</v>
      </c>
      <c r="B422" s="779">
        <v>5530.6100000000006</v>
      </c>
      <c r="C422" s="779">
        <v>5530.6039999999994</v>
      </c>
      <c r="D422" s="779">
        <v>16.149999999999999</v>
      </c>
      <c r="E422" s="779">
        <v>14.227</v>
      </c>
      <c r="F422" s="779">
        <f t="shared" si="6"/>
        <v>5546.76</v>
      </c>
      <c r="G422" s="779">
        <f t="shared" si="6"/>
        <v>5544.8309999999992</v>
      </c>
    </row>
    <row r="423" spans="1:7" s="780" customFormat="1" ht="12.75" customHeight="1" x14ac:dyDescent="0.2">
      <c r="A423" s="778" t="s">
        <v>4114</v>
      </c>
      <c r="B423" s="779">
        <v>12314.27</v>
      </c>
      <c r="C423" s="779">
        <v>12314.263000000001</v>
      </c>
      <c r="D423" s="779">
        <v>32.21</v>
      </c>
      <c r="E423" s="779">
        <v>28.709999999999997</v>
      </c>
      <c r="F423" s="779">
        <f t="shared" si="6"/>
        <v>12346.48</v>
      </c>
      <c r="G423" s="779">
        <f t="shared" si="6"/>
        <v>12342.973</v>
      </c>
    </row>
    <row r="424" spans="1:7" s="780" customFormat="1" ht="12.75" customHeight="1" x14ac:dyDescent="0.2">
      <c r="A424" s="778" t="s">
        <v>4115</v>
      </c>
      <c r="B424" s="779">
        <v>30066.86</v>
      </c>
      <c r="C424" s="779">
        <v>30066.857000000004</v>
      </c>
      <c r="D424" s="779">
        <v>40.25</v>
      </c>
      <c r="E424" s="779">
        <v>40.25</v>
      </c>
      <c r="F424" s="779">
        <f t="shared" si="6"/>
        <v>30107.11</v>
      </c>
      <c r="G424" s="779">
        <f t="shared" si="6"/>
        <v>30107.107000000004</v>
      </c>
    </row>
    <row r="425" spans="1:7" s="780" customFormat="1" ht="12.75" customHeight="1" x14ac:dyDescent="0.2">
      <c r="A425" s="778" t="s">
        <v>4116</v>
      </c>
      <c r="B425" s="779">
        <v>12697.800000000001</v>
      </c>
      <c r="C425" s="779">
        <v>12697.793</v>
      </c>
      <c r="D425" s="779">
        <v>0</v>
      </c>
      <c r="E425" s="779">
        <v>0</v>
      </c>
      <c r="F425" s="779">
        <f t="shared" si="6"/>
        <v>12697.800000000001</v>
      </c>
      <c r="G425" s="779">
        <f t="shared" si="6"/>
        <v>12697.793</v>
      </c>
    </row>
    <row r="426" spans="1:7" s="780" customFormat="1" ht="12.75" customHeight="1" x14ac:dyDescent="0.2">
      <c r="A426" s="778" t="s">
        <v>4117</v>
      </c>
      <c r="B426" s="779">
        <v>14005.140000000001</v>
      </c>
      <c r="C426" s="779">
        <v>14005.134000000002</v>
      </c>
      <c r="D426" s="779">
        <v>0</v>
      </c>
      <c r="E426" s="779">
        <v>0</v>
      </c>
      <c r="F426" s="779">
        <f t="shared" si="6"/>
        <v>14005.140000000001</v>
      </c>
      <c r="G426" s="779">
        <f t="shared" si="6"/>
        <v>14005.134000000002</v>
      </c>
    </row>
    <row r="427" spans="1:7" s="780" customFormat="1" ht="12.75" customHeight="1" x14ac:dyDescent="0.2">
      <c r="A427" s="778" t="s">
        <v>4118</v>
      </c>
      <c r="B427" s="779">
        <v>4710.38</v>
      </c>
      <c r="C427" s="779">
        <v>4710.3789999999999</v>
      </c>
      <c r="D427" s="779">
        <v>22.4</v>
      </c>
      <c r="E427" s="779">
        <v>22.4</v>
      </c>
      <c r="F427" s="779">
        <f t="shared" si="6"/>
        <v>4732.78</v>
      </c>
      <c r="G427" s="779">
        <f t="shared" si="6"/>
        <v>4732.7789999999995</v>
      </c>
    </row>
    <row r="428" spans="1:7" s="780" customFormat="1" ht="12.75" customHeight="1" x14ac:dyDescent="0.2">
      <c r="A428" s="778" t="s">
        <v>4119</v>
      </c>
      <c r="B428" s="779">
        <v>8548.08</v>
      </c>
      <c r="C428" s="779">
        <v>8548.0750000000007</v>
      </c>
      <c r="D428" s="779">
        <v>36.96</v>
      </c>
      <c r="E428" s="779">
        <v>36.96</v>
      </c>
      <c r="F428" s="779">
        <f t="shared" si="6"/>
        <v>8585.0399999999991</v>
      </c>
      <c r="G428" s="779">
        <f t="shared" si="6"/>
        <v>8585.0349999999999</v>
      </c>
    </row>
    <row r="429" spans="1:7" s="780" customFormat="1" ht="12.75" customHeight="1" x14ac:dyDescent="0.2">
      <c r="A429" s="778" t="s">
        <v>4120</v>
      </c>
      <c r="B429" s="779">
        <v>12645.89</v>
      </c>
      <c r="C429" s="779">
        <v>12645.888999999999</v>
      </c>
      <c r="D429" s="779">
        <v>28</v>
      </c>
      <c r="E429" s="779">
        <v>28</v>
      </c>
      <c r="F429" s="779">
        <f t="shared" si="6"/>
        <v>12673.89</v>
      </c>
      <c r="G429" s="779">
        <f t="shared" si="6"/>
        <v>12673.888999999999</v>
      </c>
    </row>
    <row r="430" spans="1:7" s="780" customFormat="1" ht="12.75" customHeight="1" x14ac:dyDescent="0.2">
      <c r="A430" s="778" t="s">
        <v>4121</v>
      </c>
      <c r="B430" s="779">
        <v>19156.91</v>
      </c>
      <c r="C430" s="779">
        <v>19156.906999999999</v>
      </c>
      <c r="D430" s="779">
        <v>18.899999999999999</v>
      </c>
      <c r="E430" s="779">
        <v>18.899999999999999</v>
      </c>
      <c r="F430" s="779">
        <f t="shared" si="6"/>
        <v>19175.810000000001</v>
      </c>
      <c r="G430" s="779">
        <f t="shared" si="6"/>
        <v>19175.807000000001</v>
      </c>
    </row>
    <row r="431" spans="1:7" s="780" customFormat="1" ht="12.75" customHeight="1" x14ac:dyDescent="0.2">
      <c r="A431" s="778" t="s">
        <v>4122</v>
      </c>
      <c r="B431" s="779">
        <v>7185.3099999999995</v>
      </c>
      <c r="C431" s="779">
        <v>7185.308</v>
      </c>
      <c r="D431" s="779">
        <v>11.88</v>
      </c>
      <c r="E431" s="779">
        <v>11.88</v>
      </c>
      <c r="F431" s="779">
        <f t="shared" si="6"/>
        <v>7197.19</v>
      </c>
      <c r="G431" s="779">
        <f t="shared" si="6"/>
        <v>7197.1880000000001</v>
      </c>
    </row>
    <row r="432" spans="1:7" s="780" customFormat="1" ht="12.75" customHeight="1" x14ac:dyDescent="0.2">
      <c r="A432" s="778" t="s">
        <v>4123</v>
      </c>
      <c r="B432" s="779">
        <v>4916.8500000000004</v>
      </c>
      <c r="C432" s="779">
        <v>4916.8500000000004</v>
      </c>
      <c r="D432" s="779">
        <v>0</v>
      </c>
      <c r="E432" s="779">
        <v>0</v>
      </c>
      <c r="F432" s="779">
        <f t="shared" si="6"/>
        <v>4916.8500000000004</v>
      </c>
      <c r="G432" s="779">
        <f t="shared" si="6"/>
        <v>4916.8500000000004</v>
      </c>
    </row>
    <row r="433" spans="1:7" s="780" customFormat="1" ht="12.75" customHeight="1" x14ac:dyDescent="0.2">
      <c r="A433" s="778" t="s">
        <v>4124</v>
      </c>
      <c r="B433" s="779">
        <v>6470.55</v>
      </c>
      <c r="C433" s="779">
        <v>6470.5540000000001</v>
      </c>
      <c r="D433" s="779">
        <v>11.2</v>
      </c>
      <c r="E433" s="779">
        <v>11.2</v>
      </c>
      <c r="F433" s="779">
        <f t="shared" si="6"/>
        <v>6481.75</v>
      </c>
      <c r="G433" s="779">
        <f t="shared" si="6"/>
        <v>6481.7539999999999</v>
      </c>
    </row>
    <row r="434" spans="1:7" s="780" customFormat="1" ht="12.75" customHeight="1" x14ac:dyDescent="0.2">
      <c r="A434" s="778" t="s">
        <v>4125</v>
      </c>
      <c r="B434" s="779">
        <v>3874.8199999999997</v>
      </c>
      <c r="C434" s="779">
        <v>3874.8150000000001</v>
      </c>
      <c r="D434" s="779">
        <v>17.68</v>
      </c>
      <c r="E434" s="779">
        <v>17.68</v>
      </c>
      <c r="F434" s="779">
        <f t="shared" si="6"/>
        <v>3892.4999999999995</v>
      </c>
      <c r="G434" s="779">
        <f t="shared" si="6"/>
        <v>3892.4949999999999</v>
      </c>
    </row>
    <row r="435" spans="1:7" s="780" customFormat="1" ht="12.75" customHeight="1" x14ac:dyDescent="0.2">
      <c r="A435" s="778" t="s">
        <v>4126</v>
      </c>
      <c r="B435" s="779">
        <v>3871.1400000000003</v>
      </c>
      <c r="C435" s="779">
        <v>3871.1369999999997</v>
      </c>
      <c r="D435" s="779">
        <v>5.74</v>
      </c>
      <c r="E435" s="779">
        <v>5.74</v>
      </c>
      <c r="F435" s="779">
        <f t="shared" si="6"/>
        <v>3876.88</v>
      </c>
      <c r="G435" s="779">
        <f t="shared" si="6"/>
        <v>3876.8769999999995</v>
      </c>
    </row>
    <row r="436" spans="1:7" s="780" customFormat="1" ht="12.75" customHeight="1" x14ac:dyDescent="0.2">
      <c r="A436" s="778" t="s">
        <v>4127</v>
      </c>
      <c r="B436" s="779">
        <v>18884.310000000001</v>
      </c>
      <c r="C436" s="779">
        <v>18884.302</v>
      </c>
      <c r="D436" s="779">
        <v>32.799999999999997</v>
      </c>
      <c r="E436" s="779">
        <v>32.802</v>
      </c>
      <c r="F436" s="779">
        <f t="shared" si="6"/>
        <v>18917.11</v>
      </c>
      <c r="G436" s="779">
        <f t="shared" si="6"/>
        <v>18917.103999999999</v>
      </c>
    </row>
    <row r="437" spans="1:7" s="780" customFormat="1" ht="12.75" customHeight="1" x14ac:dyDescent="0.2">
      <c r="A437" s="778" t="s">
        <v>4128</v>
      </c>
      <c r="B437" s="779">
        <v>8304.6200000000008</v>
      </c>
      <c r="C437" s="779">
        <v>8300.4600000000009</v>
      </c>
      <c r="D437" s="779">
        <v>9.8000000000000007</v>
      </c>
      <c r="E437" s="779">
        <v>9.8000000000000007</v>
      </c>
      <c r="F437" s="779">
        <f t="shared" si="6"/>
        <v>8314.42</v>
      </c>
      <c r="G437" s="779">
        <f t="shared" si="6"/>
        <v>8310.26</v>
      </c>
    </row>
    <row r="438" spans="1:7" s="780" customFormat="1" ht="12.75" customHeight="1" x14ac:dyDescent="0.2">
      <c r="A438" s="778" t="s">
        <v>4129</v>
      </c>
      <c r="B438" s="779">
        <v>7855.1399999999994</v>
      </c>
      <c r="C438" s="779">
        <v>7855.1310000000003</v>
      </c>
      <c r="D438" s="779">
        <v>12.6</v>
      </c>
      <c r="E438" s="779">
        <v>12.6</v>
      </c>
      <c r="F438" s="779">
        <f t="shared" si="6"/>
        <v>7867.74</v>
      </c>
      <c r="G438" s="779">
        <f t="shared" si="6"/>
        <v>7867.7310000000007</v>
      </c>
    </row>
    <row r="439" spans="1:7" s="780" customFormat="1" ht="12.75" customHeight="1" x14ac:dyDescent="0.2">
      <c r="A439" s="778" t="s">
        <v>4130</v>
      </c>
      <c r="B439" s="779">
        <v>11511.05</v>
      </c>
      <c r="C439" s="779">
        <v>11511.05</v>
      </c>
      <c r="D439" s="779">
        <v>14.28</v>
      </c>
      <c r="E439" s="779">
        <v>14.28</v>
      </c>
      <c r="F439" s="779">
        <f t="shared" si="6"/>
        <v>11525.33</v>
      </c>
      <c r="G439" s="779">
        <f t="shared" si="6"/>
        <v>11525.33</v>
      </c>
    </row>
    <row r="440" spans="1:7" s="780" customFormat="1" ht="12.75" customHeight="1" x14ac:dyDescent="0.2">
      <c r="A440" s="778" t="s">
        <v>4131</v>
      </c>
      <c r="B440" s="779">
        <v>23950.54</v>
      </c>
      <c r="C440" s="779">
        <v>23950.544000000002</v>
      </c>
      <c r="D440" s="779">
        <v>9.9</v>
      </c>
      <c r="E440" s="779">
        <v>9.2569999999999997</v>
      </c>
      <c r="F440" s="779">
        <f t="shared" si="6"/>
        <v>23960.440000000002</v>
      </c>
      <c r="G440" s="779">
        <f t="shared" si="6"/>
        <v>23959.801000000003</v>
      </c>
    </row>
    <row r="441" spans="1:7" s="780" customFormat="1" ht="12.75" customHeight="1" x14ac:dyDescent="0.2">
      <c r="A441" s="778" t="s">
        <v>4132</v>
      </c>
      <c r="B441" s="779">
        <v>14116.98</v>
      </c>
      <c r="C441" s="779">
        <v>14116.974999999999</v>
      </c>
      <c r="D441" s="779">
        <v>20.55</v>
      </c>
      <c r="E441" s="779">
        <v>20.548999999999999</v>
      </c>
      <c r="F441" s="779">
        <f t="shared" si="6"/>
        <v>14137.529999999999</v>
      </c>
      <c r="G441" s="779">
        <f t="shared" si="6"/>
        <v>14137.523999999999</v>
      </c>
    </row>
    <row r="442" spans="1:7" s="780" customFormat="1" ht="12.75" customHeight="1" x14ac:dyDescent="0.2">
      <c r="A442" s="778" t="s">
        <v>4133</v>
      </c>
      <c r="B442" s="779">
        <v>15197.220000000001</v>
      </c>
      <c r="C442" s="779">
        <v>15197.021000000001</v>
      </c>
      <c r="D442" s="779">
        <v>37.35</v>
      </c>
      <c r="E442" s="779">
        <v>37.273999999999994</v>
      </c>
      <c r="F442" s="779">
        <f t="shared" si="6"/>
        <v>15234.570000000002</v>
      </c>
      <c r="G442" s="779">
        <f t="shared" si="6"/>
        <v>15234.295</v>
      </c>
    </row>
    <row r="443" spans="1:7" s="780" customFormat="1" ht="12.75" customHeight="1" x14ac:dyDescent="0.2">
      <c r="A443" s="778" t="s">
        <v>4134</v>
      </c>
      <c r="B443" s="779">
        <v>5435.48</v>
      </c>
      <c r="C443" s="779">
        <v>5435.478000000001</v>
      </c>
      <c r="D443" s="779">
        <v>7.92</v>
      </c>
      <c r="E443" s="779">
        <v>7.92</v>
      </c>
      <c r="F443" s="779">
        <f t="shared" si="6"/>
        <v>5443.4</v>
      </c>
      <c r="G443" s="779">
        <f t="shared" si="6"/>
        <v>5443.398000000001</v>
      </c>
    </row>
    <row r="444" spans="1:7" s="780" customFormat="1" ht="12.75" customHeight="1" x14ac:dyDescent="0.2">
      <c r="A444" s="778" t="s">
        <v>4135</v>
      </c>
      <c r="B444" s="779">
        <v>20005.54</v>
      </c>
      <c r="C444" s="779">
        <v>20005.543999999998</v>
      </c>
      <c r="D444" s="779">
        <v>0</v>
      </c>
      <c r="E444" s="779">
        <v>0</v>
      </c>
      <c r="F444" s="779">
        <f t="shared" si="6"/>
        <v>20005.54</v>
      </c>
      <c r="G444" s="779">
        <f t="shared" si="6"/>
        <v>20005.543999999998</v>
      </c>
    </row>
    <row r="445" spans="1:7" s="780" customFormat="1" ht="12.75" customHeight="1" x14ac:dyDescent="0.2">
      <c r="A445" s="778" t="s">
        <v>4136</v>
      </c>
      <c r="B445" s="779">
        <v>37323.69</v>
      </c>
      <c r="C445" s="779">
        <v>37323.682999999997</v>
      </c>
      <c r="D445" s="779">
        <v>81.98</v>
      </c>
      <c r="E445" s="779">
        <v>81.978000000000009</v>
      </c>
      <c r="F445" s="779">
        <f t="shared" si="6"/>
        <v>37405.670000000006</v>
      </c>
      <c r="G445" s="779">
        <f t="shared" si="6"/>
        <v>37405.661</v>
      </c>
    </row>
    <row r="446" spans="1:7" s="780" customFormat="1" ht="12.75" customHeight="1" x14ac:dyDescent="0.2">
      <c r="A446" s="778" t="s">
        <v>4137</v>
      </c>
      <c r="B446" s="779">
        <v>3617.61</v>
      </c>
      <c r="C446" s="779">
        <v>3617.607</v>
      </c>
      <c r="D446" s="779">
        <v>12.25</v>
      </c>
      <c r="E446" s="779">
        <v>12.25</v>
      </c>
      <c r="F446" s="779">
        <f t="shared" si="6"/>
        <v>3629.86</v>
      </c>
      <c r="G446" s="779">
        <f t="shared" si="6"/>
        <v>3629.857</v>
      </c>
    </row>
    <row r="447" spans="1:7" s="780" customFormat="1" ht="12.75" customHeight="1" x14ac:dyDescent="0.2">
      <c r="A447" s="778" t="s">
        <v>4138</v>
      </c>
      <c r="B447" s="779">
        <v>10934.45</v>
      </c>
      <c r="C447" s="779">
        <v>10934.451999999999</v>
      </c>
      <c r="D447" s="779">
        <v>25.9</v>
      </c>
      <c r="E447" s="779">
        <v>25.9</v>
      </c>
      <c r="F447" s="779">
        <f t="shared" si="6"/>
        <v>10960.35</v>
      </c>
      <c r="G447" s="779">
        <f t="shared" si="6"/>
        <v>10960.351999999999</v>
      </c>
    </row>
    <row r="448" spans="1:7" s="780" customFormat="1" ht="12.75" customHeight="1" x14ac:dyDescent="0.2">
      <c r="A448" s="778" t="s">
        <v>4139</v>
      </c>
      <c r="B448" s="779">
        <v>28456.530000000002</v>
      </c>
      <c r="C448" s="779">
        <v>28456.528000000002</v>
      </c>
      <c r="D448" s="779">
        <v>11.88</v>
      </c>
      <c r="E448" s="779">
        <v>11.88</v>
      </c>
      <c r="F448" s="779">
        <f t="shared" si="6"/>
        <v>28468.410000000003</v>
      </c>
      <c r="G448" s="779">
        <f t="shared" si="6"/>
        <v>28468.408000000003</v>
      </c>
    </row>
    <row r="449" spans="1:7" s="780" customFormat="1" ht="12.75" customHeight="1" x14ac:dyDescent="0.2">
      <c r="A449" s="778" t="s">
        <v>4140</v>
      </c>
      <c r="B449" s="779">
        <v>25789.25</v>
      </c>
      <c r="C449" s="779">
        <v>25789.248</v>
      </c>
      <c r="D449" s="779">
        <v>23.28</v>
      </c>
      <c r="E449" s="779">
        <v>23.274999999999999</v>
      </c>
      <c r="F449" s="779">
        <f t="shared" si="6"/>
        <v>25812.53</v>
      </c>
      <c r="G449" s="779">
        <f t="shared" si="6"/>
        <v>25812.523000000001</v>
      </c>
    </row>
    <row r="450" spans="1:7" s="780" customFormat="1" ht="12.75" customHeight="1" x14ac:dyDescent="0.2">
      <c r="A450" s="778" t="s">
        <v>4141</v>
      </c>
      <c r="B450" s="779">
        <v>34597.870000000003</v>
      </c>
      <c r="C450" s="779">
        <v>34597.870999999999</v>
      </c>
      <c r="D450" s="779">
        <v>18.62</v>
      </c>
      <c r="E450" s="779">
        <v>18.616</v>
      </c>
      <c r="F450" s="779">
        <f t="shared" si="6"/>
        <v>34616.490000000005</v>
      </c>
      <c r="G450" s="779">
        <f t="shared" si="6"/>
        <v>34616.487000000001</v>
      </c>
    </row>
    <row r="451" spans="1:7" s="780" customFormat="1" ht="12.75" customHeight="1" x14ac:dyDescent="0.2">
      <c r="A451" s="778" t="s">
        <v>4142</v>
      </c>
      <c r="B451" s="779">
        <v>24976.98</v>
      </c>
      <c r="C451" s="779">
        <v>24968.489000000001</v>
      </c>
      <c r="D451" s="779">
        <v>20.98</v>
      </c>
      <c r="E451" s="779">
        <v>20.975999999999999</v>
      </c>
      <c r="F451" s="779">
        <f t="shared" si="6"/>
        <v>24997.96</v>
      </c>
      <c r="G451" s="779">
        <f t="shared" si="6"/>
        <v>24989.465</v>
      </c>
    </row>
    <row r="452" spans="1:7" s="780" customFormat="1" ht="12.75" customHeight="1" x14ac:dyDescent="0.2">
      <c r="A452" s="778" t="s">
        <v>4143</v>
      </c>
      <c r="B452" s="779">
        <v>20129.86</v>
      </c>
      <c r="C452" s="779">
        <v>20129.849999999999</v>
      </c>
      <c r="D452" s="779">
        <v>158.41999999999999</v>
      </c>
      <c r="E452" s="779">
        <v>158.41999999999999</v>
      </c>
      <c r="F452" s="779">
        <f t="shared" si="6"/>
        <v>20288.28</v>
      </c>
      <c r="G452" s="779">
        <f t="shared" si="6"/>
        <v>20288.269999999997</v>
      </c>
    </row>
    <row r="453" spans="1:7" s="780" customFormat="1" ht="12.75" customHeight="1" x14ac:dyDescent="0.2">
      <c r="A453" s="778" t="s">
        <v>4144</v>
      </c>
      <c r="B453" s="779">
        <v>13737.029999999999</v>
      </c>
      <c r="C453" s="779">
        <v>13737.028</v>
      </c>
      <c r="D453" s="779">
        <v>32.07</v>
      </c>
      <c r="E453" s="779">
        <v>32.073</v>
      </c>
      <c r="F453" s="779">
        <f t="shared" si="6"/>
        <v>13769.099999999999</v>
      </c>
      <c r="G453" s="779">
        <f t="shared" si="6"/>
        <v>13769.101000000001</v>
      </c>
    </row>
    <row r="454" spans="1:7" s="780" customFormat="1" ht="12.75" customHeight="1" x14ac:dyDescent="0.2">
      <c r="A454" s="778" t="s">
        <v>4145</v>
      </c>
      <c r="B454" s="779">
        <v>14054.08</v>
      </c>
      <c r="C454" s="779">
        <v>14054.075999999999</v>
      </c>
      <c r="D454" s="779">
        <v>47.04</v>
      </c>
      <c r="E454" s="779">
        <v>47.04</v>
      </c>
      <c r="F454" s="779">
        <f t="shared" ref="F454:G517" si="7">B454+D454</f>
        <v>14101.12</v>
      </c>
      <c r="G454" s="779">
        <f t="shared" si="7"/>
        <v>14101.116</v>
      </c>
    </row>
    <row r="455" spans="1:7" s="780" customFormat="1" ht="12.75" customHeight="1" x14ac:dyDescent="0.2">
      <c r="A455" s="778" t="s">
        <v>4146</v>
      </c>
      <c r="B455" s="779">
        <v>13655.09</v>
      </c>
      <c r="C455" s="779">
        <v>13655.088</v>
      </c>
      <c r="D455" s="779">
        <v>7.26</v>
      </c>
      <c r="E455" s="779">
        <v>7.26</v>
      </c>
      <c r="F455" s="779">
        <f t="shared" si="7"/>
        <v>13662.35</v>
      </c>
      <c r="G455" s="779">
        <f t="shared" si="7"/>
        <v>13662.348</v>
      </c>
    </row>
    <row r="456" spans="1:7" s="780" customFormat="1" ht="12.75" customHeight="1" x14ac:dyDescent="0.2">
      <c r="A456" s="778" t="s">
        <v>4147</v>
      </c>
      <c r="B456" s="779">
        <v>27748.19</v>
      </c>
      <c r="C456" s="779">
        <v>27748.181999999997</v>
      </c>
      <c r="D456" s="779">
        <v>4.95</v>
      </c>
      <c r="E456" s="779">
        <v>4.95</v>
      </c>
      <c r="F456" s="779">
        <f t="shared" si="7"/>
        <v>27753.14</v>
      </c>
      <c r="G456" s="779">
        <f t="shared" si="7"/>
        <v>27753.131999999998</v>
      </c>
    </row>
    <row r="457" spans="1:7" s="780" customFormat="1" ht="12.75" customHeight="1" x14ac:dyDescent="0.2">
      <c r="A457" s="778" t="s">
        <v>4148</v>
      </c>
      <c r="B457" s="779">
        <v>4864.1000000000004</v>
      </c>
      <c r="C457" s="779">
        <v>4864.0970000000007</v>
      </c>
      <c r="D457" s="779">
        <v>18.2</v>
      </c>
      <c r="E457" s="779">
        <v>18.2</v>
      </c>
      <c r="F457" s="779">
        <f t="shared" si="7"/>
        <v>4882.3</v>
      </c>
      <c r="G457" s="779">
        <f t="shared" si="7"/>
        <v>4882.2970000000005</v>
      </c>
    </row>
    <row r="458" spans="1:7" s="780" customFormat="1" ht="12.75" customHeight="1" x14ac:dyDescent="0.2">
      <c r="A458" s="778" t="s">
        <v>4149</v>
      </c>
      <c r="B458" s="779">
        <v>19930.68</v>
      </c>
      <c r="C458" s="779">
        <v>19930.677</v>
      </c>
      <c r="D458" s="779">
        <v>34.450000000000003</v>
      </c>
      <c r="E458" s="779">
        <v>34.451000000000001</v>
      </c>
      <c r="F458" s="779">
        <f t="shared" si="7"/>
        <v>19965.13</v>
      </c>
      <c r="G458" s="779">
        <f t="shared" si="7"/>
        <v>19965.128000000001</v>
      </c>
    </row>
    <row r="459" spans="1:7" s="780" customFormat="1" ht="12.75" customHeight="1" x14ac:dyDescent="0.2">
      <c r="A459" s="778" t="s">
        <v>4150</v>
      </c>
      <c r="B459" s="779">
        <v>30905.010000000002</v>
      </c>
      <c r="C459" s="779">
        <v>30905.012999999999</v>
      </c>
      <c r="D459" s="779">
        <v>31.11</v>
      </c>
      <c r="E459" s="779">
        <v>31.108000000000001</v>
      </c>
      <c r="F459" s="779">
        <f t="shared" si="7"/>
        <v>30936.120000000003</v>
      </c>
      <c r="G459" s="779">
        <f t="shared" si="7"/>
        <v>30936.120999999999</v>
      </c>
    </row>
    <row r="460" spans="1:7" s="780" customFormat="1" ht="12.75" customHeight="1" x14ac:dyDescent="0.2">
      <c r="A460" s="778" t="s">
        <v>4151</v>
      </c>
      <c r="B460" s="779">
        <v>19352.419999999998</v>
      </c>
      <c r="C460" s="779">
        <v>19352.415000000001</v>
      </c>
      <c r="D460" s="779">
        <v>31.56</v>
      </c>
      <c r="E460" s="779">
        <v>31.56</v>
      </c>
      <c r="F460" s="779">
        <f t="shared" si="7"/>
        <v>19383.98</v>
      </c>
      <c r="G460" s="779">
        <f t="shared" si="7"/>
        <v>19383.975000000002</v>
      </c>
    </row>
    <row r="461" spans="1:7" s="780" customFormat="1" ht="12.75" customHeight="1" x14ac:dyDescent="0.2">
      <c r="A461" s="778" t="s">
        <v>4152</v>
      </c>
      <c r="B461" s="779">
        <v>5540.53</v>
      </c>
      <c r="C461" s="779">
        <v>5540.5280000000002</v>
      </c>
      <c r="D461" s="779">
        <v>15.05</v>
      </c>
      <c r="E461" s="779">
        <v>15.05</v>
      </c>
      <c r="F461" s="779">
        <f t="shared" si="7"/>
        <v>5555.58</v>
      </c>
      <c r="G461" s="779">
        <f t="shared" si="7"/>
        <v>5555.5780000000004</v>
      </c>
    </row>
    <row r="462" spans="1:7" s="780" customFormat="1" ht="12.75" customHeight="1" x14ac:dyDescent="0.2">
      <c r="A462" s="778" t="s">
        <v>4153</v>
      </c>
      <c r="B462" s="779">
        <v>7704.21</v>
      </c>
      <c r="C462" s="779">
        <v>7704.2110000000002</v>
      </c>
      <c r="D462" s="779">
        <v>5.63</v>
      </c>
      <c r="E462" s="779">
        <v>5.625</v>
      </c>
      <c r="F462" s="779">
        <f t="shared" si="7"/>
        <v>7709.84</v>
      </c>
      <c r="G462" s="779">
        <f t="shared" si="7"/>
        <v>7709.8360000000002</v>
      </c>
    </row>
    <row r="463" spans="1:7" s="780" customFormat="1" ht="12.75" customHeight="1" x14ac:dyDescent="0.2">
      <c r="A463" s="778" t="s">
        <v>4154</v>
      </c>
      <c r="B463" s="779">
        <v>23962.350000000002</v>
      </c>
      <c r="C463" s="779">
        <v>23962.350000000002</v>
      </c>
      <c r="D463" s="779">
        <v>14.81</v>
      </c>
      <c r="E463" s="779">
        <v>14.808</v>
      </c>
      <c r="F463" s="779">
        <f t="shared" si="7"/>
        <v>23977.160000000003</v>
      </c>
      <c r="G463" s="779">
        <f t="shared" si="7"/>
        <v>23977.158000000003</v>
      </c>
    </row>
    <row r="464" spans="1:7" s="780" customFormat="1" ht="12.75" customHeight="1" x14ac:dyDescent="0.2">
      <c r="A464" s="778" t="s">
        <v>4155</v>
      </c>
      <c r="B464" s="779">
        <v>12357.45</v>
      </c>
      <c r="C464" s="779">
        <v>12357.449000000001</v>
      </c>
      <c r="D464" s="779">
        <v>27.06</v>
      </c>
      <c r="E464" s="779">
        <v>27.06</v>
      </c>
      <c r="F464" s="779">
        <f t="shared" si="7"/>
        <v>12384.51</v>
      </c>
      <c r="G464" s="779">
        <f t="shared" si="7"/>
        <v>12384.509</v>
      </c>
    </row>
    <row r="465" spans="1:7" s="780" customFormat="1" ht="12.75" customHeight="1" x14ac:dyDescent="0.2">
      <c r="A465" s="778" t="s">
        <v>4156</v>
      </c>
      <c r="B465" s="779">
        <v>24424.52</v>
      </c>
      <c r="C465" s="779">
        <v>24404.618999999999</v>
      </c>
      <c r="D465" s="779">
        <v>8.39</v>
      </c>
      <c r="E465" s="779">
        <v>8.39</v>
      </c>
      <c r="F465" s="779">
        <f t="shared" si="7"/>
        <v>24432.91</v>
      </c>
      <c r="G465" s="779">
        <f t="shared" si="7"/>
        <v>24413.008999999998</v>
      </c>
    </row>
    <row r="466" spans="1:7" s="780" customFormat="1" ht="12.75" customHeight="1" x14ac:dyDescent="0.2">
      <c r="A466" s="778" t="s">
        <v>4157</v>
      </c>
      <c r="B466" s="779">
        <v>13288.71</v>
      </c>
      <c r="C466" s="779">
        <v>13288.707</v>
      </c>
      <c r="D466" s="779">
        <v>0</v>
      </c>
      <c r="E466" s="779">
        <v>0</v>
      </c>
      <c r="F466" s="779">
        <f t="shared" si="7"/>
        <v>13288.71</v>
      </c>
      <c r="G466" s="779">
        <f t="shared" si="7"/>
        <v>13288.707</v>
      </c>
    </row>
    <row r="467" spans="1:7" s="780" customFormat="1" ht="12.75" customHeight="1" x14ac:dyDescent="0.2">
      <c r="A467" s="778" t="s">
        <v>4158</v>
      </c>
      <c r="B467" s="779">
        <v>23938.5</v>
      </c>
      <c r="C467" s="779">
        <v>23938.491999999998</v>
      </c>
      <c r="D467" s="779">
        <v>47.16</v>
      </c>
      <c r="E467" s="779">
        <v>45.817999999999998</v>
      </c>
      <c r="F467" s="779">
        <f t="shared" si="7"/>
        <v>23985.66</v>
      </c>
      <c r="G467" s="779">
        <f t="shared" si="7"/>
        <v>23984.309999999998</v>
      </c>
    </row>
    <row r="468" spans="1:7" s="780" customFormat="1" ht="12.75" customHeight="1" x14ac:dyDescent="0.2">
      <c r="A468" s="778" t="s">
        <v>4159</v>
      </c>
      <c r="B468" s="779">
        <v>41643.909999999996</v>
      </c>
      <c r="C468" s="779">
        <v>41643.908000000003</v>
      </c>
      <c r="D468" s="779">
        <v>50</v>
      </c>
      <c r="E468" s="779">
        <v>50</v>
      </c>
      <c r="F468" s="779">
        <f t="shared" si="7"/>
        <v>41693.909999999996</v>
      </c>
      <c r="G468" s="779">
        <f t="shared" si="7"/>
        <v>41693.908000000003</v>
      </c>
    </row>
    <row r="469" spans="1:7" s="780" customFormat="1" ht="12.75" customHeight="1" x14ac:dyDescent="0.2">
      <c r="A469" s="778" t="s">
        <v>4160</v>
      </c>
      <c r="B469" s="779">
        <v>24677.85</v>
      </c>
      <c r="C469" s="779">
        <v>24677.838</v>
      </c>
      <c r="D469" s="779">
        <v>0</v>
      </c>
      <c r="E469" s="779">
        <v>0</v>
      </c>
      <c r="F469" s="779">
        <f t="shared" si="7"/>
        <v>24677.85</v>
      </c>
      <c r="G469" s="779">
        <f t="shared" si="7"/>
        <v>24677.838</v>
      </c>
    </row>
    <row r="470" spans="1:7" s="780" customFormat="1" ht="12.75" customHeight="1" x14ac:dyDescent="0.2">
      <c r="A470" s="778" t="s">
        <v>4161</v>
      </c>
      <c r="B470" s="779">
        <v>26489.840000000004</v>
      </c>
      <c r="C470" s="779">
        <v>26489.834000000003</v>
      </c>
      <c r="D470" s="779">
        <v>0</v>
      </c>
      <c r="E470" s="779">
        <v>0</v>
      </c>
      <c r="F470" s="779">
        <f t="shared" si="7"/>
        <v>26489.840000000004</v>
      </c>
      <c r="G470" s="779">
        <f t="shared" si="7"/>
        <v>26489.834000000003</v>
      </c>
    </row>
    <row r="471" spans="1:7" s="780" customFormat="1" ht="12.75" customHeight="1" x14ac:dyDescent="0.2">
      <c r="A471" s="778" t="s">
        <v>4162</v>
      </c>
      <c r="B471" s="779">
        <v>33306.11</v>
      </c>
      <c r="C471" s="779">
        <v>33302.112999999998</v>
      </c>
      <c r="D471" s="779">
        <v>0</v>
      </c>
      <c r="E471" s="779">
        <v>0</v>
      </c>
      <c r="F471" s="779">
        <f t="shared" si="7"/>
        <v>33306.11</v>
      </c>
      <c r="G471" s="779">
        <f t="shared" si="7"/>
        <v>33302.112999999998</v>
      </c>
    </row>
    <row r="472" spans="1:7" s="780" customFormat="1" ht="12.75" customHeight="1" x14ac:dyDescent="0.2">
      <c r="A472" s="778" t="s">
        <v>4163</v>
      </c>
      <c r="B472" s="779">
        <v>28418.82</v>
      </c>
      <c r="C472" s="779">
        <v>28418.809999999998</v>
      </c>
      <c r="D472" s="779">
        <v>0</v>
      </c>
      <c r="E472" s="779">
        <v>0</v>
      </c>
      <c r="F472" s="779">
        <f t="shared" si="7"/>
        <v>28418.82</v>
      </c>
      <c r="G472" s="779">
        <f t="shared" si="7"/>
        <v>28418.809999999998</v>
      </c>
    </row>
    <row r="473" spans="1:7" s="780" customFormat="1" ht="12.75" customHeight="1" x14ac:dyDescent="0.2">
      <c r="A473" s="778" t="s">
        <v>4164</v>
      </c>
      <c r="B473" s="779">
        <v>29508.51</v>
      </c>
      <c r="C473" s="779">
        <v>29508.51</v>
      </c>
      <c r="D473" s="779">
        <v>43.38</v>
      </c>
      <c r="E473" s="779">
        <v>43.38</v>
      </c>
      <c r="F473" s="779">
        <f t="shared" si="7"/>
        <v>29551.89</v>
      </c>
      <c r="G473" s="779">
        <f t="shared" si="7"/>
        <v>29551.89</v>
      </c>
    </row>
    <row r="474" spans="1:7" s="780" customFormat="1" ht="12.75" customHeight="1" x14ac:dyDescent="0.2">
      <c r="A474" s="778" t="s">
        <v>4165</v>
      </c>
      <c r="B474" s="779">
        <v>17294.170000000002</v>
      </c>
      <c r="C474" s="779">
        <v>17294.163999999997</v>
      </c>
      <c r="D474" s="779">
        <v>32.200000000000003</v>
      </c>
      <c r="E474" s="779">
        <v>32.200000000000003</v>
      </c>
      <c r="F474" s="779">
        <f t="shared" si="7"/>
        <v>17326.370000000003</v>
      </c>
      <c r="G474" s="779">
        <f t="shared" si="7"/>
        <v>17326.363999999998</v>
      </c>
    </row>
    <row r="475" spans="1:7" s="780" customFormat="1" ht="12.75" customHeight="1" x14ac:dyDescent="0.2">
      <c r="A475" s="778" t="s">
        <v>4166</v>
      </c>
      <c r="B475" s="779">
        <v>34262.229999999996</v>
      </c>
      <c r="C475" s="779">
        <v>34262.228000000003</v>
      </c>
      <c r="D475" s="779">
        <v>4.84</v>
      </c>
      <c r="E475" s="779">
        <v>4.835</v>
      </c>
      <c r="F475" s="779">
        <f t="shared" si="7"/>
        <v>34267.069999999992</v>
      </c>
      <c r="G475" s="779">
        <f t="shared" si="7"/>
        <v>34267.063000000002</v>
      </c>
    </row>
    <row r="476" spans="1:7" s="780" customFormat="1" ht="12.75" customHeight="1" x14ac:dyDescent="0.2">
      <c r="A476" s="778" t="s">
        <v>4167</v>
      </c>
      <c r="B476" s="779">
        <v>20999.48</v>
      </c>
      <c r="C476" s="779">
        <v>20999.476999999999</v>
      </c>
      <c r="D476" s="779">
        <v>18.48</v>
      </c>
      <c r="E476" s="779">
        <v>18.48</v>
      </c>
      <c r="F476" s="779">
        <f t="shared" si="7"/>
        <v>21017.96</v>
      </c>
      <c r="G476" s="779">
        <f t="shared" si="7"/>
        <v>21017.956999999999</v>
      </c>
    </row>
    <row r="477" spans="1:7" s="780" customFormat="1" ht="12.75" customHeight="1" x14ac:dyDescent="0.2">
      <c r="A477" s="778" t="s">
        <v>4168</v>
      </c>
      <c r="B477" s="779">
        <v>11746.28</v>
      </c>
      <c r="C477" s="779">
        <v>11746.270999999999</v>
      </c>
      <c r="D477" s="779">
        <v>23.76</v>
      </c>
      <c r="E477" s="779">
        <v>23.76</v>
      </c>
      <c r="F477" s="779">
        <f t="shared" si="7"/>
        <v>11770.04</v>
      </c>
      <c r="G477" s="779">
        <f t="shared" si="7"/>
        <v>11770.030999999999</v>
      </c>
    </row>
    <row r="478" spans="1:7" s="780" customFormat="1" ht="12.75" customHeight="1" x14ac:dyDescent="0.2">
      <c r="A478" s="778" t="s">
        <v>4169</v>
      </c>
      <c r="B478" s="779">
        <v>31856.79</v>
      </c>
      <c r="C478" s="779">
        <v>31856.792000000001</v>
      </c>
      <c r="D478" s="779">
        <v>16.8</v>
      </c>
      <c r="E478" s="779">
        <v>16.8</v>
      </c>
      <c r="F478" s="779">
        <f t="shared" si="7"/>
        <v>31873.59</v>
      </c>
      <c r="G478" s="779">
        <f t="shared" si="7"/>
        <v>31873.592000000001</v>
      </c>
    </row>
    <row r="479" spans="1:7" s="780" customFormat="1" ht="12.75" customHeight="1" x14ac:dyDescent="0.2">
      <c r="A479" s="778" t="s">
        <v>4170</v>
      </c>
      <c r="B479" s="779">
        <v>24181.690000000002</v>
      </c>
      <c r="C479" s="779">
        <v>24181.692000000003</v>
      </c>
      <c r="D479" s="779">
        <v>0</v>
      </c>
      <c r="E479" s="779">
        <v>0</v>
      </c>
      <c r="F479" s="779">
        <f t="shared" si="7"/>
        <v>24181.690000000002</v>
      </c>
      <c r="G479" s="779">
        <f t="shared" si="7"/>
        <v>24181.692000000003</v>
      </c>
    </row>
    <row r="480" spans="1:7" s="780" customFormat="1" ht="12.75" customHeight="1" x14ac:dyDescent="0.2">
      <c r="A480" s="778" t="s">
        <v>4171</v>
      </c>
      <c r="B480" s="779">
        <v>18710.259999999998</v>
      </c>
      <c r="C480" s="779">
        <v>18710.260000000002</v>
      </c>
      <c r="D480" s="779">
        <v>6.72</v>
      </c>
      <c r="E480" s="779">
        <v>6.72</v>
      </c>
      <c r="F480" s="779">
        <f t="shared" si="7"/>
        <v>18716.98</v>
      </c>
      <c r="G480" s="779">
        <f t="shared" si="7"/>
        <v>18716.980000000003</v>
      </c>
    </row>
    <row r="481" spans="1:7" s="780" customFormat="1" ht="12.75" customHeight="1" x14ac:dyDescent="0.2">
      <c r="A481" s="778" t="s">
        <v>4172</v>
      </c>
      <c r="B481" s="779">
        <v>22654.41</v>
      </c>
      <c r="C481" s="779">
        <v>22654.402999999998</v>
      </c>
      <c r="D481" s="779">
        <v>0</v>
      </c>
      <c r="E481" s="779">
        <v>0</v>
      </c>
      <c r="F481" s="779">
        <f t="shared" si="7"/>
        <v>22654.41</v>
      </c>
      <c r="G481" s="779">
        <f t="shared" si="7"/>
        <v>22654.402999999998</v>
      </c>
    </row>
    <row r="482" spans="1:7" s="780" customFormat="1" ht="12.75" customHeight="1" x14ac:dyDescent="0.2">
      <c r="A482" s="778" t="s">
        <v>4173</v>
      </c>
      <c r="B482" s="779">
        <v>21164.16</v>
      </c>
      <c r="C482" s="779">
        <v>21162.072</v>
      </c>
      <c r="D482" s="779">
        <v>31.47</v>
      </c>
      <c r="E482" s="779">
        <v>31.469000000000001</v>
      </c>
      <c r="F482" s="779">
        <f t="shared" si="7"/>
        <v>21195.63</v>
      </c>
      <c r="G482" s="779">
        <f t="shared" si="7"/>
        <v>21193.541000000001</v>
      </c>
    </row>
    <row r="483" spans="1:7" s="780" customFormat="1" ht="12.75" customHeight="1" x14ac:dyDescent="0.2">
      <c r="A483" s="778" t="s">
        <v>4174</v>
      </c>
      <c r="B483" s="779">
        <v>31094.23</v>
      </c>
      <c r="C483" s="779">
        <v>31092.148999999998</v>
      </c>
      <c r="D483" s="779">
        <v>19.04</v>
      </c>
      <c r="E483" s="779">
        <v>19.04</v>
      </c>
      <c r="F483" s="779">
        <f t="shared" si="7"/>
        <v>31113.27</v>
      </c>
      <c r="G483" s="779">
        <f t="shared" si="7"/>
        <v>31111.188999999998</v>
      </c>
    </row>
    <row r="484" spans="1:7" s="780" customFormat="1" ht="12.75" customHeight="1" x14ac:dyDescent="0.2">
      <c r="A484" s="778" t="s">
        <v>4175</v>
      </c>
      <c r="B484" s="779">
        <v>27972.83</v>
      </c>
      <c r="C484" s="779">
        <v>27972.824000000001</v>
      </c>
      <c r="D484" s="779">
        <v>10.5</v>
      </c>
      <c r="E484" s="779">
        <v>10.5</v>
      </c>
      <c r="F484" s="779">
        <f t="shared" si="7"/>
        <v>27983.33</v>
      </c>
      <c r="G484" s="779">
        <f t="shared" si="7"/>
        <v>27983.324000000001</v>
      </c>
    </row>
    <row r="485" spans="1:7" s="780" customFormat="1" ht="12.75" customHeight="1" x14ac:dyDescent="0.2">
      <c r="A485" s="778" t="s">
        <v>4176</v>
      </c>
      <c r="B485" s="779">
        <v>20398.95</v>
      </c>
      <c r="C485" s="779">
        <v>20398.945</v>
      </c>
      <c r="D485" s="779">
        <v>58.08</v>
      </c>
      <c r="E485" s="779">
        <v>49.567</v>
      </c>
      <c r="F485" s="779">
        <f t="shared" si="7"/>
        <v>20457.030000000002</v>
      </c>
      <c r="G485" s="779">
        <f t="shared" si="7"/>
        <v>20448.511999999999</v>
      </c>
    </row>
    <row r="486" spans="1:7" s="780" customFormat="1" ht="12.75" customHeight="1" x14ac:dyDescent="0.2">
      <c r="A486" s="778" t="s">
        <v>4177</v>
      </c>
      <c r="B486" s="779">
        <v>11802.5</v>
      </c>
      <c r="C486" s="779">
        <v>11802.498</v>
      </c>
      <c r="D486" s="779">
        <v>0</v>
      </c>
      <c r="E486" s="779">
        <v>0</v>
      </c>
      <c r="F486" s="779">
        <f t="shared" si="7"/>
        <v>11802.5</v>
      </c>
      <c r="G486" s="779">
        <f t="shared" si="7"/>
        <v>11802.498</v>
      </c>
    </row>
    <row r="487" spans="1:7" s="780" customFormat="1" ht="12.75" customHeight="1" x14ac:dyDescent="0.2">
      <c r="A487" s="778" t="s">
        <v>4178</v>
      </c>
      <c r="B487" s="779">
        <v>22469.18</v>
      </c>
      <c r="C487" s="779">
        <v>22469.178</v>
      </c>
      <c r="D487" s="779">
        <v>0</v>
      </c>
      <c r="E487" s="779">
        <v>0</v>
      </c>
      <c r="F487" s="779">
        <f t="shared" si="7"/>
        <v>22469.18</v>
      </c>
      <c r="G487" s="779">
        <f t="shared" si="7"/>
        <v>22469.178</v>
      </c>
    </row>
    <row r="488" spans="1:7" s="780" customFormat="1" ht="12.75" customHeight="1" x14ac:dyDescent="0.2">
      <c r="A488" s="778" t="s">
        <v>4179</v>
      </c>
      <c r="B488" s="779">
        <v>10314.1</v>
      </c>
      <c r="C488" s="779">
        <v>10314.097</v>
      </c>
      <c r="D488" s="779">
        <v>0</v>
      </c>
      <c r="E488" s="779">
        <v>0</v>
      </c>
      <c r="F488" s="779">
        <f t="shared" si="7"/>
        <v>10314.1</v>
      </c>
      <c r="G488" s="779">
        <f t="shared" si="7"/>
        <v>10314.097</v>
      </c>
    </row>
    <row r="489" spans="1:7" s="780" customFormat="1" ht="12.75" customHeight="1" x14ac:dyDescent="0.2">
      <c r="A489" s="778" t="s">
        <v>4180</v>
      </c>
      <c r="B489" s="779">
        <v>28002.539999999997</v>
      </c>
      <c r="C489" s="779">
        <v>28002.536</v>
      </c>
      <c r="D489" s="779">
        <v>0</v>
      </c>
      <c r="E489" s="779">
        <v>0</v>
      </c>
      <c r="F489" s="779">
        <f t="shared" si="7"/>
        <v>28002.539999999997</v>
      </c>
      <c r="G489" s="779">
        <f t="shared" si="7"/>
        <v>28002.536</v>
      </c>
    </row>
    <row r="490" spans="1:7" s="780" customFormat="1" ht="12.75" customHeight="1" x14ac:dyDescent="0.2">
      <c r="A490" s="778" t="s">
        <v>4181</v>
      </c>
      <c r="B490" s="779">
        <v>20251.400000000001</v>
      </c>
      <c r="C490" s="779">
        <v>20251.403000000002</v>
      </c>
      <c r="D490" s="779">
        <v>65.760000000000005</v>
      </c>
      <c r="E490" s="779">
        <v>65.760000000000005</v>
      </c>
      <c r="F490" s="779">
        <f t="shared" si="7"/>
        <v>20317.16</v>
      </c>
      <c r="G490" s="779">
        <f t="shared" si="7"/>
        <v>20317.163</v>
      </c>
    </row>
    <row r="491" spans="1:7" s="780" customFormat="1" ht="12.75" customHeight="1" x14ac:dyDescent="0.2">
      <c r="A491" s="778" t="s">
        <v>4182</v>
      </c>
      <c r="B491" s="779">
        <v>1337.0300000000002</v>
      </c>
      <c r="C491" s="779">
        <v>1337.02</v>
      </c>
      <c r="D491" s="779">
        <v>0</v>
      </c>
      <c r="E491" s="779">
        <v>0</v>
      </c>
      <c r="F491" s="779">
        <f t="shared" si="7"/>
        <v>1337.0300000000002</v>
      </c>
      <c r="G491" s="779">
        <f t="shared" si="7"/>
        <v>1337.02</v>
      </c>
    </row>
    <row r="492" spans="1:7" s="780" customFormat="1" ht="12.75" customHeight="1" x14ac:dyDescent="0.2">
      <c r="A492" s="778" t="s">
        <v>4183</v>
      </c>
      <c r="B492" s="779">
        <v>23133</v>
      </c>
      <c r="C492" s="779">
        <v>23132.991999999998</v>
      </c>
      <c r="D492" s="779">
        <v>49.5</v>
      </c>
      <c r="E492" s="779">
        <v>40.32</v>
      </c>
      <c r="F492" s="779">
        <f t="shared" si="7"/>
        <v>23182.5</v>
      </c>
      <c r="G492" s="779">
        <f t="shared" si="7"/>
        <v>23173.311999999998</v>
      </c>
    </row>
    <row r="493" spans="1:7" s="780" customFormat="1" ht="12.75" customHeight="1" x14ac:dyDescent="0.2">
      <c r="A493" s="778" t="s">
        <v>4184</v>
      </c>
      <c r="B493" s="779">
        <v>37779</v>
      </c>
      <c r="C493" s="779">
        <v>37778.995999999999</v>
      </c>
      <c r="D493" s="779">
        <v>0</v>
      </c>
      <c r="E493" s="779">
        <v>0</v>
      </c>
      <c r="F493" s="779">
        <f t="shared" si="7"/>
        <v>37779</v>
      </c>
      <c r="G493" s="779">
        <f t="shared" si="7"/>
        <v>37778.995999999999</v>
      </c>
    </row>
    <row r="494" spans="1:7" s="780" customFormat="1" ht="12.75" customHeight="1" x14ac:dyDescent="0.2">
      <c r="A494" s="778" t="s">
        <v>4185</v>
      </c>
      <c r="B494" s="779">
        <v>5009.6499999999996</v>
      </c>
      <c r="C494" s="779">
        <v>5009.6439999999993</v>
      </c>
      <c r="D494" s="779">
        <v>0</v>
      </c>
      <c r="E494" s="779">
        <v>0</v>
      </c>
      <c r="F494" s="779">
        <f t="shared" si="7"/>
        <v>5009.6499999999996</v>
      </c>
      <c r="G494" s="779">
        <f t="shared" si="7"/>
        <v>5009.6439999999993</v>
      </c>
    </row>
    <row r="495" spans="1:7" s="780" customFormat="1" ht="12.75" customHeight="1" x14ac:dyDescent="0.2">
      <c r="A495" s="778" t="s">
        <v>4186</v>
      </c>
      <c r="B495" s="779">
        <v>16377.1</v>
      </c>
      <c r="C495" s="779">
        <v>16377.097</v>
      </c>
      <c r="D495" s="779">
        <v>56.7</v>
      </c>
      <c r="E495" s="779">
        <v>56.7</v>
      </c>
      <c r="F495" s="779">
        <f t="shared" si="7"/>
        <v>16433.8</v>
      </c>
      <c r="G495" s="779">
        <f t="shared" si="7"/>
        <v>16433.796999999999</v>
      </c>
    </row>
    <row r="496" spans="1:7" s="780" customFormat="1" ht="12.75" customHeight="1" x14ac:dyDescent="0.2">
      <c r="A496" s="778" t="s">
        <v>4187</v>
      </c>
      <c r="B496" s="779">
        <v>15032.619999999999</v>
      </c>
      <c r="C496" s="779">
        <v>15032.620999999999</v>
      </c>
      <c r="D496" s="779">
        <v>0</v>
      </c>
      <c r="E496" s="779">
        <v>0</v>
      </c>
      <c r="F496" s="779">
        <f t="shared" si="7"/>
        <v>15032.619999999999</v>
      </c>
      <c r="G496" s="779">
        <f t="shared" si="7"/>
        <v>15032.620999999999</v>
      </c>
    </row>
    <row r="497" spans="1:7" s="780" customFormat="1" ht="12.75" customHeight="1" x14ac:dyDescent="0.2">
      <c r="A497" s="778" t="s">
        <v>4188</v>
      </c>
      <c r="B497" s="779">
        <v>18776.27</v>
      </c>
      <c r="C497" s="779">
        <v>18776.258999999998</v>
      </c>
      <c r="D497" s="779">
        <v>32.200000000000003</v>
      </c>
      <c r="E497" s="779">
        <v>32.200000000000003</v>
      </c>
      <c r="F497" s="779">
        <f t="shared" si="7"/>
        <v>18808.47</v>
      </c>
      <c r="G497" s="779">
        <f t="shared" si="7"/>
        <v>18808.458999999999</v>
      </c>
    </row>
    <row r="498" spans="1:7" s="780" customFormat="1" ht="12.75" customHeight="1" x14ac:dyDescent="0.2">
      <c r="A498" s="778" t="s">
        <v>4189</v>
      </c>
      <c r="B498" s="779">
        <v>1897.56</v>
      </c>
      <c r="C498" s="779">
        <v>1881.9880000000001</v>
      </c>
      <c r="D498" s="779">
        <v>0</v>
      </c>
      <c r="E498" s="779">
        <v>0</v>
      </c>
      <c r="F498" s="779">
        <f t="shared" si="7"/>
        <v>1897.56</v>
      </c>
      <c r="G498" s="779">
        <f t="shared" si="7"/>
        <v>1881.9880000000001</v>
      </c>
    </row>
    <row r="499" spans="1:7" s="780" customFormat="1" ht="12.75" customHeight="1" x14ac:dyDescent="0.2">
      <c r="A499" s="778" t="s">
        <v>4190</v>
      </c>
      <c r="B499" s="779">
        <v>31833.4</v>
      </c>
      <c r="C499" s="779">
        <v>31833.4</v>
      </c>
      <c r="D499" s="779">
        <v>74.040000000000006</v>
      </c>
      <c r="E499" s="779">
        <v>72.282000000000011</v>
      </c>
      <c r="F499" s="779">
        <f t="shared" si="7"/>
        <v>31907.440000000002</v>
      </c>
      <c r="G499" s="779">
        <f t="shared" si="7"/>
        <v>31905.682000000001</v>
      </c>
    </row>
    <row r="500" spans="1:7" s="780" customFormat="1" ht="12.75" customHeight="1" x14ac:dyDescent="0.2">
      <c r="A500" s="778" t="s">
        <v>4191</v>
      </c>
      <c r="B500" s="779">
        <v>5390.08</v>
      </c>
      <c r="C500" s="779">
        <v>5390.0830000000005</v>
      </c>
      <c r="D500" s="779">
        <v>7.46</v>
      </c>
      <c r="E500" s="779">
        <v>7.46</v>
      </c>
      <c r="F500" s="779">
        <f t="shared" si="7"/>
        <v>5397.54</v>
      </c>
      <c r="G500" s="779">
        <f t="shared" si="7"/>
        <v>5397.5430000000006</v>
      </c>
    </row>
    <row r="501" spans="1:7" s="780" customFormat="1" ht="12.75" customHeight="1" x14ac:dyDescent="0.2">
      <c r="A501" s="778" t="s">
        <v>4192</v>
      </c>
      <c r="B501" s="779">
        <v>11297</v>
      </c>
      <c r="C501" s="779">
        <v>11297</v>
      </c>
      <c r="D501" s="779">
        <v>0</v>
      </c>
      <c r="E501" s="779">
        <v>0</v>
      </c>
      <c r="F501" s="779">
        <f t="shared" si="7"/>
        <v>11297</v>
      </c>
      <c r="G501" s="779">
        <f t="shared" si="7"/>
        <v>11297</v>
      </c>
    </row>
    <row r="502" spans="1:7" s="780" customFormat="1" ht="12.75" customHeight="1" x14ac:dyDescent="0.2">
      <c r="A502" s="778" t="s">
        <v>4193</v>
      </c>
      <c r="B502" s="779">
        <v>25387.87</v>
      </c>
      <c r="C502" s="779">
        <v>25387.071</v>
      </c>
      <c r="D502" s="779">
        <v>11.2</v>
      </c>
      <c r="E502" s="779">
        <v>11.2</v>
      </c>
      <c r="F502" s="779">
        <f t="shared" si="7"/>
        <v>25399.07</v>
      </c>
      <c r="G502" s="779">
        <f t="shared" si="7"/>
        <v>25398.271000000001</v>
      </c>
    </row>
    <row r="503" spans="1:7" s="780" customFormat="1" ht="12.75" customHeight="1" x14ac:dyDescent="0.2">
      <c r="A503" s="778" t="s">
        <v>4194</v>
      </c>
      <c r="B503" s="779">
        <v>20333.59</v>
      </c>
      <c r="C503" s="779">
        <v>20333.587</v>
      </c>
      <c r="D503" s="779">
        <v>16.04</v>
      </c>
      <c r="E503" s="779">
        <v>16.04</v>
      </c>
      <c r="F503" s="779">
        <f t="shared" si="7"/>
        <v>20349.63</v>
      </c>
      <c r="G503" s="779">
        <f t="shared" si="7"/>
        <v>20349.627</v>
      </c>
    </row>
    <row r="504" spans="1:7" s="780" customFormat="1" ht="12.75" customHeight="1" x14ac:dyDescent="0.2">
      <c r="A504" s="778" t="s">
        <v>4195</v>
      </c>
      <c r="B504" s="779">
        <v>7242.3899999999994</v>
      </c>
      <c r="C504" s="779">
        <v>7242.3850000000002</v>
      </c>
      <c r="D504" s="779">
        <v>16.32</v>
      </c>
      <c r="E504" s="779">
        <v>16.32</v>
      </c>
      <c r="F504" s="779">
        <f t="shared" si="7"/>
        <v>7258.7099999999991</v>
      </c>
      <c r="G504" s="779">
        <f t="shared" si="7"/>
        <v>7258.7049999999999</v>
      </c>
    </row>
    <row r="505" spans="1:7" s="780" customFormat="1" ht="12.75" customHeight="1" x14ac:dyDescent="0.2">
      <c r="A505" s="778" t="s">
        <v>4196</v>
      </c>
      <c r="B505" s="779">
        <v>5059.59</v>
      </c>
      <c r="C505" s="779">
        <v>5059.585</v>
      </c>
      <c r="D505" s="779">
        <v>15</v>
      </c>
      <c r="E505" s="779">
        <v>15</v>
      </c>
      <c r="F505" s="779">
        <f t="shared" si="7"/>
        <v>5074.59</v>
      </c>
      <c r="G505" s="779">
        <f t="shared" si="7"/>
        <v>5074.585</v>
      </c>
    </row>
    <row r="506" spans="1:7" s="780" customFormat="1" ht="12.75" customHeight="1" x14ac:dyDescent="0.2">
      <c r="A506" s="778" t="s">
        <v>4197</v>
      </c>
      <c r="B506" s="779">
        <v>23327.98</v>
      </c>
      <c r="C506" s="779">
        <v>23327.97</v>
      </c>
      <c r="D506" s="779">
        <v>19.8</v>
      </c>
      <c r="E506" s="779">
        <v>19.8</v>
      </c>
      <c r="F506" s="779">
        <f t="shared" si="7"/>
        <v>23347.78</v>
      </c>
      <c r="G506" s="779">
        <f t="shared" si="7"/>
        <v>23347.77</v>
      </c>
    </row>
    <row r="507" spans="1:7" s="780" customFormat="1" ht="12.75" customHeight="1" x14ac:dyDescent="0.2">
      <c r="A507" s="778" t="s">
        <v>4198</v>
      </c>
      <c r="B507" s="779">
        <v>5827.0400000000009</v>
      </c>
      <c r="C507" s="779">
        <v>5827.0349999999999</v>
      </c>
      <c r="D507" s="779">
        <v>0</v>
      </c>
      <c r="E507" s="779">
        <v>0</v>
      </c>
      <c r="F507" s="779">
        <f t="shared" si="7"/>
        <v>5827.0400000000009</v>
      </c>
      <c r="G507" s="779">
        <f t="shared" si="7"/>
        <v>5827.0349999999999</v>
      </c>
    </row>
    <row r="508" spans="1:7" s="780" customFormat="1" ht="12.75" customHeight="1" x14ac:dyDescent="0.2">
      <c r="A508" s="778" t="s">
        <v>4199</v>
      </c>
      <c r="B508" s="779">
        <v>20061.259999999998</v>
      </c>
      <c r="C508" s="779">
        <v>20061.256999999998</v>
      </c>
      <c r="D508" s="779">
        <v>146.55000000000001</v>
      </c>
      <c r="E508" s="779">
        <v>146.023</v>
      </c>
      <c r="F508" s="779">
        <f t="shared" si="7"/>
        <v>20207.809999999998</v>
      </c>
      <c r="G508" s="779">
        <f t="shared" si="7"/>
        <v>20207.28</v>
      </c>
    </row>
    <row r="509" spans="1:7" s="780" customFormat="1" ht="12.75" customHeight="1" x14ac:dyDescent="0.2">
      <c r="A509" s="778" t="s">
        <v>4200</v>
      </c>
      <c r="B509" s="779">
        <v>33424.17</v>
      </c>
      <c r="C509" s="779">
        <v>33424.171000000002</v>
      </c>
      <c r="D509" s="779">
        <v>19.47</v>
      </c>
      <c r="E509" s="779">
        <v>19.463999999999999</v>
      </c>
      <c r="F509" s="779">
        <f t="shared" si="7"/>
        <v>33443.64</v>
      </c>
      <c r="G509" s="779">
        <f t="shared" si="7"/>
        <v>33443.635000000002</v>
      </c>
    </row>
    <row r="510" spans="1:7" s="780" customFormat="1" ht="12.75" customHeight="1" x14ac:dyDescent="0.2">
      <c r="A510" s="778" t="s">
        <v>4201</v>
      </c>
      <c r="B510" s="779">
        <v>21548.69</v>
      </c>
      <c r="C510" s="779">
        <v>21548.683000000001</v>
      </c>
      <c r="D510" s="779">
        <v>0</v>
      </c>
      <c r="E510" s="779">
        <v>0</v>
      </c>
      <c r="F510" s="779">
        <f t="shared" si="7"/>
        <v>21548.69</v>
      </c>
      <c r="G510" s="779">
        <f t="shared" si="7"/>
        <v>21548.683000000001</v>
      </c>
    </row>
    <row r="511" spans="1:7" s="780" customFormat="1" ht="12.75" customHeight="1" x14ac:dyDescent="0.2">
      <c r="A511" s="778" t="s">
        <v>4202</v>
      </c>
      <c r="B511" s="779">
        <v>24821.48</v>
      </c>
      <c r="C511" s="779">
        <v>24821.475999999999</v>
      </c>
      <c r="D511" s="779">
        <v>12.6</v>
      </c>
      <c r="E511" s="779">
        <v>12.6</v>
      </c>
      <c r="F511" s="779">
        <f t="shared" si="7"/>
        <v>24834.079999999998</v>
      </c>
      <c r="G511" s="779">
        <f t="shared" si="7"/>
        <v>24834.075999999997</v>
      </c>
    </row>
    <row r="512" spans="1:7" s="780" customFormat="1" ht="12.75" customHeight="1" x14ac:dyDescent="0.2">
      <c r="A512" s="778" t="s">
        <v>4203</v>
      </c>
      <c r="B512" s="779">
        <v>1974.46</v>
      </c>
      <c r="C512" s="779">
        <v>1974.462</v>
      </c>
      <c r="D512" s="779">
        <v>0</v>
      </c>
      <c r="E512" s="779">
        <v>0</v>
      </c>
      <c r="F512" s="779">
        <f t="shared" si="7"/>
        <v>1974.46</v>
      </c>
      <c r="G512" s="779">
        <f t="shared" si="7"/>
        <v>1974.462</v>
      </c>
    </row>
    <row r="513" spans="1:7" s="780" customFormat="1" ht="12.75" customHeight="1" x14ac:dyDescent="0.2">
      <c r="A513" s="778" t="s">
        <v>4204</v>
      </c>
      <c r="B513" s="779">
        <v>5857.21</v>
      </c>
      <c r="C513" s="779">
        <v>5857.2060000000001</v>
      </c>
      <c r="D513" s="779">
        <v>19.600000000000001</v>
      </c>
      <c r="E513" s="779">
        <v>19.600000000000001</v>
      </c>
      <c r="F513" s="779">
        <f t="shared" si="7"/>
        <v>5876.81</v>
      </c>
      <c r="G513" s="779">
        <f t="shared" si="7"/>
        <v>5876.8060000000005</v>
      </c>
    </row>
    <row r="514" spans="1:7" s="780" customFormat="1" ht="12.75" customHeight="1" x14ac:dyDescent="0.2">
      <c r="A514" s="778" t="s">
        <v>4205</v>
      </c>
      <c r="B514" s="779">
        <v>20099.509999999998</v>
      </c>
      <c r="C514" s="779">
        <v>20099.510999999999</v>
      </c>
      <c r="D514" s="779">
        <v>74.78</v>
      </c>
      <c r="E514" s="779">
        <v>73.504000000000005</v>
      </c>
      <c r="F514" s="779">
        <f t="shared" si="7"/>
        <v>20174.289999999997</v>
      </c>
      <c r="G514" s="779">
        <f t="shared" si="7"/>
        <v>20173.014999999999</v>
      </c>
    </row>
    <row r="515" spans="1:7" s="780" customFormat="1" ht="12.75" customHeight="1" x14ac:dyDescent="0.2">
      <c r="A515" s="778" t="s">
        <v>4206</v>
      </c>
      <c r="B515" s="779">
        <v>9378.2400000000016</v>
      </c>
      <c r="C515" s="779">
        <v>9331.5210000000006</v>
      </c>
      <c r="D515" s="779">
        <v>4.29</v>
      </c>
      <c r="E515" s="779">
        <v>4.29</v>
      </c>
      <c r="F515" s="779">
        <f t="shared" si="7"/>
        <v>9382.5300000000025</v>
      </c>
      <c r="G515" s="779">
        <f t="shared" si="7"/>
        <v>9335.8110000000015</v>
      </c>
    </row>
    <row r="516" spans="1:7" s="780" customFormat="1" ht="12.75" customHeight="1" x14ac:dyDescent="0.2">
      <c r="A516" s="778" t="s">
        <v>4207</v>
      </c>
      <c r="B516" s="779">
        <v>6992.69</v>
      </c>
      <c r="C516" s="779">
        <v>6992.6869999999999</v>
      </c>
      <c r="D516" s="779">
        <v>0</v>
      </c>
      <c r="E516" s="779">
        <v>0</v>
      </c>
      <c r="F516" s="779">
        <f t="shared" si="7"/>
        <v>6992.69</v>
      </c>
      <c r="G516" s="779">
        <f t="shared" si="7"/>
        <v>6992.6869999999999</v>
      </c>
    </row>
    <row r="517" spans="1:7" s="780" customFormat="1" ht="12.75" customHeight="1" x14ac:dyDescent="0.2">
      <c r="A517" s="778" t="s">
        <v>4208</v>
      </c>
      <c r="B517" s="779">
        <v>3752.33</v>
      </c>
      <c r="C517" s="779">
        <v>3752.3230000000003</v>
      </c>
      <c r="D517" s="779">
        <v>225.85</v>
      </c>
      <c r="E517" s="779">
        <v>185.58641</v>
      </c>
      <c r="F517" s="779">
        <f t="shared" si="7"/>
        <v>3978.18</v>
      </c>
      <c r="G517" s="779">
        <f t="shared" si="7"/>
        <v>3937.9094100000002</v>
      </c>
    </row>
    <row r="518" spans="1:7" s="780" customFormat="1" ht="12.75" customHeight="1" x14ac:dyDescent="0.2">
      <c r="A518" s="778" t="s">
        <v>4209</v>
      </c>
      <c r="B518" s="779">
        <v>38272.79</v>
      </c>
      <c r="C518" s="779">
        <v>38272.792000000001</v>
      </c>
      <c r="D518" s="779">
        <v>2.42</v>
      </c>
      <c r="E518" s="779">
        <v>2.4180000000000001</v>
      </c>
      <c r="F518" s="779">
        <f t="shared" ref="F518:G581" si="8">B518+D518</f>
        <v>38275.21</v>
      </c>
      <c r="G518" s="779">
        <f t="shared" si="8"/>
        <v>38275.21</v>
      </c>
    </row>
    <row r="519" spans="1:7" s="780" customFormat="1" ht="12.75" customHeight="1" x14ac:dyDescent="0.2">
      <c r="A519" s="778" t="s">
        <v>4210</v>
      </c>
      <c r="B519" s="779">
        <v>41643.629999999997</v>
      </c>
      <c r="C519" s="779">
        <v>41639.471000000005</v>
      </c>
      <c r="D519" s="779">
        <v>17.329999999999998</v>
      </c>
      <c r="E519" s="779">
        <v>9.5</v>
      </c>
      <c r="F519" s="779">
        <f t="shared" si="8"/>
        <v>41660.959999999999</v>
      </c>
      <c r="G519" s="779">
        <f t="shared" si="8"/>
        <v>41648.971000000005</v>
      </c>
    </row>
    <row r="520" spans="1:7" s="780" customFormat="1" ht="12.75" customHeight="1" x14ac:dyDescent="0.2">
      <c r="A520" s="778" t="s">
        <v>4211</v>
      </c>
      <c r="B520" s="779">
        <v>35711.99</v>
      </c>
      <c r="C520" s="779">
        <v>35711.987999999998</v>
      </c>
      <c r="D520" s="779">
        <v>6.45</v>
      </c>
      <c r="E520" s="779">
        <v>6.4470000000000001</v>
      </c>
      <c r="F520" s="779">
        <f t="shared" si="8"/>
        <v>35718.439999999995</v>
      </c>
      <c r="G520" s="779">
        <f t="shared" si="8"/>
        <v>35718.434999999998</v>
      </c>
    </row>
    <row r="521" spans="1:7" s="780" customFormat="1" ht="12.75" customHeight="1" x14ac:dyDescent="0.2">
      <c r="A521" s="778" t="s">
        <v>4212</v>
      </c>
      <c r="B521" s="779">
        <v>31489.040000000001</v>
      </c>
      <c r="C521" s="779">
        <v>31484.87</v>
      </c>
      <c r="D521" s="779">
        <v>0</v>
      </c>
      <c r="E521" s="779">
        <v>0</v>
      </c>
      <c r="F521" s="779">
        <f t="shared" si="8"/>
        <v>31489.040000000001</v>
      </c>
      <c r="G521" s="779">
        <f t="shared" si="8"/>
        <v>31484.87</v>
      </c>
    </row>
    <row r="522" spans="1:7" s="780" customFormat="1" ht="12.75" customHeight="1" x14ac:dyDescent="0.2">
      <c r="A522" s="778" t="s">
        <v>4213</v>
      </c>
      <c r="B522" s="779">
        <v>32138.340000000004</v>
      </c>
      <c r="C522" s="779">
        <v>32138.339</v>
      </c>
      <c r="D522" s="779">
        <v>132.74</v>
      </c>
      <c r="E522" s="779">
        <v>132.73599999999999</v>
      </c>
      <c r="F522" s="779">
        <f t="shared" si="8"/>
        <v>32271.080000000005</v>
      </c>
      <c r="G522" s="779">
        <f t="shared" si="8"/>
        <v>32271.075000000001</v>
      </c>
    </row>
    <row r="523" spans="1:7" s="780" customFormat="1" ht="12.75" customHeight="1" x14ac:dyDescent="0.2">
      <c r="A523" s="778" t="s">
        <v>4214</v>
      </c>
      <c r="B523" s="779">
        <v>3851.71</v>
      </c>
      <c r="C523" s="779">
        <v>3851.7060000000001</v>
      </c>
      <c r="D523" s="779">
        <v>213.89</v>
      </c>
      <c r="E523" s="779">
        <v>187.35499999999999</v>
      </c>
      <c r="F523" s="779">
        <f t="shared" si="8"/>
        <v>4065.6</v>
      </c>
      <c r="G523" s="779">
        <f t="shared" si="8"/>
        <v>4039.0610000000001</v>
      </c>
    </row>
    <row r="524" spans="1:7" s="780" customFormat="1" ht="12.75" customHeight="1" x14ac:dyDescent="0.2">
      <c r="A524" s="778" t="s">
        <v>4215</v>
      </c>
      <c r="B524" s="779">
        <v>22657.279999999999</v>
      </c>
      <c r="C524" s="779">
        <v>22657.277999999998</v>
      </c>
      <c r="D524" s="779">
        <v>35.64</v>
      </c>
      <c r="E524" s="779">
        <v>35.64</v>
      </c>
      <c r="F524" s="779">
        <f t="shared" si="8"/>
        <v>22692.92</v>
      </c>
      <c r="G524" s="779">
        <f t="shared" si="8"/>
        <v>22692.917999999998</v>
      </c>
    </row>
    <row r="525" spans="1:7" s="780" customFormat="1" ht="12.75" customHeight="1" x14ac:dyDescent="0.2">
      <c r="A525" s="778" t="s">
        <v>4216</v>
      </c>
      <c r="B525" s="779">
        <v>28231.119999999999</v>
      </c>
      <c r="C525" s="779">
        <v>28231.118999999999</v>
      </c>
      <c r="D525" s="779">
        <v>165.82</v>
      </c>
      <c r="E525" s="779">
        <v>165.822</v>
      </c>
      <c r="F525" s="779">
        <f t="shared" si="8"/>
        <v>28396.94</v>
      </c>
      <c r="G525" s="779">
        <f t="shared" si="8"/>
        <v>28396.940999999999</v>
      </c>
    </row>
    <row r="526" spans="1:7" s="780" customFormat="1" ht="12.75" customHeight="1" x14ac:dyDescent="0.2">
      <c r="A526" s="778" t="s">
        <v>4217</v>
      </c>
      <c r="B526" s="779">
        <v>19533.2</v>
      </c>
      <c r="C526" s="779">
        <v>19533.192999999999</v>
      </c>
      <c r="D526" s="779">
        <v>63.910000000000004</v>
      </c>
      <c r="E526" s="779">
        <v>63.908000000000001</v>
      </c>
      <c r="F526" s="779">
        <f t="shared" si="8"/>
        <v>19597.11</v>
      </c>
      <c r="G526" s="779">
        <f t="shared" si="8"/>
        <v>19597.100999999999</v>
      </c>
    </row>
    <row r="527" spans="1:7" s="780" customFormat="1" ht="12.75" customHeight="1" x14ac:dyDescent="0.2">
      <c r="A527" s="778" t="s">
        <v>4218</v>
      </c>
      <c r="B527" s="779">
        <v>9461.0499999999993</v>
      </c>
      <c r="C527" s="779">
        <v>9461.0419999999995</v>
      </c>
      <c r="D527" s="779">
        <v>16.8</v>
      </c>
      <c r="E527" s="779">
        <v>16.8</v>
      </c>
      <c r="F527" s="779">
        <f t="shared" si="8"/>
        <v>9477.8499999999985</v>
      </c>
      <c r="G527" s="779">
        <f t="shared" si="8"/>
        <v>9477.8419999999987</v>
      </c>
    </row>
    <row r="528" spans="1:7" s="780" customFormat="1" ht="12.75" customHeight="1" x14ac:dyDescent="0.2">
      <c r="A528" s="778" t="s">
        <v>4219</v>
      </c>
      <c r="B528" s="779">
        <v>24796.45</v>
      </c>
      <c r="C528" s="779">
        <v>24771.491999999998</v>
      </c>
      <c r="D528" s="779">
        <v>9.42</v>
      </c>
      <c r="E528" s="779">
        <v>9.4179999999999993</v>
      </c>
      <c r="F528" s="779">
        <f t="shared" si="8"/>
        <v>24805.87</v>
      </c>
      <c r="G528" s="779">
        <f t="shared" si="8"/>
        <v>24780.91</v>
      </c>
    </row>
    <row r="529" spans="1:7" s="780" customFormat="1" ht="12.75" customHeight="1" x14ac:dyDescent="0.2">
      <c r="A529" s="778" t="s">
        <v>4220</v>
      </c>
      <c r="B529" s="779">
        <v>24528</v>
      </c>
      <c r="C529" s="779">
        <v>24528.001</v>
      </c>
      <c r="D529" s="779">
        <v>288.68</v>
      </c>
      <c r="E529" s="779">
        <v>288.67600000000004</v>
      </c>
      <c r="F529" s="779">
        <f t="shared" si="8"/>
        <v>24816.68</v>
      </c>
      <c r="G529" s="779">
        <f t="shared" si="8"/>
        <v>24816.677</v>
      </c>
    </row>
    <row r="530" spans="1:7" s="780" customFormat="1" ht="12.75" customHeight="1" x14ac:dyDescent="0.2">
      <c r="A530" s="778" t="s">
        <v>4221</v>
      </c>
      <c r="B530" s="779">
        <v>22952.34</v>
      </c>
      <c r="C530" s="779">
        <v>22952.338</v>
      </c>
      <c r="D530" s="779">
        <v>245</v>
      </c>
      <c r="E530" s="779">
        <v>245</v>
      </c>
      <c r="F530" s="779">
        <f t="shared" si="8"/>
        <v>23197.34</v>
      </c>
      <c r="G530" s="779">
        <f t="shared" si="8"/>
        <v>23197.338</v>
      </c>
    </row>
    <row r="531" spans="1:7" s="780" customFormat="1" ht="12.75" customHeight="1" x14ac:dyDescent="0.2">
      <c r="A531" s="778" t="s">
        <v>4222</v>
      </c>
      <c r="B531" s="779">
        <v>33129.32</v>
      </c>
      <c r="C531" s="779">
        <v>33129.324000000001</v>
      </c>
      <c r="D531" s="779">
        <v>86.82</v>
      </c>
      <c r="E531" s="779">
        <v>86.82</v>
      </c>
      <c r="F531" s="779">
        <f t="shared" si="8"/>
        <v>33216.14</v>
      </c>
      <c r="G531" s="779">
        <f t="shared" si="8"/>
        <v>33216.144</v>
      </c>
    </row>
    <row r="532" spans="1:7" s="780" customFormat="1" ht="12.75" customHeight="1" x14ac:dyDescent="0.2">
      <c r="A532" s="778" t="s">
        <v>4223</v>
      </c>
      <c r="B532" s="779">
        <v>27899.58</v>
      </c>
      <c r="C532" s="779">
        <v>27899.574999999997</v>
      </c>
      <c r="D532" s="779">
        <v>9.9</v>
      </c>
      <c r="E532" s="779">
        <v>9.9</v>
      </c>
      <c r="F532" s="779">
        <f t="shared" si="8"/>
        <v>27909.480000000003</v>
      </c>
      <c r="G532" s="779">
        <f t="shared" si="8"/>
        <v>27909.474999999999</v>
      </c>
    </row>
    <row r="533" spans="1:7" s="780" customFormat="1" ht="12.75" customHeight="1" x14ac:dyDescent="0.2">
      <c r="A533" s="778" t="s">
        <v>4224</v>
      </c>
      <c r="B533" s="779">
        <v>24907.09</v>
      </c>
      <c r="C533" s="779">
        <v>24907.082999999999</v>
      </c>
      <c r="D533" s="779">
        <v>17.82</v>
      </c>
      <c r="E533" s="779">
        <v>17.82</v>
      </c>
      <c r="F533" s="779">
        <f t="shared" si="8"/>
        <v>24924.91</v>
      </c>
      <c r="G533" s="779">
        <f t="shared" si="8"/>
        <v>24924.902999999998</v>
      </c>
    </row>
    <row r="534" spans="1:7" s="780" customFormat="1" ht="12.75" customHeight="1" x14ac:dyDescent="0.2">
      <c r="A534" s="778" t="s">
        <v>4225</v>
      </c>
      <c r="B534" s="779">
        <v>24902.47</v>
      </c>
      <c r="C534" s="779">
        <v>24902.469000000001</v>
      </c>
      <c r="D534" s="779">
        <v>265.47000000000003</v>
      </c>
      <c r="E534" s="779">
        <v>265.47199999999998</v>
      </c>
      <c r="F534" s="779">
        <f t="shared" si="8"/>
        <v>25167.940000000002</v>
      </c>
      <c r="G534" s="779">
        <f t="shared" si="8"/>
        <v>25167.941000000003</v>
      </c>
    </row>
    <row r="535" spans="1:7" s="780" customFormat="1" ht="12.75" customHeight="1" x14ac:dyDescent="0.2">
      <c r="A535" s="778" t="s">
        <v>4226</v>
      </c>
      <c r="B535" s="779">
        <v>27225.35</v>
      </c>
      <c r="C535" s="779">
        <v>27225.346000000001</v>
      </c>
      <c r="D535" s="779">
        <v>350.20000000000005</v>
      </c>
      <c r="E535" s="779">
        <v>350.19399999999996</v>
      </c>
      <c r="F535" s="779">
        <f t="shared" si="8"/>
        <v>27575.55</v>
      </c>
      <c r="G535" s="779">
        <f t="shared" si="8"/>
        <v>27575.54</v>
      </c>
    </row>
    <row r="536" spans="1:7" s="780" customFormat="1" ht="12.75" customHeight="1" x14ac:dyDescent="0.2">
      <c r="A536" s="778" t="s">
        <v>4227</v>
      </c>
      <c r="B536" s="779">
        <v>24045.68</v>
      </c>
      <c r="C536" s="779">
        <v>24045.681</v>
      </c>
      <c r="D536" s="779">
        <v>18.38</v>
      </c>
      <c r="E536" s="779">
        <v>18.375</v>
      </c>
      <c r="F536" s="779">
        <f t="shared" si="8"/>
        <v>24064.06</v>
      </c>
      <c r="G536" s="779">
        <f t="shared" si="8"/>
        <v>24064.056</v>
      </c>
    </row>
    <row r="537" spans="1:7" s="780" customFormat="1" ht="12.75" customHeight="1" x14ac:dyDescent="0.2">
      <c r="A537" s="778" t="s">
        <v>4228</v>
      </c>
      <c r="B537" s="779">
        <v>22260.699999999997</v>
      </c>
      <c r="C537" s="779">
        <v>22258.619999999995</v>
      </c>
      <c r="D537" s="779">
        <v>0</v>
      </c>
      <c r="E537" s="779">
        <v>0</v>
      </c>
      <c r="F537" s="779">
        <f t="shared" si="8"/>
        <v>22260.699999999997</v>
      </c>
      <c r="G537" s="779">
        <f t="shared" si="8"/>
        <v>22258.619999999995</v>
      </c>
    </row>
    <row r="538" spans="1:7" s="780" customFormat="1" ht="12.75" customHeight="1" x14ac:dyDescent="0.2">
      <c r="A538" s="778" t="s">
        <v>4229</v>
      </c>
      <c r="B538" s="779">
        <v>19677.259999999998</v>
      </c>
      <c r="C538" s="779">
        <v>19677.258999999998</v>
      </c>
      <c r="D538" s="779">
        <v>0</v>
      </c>
      <c r="E538" s="779">
        <v>0</v>
      </c>
      <c r="F538" s="779">
        <f t="shared" si="8"/>
        <v>19677.259999999998</v>
      </c>
      <c r="G538" s="779">
        <f t="shared" si="8"/>
        <v>19677.258999999998</v>
      </c>
    </row>
    <row r="539" spans="1:7" s="780" customFormat="1" ht="12.75" customHeight="1" x14ac:dyDescent="0.2">
      <c r="A539" s="778" t="s">
        <v>4230</v>
      </c>
      <c r="B539" s="779">
        <v>36402.57</v>
      </c>
      <c r="C539" s="779">
        <v>36402.572</v>
      </c>
      <c r="D539" s="779">
        <v>199.11</v>
      </c>
      <c r="E539" s="779">
        <v>199.10400000000001</v>
      </c>
      <c r="F539" s="779">
        <f t="shared" si="8"/>
        <v>36601.68</v>
      </c>
      <c r="G539" s="779">
        <f t="shared" si="8"/>
        <v>36601.675999999999</v>
      </c>
    </row>
    <row r="540" spans="1:7" s="780" customFormat="1" ht="12.75" customHeight="1" x14ac:dyDescent="0.2">
      <c r="A540" s="778" t="s">
        <v>4231</v>
      </c>
      <c r="B540" s="779">
        <v>21362.309999999998</v>
      </c>
      <c r="C540" s="779">
        <v>21362.307999999997</v>
      </c>
      <c r="D540" s="779">
        <v>0</v>
      </c>
      <c r="E540" s="779">
        <v>0</v>
      </c>
      <c r="F540" s="779">
        <f t="shared" si="8"/>
        <v>21362.309999999998</v>
      </c>
      <c r="G540" s="779">
        <f t="shared" si="8"/>
        <v>21362.307999999997</v>
      </c>
    </row>
    <row r="541" spans="1:7" s="780" customFormat="1" ht="12.75" customHeight="1" x14ac:dyDescent="0.2">
      <c r="A541" s="778" t="s">
        <v>4232</v>
      </c>
      <c r="B541" s="779">
        <v>22585</v>
      </c>
      <c r="C541" s="779">
        <v>22564.096999999998</v>
      </c>
      <c r="D541" s="779">
        <v>359.68</v>
      </c>
      <c r="E541" s="779">
        <v>359.68200000000002</v>
      </c>
      <c r="F541" s="779">
        <f t="shared" si="8"/>
        <v>22944.68</v>
      </c>
      <c r="G541" s="779">
        <f t="shared" si="8"/>
        <v>22923.778999999999</v>
      </c>
    </row>
    <row r="542" spans="1:7" s="780" customFormat="1" ht="12.75" customHeight="1" x14ac:dyDescent="0.2">
      <c r="A542" s="778" t="s">
        <v>4233</v>
      </c>
      <c r="B542" s="779">
        <v>14106.009999999998</v>
      </c>
      <c r="C542" s="779">
        <v>14105.999</v>
      </c>
      <c r="D542" s="779">
        <v>0</v>
      </c>
      <c r="E542" s="779">
        <v>0</v>
      </c>
      <c r="F542" s="779">
        <f t="shared" si="8"/>
        <v>14106.009999999998</v>
      </c>
      <c r="G542" s="779">
        <f t="shared" si="8"/>
        <v>14105.999</v>
      </c>
    </row>
    <row r="543" spans="1:7" s="780" customFormat="1" ht="12.75" customHeight="1" x14ac:dyDescent="0.2">
      <c r="A543" s="778" t="s">
        <v>4234</v>
      </c>
      <c r="B543" s="779">
        <v>10405.719999999999</v>
      </c>
      <c r="C543" s="779">
        <v>10405.714</v>
      </c>
      <c r="D543" s="779">
        <v>0</v>
      </c>
      <c r="E543" s="779">
        <v>0</v>
      </c>
      <c r="F543" s="779">
        <f t="shared" si="8"/>
        <v>10405.719999999999</v>
      </c>
      <c r="G543" s="779">
        <f t="shared" si="8"/>
        <v>10405.714</v>
      </c>
    </row>
    <row r="544" spans="1:7" s="780" customFormat="1" ht="12.75" customHeight="1" x14ac:dyDescent="0.2">
      <c r="A544" s="778" t="s">
        <v>4235</v>
      </c>
      <c r="B544" s="779">
        <v>24004.37</v>
      </c>
      <c r="C544" s="779">
        <v>24004.370999999999</v>
      </c>
      <c r="D544" s="779">
        <v>265.47000000000003</v>
      </c>
      <c r="E544" s="779">
        <v>265.47199999999998</v>
      </c>
      <c r="F544" s="779">
        <f t="shared" si="8"/>
        <v>24269.84</v>
      </c>
      <c r="G544" s="779">
        <f t="shared" si="8"/>
        <v>24269.843000000001</v>
      </c>
    </row>
    <row r="545" spans="1:7" s="780" customFormat="1" ht="12.75" customHeight="1" x14ac:dyDescent="0.2">
      <c r="A545" s="778" t="s">
        <v>4236</v>
      </c>
      <c r="B545" s="779">
        <v>28780.9</v>
      </c>
      <c r="C545" s="779">
        <v>28780.904000000002</v>
      </c>
      <c r="D545" s="779">
        <v>0</v>
      </c>
      <c r="E545" s="779">
        <v>0</v>
      </c>
      <c r="F545" s="779">
        <f t="shared" si="8"/>
        <v>28780.9</v>
      </c>
      <c r="G545" s="779">
        <f t="shared" si="8"/>
        <v>28780.904000000002</v>
      </c>
    </row>
    <row r="546" spans="1:7" s="780" customFormat="1" ht="12.75" customHeight="1" x14ac:dyDescent="0.2">
      <c r="A546" s="778" t="s">
        <v>4237</v>
      </c>
      <c r="B546" s="779">
        <v>39750.910000000003</v>
      </c>
      <c r="C546" s="779">
        <v>39748.826999999997</v>
      </c>
      <c r="D546" s="779">
        <v>2.42</v>
      </c>
      <c r="E546" s="779">
        <v>2.4180000000000001</v>
      </c>
      <c r="F546" s="779">
        <f t="shared" si="8"/>
        <v>39753.33</v>
      </c>
      <c r="G546" s="779">
        <f t="shared" si="8"/>
        <v>39751.244999999995</v>
      </c>
    </row>
    <row r="547" spans="1:7" s="780" customFormat="1" ht="12.75" customHeight="1" x14ac:dyDescent="0.2">
      <c r="A547" s="778" t="s">
        <v>4238</v>
      </c>
      <c r="B547" s="779">
        <v>15572.92</v>
      </c>
      <c r="C547" s="779">
        <v>15572.92</v>
      </c>
      <c r="D547" s="779">
        <v>90</v>
      </c>
      <c r="E547" s="779">
        <v>77.257000000000005</v>
      </c>
      <c r="F547" s="779">
        <f t="shared" si="8"/>
        <v>15662.92</v>
      </c>
      <c r="G547" s="779">
        <f t="shared" si="8"/>
        <v>15650.177</v>
      </c>
    </row>
    <row r="548" spans="1:7" s="780" customFormat="1" ht="12.75" customHeight="1" x14ac:dyDescent="0.2">
      <c r="A548" s="778" t="s">
        <v>4239</v>
      </c>
      <c r="B548" s="779">
        <v>27956.27</v>
      </c>
      <c r="C548" s="779">
        <v>27956.268</v>
      </c>
      <c r="D548" s="779">
        <v>66.819999999999993</v>
      </c>
      <c r="E548" s="779">
        <v>64.177999999999997</v>
      </c>
      <c r="F548" s="779">
        <f t="shared" si="8"/>
        <v>28023.09</v>
      </c>
      <c r="G548" s="779">
        <f t="shared" si="8"/>
        <v>28020.446</v>
      </c>
    </row>
    <row r="549" spans="1:7" s="780" customFormat="1" ht="12.75" customHeight="1" x14ac:dyDescent="0.2">
      <c r="A549" s="778" t="s">
        <v>4240</v>
      </c>
      <c r="B549" s="779">
        <v>22842.79</v>
      </c>
      <c r="C549" s="779">
        <v>22842.781999999999</v>
      </c>
      <c r="D549" s="779">
        <v>0</v>
      </c>
      <c r="E549" s="779">
        <v>0</v>
      </c>
      <c r="F549" s="779">
        <f t="shared" si="8"/>
        <v>22842.79</v>
      </c>
      <c r="G549" s="779">
        <f t="shared" si="8"/>
        <v>22842.781999999999</v>
      </c>
    </row>
    <row r="550" spans="1:7" s="780" customFormat="1" ht="12.75" customHeight="1" x14ac:dyDescent="0.2">
      <c r="A550" s="778" t="s">
        <v>4241</v>
      </c>
      <c r="B550" s="779">
        <v>19069</v>
      </c>
      <c r="C550" s="779">
        <v>19068.999</v>
      </c>
      <c r="D550" s="779">
        <v>25.84</v>
      </c>
      <c r="E550" s="779">
        <v>25.84</v>
      </c>
      <c r="F550" s="779">
        <f t="shared" si="8"/>
        <v>19094.84</v>
      </c>
      <c r="G550" s="779">
        <f t="shared" si="8"/>
        <v>19094.839</v>
      </c>
    </row>
    <row r="551" spans="1:7" s="780" customFormat="1" ht="12.75" customHeight="1" x14ac:dyDescent="0.2">
      <c r="A551" s="778" t="s">
        <v>4242</v>
      </c>
      <c r="B551" s="779">
        <v>20223.89</v>
      </c>
      <c r="C551" s="779">
        <v>20221.814999999999</v>
      </c>
      <c r="D551" s="779">
        <v>0</v>
      </c>
      <c r="E551" s="779">
        <v>0</v>
      </c>
      <c r="F551" s="779">
        <f t="shared" si="8"/>
        <v>20223.89</v>
      </c>
      <c r="G551" s="779">
        <f t="shared" si="8"/>
        <v>20221.814999999999</v>
      </c>
    </row>
    <row r="552" spans="1:7" s="780" customFormat="1" ht="12.75" customHeight="1" x14ac:dyDescent="0.2">
      <c r="A552" s="778" t="s">
        <v>4243</v>
      </c>
      <c r="B552" s="779">
        <v>26235.61</v>
      </c>
      <c r="C552" s="779">
        <v>26235.601999999999</v>
      </c>
      <c r="D552" s="779">
        <v>0</v>
      </c>
      <c r="E552" s="779">
        <v>0</v>
      </c>
      <c r="F552" s="779">
        <f t="shared" si="8"/>
        <v>26235.61</v>
      </c>
      <c r="G552" s="779">
        <f t="shared" si="8"/>
        <v>26235.601999999999</v>
      </c>
    </row>
    <row r="553" spans="1:7" s="780" customFormat="1" ht="12.75" customHeight="1" x14ac:dyDescent="0.2">
      <c r="A553" s="778" t="s">
        <v>4244</v>
      </c>
      <c r="B553" s="779">
        <v>26902.7</v>
      </c>
      <c r="C553" s="779">
        <v>26902.7</v>
      </c>
      <c r="D553" s="779">
        <v>0</v>
      </c>
      <c r="E553" s="779">
        <v>0</v>
      </c>
      <c r="F553" s="779">
        <f t="shared" si="8"/>
        <v>26902.7</v>
      </c>
      <c r="G553" s="779">
        <f t="shared" si="8"/>
        <v>26902.7</v>
      </c>
    </row>
    <row r="554" spans="1:7" s="780" customFormat="1" ht="12.75" customHeight="1" x14ac:dyDescent="0.2">
      <c r="A554" s="778" t="s">
        <v>4245</v>
      </c>
      <c r="B554" s="779">
        <v>17604.25</v>
      </c>
      <c r="C554" s="779">
        <v>17601.552</v>
      </c>
      <c r="D554" s="779">
        <v>32.520000000000003</v>
      </c>
      <c r="E554" s="779">
        <v>32.520000000000003</v>
      </c>
      <c r="F554" s="779">
        <f t="shared" si="8"/>
        <v>17636.77</v>
      </c>
      <c r="G554" s="779">
        <f t="shared" si="8"/>
        <v>17634.072</v>
      </c>
    </row>
    <row r="555" spans="1:7" s="780" customFormat="1" ht="12.75" customHeight="1" x14ac:dyDescent="0.2">
      <c r="A555" s="778" t="s">
        <v>4246</v>
      </c>
      <c r="B555" s="779">
        <v>6132.83</v>
      </c>
      <c r="C555" s="779">
        <v>6132.8220000000001</v>
      </c>
      <c r="D555" s="779">
        <v>0</v>
      </c>
      <c r="E555" s="779">
        <v>0</v>
      </c>
      <c r="F555" s="779">
        <f t="shared" si="8"/>
        <v>6132.83</v>
      </c>
      <c r="G555" s="779">
        <f t="shared" si="8"/>
        <v>6132.8220000000001</v>
      </c>
    </row>
    <row r="556" spans="1:7" s="780" customFormat="1" ht="12.75" customHeight="1" x14ac:dyDescent="0.2">
      <c r="A556" s="778" t="s">
        <v>4247</v>
      </c>
      <c r="B556" s="779">
        <v>18523.73</v>
      </c>
      <c r="C556" s="779">
        <v>18523.732</v>
      </c>
      <c r="D556" s="779">
        <v>30.8</v>
      </c>
      <c r="E556" s="779">
        <v>30.8</v>
      </c>
      <c r="F556" s="779">
        <f t="shared" si="8"/>
        <v>18554.53</v>
      </c>
      <c r="G556" s="779">
        <f t="shared" si="8"/>
        <v>18554.531999999999</v>
      </c>
    </row>
    <row r="557" spans="1:7" s="780" customFormat="1" ht="12.75" customHeight="1" x14ac:dyDescent="0.2">
      <c r="A557" s="778" t="s">
        <v>4248</v>
      </c>
      <c r="B557" s="779">
        <v>25208.17</v>
      </c>
      <c r="C557" s="779">
        <v>25208.167000000001</v>
      </c>
      <c r="D557" s="779">
        <v>0</v>
      </c>
      <c r="E557" s="779">
        <v>0</v>
      </c>
      <c r="F557" s="779">
        <f t="shared" si="8"/>
        <v>25208.17</v>
      </c>
      <c r="G557" s="779">
        <f t="shared" si="8"/>
        <v>25208.167000000001</v>
      </c>
    </row>
    <row r="558" spans="1:7" s="780" customFormat="1" ht="12.75" customHeight="1" x14ac:dyDescent="0.2">
      <c r="A558" s="778" t="s">
        <v>4249</v>
      </c>
      <c r="B558" s="779">
        <v>26407.5</v>
      </c>
      <c r="C558" s="779">
        <v>26407.502</v>
      </c>
      <c r="D558" s="779">
        <v>39.99</v>
      </c>
      <c r="E558" s="779">
        <v>39.99</v>
      </c>
      <c r="F558" s="779">
        <f t="shared" si="8"/>
        <v>26447.49</v>
      </c>
      <c r="G558" s="779">
        <f t="shared" si="8"/>
        <v>26447.492000000002</v>
      </c>
    </row>
    <row r="559" spans="1:7" s="780" customFormat="1" ht="12.75" customHeight="1" x14ac:dyDescent="0.2">
      <c r="A559" s="778" t="s">
        <v>4250</v>
      </c>
      <c r="B559" s="779">
        <v>26299.62</v>
      </c>
      <c r="C559" s="779">
        <v>26297.537999999997</v>
      </c>
      <c r="D559" s="779">
        <v>0</v>
      </c>
      <c r="E559" s="779">
        <v>0</v>
      </c>
      <c r="F559" s="779">
        <f t="shared" si="8"/>
        <v>26299.62</v>
      </c>
      <c r="G559" s="779">
        <f t="shared" si="8"/>
        <v>26297.537999999997</v>
      </c>
    </row>
    <row r="560" spans="1:7" s="780" customFormat="1" ht="12.75" customHeight="1" x14ac:dyDescent="0.2">
      <c r="A560" s="778" t="s">
        <v>4251</v>
      </c>
      <c r="B560" s="779">
        <v>29148.52</v>
      </c>
      <c r="C560" s="779">
        <v>29148.511999999999</v>
      </c>
      <c r="D560" s="779">
        <v>17.5</v>
      </c>
      <c r="E560" s="779">
        <v>17.5</v>
      </c>
      <c r="F560" s="779">
        <f t="shared" si="8"/>
        <v>29166.02</v>
      </c>
      <c r="G560" s="779">
        <f t="shared" si="8"/>
        <v>29166.011999999999</v>
      </c>
    </row>
    <row r="561" spans="1:7" s="780" customFormat="1" ht="12.75" customHeight="1" x14ac:dyDescent="0.2">
      <c r="A561" s="778" t="s">
        <v>4252</v>
      </c>
      <c r="B561" s="779">
        <v>17614.62</v>
      </c>
      <c r="C561" s="779">
        <v>17614.623</v>
      </c>
      <c r="D561" s="779">
        <v>0</v>
      </c>
      <c r="E561" s="779">
        <v>0</v>
      </c>
      <c r="F561" s="779">
        <f t="shared" si="8"/>
        <v>17614.62</v>
      </c>
      <c r="G561" s="779">
        <f t="shared" si="8"/>
        <v>17614.623</v>
      </c>
    </row>
    <row r="562" spans="1:7" s="780" customFormat="1" ht="12.75" customHeight="1" x14ac:dyDescent="0.2">
      <c r="A562" s="778" t="s">
        <v>4253</v>
      </c>
      <c r="B562" s="779">
        <v>23082.22</v>
      </c>
      <c r="C562" s="779">
        <v>23082.221000000001</v>
      </c>
      <c r="D562" s="779">
        <v>0</v>
      </c>
      <c r="E562" s="779">
        <v>0</v>
      </c>
      <c r="F562" s="779">
        <f t="shared" si="8"/>
        <v>23082.22</v>
      </c>
      <c r="G562" s="779">
        <f t="shared" si="8"/>
        <v>23082.221000000001</v>
      </c>
    </row>
    <row r="563" spans="1:7" s="780" customFormat="1" ht="12.75" customHeight="1" x14ac:dyDescent="0.2">
      <c r="A563" s="778" t="s">
        <v>4254</v>
      </c>
      <c r="B563" s="779">
        <v>24280.910000000003</v>
      </c>
      <c r="C563" s="779">
        <v>24280.911999999997</v>
      </c>
      <c r="D563" s="779">
        <v>0</v>
      </c>
      <c r="E563" s="779">
        <v>0</v>
      </c>
      <c r="F563" s="779">
        <f t="shared" si="8"/>
        <v>24280.910000000003</v>
      </c>
      <c r="G563" s="779">
        <f t="shared" si="8"/>
        <v>24280.911999999997</v>
      </c>
    </row>
    <row r="564" spans="1:7" s="780" customFormat="1" ht="12.75" customHeight="1" x14ac:dyDescent="0.2">
      <c r="A564" s="778" t="s">
        <v>4255</v>
      </c>
      <c r="B564" s="779">
        <v>23215.949999999997</v>
      </c>
      <c r="C564" s="779">
        <v>23215.939000000002</v>
      </c>
      <c r="D564" s="779">
        <v>0</v>
      </c>
      <c r="E564" s="779">
        <v>0</v>
      </c>
      <c r="F564" s="779">
        <f t="shared" si="8"/>
        <v>23215.949999999997</v>
      </c>
      <c r="G564" s="779">
        <f t="shared" si="8"/>
        <v>23215.939000000002</v>
      </c>
    </row>
    <row r="565" spans="1:7" s="780" customFormat="1" ht="12.75" customHeight="1" x14ac:dyDescent="0.2">
      <c r="A565" s="778" t="s">
        <v>4256</v>
      </c>
      <c r="B565" s="779">
        <v>31736.79</v>
      </c>
      <c r="C565" s="779">
        <v>31736.788999999997</v>
      </c>
      <c r="D565" s="779">
        <v>0</v>
      </c>
      <c r="E565" s="779">
        <v>0</v>
      </c>
      <c r="F565" s="779">
        <f t="shared" si="8"/>
        <v>31736.79</v>
      </c>
      <c r="G565" s="779">
        <f t="shared" si="8"/>
        <v>31736.788999999997</v>
      </c>
    </row>
    <row r="566" spans="1:7" s="780" customFormat="1" ht="12.75" customHeight="1" x14ac:dyDescent="0.2">
      <c r="A566" s="778" t="s">
        <v>4257</v>
      </c>
      <c r="B566" s="779">
        <v>19717.989999999998</v>
      </c>
      <c r="C566" s="779">
        <v>19717.986000000001</v>
      </c>
      <c r="D566" s="779">
        <v>48.52</v>
      </c>
      <c r="E566" s="779">
        <v>48.52</v>
      </c>
      <c r="F566" s="779">
        <f t="shared" si="8"/>
        <v>19766.509999999998</v>
      </c>
      <c r="G566" s="779">
        <f t="shared" si="8"/>
        <v>19766.506000000001</v>
      </c>
    </row>
    <row r="567" spans="1:7" s="780" customFormat="1" ht="12.75" customHeight="1" x14ac:dyDescent="0.2">
      <c r="A567" s="778" t="s">
        <v>4258</v>
      </c>
      <c r="B567" s="779">
        <v>27107.599999999999</v>
      </c>
      <c r="C567" s="779">
        <v>27107.600999999999</v>
      </c>
      <c r="D567" s="779">
        <v>337.38</v>
      </c>
      <c r="E567" s="779">
        <v>337.37799999999999</v>
      </c>
      <c r="F567" s="779">
        <f t="shared" si="8"/>
        <v>27444.98</v>
      </c>
      <c r="G567" s="779">
        <f t="shared" si="8"/>
        <v>27444.978999999999</v>
      </c>
    </row>
    <row r="568" spans="1:7" s="780" customFormat="1" ht="12.75" customHeight="1" x14ac:dyDescent="0.2">
      <c r="A568" s="778" t="s">
        <v>4259</v>
      </c>
      <c r="B568" s="779">
        <v>25120.04</v>
      </c>
      <c r="C568" s="779">
        <v>25120.035</v>
      </c>
      <c r="D568" s="779">
        <v>0</v>
      </c>
      <c r="E568" s="779">
        <v>0</v>
      </c>
      <c r="F568" s="779">
        <f t="shared" si="8"/>
        <v>25120.04</v>
      </c>
      <c r="G568" s="779">
        <f t="shared" si="8"/>
        <v>25120.035</v>
      </c>
    </row>
    <row r="569" spans="1:7" s="780" customFormat="1" ht="12.75" customHeight="1" x14ac:dyDescent="0.2">
      <c r="A569" s="778" t="s">
        <v>4260</v>
      </c>
      <c r="B569" s="779">
        <v>21506.280000000002</v>
      </c>
      <c r="C569" s="779">
        <v>21505.973000000002</v>
      </c>
      <c r="D569" s="779">
        <v>316.04000000000002</v>
      </c>
      <c r="E569" s="779">
        <v>300.56299999999999</v>
      </c>
      <c r="F569" s="779">
        <f t="shared" si="8"/>
        <v>21822.320000000003</v>
      </c>
      <c r="G569" s="779">
        <f t="shared" si="8"/>
        <v>21806.536</v>
      </c>
    </row>
    <row r="570" spans="1:7" s="780" customFormat="1" ht="12.75" customHeight="1" x14ac:dyDescent="0.2">
      <c r="A570" s="778" t="s">
        <v>4261</v>
      </c>
      <c r="B570" s="779">
        <v>18944.52</v>
      </c>
      <c r="C570" s="779">
        <v>18944.516</v>
      </c>
      <c r="D570" s="779">
        <v>74.239999999999995</v>
      </c>
      <c r="E570" s="779">
        <v>72.451999999999998</v>
      </c>
      <c r="F570" s="779">
        <f t="shared" si="8"/>
        <v>19018.760000000002</v>
      </c>
      <c r="G570" s="779">
        <f t="shared" si="8"/>
        <v>19016.968000000001</v>
      </c>
    </row>
    <row r="571" spans="1:7" s="780" customFormat="1" ht="12.75" customHeight="1" x14ac:dyDescent="0.2">
      <c r="A571" s="778" t="s">
        <v>4262</v>
      </c>
      <c r="B571" s="779">
        <v>18025.350000000002</v>
      </c>
      <c r="C571" s="779">
        <v>18025.344000000001</v>
      </c>
      <c r="D571" s="779">
        <v>265.47000000000003</v>
      </c>
      <c r="E571" s="779">
        <v>265.47199999999998</v>
      </c>
      <c r="F571" s="779">
        <f t="shared" si="8"/>
        <v>18290.820000000003</v>
      </c>
      <c r="G571" s="779">
        <f t="shared" si="8"/>
        <v>18290.816000000003</v>
      </c>
    </row>
    <row r="572" spans="1:7" s="780" customFormat="1" ht="12.75" customHeight="1" x14ac:dyDescent="0.2">
      <c r="A572" s="778" t="s">
        <v>4263</v>
      </c>
      <c r="B572" s="779">
        <v>20685.099999999999</v>
      </c>
      <c r="C572" s="779">
        <v>20685.097000000002</v>
      </c>
      <c r="D572" s="779">
        <v>0</v>
      </c>
      <c r="E572" s="779">
        <v>0</v>
      </c>
      <c r="F572" s="779">
        <f t="shared" si="8"/>
        <v>20685.099999999999</v>
      </c>
      <c r="G572" s="779">
        <f t="shared" si="8"/>
        <v>20685.097000000002</v>
      </c>
    </row>
    <row r="573" spans="1:7" s="780" customFormat="1" ht="12.75" customHeight="1" x14ac:dyDescent="0.2">
      <c r="A573" s="778" t="s">
        <v>4264</v>
      </c>
      <c r="B573" s="779">
        <v>20514.899999999998</v>
      </c>
      <c r="C573" s="779">
        <v>20514.900000000001</v>
      </c>
      <c r="D573" s="779">
        <v>21</v>
      </c>
      <c r="E573" s="779">
        <v>21</v>
      </c>
      <c r="F573" s="779">
        <f t="shared" si="8"/>
        <v>20535.899999999998</v>
      </c>
      <c r="G573" s="779">
        <f t="shared" si="8"/>
        <v>20535.900000000001</v>
      </c>
    </row>
    <row r="574" spans="1:7" s="780" customFormat="1" ht="12.75" customHeight="1" x14ac:dyDescent="0.2">
      <c r="A574" s="778" t="s">
        <v>4265</v>
      </c>
      <c r="B574" s="779">
        <v>19353.14</v>
      </c>
      <c r="C574" s="779">
        <v>19353.137000000002</v>
      </c>
      <c r="D574" s="779">
        <v>9.09</v>
      </c>
      <c r="E574" s="779">
        <v>8.5190000000000001</v>
      </c>
      <c r="F574" s="779">
        <f t="shared" si="8"/>
        <v>19362.23</v>
      </c>
      <c r="G574" s="779">
        <f t="shared" si="8"/>
        <v>19361.656000000003</v>
      </c>
    </row>
    <row r="575" spans="1:7" s="780" customFormat="1" ht="12.75" customHeight="1" x14ac:dyDescent="0.2">
      <c r="A575" s="778" t="s">
        <v>4266</v>
      </c>
      <c r="B575" s="779">
        <v>20445.84</v>
      </c>
      <c r="C575" s="779">
        <v>20445.834999999999</v>
      </c>
      <c r="D575" s="779">
        <v>17.95</v>
      </c>
      <c r="E575" s="779">
        <v>17.952000000000002</v>
      </c>
      <c r="F575" s="779">
        <f t="shared" si="8"/>
        <v>20463.79</v>
      </c>
      <c r="G575" s="779">
        <f t="shared" si="8"/>
        <v>20463.787</v>
      </c>
    </row>
    <row r="576" spans="1:7" s="780" customFormat="1" ht="12.75" customHeight="1" x14ac:dyDescent="0.2">
      <c r="A576" s="778" t="s">
        <v>4267</v>
      </c>
      <c r="B576" s="779">
        <v>19753.52</v>
      </c>
      <c r="C576" s="779">
        <v>19753.519</v>
      </c>
      <c r="D576" s="779">
        <v>26.61</v>
      </c>
      <c r="E576" s="779">
        <v>26.61</v>
      </c>
      <c r="F576" s="779">
        <f t="shared" si="8"/>
        <v>19780.13</v>
      </c>
      <c r="G576" s="779">
        <f t="shared" si="8"/>
        <v>19780.129000000001</v>
      </c>
    </row>
    <row r="577" spans="1:7" s="780" customFormat="1" ht="12.75" customHeight="1" x14ac:dyDescent="0.2">
      <c r="A577" s="778" t="s">
        <v>4268</v>
      </c>
      <c r="B577" s="779">
        <v>28350.23</v>
      </c>
      <c r="C577" s="779">
        <v>28303.500999999997</v>
      </c>
      <c r="D577" s="779">
        <v>0</v>
      </c>
      <c r="E577" s="779">
        <v>0</v>
      </c>
      <c r="F577" s="779">
        <f t="shared" si="8"/>
        <v>28350.23</v>
      </c>
      <c r="G577" s="779">
        <f t="shared" si="8"/>
        <v>28303.500999999997</v>
      </c>
    </row>
    <row r="578" spans="1:7" s="780" customFormat="1" ht="12.75" customHeight="1" x14ac:dyDescent="0.2">
      <c r="A578" s="778" t="s">
        <v>4269</v>
      </c>
      <c r="B578" s="779">
        <v>37540.65</v>
      </c>
      <c r="C578" s="779">
        <v>37540.648999999998</v>
      </c>
      <c r="D578" s="779">
        <v>63.16</v>
      </c>
      <c r="E578" s="779">
        <v>63.16</v>
      </c>
      <c r="F578" s="779">
        <f t="shared" si="8"/>
        <v>37603.810000000005</v>
      </c>
      <c r="G578" s="779">
        <f t="shared" si="8"/>
        <v>37603.809000000001</v>
      </c>
    </row>
    <row r="579" spans="1:7" s="780" customFormat="1" ht="12.75" customHeight="1" x14ac:dyDescent="0.2">
      <c r="A579" s="778" t="s">
        <v>4270</v>
      </c>
      <c r="B579" s="779">
        <v>4194.01</v>
      </c>
      <c r="C579" s="779">
        <v>4194.009</v>
      </c>
      <c r="D579" s="779">
        <v>5.28</v>
      </c>
      <c r="E579" s="779">
        <v>5.28</v>
      </c>
      <c r="F579" s="779">
        <f t="shared" si="8"/>
        <v>4199.29</v>
      </c>
      <c r="G579" s="779">
        <f t="shared" si="8"/>
        <v>4199.2889999999998</v>
      </c>
    </row>
    <row r="580" spans="1:7" s="780" customFormat="1" ht="22.5" customHeight="1" x14ac:dyDescent="0.2">
      <c r="A580" s="778" t="s">
        <v>4271</v>
      </c>
      <c r="B580" s="779">
        <v>41349.840000000004</v>
      </c>
      <c r="C580" s="779">
        <v>41303.125</v>
      </c>
      <c r="D580" s="779">
        <v>0</v>
      </c>
      <c r="E580" s="779">
        <v>0</v>
      </c>
      <c r="F580" s="779">
        <f t="shared" si="8"/>
        <v>41349.840000000004</v>
      </c>
      <c r="G580" s="779">
        <f t="shared" si="8"/>
        <v>41303.125</v>
      </c>
    </row>
    <row r="581" spans="1:7" s="780" customFormat="1" ht="22.5" customHeight="1" x14ac:dyDescent="0.2">
      <c r="A581" s="778" t="s">
        <v>4272</v>
      </c>
      <c r="B581" s="779">
        <v>5110.3900000000003</v>
      </c>
      <c r="C581" s="779">
        <v>5110.3919999999998</v>
      </c>
      <c r="D581" s="779">
        <v>0</v>
      </c>
      <c r="E581" s="779">
        <v>0</v>
      </c>
      <c r="F581" s="779">
        <f t="shared" si="8"/>
        <v>5110.3900000000003</v>
      </c>
      <c r="G581" s="779">
        <f t="shared" si="8"/>
        <v>5110.3919999999998</v>
      </c>
    </row>
    <row r="582" spans="1:7" s="780" customFormat="1" ht="12.75" customHeight="1" x14ac:dyDescent="0.2">
      <c r="A582" s="778" t="s">
        <v>4273</v>
      </c>
      <c r="B582" s="779">
        <v>23938.28</v>
      </c>
      <c r="C582" s="779">
        <v>23938.280999999999</v>
      </c>
      <c r="D582" s="779">
        <v>0</v>
      </c>
      <c r="E582" s="779">
        <v>0</v>
      </c>
      <c r="F582" s="779">
        <f t="shared" ref="F582:G615" si="9">B582+D582</f>
        <v>23938.28</v>
      </c>
      <c r="G582" s="779">
        <f t="shared" si="9"/>
        <v>23938.280999999999</v>
      </c>
    </row>
    <row r="583" spans="1:7" s="780" customFormat="1" ht="12.75" customHeight="1" x14ac:dyDescent="0.2">
      <c r="A583" s="778" t="s">
        <v>4274</v>
      </c>
      <c r="B583" s="779">
        <v>28423.69</v>
      </c>
      <c r="C583" s="779">
        <v>28385.872999999996</v>
      </c>
      <c r="D583" s="779">
        <v>519.29</v>
      </c>
      <c r="E583" s="779">
        <v>477.995</v>
      </c>
      <c r="F583" s="779">
        <f t="shared" si="9"/>
        <v>28942.98</v>
      </c>
      <c r="G583" s="779">
        <f t="shared" si="9"/>
        <v>28863.867999999995</v>
      </c>
    </row>
    <row r="584" spans="1:7" s="780" customFormat="1" ht="12.75" customHeight="1" x14ac:dyDescent="0.2">
      <c r="A584" s="778" t="s">
        <v>4275</v>
      </c>
      <c r="B584" s="779">
        <v>13604.55</v>
      </c>
      <c r="C584" s="779">
        <v>13604.549000000001</v>
      </c>
      <c r="D584" s="779">
        <v>0</v>
      </c>
      <c r="E584" s="779">
        <v>0</v>
      </c>
      <c r="F584" s="779">
        <f t="shared" si="9"/>
        <v>13604.55</v>
      </c>
      <c r="G584" s="779">
        <f t="shared" si="9"/>
        <v>13604.549000000001</v>
      </c>
    </row>
    <row r="585" spans="1:7" s="780" customFormat="1" ht="12.75" customHeight="1" x14ac:dyDescent="0.2">
      <c r="A585" s="778" t="s">
        <v>4276</v>
      </c>
      <c r="B585" s="779">
        <v>2212.16</v>
      </c>
      <c r="C585" s="779">
        <v>2212.1620000000003</v>
      </c>
      <c r="D585" s="779">
        <v>5.3</v>
      </c>
      <c r="E585" s="779">
        <v>5.3</v>
      </c>
      <c r="F585" s="779">
        <f t="shared" si="9"/>
        <v>2217.46</v>
      </c>
      <c r="G585" s="779">
        <f t="shared" si="9"/>
        <v>2217.4620000000004</v>
      </c>
    </row>
    <row r="586" spans="1:7" s="780" customFormat="1" ht="12.75" customHeight="1" x14ac:dyDescent="0.2">
      <c r="A586" s="778" t="s">
        <v>4277</v>
      </c>
      <c r="B586" s="779">
        <v>21283.49</v>
      </c>
      <c r="C586" s="779">
        <v>21283.485000000001</v>
      </c>
      <c r="D586" s="779">
        <v>12.01</v>
      </c>
      <c r="E586" s="779">
        <v>12.007</v>
      </c>
      <c r="F586" s="779">
        <f t="shared" si="9"/>
        <v>21295.5</v>
      </c>
      <c r="G586" s="779">
        <f t="shared" si="9"/>
        <v>21295.492000000002</v>
      </c>
    </row>
    <row r="587" spans="1:7" s="780" customFormat="1" ht="12.75" customHeight="1" x14ac:dyDescent="0.2">
      <c r="A587" s="778" t="s">
        <v>4278</v>
      </c>
      <c r="B587" s="779">
        <v>11751.91</v>
      </c>
      <c r="C587" s="779">
        <v>11751.914000000001</v>
      </c>
      <c r="D587" s="779">
        <v>8.4</v>
      </c>
      <c r="E587" s="779">
        <v>8.4</v>
      </c>
      <c r="F587" s="779">
        <f t="shared" si="9"/>
        <v>11760.31</v>
      </c>
      <c r="G587" s="779">
        <f t="shared" si="9"/>
        <v>11760.314</v>
      </c>
    </row>
    <row r="588" spans="1:7" s="780" customFormat="1" ht="12.75" customHeight="1" x14ac:dyDescent="0.2">
      <c r="A588" s="778" t="s">
        <v>4279</v>
      </c>
      <c r="B588" s="779">
        <v>16442.54</v>
      </c>
      <c r="C588" s="779">
        <v>16442.538</v>
      </c>
      <c r="D588" s="779">
        <v>26.89</v>
      </c>
      <c r="E588" s="779">
        <v>26.891999999999999</v>
      </c>
      <c r="F588" s="779">
        <f t="shared" si="9"/>
        <v>16469.43</v>
      </c>
      <c r="G588" s="779">
        <f t="shared" si="9"/>
        <v>16469.43</v>
      </c>
    </row>
    <row r="589" spans="1:7" s="780" customFormat="1" ht="12.75" customHeight="1" x14ac:dyDescent="0.2">
      <c r="A589" s="778" t="s">
        <v>4280</v>
      </c>
      <c r="B589" s="779">
        <v>19856.88</v>
      </c>
      <c r="C589" s="779">
        <v>19856.871999999999</v>
      </c>
      <c r="D589" s="779">
        <v>0</v>
      </c>
      <c r="E589" s="779">
        <v>0</v>
      </c>
      <c r="F589" s="779">
        <f t="shared" si="9"/>
        <v>19856.88</v>
      </c>
      <c r="G589" s="779">
        <f t="shared" si="9"/>
        <v>19856.871999999999</v>
      </c>
    </row>
    <row r="590" spans="1:7" s="780" customFormat="1" ht="12.75" customHeight="1" x14ac:dyDescent="0.2">
      <c r="A590" s="778" t="s">
        <v>4281</v>
      </c>
      <c r="B590" s="779">
        <v>2205.6</v>
      </c>
      <c r="C590" s="779">
        <v>2205.5929999999998</v>
      </c>
      <c r="D590" s="779">
        <v>6.3</v>
      </c>
      <c r="E590" s="779">
        <v>6.3</v>
      </c>
      <c r="F590" s="779">
        <f t="shared" si="9"/>
        <v>2211.9</v>
      </c>
      <c r="G590" s="779">
        <f t="shared" si="9"/>
        <v>2211.893</v>
      </c>
    </row>
    <row r="591" spans="1:7" s="780" customFormat="1" ht="12.75" customHeight="1" x14ac:dyDescent="0.2">
      <c r="A591" s="778" t="s">
        <v>4282</v>
      </c>
      <c r="B591" s="779">
        <v>39866.660000000003</v>
      </c>
      <c r="C591" s="779">
        <v>39866.654000000002</v>
      </c>
      <c r="D591" s="779">
        <v>116.64</v>
      </c>
      <c r="E591" s="779">
        <v>71.5</v>
      </c>
      <c r="F591" s="779">
        <f t="shared" si="9"/>
        <v>39983.300000000003</v>
      </c>
      <c r="G591" s="779">
        <f t="shared" si="9"/>
        <v>39938.154000000002</v>
      </c>
    </row>
    <row r="592" spans="1:7" s="780" customFormat="1" ht="12.75" customHeight="1" x14ac:dyDescent="0.2">
      <c r="A592" s="778" t="s">
        <v>4283</v>
      </c>
      <c r="B592" s="779">
        <v>7610.33</v>
      </c>
      <c r="C592" s="779">
        <v>7610.3289999999997</v>
      </c>
      <c r="D592" s="779">
        <v>0</v>
      </c>
      <c r="E592" s="779">
        <v>0</v>
      </c>
      <c r="F592" s="779">
        <f t="shared" si="9"/>
        <v>7610.33</v>
      </c>
      <c r="G592" s="779">
        <f t="shared" si="9"/>
        <v>7610.3289999999997</v>
      </c>
    </row>
    <row r="593" spans="1:7" s="780" customFormat="1" ht="12.75" customHeight="1" x14ac:dyDescent="0.2">
      <c r="A593" s="778" t="s">
        <v>4284</v>
      </c>
      <c r="B593" s="779">
        <v>7065.32</v>
      </c>
      <c r="C593" s="779">
        <v>7003.0280000000002</v>
      </c>
      <c r="D593" s="779">
        <v>0</v>
      </c>
      <c r="E593" s="779">
        <v>0</v>
      </c>
      <c r="F593" s="779">
        <f t="shared" si="9"/>
        <v>7065.32</v>
      </c>
      <c r="G593" s="779">
        <f t="shared" si="9"/>
        <v>7003.0280000000002</v>
      </c>
    </row>
    <row r="594" spans="1:7" s="780" customFormat="1" ht="12.75" customHeight="1" x14ac:dyDescent="0.2">
      <c r="A594" s="778" t="s">
        <v>4285</v>
      </c>
      <c r="B594" s="779">
        <v>8790.91</v>
      </c>
      <c r="C594" s="779">
        <v>8790.9110000000001</v>
      </c>
      <c r="D594" s="779">
        <v>42.52</v>
      </c>
      <c r="E594" s="779">
        <v>42.52</v>
      </c>
      <c r="F594" s="779">
        <f t="shared" si="9"/>
        <v>8833.43</v>
      </c>
      <c r="G594" s="779">
        <f t="shared" si="9"/>
        <v>8833.4310000000005</v>
      </c>
    </row>
    <row r="595" spans="1:7" s="780" customFormat="1" ht="12.75" customHeight="1" x14ac:dyDescent="0.2">
      <c r="A595" s="778" t="s">
        <v>4286</v>
      </c>
      <c r="B595" s="779">
        <v>6603.29</v>
      </c>
      <c r="C595" s="779">
        <v>6603.2830000000004</v>
      </c>
      <c r="D595" s="779">
        <v>33.46</v>
      </c>
      <c r="E595" s="779">
        <v>33.462000000000003</v>
      </c>
      <c r="F595" s="779">
        <f t="shared" si="9"/>
        <v>6636.75</v>
      </c>
      <c r="G595" s="779">
        <f t="shared" si="9"/>
        <v>6636.7450000000008</v>
      </c>
    </row>
    <row r="596" spans="1:7" s="780" customFormat="1" ht="12.75" customHeight="1" x14ac:dyDescent="0.2">
      <c r="A596" s="778" t="s">
        <v>4287</v>
      </c>
      <c r="B596" s="779">
        <v>30305.079999999998</v>
      </c>
      <c r="C596" s="779">
        <v>30305.07</v>
      </c>
      <c r="D596" s="779">
        <v>27.25</v>
      </c>
      <c r="E596" s="779">
        <v>27.247999999999998</v>
      </c>
      <c r="F596" s="779">
        <f t="shared" si="9"/>
        <v>30332.329999999998</v>
      </c>
      <c r="G596" s="779">
        <f t="shared" si="9"/>
        <v>30332.317999999999</v>
      </c>
    </row>
    <row r="597" spans="1:7" s="780" customFormat="1" ht="12.75" customHeight="1" x14ac:dyDescent="0.2">
      <c r="A597" s="778" t="s">
        <v>4288</v>
      </c>
      <c r="B597" s="779">
        <v>18617.75</v>
      </c>
      <c r="C597" s="779">
        <v>18617.751</v>
      </c>
      <c r="D597" s="779">
        <v>31.19</v>
      </c>
      <c r="E597" s="779">
        <v>31.184999999999999</v>
      </c>
      <c r="F597" s="779">
        <f t="shared" si="9"/>
        <v>18648.939999999999</v>
      </c>
      <c r="G597" s="779">
        <f t="shared" si="9"/>
        <v>18648.936000000002</v>
      </c>
    </row>
    <row r="598" spans="1:7" s="780" customFormat="1" ht="12.75" customHeight="1" x14ac:dyDescent="0.2">
      <c r="A598" s="778" t="s">
        <v>4289</v>
      </c>
      <c r="B598" s="779">
        <v>3203.46</v>
      </c>
      <c r="C598" s="779">
        <v>3203.4549999999999</v>
      </c>
      <c r="D598" s="779">
        <v>9.24</v>
      </c>
      <c r="E598" s="779">
        <v>9.24</v>
      </c>
      <c r="F598" s="779">
        <f t="shared" si="9"/>
        <v>3212.7</v>
      </c>
      <c r="G598" s="779">
        <f t="shared" si="9"/>
        <v>3212.6949999999997</v>
      </c>
    </row>
    <row r="599" spans="1:7" s="780" customFormat="1" ht="12.75" customHeight="1" x14ac:dyDescent="0.2">
      <c r="A599" s="778" t="s">
        <v>4290</v>
      </c>
      <c r="B599" s="779">
        <v>11728.1</v>
      </c>
      <c r="C599" s="779">
        <v>11728.098</v>
      </c>
      <c r="D599" s="779">
        <v>9.9</v>
      </c>
      <c r="E599" s="779">
        <v>9.9</v>
      </c>
      <c r="F599" s="779">
        <f t="shared" si="9"/>
        <v>11738</v>
      </c>
      <c r="G599" s="779">
        <f t="shared" si="9"/>
        <v>11737.998</v>
      </c>
    </row>
    <row r="600" spans="1:7" s="780" customFormat="1" ht="12.75" customHeight="1" x14ac:dyDescent="0.2">
      <c r="A600" s="778" t="s">
        <v>4291</v>
      </c>
      <c r="B600" s="779">
        <v>18048.93</v>
      </c>
      <c r="C600" s="779">
        <v>18048.925999999999</v>
      </c>
      <c r="D600" s="779">
        <v>8.06</v>
      </c>
      <c r="E600" s="779">
        <v>8.0579999999999998</v>
      </c>
      <c r="F600" s="779">
        <f t="shared" si="9"/>
        <v>18056.990000000002</v>
      </c>
      <c r="G600" s="779">
        <f t="shared" si="9"/>
        <v>18056.984</v>
      </c>
    </row>
    <row r="601" spans="1:7" s="780" customFormat="1" ht="12.75" customHeight="1" x14ac:dyDescent="0.2">
      <c r="A601" s="778" t="s">
        <v>4292</v>
      </c>
      <c r="B601" s="779">
        <v>27410.46</v>
      </c>
      <c r="C601" s="779">
        <v>27410.451999999997</v>
      </c>
      <c r="D601" s="779">
        <v>4.03</v>
      </c>
      <c r="E601" s="779">
        <v>4.0289999999999999</v>
      </c>
      <c r="F601" s="779">
        <f t="shared" si="9"/>
        <v>27414.489999999998</v>
      </c>
      <c r="G601" s="779">
        <f t="shared" si="9"/>
        <v>27414.480999999996</v>
      </c>
    </row>
    <row r="602" spans="1:7" s="780" customFormat="1" ht="12.75" customHeight="1" x14ac:dyDescent="0.2">
      <c r="A602" s="778" t="s">
        <v>4293</v>
      </c>
      <c r="B602" s="779">
        <v>23862.15</v>
      </c>
      <c r="C602" s="779">
        <v>23862.146999999997</v>
      </c>
      <c r="D602" s="779">
        <v>66.33</v>
      </c>
      <c r="E602" s="779">
        <v>66.33</v>
      </c>
      <c r="F602" s="779">
        <f t="shared" si="9"/>
        <v>23928.480000000003</v>
      </c>
      <c r="G602" s="779">
        <f t="shared" si="9"/>
        <v>23928.476999999999</v>
      </c>
    </row>
    <row r="603" spans="1:7" s="780" customFormat="1" ht="12.75" customHeight="1" x14ac:dyDescent="0.2">
      <c r="A603" s="778" t="s">
        <v>4294</v>
      </c>
      <c r="B603" s="779">
        <v>14560.58</v>
      </c>
      <c r="C603" s="779">
        <v>14560.584999999999</v>
      </c>
      <c r="D603" s="779">
        <v>31.5</v>
      </c>
      <c r="E603" s="779">
        <v>31.5</v>
      </c>
      <c r="F603" s="779">
        <f t="shared" si="9"/>
        <v>14592.08</v>
      </c>
      <c r="G603" s="779">
        <f t="shared" si="9"/>
        <v>14592.084999999999</v>
      </c>
    </row>
    <row r="604" spans="1:7" s="780" customFormat="1" ht="12.75" customHeight="1" x14ac:dyDescent="0.2">
      <c r="A604" s="778" t="s">
        <v>4295</v>
      </c>
      <c r="B604" s="779">
        <v>4296.87</v>
      </c>
      <c r="C604" s="779">
        <v>4296.8680000000004</v>
      </c>
      <c r="D604" s="779">
        <v>0</v>
      </c>
      <c r="E604" s="779">
        <v>0</v>
      </c>
      <c r="F604" s="779">
        <f t="shared" si="9"/>
        <v>4296.87</v>
      </c>
      <c r="G604" s="779">
        <f t="shared" si="9"/>
        <v>4296.8680000000004</v>
      </c>
    </row>
    <row r="605" spans="1:7" s="780" customFormat="1" ht="12.75" customHeight="1" x14ac:dyDescent="0.2">
      <c r="A605" s="778" t="s">
        <v>4296</v>
      </c>
      <c r="B605" s="779">
        <v>23932.41</v>
      </c>
      <c r="C605" s="779">
        <v>23932.406000000003</v>
      </c>
      <c r="D605" s="779">
        <v>49.93</v>
      </c>
      <c r="E605" s="779">
        <v>49.927999999999997</v>
      </c>
      <c r="F605" s="779">
        <f t="shared" si="9"/>
        <v>23982.34</v>
      </c>
      <c r="G605" s="779">
        <f t="shared" si="9"/>
        <v>23982.334000000003</v>
      </c>
    </row>
    <row r="606" spans="1:7" s="780" customFormat="1" ht="12.75" customHeight="1" x14ac:dyDescent="0.2">
      <c r="A606" s="778" t="s">
        <v>4297</v>
      </c>
      <c r="B606" s="779">
        <v>32434.91</v>
      </c>
      <c r="C606" s="779">
        <v>32434.914000000001</v>
      </c>
      <c r="D606" s="779">
        <v>32.880000000000003</v>
      </c>
      <c r="E606" s="779">
        <v>29.008999999999997</v>
      </c>
      <c r="F606" s="779">
        <f t="shared" si="9"/>
        <v>32467.79</v>
      </c>
      <c r="G606" s="779">
        <f t="shared" si="9"/>
        <v>32463.922999999999</v>
      </c>
    </row>
    <row r="607" spans="1:7" s="780" customFormat="1" ht="12.75" customHeight="1" x14ac:dyDescent="0.2">
      <c r="A607" s="778" t="s">
        <v>4298</v>
      </c>
      <c r="B607" s="779">
        <v>6837.02</v>
      </c>
      <c r="C607" s="779">
        <v>6837.02</v>
      </c>
      <c r="D607" s="779">
        <v>0</v>
      </c>
      <c r="E607" s="779">
        <v>0</v>
      </c>
      <c r="F607" s="779">
        <f t="shared" si="9"/>
        <v>6837.02</v>
      </c>
      <c r="G607" s="779">
        <f t="shared" si="9"/>
        <v>6837.02</v>
      </c>
    </row>
    <row r="608" spans="1:7" s="780" customFormat="1" ht="12.75" customHeight="1" x14ac:dyDescent="0.2">
      <c r="A608" s="778" t="s">
        <v>4299</v>
      </c>
      <c r="B608" s="779">
        <v>27654.55</v>
      </c>
      <c r="C608" s="779">
        <v>27654.552</v>
      </c>
      <c r="D608" s="779">
        <v>0</v>
      </c>
      <c r="E608" s="779">
        <v>0</v>
      </c>
      <c r="F608" s="779">
        <f t="shared" si="9"/>
        <v>27654.55</v>
      </c>
      <c r="G608" s="779">
        <f t="shared" si="9"/>
        <v>27654.552</v>
      </c>
    </row>
    <row r="609" spans="1:7" s="780" customFormat="1" ht="12.75" customHeight="1" x14ac:dyDescent="0.2">
      <c r="A609" s="778" t="s">
        <v>4300</v>
      </c>
      <c r="B609" s="779">
        <v>8809.7000000000007</v>
      </c>
      <c r="C609" s="779">
        <v>8809.7029999999995</v>
      </c>
      <c r="D609" s="779">
        <v>0</v>
      </c>
      <c r="E609" s="779">
        <v>0</v>
      </c>
      <c r="F609" s="779">
        <f t="shared" si="9"/>
        <v>8809.7000000000007</v>
      </c>
      <c r="G609" s="779">
        <f t="shared" si="9"/>
        <v>8809.7029999999995</v>
      </c>
    </row>
    <row r="610" spans="1:7" s="780" customFormat="1" ht="12.75" customHeight="1" x14ac:dyDescent="0.2">
      <c r="A610" s="778" t="s">
        <v>4301</v>
      </c>
      <c r="B610" s="779">
        <v>4560.66</v>
      </c>
      <c r="C610" s="779">
        <v>4560.6549999999997</v>
      </c>
      <c r="D610" s="779">
        <v>0</v>
      </c>
      <c r="E610" s="779">
        <v>0</v>
      </c>
      <c r="F610" s="779">
        <f t="shared" si="9"/>
        <v>4560.66</v>
      </c>
      <c r="G610" s="779">
        <f t="shared" si="9"/>
        <v>4560.6549999999997</v>
      </c>
    </row>
    <row r="611" spans="1:7" s="780" customFormat="1" ht="12.75" customHeight="1" x14ac:dyDescent="0.2">
      <c r="A611" s="778" t="s">
        <v>4302</v>
      </c>
      <c r="B611" s="779">
        <v>10455.48</v>
      </c>
      <c r="C611" s="779">
        <v>10455.48</v>
      </c>
      <c r="D611" s="779">
        <v>0</v>
      </c>
      <c r="E611" s="779">
        <v>0</v>
      </c>
      <c r="F611" s="779">
        <f t="shared" si="9"/>
        <v>10455.48</v>
      </c>
      <c r="G611" s="779">
        <f t="shared" si="9"/>
        <v>10455.48</v>
      </c>
    </row>
    <row r="612" spans="1:7" s="780" customFormat="1" ht="12.75" customHeight="1" x14ac:dyDescent="0.2">
      <c r="A612" s="778" t="s">
        <v>4303</v>
      </c>
      <c r="B612" s="779">
        <v>8889.36</v>
      </c>
      <c r="C612" s="779">
        <v>8889.3639999999996</v>
      </c>
      <c r="D612" s="779">
        <v>0</v>
      </c>
      <c r="E612" s="779">
        <v>0</v>
      </c>
      <c r="F612" s="779">
        <f t="shared" si="9"/>
        <v>8889.36</v>
      </c>
      <c r="G612" s="779">
        <f t="shared" si="9"/>
        <v>8889.3639999999996</v>
      </c>
    </row>
    <row r="613" spans="1:7" s="780" customFormat="1" ht="12.75" customHeight="1" x14ac:dyDescent="0.2">
      <c r="A613" s="778" t="s">
        <v>4304</v>
      </c>
      <c r="B613" s="779">
        <v>2067.79</v>
      </c>
      <c r="C613" s="779">
        <v>2067.788</v>
      </c>
      <c r="D613" s="779">
        <v>0</v>
      </c>
      <c r="E613" s="779">
        <v>0</v>
      </c>
      <c r="F613" s="779">
        <f t="shared" si="9"/>
        <v>2067.79</v>
      </c>
      <c r="G613" s="779">
        <f t="shared" si="9"/>
        <v>2067.788</v>
      </c>
    </row>
    <row r="614" spans="1:7" s="780" customFormat="1" ht="12.75" customHeight="1" x14ac:dyDescent="0.2">
      <c r="A614" s="778" t="s">
        <v>4305</v>
      </c>
      <c r="B614" s="779">
        <v>30524.31</v>
      </c>
      <c r="C614" s="779">
        <v>30524.312000000002</v>
      </c>
      <c r="D614" s="779">
        <v>0</v>
      </c>
      <c r="E614" s="779">
        <v>0</v>
      </c>
      <c r="F614" s="779">
        <f t="shared" si="9"/>
        <v>30524.31</v>
      </c>
      <c r="G614" s="779">
        <f t="shared" si="9"/>
        <v>30524.312000000002</v>
      </c>
    </row>
    <row r="615" spans="1:7" x14ac:dyDescent="0.25">
      <c r="A615" s="781" t="s">
        <v>10</v>
      </c>
      <c r="B615" s="782">
        <v>8284933.9699999997</v>
      </c>
      <c r="C615" s="782">
        <v>8284355.1829999974</v>
      </c>
      <c r="D615" s="782">
        <v>13025.43</v>
      </c>
      <c r="E615" s="782">
        <v>12699.442909999994</v>
      </c>
      <c r="F615" s="782">
        <f t="shared" si="9"/>
        <v>8297959.3999999994</v>
      </c>
      <c r="G615" s="782">
        <f t="shared" si="9"/>
        <v>8297054.6259099972</v>
      </c>
    </row>
    <row r="616" spans="1:7" ht="12.75" customHeight="1" x14ac:dyDescent="0.25"/>
    <row r="617" spans="1:7" ht="12.75" customHeight="1" x14ac:dyDescent="0.25"/>
    <row r="618" spans="1:7" ht="12.75" customHeight="1" x14ac:dyDescent="0.25">
      <c r="A618" s="1184" t="s">
        <v>4321</v>
      </c>
      <c r="B618" s="1184"/>
      <c r="C618" s="1184"/>
      <c r="D618" s="1184"/>
      <c r="E618" s="1184"/>
      <c r="F618" s="1184"/>
      <c r="G618" s="1184"/>
    </row>
    <row r="619" spans="1:7" ht="24" customHeight="1" x14ac:dyDescent="0.25">
      <c r="A619" s="1185" t="s">
        <v>5062</v>
      </c>
      <c r="B619" s="1185"/>
      <c r="C619" s="1185"/>
      <c r="D619" s="1185"/>
      <c r="E619" s="1185"/>
      <c r="F619" s="1185"/>
      <c r="G619" s="1185"/>
    </row>
    <row r="620" spans="1:7" ht="12.75" customHeight="1" x14ac:dyDescent="0.25"/>
    <row r="621" spans="1:7" ht="12.75" customHeight="1" x14ac:dyDescent="0.25">
      <c r="A621" s="880" t="s">
        <v>4332</v>
      </c>
    </row>
    <row r="622" spans="1:7" ht="12.75" customHeight="1" x14ac:dyDescent="0.25">
      <c r="A622" s="881" t="s">
        <v>2378</v>
      </c>
    </row>
    <row r="623" spans="1:7" ht="12.75" customHeight="1" x14ac:dyDescent="0.25">
      <c r="A623" s="881" t="s">
        <v>2627</v>
      </c>
    </row>
    <row r="624" spans="1:7" ht="12.75" customHeight="1" x14ac:dyDescent="0.25">
      <c r="A624" s="881" t="s">
        <v>2390</v>
      </c>
    </row>
    <row r="625" spans="1:1" ht="12.75" customHeight="1" x14ac:dyDescent="0.25">
      <c r="A625" s="881" t="s">
        <v>2373</v>
      </c>
    </row>
    <row r="626" spans="1:1" ht="12.75" customHeight="1" x14ac:dyDescent="0.25">
      <c r="A626" s="881" t="s">
        <v>2377</v>
      </c>
    </row>
    <row r="627" spans="1:1" ht="12.75" customHeight="1" x14ac:dyDescent="0.25">
      <c r="A627" s="881" t="s">
        <v>2380</v>
      </c>
    </row>
    <row r="628" spans="1:1" ht="12.75" customHeight="1" x14ac:dyDescent="0.25">
      <c r="A628" s="881" t="s">
        <v>2624</v>
      </c>
    </row>
    <row r="629" spans="1:1" ht="12.75" customHeight="1" x14ac:dyDescent="0.25">
      <c r="A629" s="881" t="s">
        <v>2386</v>
      </c>
    </row>
    <row r="630" spans="1:1" ht="12.75" customHeight="1" x14ac:dyDescent="0.25">
      <c r="A630" s="881" t="s">
        <v>2381</v>
      </c>
    </row>
    <row r="631" spans="1:1" ht="12.75" customHeight="1" x14ac:dyDescent="0.25"/>
    <row r="632" spans="1:1" ht="12.75" customHeight="1" x14ac:dyDescent="0.25"/>
    <row r="633" spans="1:1" ht="12.75" customHeight="1" x14ac:dyDescent="0.25"/>
    <row r="634" spans="1:1" ht="12.75" customHeight="1" x14ac:dyDescent="0.25"/>
    <row r="635" spans="1:1" ht="12.75" customHeight="1" x14ac:dyDescent="0.25"/>
    <row r="636" spans="1:1" ht="12.75" customHeight="1" x14ac:dyDescent="0.25"/>
  </sheetData>
  <mergeCells count="7">
    <mergeCell ref="A1:G1"/>
    <mergeCell ref="A618:G618"/>
    <mergeCell ref="A619:G619"/>
    <mergeCell ref="A3:A4"/>
    <mergeCell ref="B3:C3"/>
    <mergeCell ref="D3:E3"/>
    <mergeCell ref="F3:G3"/>
  </mergeCells>
  <printOptions horizontalCentered="1"/>
  <pageMargins left="0.39370078740157483" right="0.39370078740157483" top="0.59055118110236227" bottom="0.39370078740157483" header="0.31496062992125984" footer="0.11811023622047245"/>
  <pageSetup paperSize="9" scale="90" firstPageNumber="451" fitToHeight="0" orientation="landscape" useFirstPageNumber="1" r:id="rId1"/>
  <headerFooter>
    <oddHeader>&amp;L&amp;"Tahoma,Kurzíva"Závěrečný účet za rok 2018&amp;R&amp;"Tahoma,Kurzíva"Tabulka č. 29</oddHeader>
    <oddFooter>&amp;C&amp;"Tahoma,Obyčejné"&amp;P</oddFooter>
  </headerFooter>
  <rowBreaks count="15" manualBreakCount="15">
    <brk id="43" max="16383" man="1"/>
    <brk id="84" max="16383" man="1"/>
    <brk id="125" max="16383" man="1"/>
    <brk id="166" max="16383" man="1"/>
    <brk id="207" max="16383" man="1"/>
    <brk id="248" max="16383" man="1"/>
    <brk id="289" max="16383" man="1"/>
    <brk id="330" max="16383" man="1"/>
    <brk id="371" max="16383" man="1"/>
    <brk id="408" max="16383" man="1"/>
    <brk id="449" max="16383" man="1"/>
    <brk id="490" max="16383" man="1"/>
    <brk id="531" max="16383" man="1"/>
    <brk id="572" max="16383" man="1"/>
    <brk id="612"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zoomScaleNormal="100" zoomScaleSheetLayoutView="100" workbookViewId="0">
      <selection activeCell="I2" sqref="I2"/>
    </sheetView>
  </sheetViews>
  <sheetFormatPr defaultRowHeight="12.75" x14ac:dyDescent="0.2"/>
  <cols>
    <col min="1" max="1" width="7" style="485" customWidth="1"/>
    <col min="2" max="2" width="45.42578125" style="485" customWidth="1"/>
    <col min="3" max="3" width="8.5703125" style="485" customWidth="1"/>
    <col min="4" max="7" width="13.85546875" style="484" customWidth="1"/>
    <col min="8" max="8" width="4" style="485" customWidth="1"/>
    <col min="9" max="16384" width="9.140625" style="485"/>
  </cols>
  <sheetData>
    <row r="1" spans="1:7" s="438" customFormat="1" ht="18" customHeight="1" x14ac:dyDescent="0.2">
      <c r="A1" s="1203" t="s">
        <v>1350</v>
      </c>
      <c r="B1" s="1203"/>
      <c r="C1" s="1203"/>
      <c r="D1" s="1203"/>
      <c r="E1" s="1203"/>
      <c r="F1" s="1203"/>
      <c r="G1" s="1203"/>
    </row>
    <row r="2" spans="1:7" s="438" customFormat="1" ht="18" customHeight="1" x14ac:dyDescent="0.2">
      <c r="A2" s="1155" t="s">
        <v>1351</v>
      </c>
      <c r="B2" s="1155"/>
      <c r="C2" s="1155"/>
      <c r="D2" s="1155"/>
      <c r="E2" s="1155"/>
      <c r="F2" s="1155"/>
      <c r="G2" s="1155"/>
    </row>
    <row r="3" spans="1:7" s="439" customFormat="1" x14ac:dyDescent="0.2">
      <c r="C3" s="440"/>
      <c r="D3" s="441"/>
      <c r="E3" s="441"/>
      <c r="F3" s="441"/>
      <c r="G3" s="441"/>
    </row>
    <row r="4" spans="1:7" s="445" customFormat="1" x14ac:dyDescent="0.2">
      <c r="A4" s="442"/>
      <c r="B4" s="442"/>
      <c r="C4" s="443"/>
      <c r="D4" s="444">
        <v>1</v>
      </c>
      <c r="E4" s="444">
        <v>2</v>
      </c>
      <c r="F4" s="444">
        <v>3</v>
      </c>
      <c r="G4" s="444">
        <v>4</v>
      </c>
    </row>
    <row r="5" spans="1:7" s="446" customFormat="1" ht="12.75" customHeight="1" x14ac:dyDescent="0.2">
      <c r="A5" s="1204" t="s">
        <v>1352</v>
      </c>
      <c r="B5" s="1205"/>
      <c r="C5" s="1210" t="s">
        <v>1353</v>
      </c>
      <c r="D5" s="1212" t="s">
        <v>1354</v>
      </c>
      <c r="E5" s="1212"/>
      <c r="F5" s="1212"/>
      <c r="G5" s="1212"/>
    </row>
    <row r="6" spans="1:7" s="446" customFormat="1" x14ac:dyDescent="0.2">
      <c r="A6" s="1206"/>
      <c r="B6" s="1207"/>
      <c r="C6" s="1211"/>
      <c r="D6" s="1213" t="s">
        <v>1355</v>
      </c>
      <c r="E6" s="1213"/>
      <c r="F6" s="1213"/>
      <c r="G6" s="1213" t="s">
        <v>1356</v>
      </c>
    </row>
    <row r="7" spans="1:7" s="446" customFormat="1" x14ac:dyDescent="0.2">
      <c r="A7" s="1208"/>
      <c r="B7" s="1209"/>
      <c r="C7" s="1211"/>
      <c r="D7" s="447" t="s">
        <v>1357</v>
      </c>
      <c r="E7" s="447" t="s">
        <v>1358</v>
      </c>
      <c r="F7" s="447" t="s">
        <v>1359</v>
      </c>
      <c r="G7" s="1214"/>
    </row>
    <row r="8" spans="1:7" s="446" customFormat="1" x14ac:dyDescent="0.2">
      <c r="A8" s="448"/>
      <c r="B8" s="448" t="s">
        <v>1360</v>
      </c>
      <c r="C8" s="449" t="s">
        <v>70</v>
      </c>
      <c r="D8" s="450">
        <v>71351268.172440007</v>
      </c>
      <c r="E8" s="450">
        <v>16963566.006279998</v>
      </c>
      <c r="F8" s="450">
        <v>54387702.166160002</v>
      </c>
      <c r="G8" s="450">
        <v>51042678.169750005</v>
      </c>
    </row>
    <row r="9" spans="1:7" s="446" customFormat="1" x14ac:dyDescent="0.2">
      <c r="A9" s="448" t="s">
        <v>1361</v>
      </c>
      <c r="B9" s="448" t="s">
        <v>1362</v>
      </c>
      <c r="C9" s="449" t="s">
        <v>70</v>
      </c>
      <c r="D9" s="450">
        <v>61412355.501719996</v>
      </c>
      <c r="E9" s="450">
        <v>16921507.19012</v>
      </c>
      <c r="F9" s="450">
        <v>44490848.3116</v>
      </c>
      <c r="G9" s="450">
        <v>42948601.994950004</v>
      </c>
    </row>
    <row r="10" spans="1:7" s="446" customFormat="1" x14ac:dyDescent="0.2">
      <c r="A10" s="448" t="s">
        <v>1363</v>
      </c>
      <c r="B10" s="448" t="s">
        <v>1364</v>
      </c>
      <c r="C10" s="449" t="s">
        <v>70</v>
      </c>
      <c r="D10" s="450">
        <v>567315.07660999987</v>
      </c>
      <c r="E10" s="450">
        <v>451238.41015999997</v>
      </c>
      <c r="F10" s="450">
        <v>116076.66645</v>
      </c>
      <c r="G10" s="450">
        <v>115205.3618</v>
      </c>
    </row>
    <row r="11" spans="1:7" s="439" customFormat="1" x14ac:dyDescent="0.2">
      <c r="A11" s="451" t="s">
        <v>1365</v>
      </c>
      <c r="B11" s="451" t="s">
        <v>1366</v>
      </c>
      <c r="C11" s="452" t="s">
        <v>1367</v>
      </c>
      <c r="D11" s="453">
        <v>275.25</v>
      </c>
      <c r="E11" s="453">
        <v>264.98750000000001</v>
      </c>
      <c r="F11" s="453">
        <v>10.262499999999999</v>
      </c>
      <c r="G11" s="453">
        <v>10.262499999999999</v>
      </c>
    </row>
    <row r="12" spans="1:7" s="439" customFormat="1" x14ac:dyDescent="0.2">
      <c r="A12" s="451" t="s">
        <v>1368</v>
      </c>
      <c r="B12" s="451" t="s">
        <v>1369</v>
      </c>
      <c r="C12" s="452" t="s">
        <v>1370</v>
      </c>
      <c r="D12" s="453">
        <v>363504.46033000003</v>
      </c>
      <c r="E12" s="453">
        <v>267716.20750999998</v>
      </c>
      <c r="F12" s="453">
        <v>95788.252819999994</v>
      </c>
      <c r="G12" s="453">
        <v>90259.04991999999</v>
      </c>
    </row>
    <row r="13" spans="1:7" s="439" customFormat="1" x14ac:dyDescent="0.2">
      <c r="A13" s="451" t="s">
        <v>1371</v>
      </c>
      <c r="B13" s="451" t="s">
        <v>1372</v>
      </c>
      <c r="C13" s="452" t="s">
        <v>1373</v>
      </c>
      <c r="D13" s="453">
        <v>3546.5330399999998</v>
      </c>
      <c r="E13" s="453">
        <v>3217.3959999999997</v>
      </c>
      <c r="F13" s="453">
        <v>329.13703999999996</v>
      </c>
      <c r="G13" s="453">
        <v>244.17403999999999</v>
      </c>
    </row>
    <row r="14" spans="1:7" s="439" customFormat="1" x14ac:dyDescent="0.2">
      <c r="A14" s="451" t="s">
        <v>1374</v>
      </c>
      <c r="B14" s="451" t="s">
        <v>1375</v>
      </c>
      <c r="C14" s="452" t="s">
        <v>1376</v>
      </c>
      <c r="D14" s="453"/>
      <c r="E14" s="453"/>
      <c r="F14" s="453"/>
      <c r="G14" s="453"/>
    </row>
    <row r="15" spans="1:7" s="439" customFormat="1" x14ac:dyDescent="0.2">
      <c r="A15" s="451" t="s">
        <v>1377</v>
      </c>
      <c r="B15" s="451" t="s">
        <v>1378</v>
      </c>
      <c r="C15" s="452" t="s">
        <v>1379</v>
      </c>
      <c r="D15" s="453">
        <v>125367.32742</v>
      </c>
      <c r="E15" s="453">
        <v>125367.32742</v>
      </c>
      <c r="F15" s="453"/>
      <c r="G15" s="453"/>
    </row>
    <row r="16" spans="1:7" s="439" customFormat="1" x14ac:dyDescent="0.2">
      <c r="A16" s="451" t="s">
        <v>1380</v>
      </c>
      <c r="B16" s="451" t="s">
        <v>1381</v>
      </c>
      <c r="C16" s="452" t="s">
        <v>1382</v>
      </c>
      <c r="D16" s="453">
        <v>70941.810949999999</v>
      </c>
      <c r="E16" s="453">
        <v>52708.661729999993</v>
      </c>
      <c r="F16" s="453">
        <v>18233.149219999999</v>
      </c>
      <c r="G16" s="453">
        <v>19382.880720000001</v>
      </c>
    </row>
    <row r="17" spans="1:7" s="439" customFormat="1" x14ac:dyDescent="0.2">
      <c r="A17" s="451" t="s">
        <v>1383</v>
      </c>
      <c r="B17" s="451" t="s">
        <v>1384</v>
      </c>
      <c r="C17" s="452" t="s">
        <v>1385</v>
      </c>
      <c r="D17" s="453">
        <v>3679.6948700000003</v>
      </c>
      <c r="E17" s="453">
        <v>1963.83</v>
      </c>
      <c r="F17" s="453">
        <v>1715.8648700000001</v>
      </c>
      <c r="G17" s="453">
        <v>5308.9946200000004</v>
      </c>
    </row>
    <row r="18" spans="1:7" s="439" customFormat="1" x14ac:dyDescent="0.2">
      <c r="A18" s="454" t="s">
        <v>1386</v>
      </c>
      <c r="B18" s="451" t="s">
        <v>1387</v>
      </c>
      <c r="C18" s="452" t="s">
        <v>1388</v>
      </c>
      <c r="D18" s="453"/>
      <c r="E18" s="453"/>
      <c r="F18" s="453"/>
      <c r="G18" s="453"/>
    </row>
    <row r="19" spans="1:7" s="439" customFormat="1" x14ac:dyDescent="0.2">
      <c r="A19" s="454" t="s">
        <v>1389</v>
      </c>
      <c r="B19" s="451" t="s">
        <v>1390</v>
      </c>
      <c r="C19" s="452" t="s">
        <v>1391</v>
      </c>
      <c r="D19" s="453"/>
      <c r="E19" s="453"/>
      <c r="F19" s="453"/>
      <c r="G19" s="453"/>
    </row>
    <row r="20" spans="1:7" s="446" customFormat="1" x14ac:dyDescent="0.2">
      <c r="A20" s="455" t="s">
        <v>1392</v>
      </c>
      <c r="B20" s="448" t="s">
        <v>1393</v>
      </c>
      <c r="C20" s="449" t="s">
        <v>70</v>
      </c>
      <c r="D20" s="450">
        <v>57038086.622320004</v>
      </c>
      <c r="E20" s="450">
        <v>16208539.975950003</v>
      </c>
      <c r="F20" s="450">
        <v>40829546.646370001</v>
      </c>
      <c r="G20" s="450">
        <v>39400377.942080006</v>
      </c>
    </row>
    <row r="21" spans="1:7" s="439" customFormat="1" x14ac:dyDescent="0.2">
      <c r="A21" s="451" t="s">
        <v>1394</v>
      </c>
      <c r="B21" s="451" t="s">
        <v>384</v>
      </c>
      <c r="C21" s="452" t="s">
        <v>1395</v>
      </c>
      <c r="D21" s="453">
        <v>4720989.8572000004</v>
      </c>
      <c r="E21" s="453"/>
      <c r="F21" s="453">
        <v>4720989.8572000004</v>
      </c>
      <c r="G21" s="453">
        <v>4643002.2692799997</v>
      </c>
    </row>
    <row r="22" spans="1:7" s="439" customFormat="1" x14ac:dyDescent="0.2">
      <c r="A22" s="451" t="s">
        <v>1396</v>
      </c>
      <c r="B22" s="451" t="s">
        <v>1397</v>
      </c>
      <c r="C22" s="452" t="s">
        <v>1398</v>
      </c>
      <c r="D22" s="453">
        <v>27488.964650000002</v>
      </c>
      <c r="E22" s="453"/>
      <c r="F22" s="453">
        <v>27488.964650000002</v>
      </c>
      <c r="G22" s="453">
        <v>22698.715400000001</v>
      </c>
    </row>
    <row r="23" spans="1:7" s="439" customFormat="1" x14ac:dyDescent="0.2">
      <c r="A23" s="451" t="s">
        <v>1399</v>
      </c>
      <c r="B23" s="451" t="s">
        <v>1400</v>
      </c>
      <c r="C23" s="452" t="s">
        <v>1401</v>
      </c>
      <c r="D23" s="453">
        <v>39597295.906950004</v>
      </c>
      <c r="E23" s="453">
        <v>7629233.1664199997</v>
      </c>
      <c r="F23" s="453">
        <v>31968062.740529999</v>
      </c>
      <c r="G23" s="453">
        <v>31242320.329719998</v>
      </c>
    </row>
    <row r="24" spans="1:7" s="439" customFormat="1" ht="21" x14ac:dyDescent="0.2">
      <c r="A24" s="451" t="s">
        <v>1402</v>
      </c>
      <c r="B24" s="451" t="s">
        <v>1403</v>
      </c>
      <c r="C24" s="452" t="s">
        <v>1404</v>
      </c>
      <c r="D24" s="453">
        <v>8196732.2735600006</v>
      </c>
      <c r="E24" s="453">
        <v>5429819.7670700001</v>
      </c>
      <c r="F24" s="453">
        <v>2766912.5064900001</v>
      </c>
      <c r="G24" s="453">
        <v>2569082.6575800003</v>
      </c>
    </row>
    <row r="25" spans="1:7" s="439" customFormat="1" x14ac:dyDescent="0.2">
      <c r="A25" s="451" t="s">
        <v>1405</v>
      </c>
      <c r="B25" s="451" t="s">
        <v>1406</v>
      </c>
      <c r="C25" s="452" t="s">
        <v>1407</v>
      </c>
      <c r="D25" s="453"/>
      <c r="E25" s="453"/>
      <c r="F25" s="453"/>
      <c r="G25" s="453"/>
    </row>
    <row r="26" spans="1:7" s="439" customFormat="1" x14ac:dyDescent="0.2">
      <c r="A26" s="451" t="s">
        <v>1408</v>
      </c>
      <c r="B26" s="451" t="s">
        <v>1409</v>
      </c>
      <c r="C26" s="452" t="s">
        <v>1410</v>
      </c>
      <c r="D26" s="453">
        <v>3149194.66377</v>
      </c>
      <c r="E26" s="453">
        <v>3149194.66377</v>
      </c>
      <c r="F26" s="453"/>
      <c r="G26" s="453">
        <v>7.9740000000000002</v>
      </c>
    </row>
    <row r="27" spans="1:7" s="439" customFormat="1" x14ac:dyDescent="0.2">
      <c r="A27" s="451" t="s">
        <v>1411</v>
      </c>
      <c r="B27" s="451" t="s">
        <v>1412</v>
      </c>
      <c r="C27" s="452" t="s">
        <v>1413</v>
      </c>
      <c r="D27" s="453">
        <v>1196.36644</v>
      </c>
      <c r="E27" s="453">
        <v>292.37869000000001</v>
      </c>
      <c r="F27" s="453">
        <v>903.98775000000001</v>
      </c>
      <c r="G27" s="453">
        <v>839.19029</v>
      </c>
    </row>
    <row r="28" spans="1:7" s="439" customFormat="1" x14ac:dyDescent="0.2">
      <c r="A28" s="451" t="s">
        <v>1414</v>
      </c>
      <c r="B28" s="451" t="s">
        <v>1415</v>
      </c>
      <c r="C28" s="452" t="s">
        <v>1416</v>
      </c>
      <c r="D28" s="453">
        <v>1329205.6626800001</v>
      </c>
      <c r="E28" s="453"/>
      <c r="F28" s="453">
        <v>1329205.6626800001</v>
      </c>
      <c r="G28" s="453">
        <v>917257.00857999991</v>
      </c>
    </row>
    <row r="29" spans="1:7" s="439" customFormat="1" x14ac:dyDescent="0.2">
      <c r="A29" s="454" t="s">
        <v>1417</v>
      </c>
      <c r="B29" s="451" t="s">
        <v>1418</v>
      </c>
      <c r="C29" s="452" t="s">
        <v>1419</v>
      </c>
      <c r="D29" s="453">
        <v>12481.627069999999</v>
      </c>
      <c r="E29" s="453"/>
      <c r="F29" s="453">
        <v>12481.627069999999</v>
      </c>
      <c r="G29" s="453">
        <v>1670.2572300000002</v>
      </c>
    </row>
    <row r="30" spans="1:7" s="439" customFormat="1" x14ac:dyDescent="0.2">
      <c r="A30" s="454" t="s">
        <v>1420</v>
      </c>
      <c r="B30" s="451" t="s">
        <v>1421</v>
      </c>
      <c r="C30" s="452" t="s">
        <v>1422</v>
      </c>
      <c r="D30" s="453">
        <v>3501.3</v>
      </c>
      <c r="E30" s="453"/>
      <c r="F30" s="453">
        <v>3501.3</v>
      </c>
      <c r="G30" s="453">
        <v>3499.54</v>
      </c>
    </row>
    <row r="31" spans="1:7" s="446" customFormat="1" x14ac:dyDescent="0.2">
      <c r="A31" s="448" t="s">
        <v>1423</v>
      </c>
      <c r="B31" s="448" t="s">
        <v>1424</v>
      </c>
      <c r="C31" s="449" t="s">
        <v>70</v>
      </c>
      <c r="D31" s="450">
        <v>1540461.91081</v>
      </c>
      <c r="E31" s="450">
        <v>261728.80400999999</v>
      </c>
      <c r="F31" s="450">
        <v>1278733.1068</v>
      </c>
      <c r="G31" s="450">
        <v>1427701.7316300001</v>
      </c>
    </row>
    <row r="32" spans="1:7" s="439" customFormat="1" x14ac:dyDescent="0.2">
      <c r="A32" s="451" t="s">
        <v>1425</v>
      </c>
      <c r="B32" s="451" t="s">
        <v>1426</v>
      </c>
      <c r="C32" s="456" t="s">
        <v>1427</v>
      </c>
      <c r="D32" s="453">
        <v>991849.38236000005</v>
      </c>
      <c r="E32" s="453">
        <v>261728.80400999999</v>
      </c>
      <c r="F32" s="453">
        <v>730120.57834999997</v>
      </c>
      <c r="G32" s="453">
        <v>844461.53985000006</v>
      </c>
    </row>
    <row r="33" spans="1:7" s="439" customFormat="1" x14ac:dyDescent="0.2">
      <c r="A33" s="451" t="s">
        <v>1428</v>
      </c>
      <c r="B33" s="451" t="s">
        <v>1429</v>
      </c>
      <c r="C33" s="452" t="s">
        <v>1430</v>
      </c>
      <c r="D33" s="453">
        <v>6767.5959999999995</v>
      </c>
      <c r="E33" s="453"/>
      <c r="F33" s="453">
        <v>6767.5959999999995</v>
      </c>
      <c r="G33" s="453">
        <v>10372.35499</v>
      </c>
    </row>
    <row r="34" spans="1:7" s="439" customFormat="1" x14ac:dyDescent="0.2">
      <c r="A34" s="451" t="s">
        <v>1431</v>
      </c>
      <c r="B34" s="451" t="s">
        <v>1432</v>
      </c>
      <c r="C34" s="452" t="s">
        <v>1433</v>
      </c>
      <c r="D34" s="453">
        <v>200400</v>
      </c>
      <c r="E34" s="453"/>
      <c r="F34" s="453">
        <v>200400</v>
      </c>
      <c r="G34" s="453">
        <v>200400</v>
      </c>
    </row>
    <row r="35" spans="1:7" s="439" customFormat="1" x14ac:dyDescent="0.2">
      <c r="A35" s="451" t="s">
        <v>1434</v>
      </c>
      <c r="B35" s="451" t="s">
        <v>1435</v>
      </c>
      <c r="C35" s="452" t="s">
        <v>1436</v>
      </c>
      <c r="D35" s="453"/>
      <c r="E35" s="453"/>
      <c r="F35" s="453"/>
      <c r="G35" s="453">
        <v>180.49</v>
      </c>
    </row>
    <row r="36" spans="1:7" s="439" customFormat="1" x14ac:dyDescent="0.2">
      <c r="A36" s="451" t="s">
        <v>1437</v>
      </c>
      <c r="B36" s="451" t="s">
        <v>1438</v>
      </c>
      <c r="C36" s="452" t="s">
        <v>1439</v>
      </c>
      <c r="D36" s="453"/>
      <c r="E36" s="453"/>
      <c r="F36" s="453"/>
      <c r="G36" s="453"/>
    </row>
    <row r="37" spans="1:7" s="439" customFormat="1" x14ac:dyDescent="0.2">
      <c r="A37" s="451" t="s">
        <v>1440</v>
      </c>
      <c r="B37" s="451" t="s">
        <v>1441</v>
      </c>
      <c r="C37" s="452" t="s">
        <v>1442</v>
      </c>
      <c r="D37" s="453">
        <v>341444.93244999996</v>
      </c>
      <c r="E37" s="453"/>
      <c r="F37" s="453">
        <v>341444.93244999996</v>
      </c>
      <c r="G37" s="453">
        <v>372287.34679000004</v>
      </c>
    </row>
    <row r="38" spans="1:7" s="439" customFormat="1" x14ac:dyDescent="0.2">
      <c r="A38" s="451" t="s">
        <v>1443</v>
      </c>
      <c r="B38" s="451" t="s">
        <v>1444</v>
      </c>
      <c r="C38" s="452" t="s">
        <v>1445</v>
      </c>
      <c r="D38" s="453"/>
      <c r="E38" s="453"/>
      <c r="F38" s="453"/>
      <c r="G38" s="453"/>
    </row>
    <row r="39" spans="1:7" s="439" customFormat="1" x14ac:dyDescent="0.2">
      <c r="A39" s="451" t="s">
        <v>1446</v>
      </c>
      <c r="B39" s="451" t="s">
        <v>1447</v>
      </c>
      <c r="C39" s="452" t="s">
        <v>1448</v>
      </c>
      <c r="D39" s="453"/>
      <c r="E39" s="453"/>
      <c r="F39" s="453"/>
      <c r="G39" s="453"/>
    </row>
    <row r="40" spans="1:7" s="439" customFormat="1" x14ac:dyDescent="0.2">
      <c r="A40" s="448" t="s">
        <v>1449</v>
      </c>
      <c r="B40" s="448" t="s">
        <v>1450</v>
      </c>
      <c r="C40" s="449" t="s">
        <v>70</v>
      </c>
      <c r="D40" s="450">
        <v>2266491.8919800003</v>
      </c>
      <c r="E40" s="450">
        <v>0</v>
      </c>
      <c r="F40" s="450">
        <v>2266491.8919800003</v>
      </c>
      <c r="G40" s="450">
        <v>2005316.9594400001</v>
      </c>
    </row>
    <row r="41" spans="1:7" s="446" customFormat="1" x14ac:dyDescent="0.2">
      <c r="A41" s="451" t="s">
        <v>1451</v>
      </c>
      <c r="B41" s="451" t="s">
        <v>1452</v>
      </c>
      <c r="C41" s="452" t="s">
        <v>1453</v>
      </c>
      <c r="D41" s="453">
        <v>102088.59426000001</v>
      </c>
      <c r="E41" s="453"/>
      <c r="F41" s="453">
        <v>102088.59426000001</v>
      </c>
      <c r="G41" s="453">
        <v>40659.782850000003</v>
      </c>
    </row>
    <row r="42" spans="1:7" s="439" customFormat="1" x14ac:dyDescent="0.2">
      <c r="A42" s="451" t="s">
        <v>1454</v>
      </c>
      <c r="B42" s="451" t="s">
        <v>1455</v>
      </c>
      <c r="C42" s="452" t="s">
        <v>1456</v>
      </c>
      <c r="D42" s="453"/>
      <c r="E42" s="453"/>
      <c r="F42" s="453"/>
      <c r="G42" s="453"/>
    </row>
    <row r="43" spans="1:7" s="439" customFormat="1" x14ac:dyDescent="0.2">
      <c r="A43" s="451" t="s">
        <v>1457</v>
      </c>
      <c r="B43" s="451" t="s">
        <v>1458</v>
      </c>
      <c r="C43" s="452" t="s">
        <v>1459</v>
      </c>
      <c r="D43" s="453">
        <v>654.44399999999996</v>
      </c>
      <c r="E43" s="453"/>
      <c r="F43" s="453">
        <v>654.44399999999996</v>
      </c>
      <c r="G43" s="453">
        <v>653.61400000000003</v>
      </c>
    </row>
    <row r="44" spans="1:7" s="439" customFormat="1" x14ac:dyDescent="0.2">
      <c r="A44" s="451" t="s">
        <v>1460</v>
      </c>
      <c r="B44" s="451" t="s">
        <v>1461</v>
      </c>
      <c r="C44" s="452" t="s">
        <v>1462</v>
      </c>
      <c r="D44" s="453"/>
      <c r="E44" s="453"/>
      <c r="F44" s="453"/>
      <c r="G44" s="453"/>
    </row>
    <row r="45" spans="1:7" s="439" customFormat="1" x14ac:dyDescent="0.2">
      <c r="A45" s="451" t="s">
        <v>1463</v>
      </c>
      <c r="B45" s="451" t="s">
        <v>1464</v>
      </c>
      <c r="C45" s="452" t="s">
        <v>1465</v>
      </c>
      <c r="D45" s="453">
        <v>967228.93417000002</v>
      </c>
      <c r="E45" s="453"/>
      <c r="F45" s="453">
        <v>967228.93417000002</v>
      </c>
      <c r="G45" s="453">
        <v>996897.80466000002</v>
      </c>
    </row>
    <row r="46" spans="1:7" s="439" customFormat="1" x14ac:dyDescent="0.2">
      <c r="A46" s="457" t="s">
        <v>1466</v>
      </c>
      <c r="B46" s="451" t="s">
        <v>1467</v>
      </c>
      <c r="C46" s="452" t="s">
        <v>1468</v>
      </c>
      <c r="D46" s="453">
        <v>1196519.91955</v>
      </c>
      <c r="E46" s="453"/>
      <c r="F46" s="453">
        <v>1196519.91955</v>
      </c>
      <c r="G46" s="453">
        <v>967105.75792999996</v>
      </c>
    </row>
    <row r="47" spans="1:7" s="439" customFormat="1" x14ac:dyDescent="0.2">
      <c r="A47" s="448" t="s">
        <v>1469</v>
      </c>
      <c r="B47" s="448" t="s">
        <v>1470</v>
      </c>
      <c r="C47" s="449" t="s">
        <v>70</v>
      </c>
      <c r="D47" s="450">
        <v>9938912.6707199998</v>
      </c>
      <c r="E47" s="450">
        <v>42058.816160000002</v>
      </c>
      <c r="F47" s="450">
        <v>9896853.8545600008</v>
      </c>
      <c r="G47" s="450">
        <v>8094076.1748000002</v>
      </c>
    </row>
    <row r="48" spans="1:7" s="439" customFormat="1" x14ac:dyDescent="0.2">
      <c r="A48" s="448" t="s">
        <v>1471</v>
      </c>
      <c r="B48" s="448" t="s">
        <v>1472</v>
      </c>
      <c r="C48" s="449" t="s">
        <v>70</v>
      </c>
      <c r="D48" s="450">
        <v>329268.08445000002</v>
      </c>
      <c r="E48" s="450">
        <v>0</v>
      </c>
      <c r="F48" s="450">
        <v>329268.08445000002</v>
      </c>
      <c r="G48" s="450">
        <v>335037.70570000005</v>
      </c>
    </row>
    <row r="49" spans="1:7" s="439" customFormat="1" x14ac:dyDescent="0.2">
      <c r="A49" s="451" t="s">
        <v>1473</v>
      </c>
      <c r="B49" s="451" t="s">
        <v>1474</v>
      </c>
      <c r="C49" s="452" t="s">
        <v>1475</v>
      </c>
      <c r="D49" s="453"/>
      <c r="E49" s="453"/>
      <c r="F49" s="453"/>
      <c r="G49" s="453"/>
    </row>
    <row r="50" spans="1:7" s="439" customFormat="1" x14ac:dyDescent="0.2">
      <c r="A50" s="451" t="s">
        <v>1476</v>
      </c>
      <c r="B50" s="451" t="s">
        <v>1477</v>
      </c>
      <c r="C50" s="452" t="s">
        <v>1478</v>
      </c>
      <c r="D50" s="453">
        <v>265166.86244</v>
      </c>
      <c r="E50" s="453"/>
      <c r="F50" s="453">
        <v>265166.86244</v>
      </c>
      <c r="G50" s="453">
        <v>268260.92719000002</v>
      </c>
    </row>
    <row r="51" spans="1:7" s="439" customFormat="1" x14ac:dyDescent="0.2">
      <c r="A51" s="451" t="s">
        <v>1479</v>
      </c>
      <c r="B51" s="451" t="s">
        <v>1480</v>
      </c>
      <c r="C51" s="452" t="s">
        <v>1481</v>
      </c>
      <c r="D51" s="453">
        <v>1517.3119799999999</v>
      </c>
      <c r="E51" s="453"/>
      <c r="F51" s="453">
        <v>1517.3119799999999</v>
      </c>
      <c r="G51" s="453">
        <v>1145.87123</v>
      </c>
    </row>
    <row r="52" spans="1:7" s="439" customFormat="1" x14ac:dyDescent="0.2">
      <c r="A52" s="451" t="s">
        <v>1482</v>
      </c>
      <c r="B52" s="451" t="s">
        <v>1483</v>
      </c>
      <c r="C52" s="452" t="s">
        <v>1484</v>
      </c>
      <c r="D52" s="453">
        <v>7092.9361100000006</v>
      </c>
      <c r="E52" s="453"/>
      <c r="F52" s="453">
        <v>7092.9361100000006</v>
      </c>
      <c r="G52" s="453">
        <v>7200.0032699999992</v>
      </c>
    </row>
    <row r="53" spans="1:7" s="439" customFormat="1" x14ac:dyDescent="0.2">
      <c r="A53" s="451" t="s">
        <v>1485</v>
      </c>
      <c r="B53" s="451" t="s">
        <v>1486</v>
      </c>
      <c r="C53" s="452" t="s">
        <v>1487</v>
      </c>
      <c r="D53" s="453"/>
      <c r="E53" s="453"/>
      <c r="F53" s="453"/>
      <c r="G53" s="453"/>
    </row>
    <row r="54" spans="1:7" s="439" customFormat="1" x14ac:dyDescent="0.2">
      <c r="A54" s="451" t="s">
        <v>1488</v>
      </c>
      <c r="B54" s="451" t="s">
        <v>1489</v>
      </c>
      <c r="C54" s="452" t="s">
        <v>1490</v>
      </c>
      <c r="D54" s="453">
        <v>12275.716050000001</v>
      </c>
      <c r="E54" s="453"/>
      <c r="F54" s="453">
        <v>12275.716050000001</v>
      </c>
      <c r="G54" s="453">
        <v>16779.863079999999</v>
      </c>
    </row>
    <row r="55" spans="1:7" s="439" customFormat="1" x14ac:dyDescent="0.2">
      <c r="A55" s="451" t="s">
        <v>1491</v>
      </c>
      <c r="B55" s="451" t="s">
        <v>1492</v>
      </c>
      <c r="C55" s="452" t="s">
        <v>1493</v>
      </c>
      <c r="D55" s="453"/>
      <c r="E55" s="453"/>
      <c r="F55" s="453"/>
      <c r="G55" s="453"/>
    </row>
    <row r="56" spans="1:7" s="439" customFormat="1" x14ac:dyDescent="0.2">
      <c r="A56" s="451" t="s">
        <v>1494</v>
      </c>
      <c r="B56" s="451" t="s">
        <v>1495</v>
      </c>
      <c r="C56" s="452" t="s">
        <v>1496</v>
      </c>
      <c r="D56" s="453">
        <v>40834.677950000005</v>
      </c>
      <c r="E56" s="453"/>
      <c r="F56" s="453">
        <v>40834.677950000005</v>
      </c>
      <c r="G56" s="453">
        <v>40062.556969999998</v>
      </c>
    </row>
    <row r="57" spans="1:7" s="439" customFormat="1" x14ac:dyDescent="0.2">
      <c r="A57" s="451" t="s">
        <v>1497</v>
      </c>
      <c r="B57" s="451" t="s">
        <v>1498</v>
      </c>
      <c r="C57" s="452" t="s">
        <v>1499</v>
      </c>
      <c r="D57" s="453">
        <v>24.900400000000001</v>
      </c>
      <c r="E57" s="453"/>
      <c r="F57" s="453">
        <v>24.900400000000001</v>
      </c>
      <c r="G57" s="453">
        <v>84.915689999999998</v>
      </c>
    </row>
    <row r="58" spans="1:7" s="439" customFormat="1" x14ac:dyDescent="0.2">
      <c r="A58" s="451" t="s">
        <v>1500</v>
      </c>
      <c r="B58" s="451" t="s">
        <v>1501</v>
      </c>
      <c r="C58" s="452" t="s">
        <v>1502</v>
      </c>
      <c r="D58" s="453">
        <v>2355.6795200000001</v>
      </c>
      <c r="E58" s="453"/>
      <c r="F58" s="453">
        <v>2355.6795200000001</v>
      </c>
      <c r="G58" s="453">
        <v>1503.56827</v>
      </c>
    </row>
    <row r="59" spans="1:7" s="439" customFormat="1" x14ac:dyDescent="0.2">
      <c r="A59" s="448" t="s">
        <v>1503</v>
      </c>
      <c r="B59" s="448" t="s">
        <v>1504</v>
      </c>
      <c r="C59" s="449" t="s">
        <v>70</v>
      </c>
      <c r="D59" s="450">
        <v>3751846.8684799997</v>
      </c>
      <c r="E59" s="450">
        <v>42058.816160000002</v>
      </c>
      <c r="F59" s="450">
        <v>3709788.0523199998</v>
      </c>
      <c r="G59" s="450">
        <v>2058849.8674099999</v>
      </c>
    </row>
    <row r="60" spans="1:7" s="439" customFormat="1" x14ac:dyDescent="0.2">
      <c r="A60" s="451" t="s">
        <v>1505</v>
      </c>
      <c r="B60" s="451" t="s">
        <v>1506</v>
      </c>
      <c r="C60" s="452" t="s">
        <v>1507</v>
      </c>
      <c r="D60" s="453">
        <v>559593.35218999989</v>
      </c>
      <c r="E60" s="453">
        <v>19593.591160000004</v>
      </c>
      <c r="F60" s="453">
        <v>539999.76102999994</v>
      </c>
      <c r="G60" s="453">
        <v>517107.31406</v>
      </c>
    </row>
    <row r="61" spans="1:7" s="439" customFormat="1" x14ac:dyDescent="0.2">
      <c r="A61" s="451" t="s">
        <v>1508</v>
      </c>
      <c r="B61" s="451" t="s">
        <v>1509</v>
      </c>
      <c r="C61" s="452" t="s">
        <v>1510</v>
      </c>
      <c r="D61" s="453"/>
      <c r="E61" s="453"/>
      <c r="F61" s="453"/>
      <c r="G61" s="453"/>
    </row>
    <row r="62" spans="1:7" s="439" customFormat="1" x14ac:dyDescent="0.2">
      <c r="A62" s="451" t="s">
        <v>1511</v>
      </c>
      <c r="B62" s="451" t="s">
        <v>1512</v>
      </c>
      <c r="C62" s="452" t="s">
        <v>1513</v>
      </c>
      <c r="D62" s="453"/>
      <c r="E62" s="453"/>
      <c r="F62" s="453"/>
      <c r="G62" s="453"/>
    </row>
    <row r="63" spans="1:7" s="439" customFormat="1" x14ac:dyDescent="0.2">
      <c r="A63" s="451" t="s">
        <v>1514</v>
      </c>
      <c r="B63" s="451" t="s">
        <v>1515</v>
      </c>
      <c r="C63" s="452" t="s">
        <v>1516</v>
      </c>
      <c r="D63" s="453">
        <v>32280.447029999999</v>
      </c>
      <c r="E63" s="453"/>
      <c r="F63" s="453">
        <v>32280.447029999999</v>
      </c>
      <c r="G63" s="453">
        <v>33177.387820000004</v>
      </c>
    </row>
    <row r="64" spans="1:7" s="439" customFormat="1" x14ac:dyDescent="0.2">
      <c r="A64" s="451" t="s">
        <v>1517</v>
      </c>
      <c r="B64" s="451" t="s">
        <v>1518</v>
      </c>
      <c r="C64" s="452" t="s">
        <v>1519</v>
      </c>
      <c r="D64" s="453">
        <v>54287.064839999992</v>
      </c>
      <c r="E64" s="453">
        <v>20071.742750000001</v>
      </c>
      <c r="F64" s="453">
        <v>34215.322090000001</v>
      </c>
      <c r="G64" s="453">
        <v>25318.36304</v>
      </c>
    </row>
    <row r="65" spans="1:7" s="439" customFormat="1" x14ac:dyDescent="0.2">
      <c r="A65" s="451" t="s">
        <v>1520</v>
      </c>
      <c r="B65" s="451" t="s">
        <v>1521</v>
      </c>
      <c r="C65" s="452" t="s">
        <v>1522</v>
      </c>
      <c r="D65" s="453">
        <v>58599.564829999996</v>
      </c>
      <c r="E65" s="453"/>
      <c r="F65" s="453">
        <v>58599.564829999996</v>
      </c>
      <c r="G65" s="453">
        <v>1300</v>
      </c>
    </row>
    <row r="66" spans="1:7" s="439" customFormat="1" x14ac:dyDescent="0.2">
      <c r="A66" s="451" t="s">
        <v>1523</v>
      </c>
      <c r="B66" s="451" t="s">
        <v>1524</v>
      </c>
      <c r="C66" s="452" t="s">
        <v>1525</v>
      </c>
      <c r="D66" s="453"/>
      <c r="E66" s="453"/>
      <c r="F66" s="453"/>
      <c r="G66" s="453"/>
    </row>
    <row r="67" spans="1:7" s="439" customFormat="1" x14ac:dyDescent="0.2">
      <c r="A67" s="451" t="s">
        <v>1526</v>
      </c>
      <c r="B67" s="451" t="s">
        <v>1527</v>
      </c>
      <c r="C67" s="452" t="s">
        <v>1528</v>
      </c>
      <c r="D67" s="453"/>
      <c r="E67" s="453"/>
      <c r="F67" s="453"/>
      <c r="G67" s="453"/>
    </row>
    <row r="68" spans="1:7" s="439" customFormat="1" x14ac:dyDescent="0.2">
      <c r="A68" s="451" t="s">
        <v>1529</v>
      </c>
      <c r="B68" s="451" t="s">
        <v>1530</v>
      </c>
      <c r="C68" s="452" t="s">
        <v>1531</v>
      </c>
      <c r="D68" s="453">
        <v>3087.1191600000002</v>
      </c>
      <c r="E68" s="453"/>
      <c r="F68" s="453">
        <v>3087.1191600000002</v>
      </c>
      <c r="G68" s="453">
        <v>2987.8684799999996</v>
      </c>
    </row>
    <row r="69" spans="1:7" s="439" customFormat="1" x14ac:dyDescent="0.2">
      <c r="A69" s="451" t="s">
        <v>1532</v>
      </c>
      <c r="B69" s="451" t="s">
        <v>1533</v>
      </c>
      <c r="C69" s="452" t="s">
        <v>1534</v>
      </c>
      <c r="D69" s="453"/>
      <c r="E69" s="453"/>
      <c r="F69" s="453"/>
      <c r="G69" s="453"/>
    </row>
    <row r="70" spans="1:7" s="439" customFormat="1" x14ac:dyDescent="0.2">
      <c r="A70" s="451" t="s">
        <v>1535</v>
      </c>
      <c r="B70" s="451" t="s">
        <v>1536</v>
      </c>
      <c r="C70" s="452" t="s">
        <v>1537</v>
      </c>
      <c r="D70" s="453"/>
      <c r="E70" s="453"/>
      <c r="F70" s="453"/>
      <c r="G70" s="453"/>
    </row>
    <row r="71" spans="1:7" s="439" customFormat="1" x14ac:dyDescent="0.2">
      <c r="A71" s="451" t="s">
        <v>1538</v>
      </c>
      <c r="B71" s="451" t="s">
        <v>1539</v>
      </c>
      <c r="C71" s="452" t="s">
        <v>1540</v>
      </c>
      <c r="D71" s="453"/>
      <c r="E71" s="453"/>
      <c r="F71" s="453"/>
      <c r="G71" s="453"/>
    </row>
    <row r="72" spans="1:7" s="439" customFormat="1" x14ac:dyDescent="0.2">
      <c r="A72" s="451" t="s">
        <v>1541</v>
      </c>
      <c r="B72" s="451" t="s">
        <v>1542</v>
      </c>
      <c r="C72" s="452" t="s">
        <v>1543</v>
      </c>
      <c r="D72" s="453">
        <v>6327.7370000000001</v>
      </c>
      <c r="E72" s="453"/>
      <c r="F72" s="453">
        <v>6327.7370000000001</v>
      </c>
      <c r="G72" s="453">
        <v>5917.61</v>
      </c>
    </row>
    <row r="73" spans="1:7" s="439" customFormat="1" x14ac:dyDescent="0.2">
      <c r="A73" s="451" t="s">
        <v>1544</v>
      </c>
      <c r="B73" s="451" t="s">
        <v>1545</v>
      </c>
      <c r="C73" s="452" t="s">
        <v>1546</v>
      </c>
      <c r="D73" s="453">
        <v>1.0089999999999999</v>
      </c>
      <c r="E73" s="453"/>
      <c r="F73" s="453">
        <v>1.0089999999999999</v>
      </c>
      <c r="G73" s="453"/>
    </row>
    <row r="74" spans="1:7" s="439" customFormat="1" x14ac:dyDescent="0.2">
      <c r="A74" s="451" t="s">
        <v>1547</v>
      </c>
      <c r="B74" s="451" t="s">
        <v>76</v>
      </c>
      <c r="C74" s="452" t="s">
        <v>1548</v>
      </c>
      <c r="D74" s="453">
        <v>10096.95616</v>
      </c>
      <c r="E74" s="453"/>
      <c r="F74" s="453">
        <v>10096.95616</v>
      </c>
      <c r="G74" s="453">
        <v>3578.5056099999997</v>
      </c>
    </row>
    <row r="75" spans="1:7" s="439" customFormat="1" x14ac:dyDescent="0.2">
      <c r="A75" s="451" t="s">
        <v>1549</v>
      </c>
      <c r="B75" s="451" t="s">
        <v>1550</v>
      </c>
      <c r="C75" s="452" t="s">
        <v>1551</v>
      </c>
      <c r="D75" s="453">
        <v>648.70546999999999</v>
      </c>
      <c r="E75" s="453"/>
      <c r="F75" s="453">
        <v>648.70546999999999</v>
      </c>
      <c r="G75" s="453">
        <v>36.590000000000003</v>
      </c>
    </row>
    <row r="76" spans="1:7" s="439" customFormat="1" x14ac:dyDescent="0.2">
      <c r="A76" s="451" t="s">
        <v>1552</v>
      </c>
      <c r="B76" s="451" t="s">
        <v>1553</v>
      </c>
      <c r="C76" s="452" t="s">
        <v>1554</v>
      </c>
      <c r="D76" s="453">
        <v>3511.80908</v>
      </c>
      <c r="E76" s="453"/>
      <c r="F76" s="453">
        <v>3511.80908</v>
      </c>
      <c r="G76" s="453">
        <v>703.10631000000001</v>
      </c>
    </row>
    <row r="77" spans="1:7" s="439" customFormat="1" x14ac:dyDescent="0.2">
      <c r="A77" s="451" t="s">
        <v>1555</v>
      </c>
      <c r="B77" s="451" t="s">
        <v>1556</v>
      </c>
      <c r="C77" s="452" t="s">
        <v>1557</v>
      </c>
      <c r="D77" s="453">
        <v>39150.501019999996</v>
      </c>
      <c r="E77" s="453"/>
      <c r="F77" s="453">
        <v>39150.501019999996</v>
      </c>
      <c r="G77" s="453">
        <v>37896.308259999998</v>
      </c>
    </row>
    <row r="78" spans="1:7" s="439" customFormat="1" x14ac:dyDescent="0.2">
      <c r="A78" s="451" t="s">
        <v>1558</v>
      </c>
      <c r="B78" s="451" t="s">
        <v>1559</v>
      </c>
      <c r="C78" s="452" t="s">
        <v>1560</v>
      </c>
      <c r="D78" s="453"/>
      <c r="E78" s="453"/>
      <c r="F78" s="453"/>
      <c r="G78" s="453"/>
    </row>
    <row r="79" spans="1:7" s="439" customFormat="1" x14ac:dyDescent="0.2">
      <c r="A79" s="451" t="s">
        <v>1561</v>
      </c>
      <c r="B79" s="451" t="s">
        <v>1562</v>
      </c>
      <c r="C79" s="452" t="s">
        <v>1563</v>
      </c>
      <c r="D79" s="453"/>
      <c r="E79" s="453"/>
      <c r="F79" s="453"/>
      <c r="G79" s="453"/>
    </row>
    <row r="80" spans="1:7" s="439" customFormat="1" x14ac:dyDescent="0.2">
      <c r="A80" s="451" t="s">
        <v>1564</v>
      </c>
      <c r="B80" s="451" t="s">
        <v>1565</v>
      </c>
      <c r="C80" s="452" t="s">
        <v>1566</v>
      </c>
      <c r="D80" s="453"/>
      <c r="E80" s="453"/>
      <c r="F80" s="453"/>
      <c r="G80" s="453"/>
    </row>
    <row r="81" spans="1:7" s="439" customFormat="1" x14ac:dyDescent="0.2">
      <c r="A81" s="454" t="s">
        <v>1567</v>
      </c>
      <c r="B81" s="451" t="s">
        <v>1568</v>
      </c>
      <c r="C81" s="452" t="s">
        <v>1569</v>
      </c>
      <c r="D81" s="453"/>
      <c r="E81" s="453"/>
      <c r="F81" s="453"/>
      <c r="G81" s="453"/>
    </row>
    <row r="82" spans="1:7" s="439" customFormat="1" x14ac:dyDescent="0.2">
      <c r="A82" s="454" t="s">
        <v>1570</v>
      </c>
      <c r="B82" s="451" t="s">
        <v>1571</v>
      </c>
      <c r="C82" s="452" t="s">
        <v>1572</v>
      </c>
      <c r="D82" s="453"/>
      <c r="E82" s="453"/>
      <c r="F82" s="453"/>
      <c r="G82" s="453"/>
    </row>
    <row r="83" spans="1:7" s="439" customFormat="1" x14ac:dyDescent="0.2">
      <c r="A83" s="454" t="s">
        <v>1573</v>
      </c>
      <c r="B83" s="451" t="s">
        <v>1574</v>
      </c>
      <c r="C83" s="452" t="s">
        <v>1575</v>
      </c>
      <c r="D83" s="453">
        <v>125763.83562</v>
      </c>
      <c r="E83" s="453"/>
      <c r="F83" s="453">
        <v>125763.83562</v>
      </c>
      <c r="G83" s="453">
        <v>125759.67936000001</v>
      </c>
    </row>
    <row r="84" spans="1:7" s="439" customFormat="1" x14ac:dyDescent="0.2">
      <c r="A84" s="454" t="s">
        <v>1576</v>
      </c>
      <c r="B84" s="454" t="s">
        <v>1577</v>
      </c>
      <c r="C84" s="458" t="s">
        <v>1578</v>
      </c>
      <c r="D84" s="453"/>
      <c r="E84" s="453"/>
      <c r="F84" s="453"/>
      <c r="G84" s="453"/>
    </row>
    <row r="85" spans="1:7" s="439" customFormat="1" x14ac:dyDescent="0.2">
      <c r="A85" s="454" t="s">
        <v>1579</v>
      </c>
      <c r="B85" s="451" t="s">
        <v>1580</v>
      </c>
      <c r="C85" s="452" t="s">
        <v>1581</v>
      </c>
      <c r="D85" s="453">
        <v>37442.794429999994</v>
      </c>
      <c r="E85" s="453"/>
      <c r="F85" s="453">
        <v>37442.794429999994</v>
      </c>
      <c r="G85" s="453">
        <v>44126.359209999995</v>
      </c>
    </row>
    <row r="86" spans="1:7" s="446" customFormat="1" x14ac:dyDescent="0.2">
      <c r="A86" s="454" t="s">
        <v>1582</v>
      </c>
      <c r="B86" s="451" t="s">
        <v>1583</v>
      </c>
      <c r="C86" s="452" t="s">
        <v>1584</v>
      </c>
      <c r="D86" s="453">
        <v>4572.1779800000004</v>
      </c>
      <c r="E86" s="453"/>
      <c r="F86" s="453">
        <v>4572.1779800000004</v>
      </c>
      <c r="G86" s="453">
        <v>4083.6567500000001</v>
      </c>
    </row>
    <row r="87" spans="1:7" s="439" customFormat="1" x14ac:dyDescent="0.2">
      <c r="A87" s="454" t="s">
        <v>1585</v>
      </c>
      <c r="B87" s="451" t="s">
        <v>1586</v>
      </c>
      <c r="C87" s="452" t="s">
        <v>1587</v>
      </c>
      <c r="D87" s="453">
        <v>2776040.5915100002</v>
      </c>
      <c r="E87" s="453"/>
      <c r="F87" s="453">
        <v>2776040.5915100002</v>
      </c>
      <c r="G87" s="453">
        <v>1226619.28798</v>
      </c>
    </row>
    <row r="88" spans="1:7" s="439" customFormat="1" x14ac:dyDescent="0.2">
      <c r="A88" s="459" t="s">
        <v>1588</v>
      </c>
      <c r="B88" s="459" t="s">
        <v>1589</v>
      </c>
      <c r="C88" s="460" t="s">
        <v>1590</v>
      </c>
      <c r="D88" s="464">
        <v>40443.203160000005</v>
      </c>
      <c r="E88" s="464">
        <v>2393.48225</v>
      </c>
      <c r="F88" s="464">
        <v>38049.720909999996</v>
      </c>
      <c r="G88" s="464">
        <v>30237.830529999999</v>
      </c>
    </row>
    <row r="89" spans="1:7" s="439" customFormat="1" x14ac:dyDescent="0.2">
      <c r="A89" s="448" t="s">
        <v>1591</v>
      </c>
      <c r="B89" s="448" t="s">
        <v>1592</v>
      </c>
      <c r="C89" s="449" t="s">
        <v>70</v>
      </c>
      <c r="D89" s="450">
        <v>5857797.7177900001</v>
      </c>
      <c r="E89" s="450">
        <v>0</v>
      </c>
      <c r="F89" s="450">
        <v>5857797.7177900001</v>
      </c>
      <c r="G89" s="450">
        <v>5700188.6016899999</v>
      </c>
    </row>
    <row r="90" spans="1:7" s="439" customFormat="1" x14ac:dyDescent="0.2">
      <c r="A90" s="461" t="s">
        <v>1593</v>
      </c>
      <c r="B90" s="461" t="s">
        <v>1594</v>
      </c>
      <c r="C90" s="462" t="s">
        <v>1595</v>
      </c>
      <c r="D90" s="463"/>
      <c r="E90" s="453"/>
      <c r="F90" s="453"/>
      <c r="G90" s="453"/>
    </row>
    <row r="91" spans="1:7" s="439" customFormat="1" x14ac:dyDescent="0.2">
      <c r="A91" s="451" t="s">
        <v>1596</v>
      </c>
      <c r="B91" s="451" t="s">
        <v>1597</v>
      </c>
      <c r="C91" s="452" t="s">
        <v>1598</v>
      </c>
      <c r="D91" s="453"/>
      <c r="E91" s="453"/>
      <c r="F91" s="453"/>
      <c r="G91" s="453"/>
    </row>
    <row r="92" spans="1:7" s="439" customFormat="1" x14ac:dyDescent="0.2">
      <c r="A92" s="451" t="s">
        <v>1599</v>
      </c>
      <c r="B92" s="451" t="s">
        <v>1600</v>
      </c>
      <c r="C92" s="452" t="s">
        <v>1601</v>
      </c>
      <c r="D92" s="453"/>
      <c r="E92" s="453"/>
      <c r="F92" s="453"/>
      <c r="G92" s="453"/>
    </row>
    <row r="93" spans="1:7" s="439" customFormat="1" x14ac:dyDescent="0.2">
      <c r="A93" s="451" t="s">
        <v>1602</v>
      </c>
      <c r="B93" s="451" t="s">
        <v>1603</v>
      </c>
      <c r="C93" s="452" t="s">
        <v>1604</v>
      </c>
      <c r="D93" s="453">
        <v>956140.55252000003</v>
      </c>
      <c r="E93" s="453"/>
      <c r="F93" s="453">
        <v>956140.55252000003</v>
      </c>
      <c r="G93" s="453">
        <v>905292.68945000006</v>
      </c>
    </row>
    <row r="94" spans="1:7" s="439" customFormat="1" x14ac:dyDescent="0.2">
      <c r="A94" s="451" t="s">
        <v>1605</v>
      </c>
      <c r="B94" s="451" t="s">
        <v>1606</v>
      </c>
      <c r="C94" s="452" t="s">
        <v>1607</v>
      </c>
      <c r="D94" s="453">
        <v>58456.599479999997</v>
      </c>
      <c r="E94" s="453"/>
      <c r="F94" s="453">
        <v>58456.599479999997</v>
      </c>
      <c r="G94" s="453">
        <v>70405.394029999996</v>
      </c>
    </row>
    <row r="95" spans="1:7" s="439" customFormat="1" x14ac:dyDescent="0.2">
      <c r="A95" s="451" t="s">
        <v>1608</v>
      </c>
      <c r="B95" s="451" t="s">
        <v>1609</v>
      </c>
      <c r="C95" s="452" t="s">
        <v>1610</v>
      </c>
      <c r="D95" s="453">
        <v>2006447.9536899999</v>
      </c>
      <c r="E95" s="453"/>
      <c r="F95" s="453">
        <v>2006447.9536899999</v>
      </c>
      <c r="G95" s="453">
        <v>1876878.1547099999</v>
      </c>
    </row>
    <row r="96" spans="1:7" s="439" customFormat="1" x14ac:dyDescent="0.2">
      <c r="A96" s="451" t="s">
        <v>1611</v>
      </c>
      <c r="B96" s="451" t="s">
        <v>1612</v>
      </c>
      <c r="C96" s="452" t="s">
        <v>1613</v>
      </c>
      <c r="D96" s="453">
        <v>62735.314290000002</v>
      </c>
      <c r="E96" s="453"/>
      <c r="F96" s="453">
        <v>62735.314290000002</v>
      </c>
      <c r="G96" s="453">
        <v>51791.653380000003</v>
      </c>
    </row>
    <row r="97" spans="1:7" s="439" customFormat="1" x14ac:dyDescent="0.2">
      <c r="A97" s="451" t="s">
        <v>1614</v>
      </c>
      <c r="B97" s="451" t="s">
        <v>1615</v>
      </c>
      <c r="C97" s="452" t="s">
        <v>1616</v>
      </c>
      <c r="D97" s="453">
        <v>1786834.6392600001</v>
      </c>
      <c r="E97" s="453"/>
      <c r="F97" s="453">
        <v>1786834.6392600001</v>
      </c>
      <c r="G97" s="453">
        <v>2520993.4580600001</v>
      </c>
    </row>
    <row r="98" spans="1:7" s="445" customFormat="1" x14ac:dyDescent="0.2">
      <c r="A98" s="451" t="s">
        <v>1617</v>
      </c>
      <c r="B98" s="451" t="s">
        <v>1618</v>
      </c>
      <c r="C98" s="452" t="s">
        <v>1619</v>
      </c>
      <c r="D98" s="453">
        <v>972370.38564999995</v>
      </c>
      <c r="E98" s="453"/>
      <c r="F98" s="453">
        <v>972370.38564999995</v>
      </c>
      <c r="G98" s="453">
        <v>259367.55121000001</v>
      </c>
    </row>
    <row r="99" spans="1:7" s="445" customFormat="1" x14ac:dyDescent="0.2">
      <c r="A99" s="451" t="s">
        <v>1620</v>
      </c>
      <c r="B99" s="451" t="s">
        <v>1621</v>
      </c>
      <c r="C99" s="452" t="s">
        <v>1622</v>
      </c>
      <c r="D99" s="453">
        <v>2982.0770699999998</v>
      </c>
      <c r="E99" s="453"/>
      <c r="F99" s="453">
        <v>2982.0770699999998</v>
      </c>
      <c r="G99" s="453">
        <v>3671.4035599999997</v>
      </c>
    </row>
    <row r="100" spans="1:7" s="445" customFormat="1" x14ac:dyDescent="0.2">
      <c r="A100" s="451" t="s">
        <v>1623</v>
      </c>
      <c r="B100" s="451" t="s">
        <v>1624</v>
      </c>
      <c r="C100" s="452" t="s">
        <v>1625</v>
      </c>
      <c r="D100" s="453">
        <v>86.722999999999999</v>
      </c>
      <c r="E100" s="453"/>
      <c r="F100" s="453">
        <v>86.722999999999999</v>
      </c>
      <c r="G100" s="453">
        <v>52.747</v>
      </c>
    </row>
    <row r="101" spans="1:7" s="445" customFormat="1" x14ac:dyDescent="0.2">
      <c r="A101" s="459" t="s">
        <v>1626</v>
      </c>
      <c r="B101" s="459" t="s">
        <v>1627</v>
      </c>
      <c r="C101" s="460" t="s">
        <v>1628</v>
      </c>
      <c r="D101" s="464">
        <v>11743.472830000001</v>
      </c>
      <c r="E101" s="453"/>
      <c r="F101" s="453">
        <v>11743.472830000001</v>
      </c>
      <c r="G101" s="464">
        <v>11735.550289999999</v>
      </c>
    </row>
    <row r="102" spans="1:7" s="445" customFormat="1" ht="12.75" customHeight="1" x14ac:dyDescent="0.2">
      <c r="A102" s="465"/>
      <c r="B102" s="465"/>
      <c r="C102" s="465"/>
      <c r="E102" s="466"/>
      <c r="F102" s="467"/>
      <c r="G102" s="468"/>
    </row>
    <row r="103" spans="1:7" s="446" customFormat="1" ht="12.75" customHeight="1" x14ac:dyDescent="0.2">
      <c r="A103" s="465"/>
      <c r="B103" s="465"/>
      <c r="C103" s="465"/>
      <c r="D103" s="445"/>
      <c r="E103" s="469"/>
      <c r="F103" s="470"/>
      <c r="G103" s="468"/>
    </row>
    <row r="104" spans="1:7" s="446" customFormat="1" ht="12.75" customHeight="1" x14ac:dyDescent="0.2">
      <c r="A104" s="471"/>
      <c r="B104" s="472"/>
      <c r="C104" s="473"/>
      <c r="D104" s="474">
        <v>1</v>
      </c>
      <c r="E104" s="474">
        <v>2</v>
      </c>
      <c r="F104" s="475"/>
      <c r="G104" s="476"/>
    </row>
    <row r="105" spans="1:7" s="446" customFormat="1" ht="21" customHeight="1" x14ac:dyDescent="0.2">
      <c r="A105" s="1195" t="s">
        <v>1352</v>
      </c>
      <c r="B105" s="1196"/>
      <c r="C105" s="1199" t="s">
        <v>1353</v>
      </c>
      <c r="D105" s="1201" t="s">
        <v>1354</v>
      </c>
      <c r="E105" s="1202"/>
      <c r="F105" s="477"/>
      <c r="G105" s="478"/>
    </row>
    <row r="106" spans="1:7" s="446" customFormat="1" x14ac:dyDescent="0.2">
      <c r="A106" s="1197"/>
      <c r="B106" s="1198"/>
      <c r="C106" s="1200"/>
      <c r="D106" s="479" t="s">
        <v>1355</v>
      </c>
      <c r="E106" s="480" t="s">
        <v>1356</v>
      </c>
      <c r="F106" s="477"/>
      <c r="G106" s="478"/>
    </row>
    <row r="107" spans="1:7" s="446" customFormat="1" x14ac:dyDescent="0.2">
      <c r="A107" s="448"/>
      <c r="B107" s="448" t="s">
        <v>1629</v>
      </c>
      <c r="C107" s="449" t="s">
        <v>70</v>
      </c>
      <c r="D107" s="450">
        <v>54387702.166160002</v>
      </c>
      <c r="E107" s="450">
        <v>51042678.169750005</v>
      </c>
      <c r="F107" s="477"/>
      <c r="G107" s="478"/>
    </row>
    <row r="108" spans="1:7" s="439" customFormat="1" x14ac:dyDescent="0.2">
      <c r="A108" s="448" t="s">
        <v>1630</v>
      </c>
      <c r="B108" s="448" t="s">
        <v>1631</v>
      </c>
      <c r="C108" s="449" t="s">
        <v>70</v>
      </c>
      <c r="D108" s="450">
        <v>45815014.824589998</v>
      </c>
      <c r="E108" s="450">
        <v>43765814.113860004</v>
      </c>
      <c r="F108" s="481"/>
      <c r="G108" s="468"/>
    </row>
    <row r="109" spans="1:7" s="439" customFormat="1" x14ac:dyDescent="0.2">
      <c r="A109" s="448" t="s">
        <v>1632</v>
      </c>
      <c r="B109" s="448" t="s">
        <v>1633</v>
      </c>
      <c r="C109" s="449" t="s">
        <v>70</v>
      </c>
      <c r="D109" s="450">
        <v>37712031.753260002</v>
      </c>
      <c r="E109" s="450">
        <v>37516827.143119998</v>
      </c>
      <c r="F109" s="477"/>
      <c r="G109" s="478"/>
    </row>
    <row r="110" spans="1:7" s="439" customFormat="1" x14ac:dyDescent="0.2">
      <c r="A110" s="451" t="s">
        <v>1634</v>
      </c>
      <c r="B110" s="451" t="s">
        <v>1635</v>
      </c>
      <c r="C110" s="452" t="s">
        <v>1636</v>
      </c>
      <c r="D110" s="453">
        <v>29779072.477650002</v>
      </c>
      <c r="E110" s="453">
        <v>30496734.067179997</v>
      </c>
      <c r="F110" s="475"/>
      <c r="G110" s="476"/>
    </row>
    <row r="111" spans="1:7" s="439" customFormat="1" x14ac:dyDescent="0.2">
      <c r="A111" s="451" t="s">
        <v>1637</v>
      </c>
      <c r="B111" s="451" t="s">
        <v>1638</v>
      </c>
      <c r="C111" s="452" t="s">
        <v>1639</v>
      </c>
      <c r="D111" s="453">
        <v>9756404.5771000013</v>
      </c>
      <c r="E111" s="453">
        <v>8843295.1995400004</v>
      </c>
      <c r="F111" s="477"/>
      <c r="G111" s="468"/>
    </row>
    <row r="112" spans="1:7" s="439" customFormat="1" x14ac:dyDescent="0.2">
      <c r="A112" s="451" t="s">
        <v>1640</v>
      </c>
      <c r="B112" s="451" t="s">
        <v>1641</v>
      </c>
      <c r="C112" s="452" t="s">
        <v>1642</v>
      </c>
      <c r="D112" s="453"/>
      <c r="E112" s="453"/>
      <c r="F112" s="481"/>
      <c r="G112" s="478"/>
    </row>
    <row r="113" spans="1:7" s="439" customFormat="1" x14ac:dyDescent="0.2">
      <c r="A113" s="451" t="s">
        <v>1643</v>
      </c>
      <c r="B113" s="451" t="s">
        <v>1644</v>
      </c>
      <c r="C113" s="452" t="s">
        <v>1645</v>
      </c>
      <c r="D113" s="453">
        <v>-1834937.9369300003</v>
      </c>
      <c r="E113" s="453">
        <v>-1834814.7594300001</v>
      </c>
      <c r="F113" s="481"/>
      <c r="G113" s="468"/>
    </row>
    <row r="114" spans="1:7" s="446" customFormat="1" x14ac:dyDescent="0.2">
      <c r="A114" s="451" t="s">
        <v>1646</v>
      </c>
      <c r="B114" s="451" t="s">
        <v>1647</v>
      </c>
      <c r="C114" s="452" t="s">
        <v>1648</v>
      </c>
      <c r="D114" s="453">
        <v>2023.634</v>
      </c>
      <c r="E114" s="453">
        <v>2021.94</v>
      </c>
      <c r="F114" s="475"/>
      <c r="G114" s="476"/>
    </row>
    <row r="115" spans="1:7" s="439" customFormat="1" x14ac:dyDescent="0.2">
      <c r="A115" s="459" t="s">
        <v>1649</v>
      </c>
      <c r="B115" s="459" t="s">
        <v>1650</v>
      </c>
      <c r="C115" s="460" t="s">
        <v>1651</v>
      </c>
      <c r="D115" s="453">
        <v>9469.00144</v>
      </c>
      <c r="E115" s="453">
        <v>9590.6958300000006</v>
      </c>
      <c r="F115" s="475"/>
      <c r="G115" s="476"/>
    </row>
    <row r="116" spans="1:7" s="446" customFormat="1" x14ac:dyDescent="0.2">
      <c r="A116" s="448" t="s">
        <v>1652</v>
      </c>
      <c r="B116" s="448" t="s">
        <v>1653</v>
      </c>
      <c r="C116" s="449" t="s">
        <v>70</v>
      </c>
      <c r="D116" s="450">
        <v>2122810.3545300001</v>
      </c>
      <c r="E116" s="450">
        <v>1384899.8436799999</v>
      </c>
      <c r="F116" s="481"/>
      <c r="G116" s="468"/>
    </row>
    <row r="117" spans="1:7" s="439" customFormat="1" x14ac:dyDescent="0.2">
      <c r="A117" s="451" t="s">
        <v>1654</v>
      </c>
      <c r="B117" s="451" t="s">
        <v>1655</v>
      </c>
      <c r="C117" s="452" t="s">
        <v>1656</v>
      </c>
      <c r="D117" s="453">
        <v>59531.017180000003</v>
      </c>
      <c r="E117" s="453">
        <v>57838.222849999998</v>
      </c>
      <c r="F117" s="475"/>
      <c r="G117" s="476"/>
    </row>
    <row r="118" spans="1:7" s="439" customFormat="1" x14ac:dyDescent="0.2">
      <c r="A118" s="451" t="s">
        <v>1657</v>
      </c>
      <c r="B118" s="451" t="s">
        <v>1658</v>
      </c>
      <c r="C118" s="452" t="s">
        <v>1659</v>
      </c>
      <c r="D118" s="453">
        <v>70682.635439999998</v>
      </c>
      <c r="E118" s="453">
        <v>61682.664990000005</v>
      </c>
      <c r="F118" s="481"/>
      <c r="G118" s="468"/>
    </row>
    <row r="119" spans="1:7" s="439" customFormat="1" x14ac:dyDescent="0.2">
      <c r="A119" s="451" t="s">
        <v>1660</v>
      </c>
      <c r="B119" s="451" t="s">
        <v>1661</v>
      </c>
      <c r="C119" s="452" t="s">
        <v>1662</v>
      </c>
      <c r="D119" s="453">
        <v>168691.40647999998</v>
      </c>
      <c r="E119" s="453">
        <v>162627.57842999999</v>
      </c>
      <c r="F119" s="481"/>
      <c r="G119" s="468"/>
    </row>
    <row r="120" spans="1:7" s="446" customFormat="1" x14ac:dyDescent="0.2">
      <c r="A120" s="451" t="s">
        <v>1663</v>
      </c>
      <c r="B120" s="451" t="s">
        <v>1664</v>
      </c>
      <c r="C120" s="452" t="s">
        <v>1665</v>
      </c>
      <c r="D120" s="453">
        <v>46122.607550000001</v>
      </c>
      <c r="E120" s="453">
        <v>41569.126700000001</v>
      </c>
      <c r="F120" s="481"/>
      <c r="G120" s="468"/>
    </row>
    <row r="121" spans="1:7" s="446" customFormat="1" x14ac:dyDescent="0.2">
      <c r="A121" s="451" t="s">
        <v>1666</v>
      </c>
      <c r="B121" s="454" t="s">
        <v>1667</v>
      </c>
      <c r="C121" s="452" t="s">
        <v>1668</v>
      </c>
      <c r="D121" s="453">
        <v>606275.14775</v>
      </c>
      <c r="E121" s="453">
        <v>601814.69949999999</v>
      </c>
      <c r="F121" s="481"/>
      <c r="G121" s="468"/>
    </row>
    <row r="122" spans="1:7" s="439" customFormat="1" x14ac:dyDescent="0.2">
      <c r="A122" s="459" t="s">
        <v>1669</v>
      </c>
      <c r="B122" s="459" t="s">
        <v>1670</v>
      </c>
      <c r="C122" s="482" t="s">
        <v>1671</v>
      </c>
      <c r="D122" s="453">
        <v>1171507.5401300001</v>
      </c>
      <c r="E122" s="453">
        <v>459367.55121000001</v>
      </c>
      <c r="F122" s="481"/>
      <c r="G122" s="468"/>
    </row>
    <row r="123" spans="1:7" s="446" customFormat="1" x14ac:dyDescent="0.2">
      <c r="A123" s="448" t="s">
        <v>1672</v>
      </c>
      <c r="B123" s="448" t="s">
        <v>1673</v>
      </c>
      <c r="C123" s="449" t="s">
        <v>70</v>
      </c>
      <c r="D123" s="450">
        <v>5980172.7167999996</v>
      </c>
      <c r="E123" s="450">
        <v>4864087.1270599999</v>
      </c>
      <c r="F123" s="481"/>
      <c r="G123" s="468"/>
    </row>
    <row r="124" spans="1:7" s="439" customFormat="1" x14ac:dyDescent="0.2">
      <c r="A124" s="451" t="s">
        <v>1674</v>
      </c>
      <c r="B124" s="451" t="s">
        <v>1675</v>
      </c>
      <c r="C124" s="452" t="s">
        <v>70</v>
      </c>
      <c r="D124" s="453">
        <v>1154989.03009</v>
      </c>
      <c r="E124" s="453">
        <v>1167048.5025299999</v>
      </c>
      <c r="F124" s="475"/>
      <c r="G124" s="476"/>
    </row>
    <row r="125" spans="1:7" s="439" customFormat="1" x14ac:dyDescent="0.2">
      <c r="A125" s="451" t="s">
        <v>1676</v>
      </c>
      <c r="B125" s="451" t="s">
        <v>1677</v>
      </c>
      <c r="C125" s="452" t="s">
        <v>1678</v>
      </c>
      <c r="D125" s="453"/>
      <c r="E125" s="453"/>
      <c r="F125" s="481"/>
      <c r="G125" s="468"/>
    </row>
    <row r="126" spans="1:7" s="439" customFormat="1" x14ac:dyDescent="0.2">
      <c r="A126" s="459" t="s">
        <v>1679</v>
      </c>
      <c r="B126" s="459" t="s">
        <v>1680</v>
      </c>
      <c r="C126" s="460" t="s">
        <v>1681</v>
      </c>
      <c r="D126" s="453">
        <v>4825183.68671</v>
      </c>
      <c r="E126" s="453">
        <v>3697038.6245300001</v>
      </c>
      <c r="F126" s="481"/>
      <c r="G126" s="468"/>
    </row>
    <row r="127" spans="1:7" s="439" customFormat="1" x14ac:dyDescent="0.2">
      <c r="A127" s="448" t="s">
        <v>1682</v>
      </c>
      <c r="B127" s="448" t="s">
        <v>1683</v>
      </c>
      <c r="C127" s="449" t="s">
        <v>70</v>
      </c>
      <c r="D127" s="450">
        <v>8572687.3415699992</v>
      </c>
      <c r="E127" s="450">
        <v>7276864.0558899995</v>
      </c>
      <c r="F127" s="477"/>
      <c r="G127" s="478"/>
    </row>
    <row r="128" spans="1:7" s="439" customFormat="1" x14ac:dyDescent="0.2">
      <c r="A128" s="448" t="s">
        <v>1684</v>
      </c>
      <c r="B128" s="448" t="s">
        <v>1685</v>
      </c>
      <c r="C128" s="449" t="s">
        <v>70</v>
      </c>
      <c r="D128" s="450">
        <v>3000</v>
      </c>
      <c r="E128" s="450">
        <v>3270</v>
      </c>
      <c r="F128" s="477"/>
      <c r="G128" s="478"/>
    </row>
    <row r="129" spans="1:7" s="439" customFormat="1" x14ac:dyDescent="0.2">
      <c r="A129" s="451" t="s">
        <v>1686</v>
      </c>
      <c r="B129" s="451" t="s">
        <v>1685</v>
      </c>
      <c r="C129" s="452" t="s">
        <v>1687</v>
      </c>
      <c r="D129" s="453">
        <v>3000</v>
      </c>
      <c r="E129" s="453">
        <v>3270</v>
      </c>
      <c r="F129" s="481"/>
      <c r="G129" s="468"/>
    </row>
    <row r="130" spans="1:7" s="439" customFormat="1" x14ac:dyDescent="0.2">
      <c r="A130" s="448" t="s">
        <v>1688</v>
      </c>
      <c r="B130" s="448" t="s">
        <v>1689</v>
      </c>
      <c r="C130" s="449" t="s">
        <v>70</v>
      </c>
      <c r="D130" s="450">
        <v>4865230.2408799995</v>
      </c>
      <c r="E130" s="450">
        <v>3950825.8941500001</v>
      </c>
      <c r="F130" s="477"/>
      <c r="G130" s="478"/>
    </row>
    <row r="131" spans="1:7" s="439" customFormat="1" x14ac:dyDescent="0.2">
      <c r="A131" s="451" t="s">
        <v>1690</v>
      </c>
      <c r="B131" s="451" t="s">
        <v>1691</v>
      </c>
      <c r="C131" s="452" t="s">
        <v>1692</v>
      </c>
      <c r="D131" s="453">
        <v>2148694.7952400004</v>
      </c>
      <c r="E131" s="453">
        <v>2053493.3189900001</v>
      </c>
      <c r="F131" s="477"/>
      <c r="G131" s="478"/>
    </row>
    <row r="132" spans="1:7" s="439" customFormat="1" x14ac:dyDescent="0.2">
      <c r="A132" s="451" t="s">
        <v>1693</v>
      </c>
      <c r="B132" s="451" t="s">
        <v>1694</v>
      </c>
      <c r="C132" s="452" t="s">
        <v>1695</v>
      </c>
      <c r="D132" s="453">
        <v>96088.594260000013</v>
      </c>
      <c r="E132" s="453">
        <v>41159.782850000003</v>
      </c>
      <c r="F132" s="477"/>
      <c r="G132" s="478"/>
    </row>
    <row r="133" spans="1:7" s="446" customFormat="1" x14ac:dyDescent="0.2">
      <c r="A133" s="451" t="s">
        <v>1696</v>
      </c>
      <c r="B133" s="451" t="s">
        <v>1697</v>
      </c>
      <c r="C133" s="452" t="s">
        <v>1698</v>
      </c>
      <c r="D133" s="453"/>
      <c r="E133" s="453"/>
      <c r="F133" s="477"/>
      <c r="G133" s="478"/>
    </row>
    <row r="134" spans="1:7" s="439" customFormat="1" x14ac:dyDescent="0.2">
      <c r="A134" s="451" t="s">
        <v>1699</v>
      </c>
      <c r="B134" s="451" t="s">
        <v>1700</v>
      </c>
      <c r="C134" s="452" t="s">
        <v>1701</v>
      </c>
      <c r="D134" s="453">
        <v>33348.313000000002</v>
      </c>
      <c r="E134" s="453">
        <v>33291.368999999999</v>
      </c>
      <c r="F134" s="477"/>
      <c r="G134" s="478"/>
    </row>
    <row r="135" spans="1:7" s="439" customFormat="1" x14ac:dyDescent="0.2">
      <c r="A135" s="451" t="s">
        <v>1702</v>
      </c>
      <c r="B135" s="451" t="s">
        <v>1703</v>
      </c>
      <c r="C135" s="452" t="s">
        <v>1704</v>
      </c>
      <c r="D135" s="453"/>
      <c r="E135" s="453"/>
      <c r="F135" s="481"/>
      <c r="G135" s="468"/>
    </row>
    <row r="136" spans="1:7" s="439" customFormat="1" x14ac:dyDescent="0.2">
      <c r="A136" s="451" t="s">
        <v>1705</v>
      </c>
      <c r="B136" s="451" t="s">
        <v>1706</v>
      </c>
      <c r="C136" s="452" t="s">
        <v>1707</v>
      </c>
      <c r="D136" s="453"/>
      <c r="E136" s="453"/>
      <c r="F136" s="477"/>
      <c r="G136" s="478"/>
    </row>
    <row r="137" spans="1:7" s="439" customFormat="1" x14ac:dyDescent="0.2">
      <c r="A137" s="451" t="s">
        <v>1708</v>
      </c>
      <c r="B137" s="451" t="s">
        <v>1709</v>
      </c>
      <c r="C137" s="452" t="s">
        <v>1710</v>
      </c>
      <c r="D137" s="453">
        <v>266324.68800000002</v>
      </c>
      <c r="E137" s="453">
        <v>301858.34541999997</v>
      </c>
      <c r="F137" s="481"/>
      <c r="G137" s="468"/>
    </row>
    <row r="138" spans="1:7" s="439" customFormat="1" x14ac:dyDescent="0.2">
      <c r="A138" s="451" t="s">
        <v>1711</v>
      </c>
      <c r="B138" s="451" t="s">
        <v>1712</v>
      </c>
      <c r="C138" s="452" t="s">
        <v>1713</v>
      </c>
      <c r="D138" s="453">
        <v>2320773.8503799997</v>
      </c>
      <c r="E138" s="453">
        <v>1521023.0778899998</v>
      </c>
      <c r="F138" s="477"/>
      <c r="G138" s="478"/>
    </row>
    <row r="139" spans="1:7" s="439" customFormat="1" x14ac:dyDescent="0.2">
      <c r="A139" s="448" t="s">
        <v>1714</v>
      </c>
      <c r="B139" s="448" t="s">
        <v>1715</v>
      </c>
      <c r="C139" s="449" t="s">
        <v>70</v>
      </c>
      <c r="D139" s="450">
        <v>3704457.1006899998</v>
      </c>
      <c r="E139" s="450">
        <v>3322768.1617400004</v>
      </c>
      <c r="F139" s="477"/>
      <c r="G139" s="478"/>
    </row>
    <row r="140" spans="1:7" s="439" customFormat="1" x14ac:dyDescent="0.2">
      <c r="A140" s="451" t="s">
        <v>1716</v>
      </c>
      <c r="B140" s="451" t="s">
        <v>1717</v>
      </c>
      <c r="C140" s="452" t="s">
        <v>1718</v>
      </c>
      <c r="D140" s="453">
        <v>80016.807920000007</v>
      </c>
      <c r="E140" s="453">
        <v>85929.543999999994</v>
      </c>
      <c r="F140" s="481"/>
      <c r="G140" s="468"/>
    </row>
    <row r="141" spans="1:7" s="439" customFormat="1" x14ac:dyDescent="0.2">
      <c r="A141" s="451" t="s">
        <v>1719</v>
      </c>
      <c r="B141" s="451" t="s">
        <v>1720</v>
      </c>
      <c r="C141" s="452" t="s">
        <v>1721</v>
      </c>
      <c r="D141" s="453"/>
      <c r="E141" s="453"/>
      <c r="F141" s="481"/>
      <c r="G141" s="468"/>
    </row>
    <row r="142" spans="1:7" s="439" customFormat="1" x14ac:dyDescent="0.2">
      <c r="A142" s="451" t="s">
        <v>1722</v>
      </c>
      <c r="B142" s="451" t="s">
        <v>1723</v>
      </c>
      <c r="C142" s="452" t="s">
        <v>1724</v>
      </c>
      <c r="D142" s="453"/>
      <c r="E142" s="453"/>
      <c r="F142" s="477"/>
      <c r="G142" s="478"/>
    </row>
    <row r="143" spans="1:7" s="439" customFormat="1" x14ac:dyDescent="0.2">
      <c r="A143" s="451" t="s">
        <v>1725</v>
      </c>
      <c r="B143" s="451" t="s">
        <v>1726</v>
      </c>
      <c r="C143" s="452" t="s">
        <v>1727</v>
      </c>
      <c r="D143" s="453"/>
      <c r="E143" s="453"/>
      <c r="F143" s="481"/>
      <c r="G143" s="468"/>
    </row>
    <row r="144" spans="1:7" s="439" customFormat="1" x14ac:dyDescent="0.2">
      <c r="A144" s="451" t="s">
        <v>1728</v>
      </c>
      <c r="B144" s="451" t="s">
        <v>1729</v>
      </c>
      <c r="C144" s="452" t="s">
        <v>1730</v>
      </c>
      <c r="D144" s="453">
        <v>823376.07019999996</v>
      </c>
      <c r="E144" s="453">
        <v>717839.29759000009</v>
      </c>
      <c r="F144" s="477"/>
      <c r="G144" s="478"/>
    </row>
    <row r="145" spans="1:7" s="439" customFormat="1" x14ac:dyDescent="0.2">
      <c r="A145" s="451" t="s">
        <v>1731</v>
      </c>
      <c r="B145" s="451" t="s">
        <v>1732</v>
      </c>
      <c r="C145" s="452" t="s">
        <v>1733</v>
      </c>
      <c r="D145" s="453"/>
      <c r="E145" s="453"/>
      <c r="F145" s="481"/>
      <c r="G145" s="468"/>
    </row>
    <row r="146" spans="1:7" s="439" customFormat="1" x14ac:dyDescent="0.2">
      <c r="A146" s="451" t="s">
        <v>1734</v>
      </c>
      <c r="B146" s="451" t="s">
        <v>1735</v>
      </c>
      <c r="C146" s="452" t="s">
        <v>1736</v>
      </c>
      <c r="D146" s="453">
        <v>73294.75940000001</v>
      </c>
      <c r="E146" s="453">
        <v>69013.666789999988</v>
      </c>
    </row>
    <row r="147" spans="1:7" s="439" customFormat="1" ht="12.75" customHeight="1" x14ac:dyDescent="0.2">
      <c r="A147" s="451" t="s">
        <v>1737</v>
      </c>
      <c r="B147" s="451" t="s">
        <v>1738</v>
      </c>
      <c r="C147" s="452" t="s">
        <v>1739</v>
      </c>
      <c r="D147" s="453"/>
      <c r="E147" s="453"/>
    </row>
    <row r="148" spans="1:7" s="439" customFormat="1" x14ac:dyDescent="0.2">
      <c r="A148" s="451" t="s">
        <v>1740</v>
      </c>
      <c r="B148" s="451" t="s">
        <v>1741</v>
      </c>
      <c r="C148" s="452" t="s">
        <v>1742</v>
      </c>
      <c r="D148" s="453">
        <v>58599.564829999996</v>
      </c>
      <c r="E148" s="453">
        <v>800</v>
      </c>
    </row>
    <row r="149" spans="1:7" s="439" customFormat="1" ht="12.75" customHeight="1" x14ac:dyDescent="0.2">
      <c r="A149" s="451" t="s">
        <v>1743</v>
      </c>
      <c r="B149" s="451" t="s">
        <v>1744</v>
      </c>
      <c r="C149" s="452" t="s">
        <v>1745</v>
      </c>
      <c r="D149" s="453">
        <v>472727.77</v>
      </c>
      <c r="E149" s="453">
        <v>422437.734</v>
      </c>
    </row>
    <row r="150" spans="1:7" s="439" customFormat="1" ht="12.75" customHeight="1" x14ac:dyDescent="0.2">
      <c r="A150" s="451" t="s">
        <v>1746</v>
      </c>
      <c r="B150" s="451" t="s">
        <v>1747</v>
      </c>
      <c r="C150" s="452" t="s">
        <v>1748</v>
      </c>
      <c r="D150" s="453">
        <v>44246.599000000002</v>
      </c>
      <c r="E150" s="453">
        <v>57885.114869999998</v>
      </c>
    </row>
    <row r="151" spans="1:7" s="439" customFormat="1" ht="12.75" customHeight="1" x14ac:dyDescent="0.2">
      <c r="A151" s="451" t="s">
        <v>1749</v>
      </c>
      <c r="B151" s="451" t="s">
        <v>1533</v>
      </c>
      <c r="C151" s="452" t="s">
        <v>1534</v>
      </c>
      <c r="D151" s="453">
        <v>206330.65376000002</v>
      </c>
      <c r="E151" s="453">
        <v>194980.63935000001</v>
      </c>
    </row>
    <row r="152" spans="1:7" s="439" customFormat="1" ht="12.75" customHeight="1" x14ac:dyDescent="0.2">
      <c r="A152" s="451" t="s">
        <v>1750</v>
      </c>
      <c r="B152" s="451" t="s">
        <v>1536</v>
      </c>
      <c r="C152" s="452" t="s">
        <v>1537</v>
      </c>
      <c r="D152" s="453">
        <v>91783.959099999993</v>
      </c>
      <c r="E152" s="453">
        <v>85923.55</v>
      </c>
    </row>
    <row r="153" spans="1:7" s="439" customFormat="1" ht="12.75" customHeight="1" x14ac:dyDescent="0.2">
      <c r="A153" s="451" t="s">
        <v>1751</v>
      </c>
      <c r="B153" s="451" t="s">
        <v>1539</v>
      </c>
      <c r="C153" s="452" t="s">
        <v>1540</v>
      </c>
      <c r="D153" s="453">
        <v>3.6</v>
      </c>
      <c r="E153" s="453"/>
    </row>
    <row r="154" spans="1:7" s="439" customFormat="1" ht="12.75" customHeight="1" x14ac:dyDescent="0.2">
      <c r="A154" s="451" t="s">
        <v>1752</v>
      </c>
      <c r="B154" s="451" t="s">
        <v>1542</v>
      </c>
      <c r="C154" s="452" t="s">
        <v>1543</v>
      </c>
      <c r="D154" s="453">
        <v>279.18124999999998</v>
      </c>
      <c r="E154" s="453">
        <v>178.57499999999999</v>
      </c>
    </row>
    <row r="155" spans="1:7" s="439" customFormat="1" ht="12.75" customHeight="1" x14ac:dyDescent="0.2">
      <c r="A155" s="451" t="s">
        <v>1753</v>
      </c>
      <c r="B155" s="451" t="s">
        <v>1545</v>
      </c>
      <c r="C155" s="452" t="s">
        <v>1546</v>
      </c>
      <c r="D155" s="453">
        <v>89425.995999999999</v>
      </c>
      <c r="E155" s="453">
        <v>81996.907999999996</v>
      </c>
    </row>
    <row r="156" spans="1:7" s="439" customFormat="1" ht="12.75" customHeight="1" x14ac:dyDescent="0.2">
      <c r="A156" s="451" t="s">
        <v>1754</v>
      </c>
      <c r="B156" s="451" t="s">
        <v>76</v>
      </c>
      <c r="C156" s="452" t="s">
        <v>1548</v>
      </c>
      <c r="D156" s="453">
        <v>23290.987840000002</v>
      </c>
      <c r="E156" s="453">
        <v>12848.01663</v>
      </c>
    </row>
    <row r="157" spans="1:7" s="439" customFormat="1" ht="12.75" customHeight="1" x14ac:dyDescent="0.2">
      <c r="A157" s="451" t="s">
        <v>1755</v>
      </c>
      <c r="B157" s="451" t="s">
        <v>1756</v>
      </c>
      <c r="C157" s="452" t="s">
        <v>1757</v>
      </c>
      <c r="D157" s="453">
        <v>48405.554899999996</v>
      </c>
      <c r="E157" s="453">
        <v>37503.873719999996</v>
      </c>
    </row>
    <row r="158" spans="1:7" s="439" customFormat="1" ht="12.75" customHeight="1" x14ac:dyDescent="0.2">
      <c r="A158" s="451" t="s">
        <v>1758</v>
      </c>
      <c r="B158" s="451" t="s">
        <v>1759</v>
      </c>
      <c r="C158" s="452" t="s">
        <v>1760</v>
      </c>
      <c r="D158" s="453">
        <v>9664.2980000000007</v>
      </c>
      <c r="E158" s="453">
        <v>9860.4752000000008</v>
      </c>
    </row>
    <row r="159" spans="1:7" s="439" customFormat="1" ht="12.75" customHeight="1" x14ac:dyDescent="0.2">
      <c r="A159" s="451" t="s">
        <v>1761</v>
      </c>
      <c r="B159" s="451" t="s">
        <v>1762</v>
      </c>
      <c r="C159" s="452" t="s">
        <v>1763</v>
      </c>
      <c r="D159" s="453">
        <v>28824.664580000001</v>
      </c>
      <c r="E159" s="453">
        <v>19275.078580000001</v>
      </c>
    </row>
    <row r="160" spans="1:7" s="439" customFormat="1" ht="12.75" customHeight="1" x14ac:dyDescent="0.2">
      <c r="A160" s="451" t="s">
        <v>1764</v>
      </c>
      <c r="B160" s="451" t="s">
        <v>1765</v>
      </c>
      <c r="C160" s="452" t="s">
        <v>1766</v>
      </c>
      <c r="D160" s="453"/>
      <c r="E160" s="453"/>
    </row>
    <row r="161" spans="1:7" s="439" customFormat="1" ht="12.75" customHeight="1" x14ac:dyDescent="0.2">
      <c r="A161" s="451" t="s">
        <v>1767</v>
      </c>
      <c r="B161" s="451" t="s">
        <v>1562</v>
      </c>
      <c r="C161" s="452" t="s">
        <v>1563</v>
      </c>
      <c r="D161" s="453"/>
      <c r="E161" s="453"/>
    </row>
    <row r="162" spans="1:7" s="439" customFormat="1" ht="12.75" customHeight="1" x14ac:dyDescent="0.2">
      <c r="A162" s="451" t="s">
        <v>1768</v>
      </c>
      <c r="B162" s="451" t="s">
        <v>1769</v>
      </c>
      <c r="C162" s="452" t="s">
        <v>1770</v>
      </c>
      <c r="D162" s="453"/>
      <c r="E162" s="453"/>
    </row>
    <row r="163" spans="1:7" s="439" customFormat="1" ht="12.75" customHeight="1" x14ac:dyDescent="0.2">
      <c r="A163" s="451" t="s">
        <v>1771</v>
      </c>
      <c r="B163" s="451" t="s">
        <v>1772</v>
      </c>
      <c r="C163" s="452" t="s">
        <v>1773</v>
      </c>
      <c r="D163" s="453"/>
      <c r="E163" s="453"/>
    </row>
    <row r="164" spans="1:7" s="445" customFormat="1" ht="12.75" customHeight="1" x14ac:dyDescent="0.2">
      <c r="A164" s="451" t="s">
        <v>1774</v>
      </c>
      <c r="B164" s="451" t="s">
        <v>1775</v>
      </c>
      <c r="C164" s="452" t="s">
        <v>1776</v>
      </c>
      <c r="D164" s="453"/>
      <c r="E164" s="453"/>
      <c r="F164" s="439"/>
      <c r="G164" s="439"/>
    </row>
    <row r="165" spans="1:7" s="445" customFormat="1" ht="12.75" customHeight="1" x14ac:dyDescent="0.2">
      <c r="A165" s="451" t="s">
        <v>1777</v>
      </c>
      <c r="B165" s="451" t="s">
        <v>1778</v>
      </c>
      <c r="C165" s="452" t="s">
        <v>1779</v>
      </c>
      <c r="D165" s="453">
        <v>123623.2294</v>
      </c>
      <c r="E165" s="453">
        <v>93174.695639999991</v>
      </c>
      <c r="F165" s="439"/>
      <c r="G165" s="439"/>
    </row>
    <row r="166" spans="1:7" s="445" customFormat="1" ht="12.75" customHeight="1" x14ac:dyDescent="0.2">
      <c r="A166" s="451" t="s">
        <v>1780</v>
      </c>
      <c r="B166" s="454" t="s">
        <v>1577</v>
      </c>
      <c r="C166" s="458" t="s">
        <v>1578</v>
      </c>
      <c r="D166" s="453"/>
      <c r="E166" s="453">
        <v>14894.596649999999</v>
      </c>
    </row>
    <row r="167" spans="1:7" s="445" customFormat="1" ht="12.75" customHeight="1" x14ac:dyDescent="0.2">
      <c r="A167" s="454" t="s">
        <v>1781</v>
      </c>
      <c r="B167" s="451" t="s">
        <v>1782</v>
      </c>
      <c r="C167" s="452" t="s">
        <v>1783</v>
      </c>
      <c r="D167" s="453">
        <v>18703.195150000003</v>
      </c>
      <c r="E167" s="453">
        <v>19297.87414</v>
      </c>
    </row>
    <row r="168" spans="1:7" s="445" customFormat="1" ht="12.75" customHeight="1" x14ac:dyDescent="0.2">
      <c r="A168" s="454" t="s">
        <v>1784</v>
      </c>
      <c r="B168" s="451" t="s">
        <v>1785</v>
      </c>
      <c r="C168" s="452" t="s">
        <v>1786</v>
      </c>
      <c r="D168" s="453">
        <v>37113.038399999998</v>
      </c>
      <c r="E168" s="453">
        <v>39565.060810000003</v>
      </c>
    </row>
    <row r="169" spans="1:7" s="445" customFormat="1" ht="12.75" customHeight="1" x14ac:dyDescent="0.2">
      <c r="A169" s="454" t="s">
        <v>1787</v>
      </c>
      <c r="B169" s="451" t="s">
        <v>1788</v>
      </c>
      <c r="C169" s="452" t="s">
        <v>1789</v>
      </c>
      <c r="D169" s="453">
        <v>1385458.2420299998</v>
      </c>
      <c r="E169" s="453">
        <v>1210905.4910899999</v>
      </c>
    </row>
    <row r="170" spans="1:7" s="445" customFormat="1" ht="12.75" customHeight="1" x14ac:dyDescent="0.2">
      <c r="A170" s="483" t="s">
        <v>1790</v>
      </c>
      <c r="B170" s="459" t="s">
        <v>1791</v>
      </c>
      <c r="C170" s="460" t="s">
        <v>1792</v>
      </c>
      <c r="D170" s="464">
        <v>89288.928929999995</v>
      </c>
      <c r="E170" s="464">
        <v>148458.05968000001</v>
      </c>
    </row>
    <row r="171" spans="1:7" s="445" customFormat="1" x14ac:dyDescent="0.2">
      <c r="D171" s="441"/>
      <c r="E171" s="441"/>
      <c r="F171" s="441"/>
      <c r="G171" s="441"/>
    </row>
    <row r="172" spans="1:7" s="445" customFormat="1" x14ac:dyDescent="0.2">
      <c r="D172" s="441"/>
      <c r="E172" s="441"/>
      <c r="F172" s="441"/>
      <c r="G172" s="441"/>
    </row>
    <row r="173" spans="1:7" s="445" customFormat="1" x14ac:dyDescent="0.2">
      <c r="D173" s="441"/>
      <c r="E173" s="441"/>
      <c r="F173" s="441"/>
      <c r="G173" s="441"/>
    </row>
    <row r="174" spans="1:7" s="445" customFormat="1" x14ac:dyDescent="0.2">
      <c r="D174" s="441"/>
      <c r="E174" s="441"/>
      <c r="F174" s="441"/>
      <c r="G174" s="441"/>
    </row>
    <row r="175" spans="1:7" s="445" customFormat="1" x14ac:dyDescent="0.2">
      <c r="D175" s="441"/>
      <c r="E175" s="441"/>
      <c r="F175" s="441"/>
      <c r="G175" s="441"/>
    </row>
    <row r="176" spans="1:7" s="445" customFormat="1" x14ac:dyDescent="0.2">
      <c r="D176" s="441"/>
      <c r="E176" s="441"/>
      <c r="F176" s="441"/>
      <c r="G176" s="441"/>
    </row>
    <row r="177" spans="4:7" s="445" customFormat="1" x14ac:dyDescent="0.2">
      <c r="D177" s="441"/>
      <c r="E177" s="441"/>
      <c r="F177" s="441"/>
      <c r="G177" s="441"/>
    </row>
    <row r="178" spans="4:7" s="445" customFormat="1" x14ac:dyDescent="0.2">
      <c r="D178" s="441"/>
      <c r="E178" s="441"/>
      <c r="F178" s="441"/>
      <c r="G178" s="441"/>
    </row>
    <row r="179" spans="4:7" s="445" customFormat="1" x14ac:dyDescent="0.2">
      <c r="D179" s="441"/>
      <c r="E179" s="441"/>
      <c r="F179" s="441"/>
      <c r="G179" s="441"/>
    </row>
    <row r="180" spans="4:7" s="445" customFormat="1" x14ac:dyDescent="0.2">
      <c r="D180" s="441"/>
      <c r="E180" s="441"/>
      <c r="F180" s="441"/>
      <c r="G180" s="441"/>
    </row>
    <row r="181" spans="4:7" s="445" customFormat="1" x14ac:dyDescent="0.2">
      <c r="D181" s="441"/>
      <c r="E181" s="441"/>
      <c r="F181" s="441"/>
      <c r="G181" s="441"/>
    </row>
    <row r="182" spans="4:7" s="445" customFormat="1" x14ac:dyDescent="0.2">
      <c r="D182" s="441"/>
      <c r="E182" s="441"/>
      <c r="F182" s="441"/>
      <c r="G182" s="441"/>
    </row>
    <row r="183" spans="4:7" s="445" customFormat="1" x14ac:dyDescent="0.2">
      <c r="D183" s="441"/>
      <c r="E183" s="441"/>
      <c r="F183" s="441"/>
      <c r="G183" s="441"/>
    </row>
    <row r="184" spans="4:7" s="445" customFormat="1" x14ac:dyDescent="0.2">
      <c r="D184" s="441"/>
      <c r="E184" s="441"/>
      <c r="F184" s="441"/>
      <c r="G184" s="441"/>
    </row>
    <row r="185" spans="4:7" s="445" customFormat="1" x14ac:dyDescent="0.2">
      <c r="D185" s="441"/>
      <c r="E185" s="441"/>
      <c r="F185" s="441"/>
      <c r="G185" s="441"/>
    </row>
    <row r="186" spans="4:7" s="445" customFormat="1" x14ac:dyDescent="0.2">
      <c r="D186" s="441"/>
      <c r="E186" s="441"/>
      <c r="F186" s="441"/>
      <c r="G186" s="441"/>
    </row>
    <row r="187" spans="4:7" s="445" customFormat="1" x14ac:dyDescent="0.2">
      <c r="D187" s="441"/>
      <c r="E187" s="441"/>
      <c r="F187" s="441"/>
      <c r="G187" s="441"/>
    </row>
    <row r="188" spans="4:7" s="445" customFormat="1" x14ac:dyDescent="0.2">
      <c r="D188" s="441"/>
      <c r="E188" s="441"/>
      <c r="F188" s="441"/>
      <c r="G188" s="441"/>
    </row>
    <row r="189" spans="4:7" s="445" customFormat="1" x14ac:dyDescent="0.2">
      <c r="D189" s="441"/>
      <c r="E189" s="441"/>
      <c r="F189" s="441"/>
      <c r="G189" s="441"/>
    </row>
    <row r="190" spans="4:7" s="445" customFormat="1" x14ac:dyDescent="0.2">
      <c r="D190" s="441"/>
      <c r="E190" s="441"/>
      <c r="F190" s="441"/>
      <c r="G190" s="441"/>
    </row>
    <row r="191" spans="4:7" s="445" customFormat="1" x14ac:dyDescent="0.2">
      <c r="D191" s="441"/>
      <c r="E191" s="441"/>
      <c r="F191" s="441"/>
      <c r="G191" s="441"/>
    </row>
    <row r="192" spans="4:7" s="445" customFormat="1" x14ac:dyDescent="0.2">
      <c r="D192" s="441"/>
      <c r="E192" s="441"/>
      <c r="F192" s="441"/>
      <c r="G192" s="441"/>
    </row>
    <row r="193" spans="4:7" s="445" customFormat="1" x14ac:dyDescent="0.2">
      <c r="D193" s="441"/>
      <c r="E193" s="441"/>
      <c r="F193" s="441"/>
      <c r="G193" s="441"/>
    </row>
    <row r="194" spans="4:7" s="445" customFormat="1" x14ac:dyDescent="0.2">
      <c r="D194" s="441"/>
      <c r="E194" s="441"/>
      <c r="F194" s="441"/>
      <c r="G194" s="441"/>
    </row>
    <row r="195" spans="4:7" s="445" customFormat="1" x14ac:dyDescent="0.2">
      <c r="D195" s="441"/>
      <c r="E195" s="441"/>
      <c r="F195" s="441"/>
      <c r="G195" s="441"/>
    </row>
    <row r="196" spans="4:7" s="445" customFormat="1" x14ac:dyDescent="0.2">
      <c r="D196" s="441"/>
      <c r="E196" s="441"/>
      <c r="F196" s="441"/>
      <c r="G196" s="441"/>
    </row>
    <row r="197" spans="4:7" s="445" customFormat="1" x14ac:dyDescent="0.2">
      <c r="D197" s="441"/>
      <c r="E197" s="441"/>
      <c r="F197" s="441"/>
      <c r="G197" s="441"/>
    </row>
    <row r="198" spans="4:7" s="445" customFormat="1" x14ac:dyDescent="0.2">
      <c r="D198" s="441"/>
      <c r="E198" s="441"/>
      <c r="F198" s="441"/>
      <c r="G198" s="441"/>
    </row>
    <row r="199" spans="4:7" s="445" customFormat="1" x14ac:dyDescent="0.2">
      <c r="D199" s="441"/>
      <c r="E199" s="441"/>
      <c r="F199" s="441"/>
      <c r="G199" s="441"/>
    </row>
    <row r="200" spans="4:7" s="445" customFormat="1" x14ac:dyDescent="0.2">
      <c r="D200" s="441"/>
      <c r="E200" s="441"/>
      <c r="F200" s="441"/>
      <c r="G200" s="441"/>
    </row>
    <row r="201" spans="4:7" s="445" customFormat="1" x14ac:dyDescent="0.2">
      <c r="D201" s="441"/>
      <c r="E201" s="441"/>
      <c r="F201" s="441"/>
      <c r="G201" s="441"/>
    </row>
    <row r="202" spans="4:7" s="445" customFormat="1" x14ac:dyDescent="0.2">
      <c r="D202" s="441"/>
      <c r="E202" s="441"/>
      <c r="F202" s="441"/>
      <c r="G202" s="441"/>
    </row>
    <row r="203" spans="4:7" s="445" customFormat="1" x14ac:dyDescent="0.2">
      <c r="D203" s="441"/>
      <c r="E203" s="441"/>
      <c r="F203" s="441"/>
      <c r="G203" s="441"/>
    </row>
    <row r="204" spans="4:7" s="445" customFormat="1" x14ac:dyDescent="0.2">
      <c r="D204" s="441"/>
      <c r="E204" s="441"/>
      <c r="F204" s="441"/>
      <c r="G204" s="441"/>
    </row>
    <row r="205" spans="4:7" s="445" customFormat="1" x14ac:dyDescent="0.2">
      <c r="D205" s="441"/>
      <c r="E205" s="441"/>
      <c r="F205" s="441"/>
      <c r="G205" s="441"/>
    </row>
    <row r="206" spans="4:7" s="445" customFormat="1" x14ac:dyDescent="0.2">
      <c r="D206" s="441"/>
      <c r="E206" s="441"/>
      <c r="F206" s="441"/>
      <c r="G206" s="441"/>
    </row>
    <row r="207" spans="4:7" s="445" customFormat="1" x14ac:dyDescent="0.2">
      <c r="D207" s="441"/>
      <c r="E207" s="441"/>
      <c r="F207" s="441"/>
      <c r="G207" s="441"/>
    </row>
    <row r="208" spans="4:7" s="445" customFormat="1" x14ac:dyDescent="0.2">
      <c r="D208" s="441"/>
      <c r="E208" s="441"/>
      <c r="F208" s="441"/>
      <c r="G208" s="441"/>
    </row>
    <row r="209" spans="4:7" s="445" customFormat="1" x14ac:dyDescent="0.2">
      <c r="D209" s="441"/>
      <c r="E209" s="441"/>
      <c r="F209" s="441"/>
      <c r="G209" s="441"/>
    </row>
    <row r="210" spans="4:7" s="445" customFormat="1" x14ac:dyDescent="0.2">
      <c r="D210" s="441"/>
      <c r="E210" s="441"/>
      <c r="F210" s="441"/>
      <c r="G210" s="441"/>
    </row>
    <row r="211" spans="4:7" s="445" customFormat="1" x14ac:dyDescent="0.2">
      <c r="D211" s="441"/>
      <c r="E211" s="441"/>
      <c r="F211" s="441"/>
      <c r="G211" s="441"/>
    </row>
    <row r="212" spans="4:7" s="445" customFormat="1" x14ac:dyDescent="0.2">
      <c r="D212" s="441"/>
      <c r="E212" s="441"/>
      <c r="F212" s="441"/>
      <c r="G212" s="441"/>
    </row>
    <row r="213" spans="4:7" s="445" customFormat="1" x14ac:dyDescent="0.2">
      <c r="D213" s="441"/>
      <c r="E213" s="441"/>
      <c r="F213" s="441"/>
      <c r="G213" s="441"/>
    </row>
    <row r="214" spans="4:7" s="445" customFormat="1" x14ac:dyDescent="0.2">
      <c r="D214" s="441"/>
      <c r="E214" s="441"/>
      <c r="F214" s="441"/>
      <c r="G214" s="441"/>
    </row>
    <row r="215" spans="4:7" s="445" customFormat="1" x14ac:dyDescent="0.2">
      <c r="D215" s="484"/>
      <c r="E215" s="484"/>
      <c r="F215" s="484"/>
      <c r="G215" s="484"/>
    </row>
    <row r="216" spans="4:7" s="445" customFormat="1" x14ac:dyDescent="0.2">
      <c r="D216" s="484"/>
      <c r="E216" s="484"/>
      <c r="F216" s="484"/>
      <c r="G216" s="484"/>
    </row>
    <row r="217" spans="4:7" s="445" customFormat="1" x14ac:dyDescent="0.2">
      <c r="D217" s="484"/>
      <c r="E217" s="484"/>
      <c r="F217" s="484"/>
      <c r="G217" s="484"/>
    </row>
    <row r="218" spans="4:7" s="445" customFormat="1" x14ac:dyDescent="0.2">
      <c r="D218" s="484"/>
      <c r="E218" s="484"/>
      <c r="F218" s="484"/>
      <c r="G218" s="484"/>
    </row>
    <row r="219" spans="4:7" s="445" customFormat="1" x14ac:dyDescent="0.2">
      <c r="D219" s="484"/>
      <c r="E219" s="484"/>
      <c r="F219" s="484"/>
      <c r="G219" s="484"/>
    </row>
    <row r="220" spans="4:7" s="445" customFormat="1" x14ac:dyDescent="0.2">
      <c r="D220" s="484"/>
      <c r="E220" s="484"/>
      <c r="F220" s="484"/>
      <c r="G220" s="484"/>
    </row>
    <row r="221" spans="4:7" s="445" customFormat="1" x14ac:dyDescent="0.2">
      <c r="D221" s="484"/>
      <c r="E221" s="484"/>
      <c r="F221" s="484"/>
      <c r="G221" s="484"/>
    </row>
    <row r="222" spans="4:7" s="445" customFormat="1" x14ac:dyDescent="0.2">
      <c r="D222" s="484"/>
      <c r="E222" s="484"/>
      <c r="F222" s="484"/>
      <c r="G222" s="484"/>
    </row>
    <row r="223" spans="4:7" s="445" customFormat="1" x14ac:dyDescent="0.2">
      <c r="D223" s="484"/>
      <c r="E223" s="484"/>
      <c r="F223" s="484"/>
      <c r="G223" s="484"/>
    </row>
    <row r="224" spans="4:7" s="445" customFormat="1" x14ac:dyDescent="0.2">
      <c r="D224" s="484"/>
      <c r="E224" s="484"/>
      <c r="F224" s="484"/>
      <c r="G224" s="484"/>
    </row>
    <row r="225" spans="4:7" s="445" customFormat="1" x14ac:dyDescent="0.2">
      <c r="D225" s="484"/>
      <c r="E225" s="484"/>
      <c r="F225" s="484"/>
      <c r="G225" s="484"/>
    </row>
    <row r="226" spans="4:7" s="445" customFormat="1" x14ac:dyDescent="0.2">
      <c r="D226" s="484"/>
      <c r="E226" s="484"/>
      <c r="F226" s="484"/>
      <c r="G226" s="484"/>
    </row>
    <row r="227" spans="4:7" s="445" customFormat="1" x14ac:dyDescent="0.2">
      <c r="D227" s="484"/>
      <c r="E227" s="484"/>
      <c r="F227" s="484"/>
      <c r="G227" s="484"/>
    </row>
    <row r="228" spans="4:7" s="445" customFormat="1" x14ac:dyDescent="0.2">
      <c r="D228" s="484"/>
      <c r="E228" s="484"/>
      <c r="F228" s="484"/>
      <c r="G228" s="484"/>
    </row>
    <row r="229" spans="4:7" s="445" customFormat="1" x14ac:dyDescent="0.2">
      <c r="D229" s="484"/>
      <c r="E229" s="484"/>
      <c r="F229" s="484"/>
      <c r="G229" s="484"/>
    </row>
    <row r="230" spans="4:7" s="445" customFormat="1" x14ac:dyDescent="0.2">
      <c r="D230" s="484"/>
      <c r="E230" s="484"/>
      <c r="F230" s="484"/>
      <c r="G230" s="484"/>
    </row>
    <row r="231" spans="4:7" s="445" customFormat="1" x14ac:dyDescent="0.2">
      <c r="D231" s="484"/>
      <c r="E231" s="484"/>
      <c r="F231" s="484"/>
      <c r="G231" s="484"/>
    </row>
    <row r="232" spans="4:7" s="445" customFormat="1" x14ac:dyDescent="0.2">
      <c r="D232" s="484"/>
      <c r="E232" s="484"/>
      <c r="F232" s="484"/>
      <c r="G232" s="484"/>
    </row>
    <row r="233" spans="4:7" s="445" customFormat="1" x14ac:dyDescent="0.2">
      <c r="D233" s="484"/>
      <c r="E233" s="484"/>
      <c r="F233" s="484"/>
      <c r="G233" s="484"/>
    </row>
    <row r="234" spans="4:7" s="445" customFormat="1" x14ac:dyDescent="0.2">
      <c r="D234" s="484"/>
      <c r="E234" s="484"/>
      <c r="F234" s="484"/>
      <c r="G234" s="484"/>
    </row>
    <row r="235" spans="4:7" s="445" customFormat="1" x14ac:dyDescent="0.2">
      <c r="D235" s="484"/>
      <c r="E235" s="484"/>
      <c r="F235" s="484"/>
      <c r="G235" s="484"/>
    </row>
    <row r="236" spans="4:7" s="445" customFormat="1" x14ac:dyDescent="0.2">
      <c r="D236" s="484"/>
      <c r="E236" s="484"/>
      <c r="F236" s="484"/>
      <c r="G236" s="484"/>
    </row>
    <row r="237" spans="4:7" s="445" customFormat="1" x14ac:dyDescent="0.2">
      <c r="D237" s="484"/>
      <c r="E237" s="484"/>
      <c r="F237" s="484"/>
      <c r="G237" s="484"/>
    </row>
    <row r="238" spans="4:7" s="445" customFormat="1" x14ac:dyDescent="0.2">
      <c r="D238" s="484"/>
      <c r="E238" s="484"/>
      <c r="F238" s="484"/>
      <c r="G238" s="484"/>
    </row>
    <row r="239" spans="4:7" s="445" customFormat="1" x14ac:dyDescent="0.2">
      <c r="D239" s="484"/>
      <c r="E239" s="484"/>
      <c r="F239" s="484"/>
      <c r="G239" s="484"/>
    </row>
    <row r="240" spans="4:7" s="445" customFormat="1" x14ac:dyDescent="0.2">
      <c r="D240" s="484"/>
      <c r="E240" s="484"/>
      <c r="F240" s="484"/>
      <c r="G240" s="484"/>
    </row>
    <row r="241" spans="4:7" s="445" customFormat="1" x14ac:dyDescent="0.2">
      <c r="D241" s="484"/>
      <c r="E241" s="484"/>
      <c r="F241" s="484"/>
      <c r="G241" s="484"/>
    </row>
    <row r="242" spans="4:7" s="445" customFormat="1" x14ac:dyDescent="0.2">
      <c r="D242" s="484"/>
      <c r="E242" s="484"/>
      <c r="F242" s="484"/>
      <c r="G242" s="484"/>
    </row>
    <row r="243" spans="4:7" s="445" customFormat="1" x14ac:dyDescent="0.2">
      <c r="D243" s="484"/>
      <c r="E243" s="484"/>
      <c r="F243" s="484"/>
      <c r="G243" s="484"/>
    </row>
    <row r="244" spans="4:7" s="445" customFormat="1" x14ac:dyDescent="0.2">
      <c r="D244" s="484"/>
      <c r="E244" s="484"/>
      <c r="F244" s="484"/>
      <c r="G244" s="484"/>
    </row>
    <row r="245" spans="4:7" s="445" customFormat="1" x14ac:dyDescent="0.2">
      <c r="D245" s="484"/>
      <c r="E245" s="484"/>
      <c r="F245" s="484"/>
      <c r="G245" s="484"/>
    </row>
    <row r="246" spans="4:7" s="445" customFormat="1" x14ac:dyDescent="0.2">
      <c r="D246" s="484"/>
      <c r="E246" s="484"/>
      <c r="F246" s="484"/>
      <c r="G246" s="484"/>
    </row>
    <row r="247" spans="4:7" s="445" customFormat="1" x14ac:dyDescent="0.2">
      <c r="D247" s="484"/>
      <c r="E247" s="484"/>
      <c r="F247" s="484"/>
      <c r="G247" s="484"/>
    </row>
    <row r="248" spans="4:7" s="445" customFormat="1" x14ac:dyDescent="0.2">
      <c r="D248" s="484"/>
      <c r="E248" s="484"/>
      <c r="F248" s="484"/>
      <c r="G248" s="484"/>
    </row>
    <row r="249" spans="4:7" s="445" customFormat="1" x14ac:dyDescent="0.2">
      <c r="D249" s="484"/>
      <c r="E249" s="484"/>
      <c r="F249" s="484"/>
      <c r="G249" s="484"/>
    </row>
    <row r="250" spans="4:7" s="445" customFormat="1" x14ac:dyDescent="0.2">
      <c r="D250" s="484"/>
      <c r="E250" s="484"/>
      <c r="F250" s="484"/>
      <c r="G250" s="484"/>
    </row>
    <row r="251" spans="4:7" s="445" customFormat="1" x14ac:dyDescent="0.2">
      <c r="D251" s="484"/>
      <c r="E251" s="484"/>
      <c r="F251" s="484"/>
      <c r="G251" s="484"/>
    </row>
    <row r="252" spans="4:7" s="445" customFormat="1" x14ac:dyDescent="0.2">
      <c r="D252" s="484"/>
      <c r="E252" s="484"/>
      <c r="F252" s="484"/>
      <c r="G252" s="484"/>
    </row>
    <row r="253" spans="4:7" s="445" customFormat="1" x14ac:dyDescent="0.2">
      <c r="D253" s="484"/>
      <c r="E253" s="484"/>
      <c r="F253" s="484"/>
      <c r="G253" s="484"/>
    </row>
    <row r="254" spans="4:7" s="445" customFormat="1" x14ac:dyDescent="0.2">
      <c r="D254" s="484"/>
      <c r="E254" s="484"/>
      <c r="F254" s="484"/>
      <c r="G254" s="484"/>
    </row>
    <row r="255" spans="4:7" s="445" customFormat="1" x14ac:dyDescent="0.2">
      <c r="D255" s="484"/>
      <c r="E255" s="484"/>
      <c r="F255" s="484"/>
      <c r="G255" s="484"/>
    </row>
    <row r="256" spans="4:7" s="445" customFormat="1" x14ac:dyDescent="0.2">
      <c r="D256" s="484"/>
      <c r="E256" s="484"/>
      <c r="F256" s="484"/>
      <c r="G256" s="484"/>
    </row>
    <row r="257" spans="4:7" s="445" customFormat="1" x14ac:dyDescent="0.2">
      <c r="D257" s="484"/>
      <c r="E257" s="484"/>
      <c r="F257" s="484"/>
      <c r="G257" s="484"/>
    </row>
    <row r="258" spans="4:7" s="445" customFormat="1" x14ac:dyDescent="0.2">
      <c r="D258" s="484"/>
      <c r="E258" s="484"/>
      <c r="F258" s="484"/>
      <c r="G258" s="484"/>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467" fitToHeight="2" orientation="portrait" useFirstPageNumber="1" r:id="rId1"/>
  <headerFooter alignWithMargins="0">
    <oddHeader>&amp;L&amp;"Tahoma,Kurzíva"Závěrečný účet za rok 2018&amp;R&amp;"Tahoma,Kurzíva"Tabulka č. 30</oddHeader>
    <oddFooter>&amp;C&amp;"Tahoma,Obyčejné"&amp;P</oddFooter>
  </headerFooter>
  <rowBreaks count="1" manualBreakCount="1">
    <brk id="88"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showGridLines="0" zoomScaleNormal="100" zoomScaleSheetLayoutView="100" workbookViewId="0">
      <selection activeCell="I2" sqref="I2"/>
    </sheetView>
  </sheetViews>
  <sheetFormatPr defaultRowHeight="12.75" x14ac:dyDescent="0.2"/>
  <cols>
    <col min="1" max="1" width="7" style="485" customWidth="1"/>
    <col min="2" max="2" width="45.42578125" style="485" customWidth="1"/>
    <col min="3" max="3" width="8.5703125" style="485" customWidth="1"/>
    <col min="4" max="7" width="13.85546875" style="485" customWidth="1"/>
    <col min="8" max="9" width="9.85546875" style="485" bestFit="1" customWidth="1"/>
    <col min="10" max="16384" width="9.140625" style="485"/>
  </cols>
  <sheetData>
    <row r="1" spans="1:10" s="438" customFormat="1" ht="18" customHeight="1" x14ac:dyDescent="0.2">
      <c r="A1" s="1203" t="s">
        <v>1793</v>
      </c>
      <c r="B1" s="1203"/>
      <c r="C1" s="1203"/>
      <c r="D1" s="1203"/>
      <c r="E1" s="1203"/>
      <c r="F1" s="1203"/>
      <c r="G1" s="1203"/>
    </row>
    <row r="2" spans="1:10" s="438" customFormat="1" ht="18" customHeight="1" x14ac:dyDescent="0.2">
      <c r="A2" s="1155" t="s">
        <v>1794</v>
      </c>
      <c r="B2" s="1155"/>
      <c r="C2" s="1155"/>
      <c r="D2" s="1155"/>
      <c r="E2" s="1155"/>
      <c r="F2" s="1155"/>
      <c r="G2" s="1155"/>
    </row>
    <row r="3" spans="1:10" s="439" customFormat="1" x14ac:dyDescent="0.2">
      <c r="C3" s="440"/>
      <c r="D3" s="486"/>
      <c r="E3" s="487"/>
      <c r="F3" s="487"/>
      <c r="G3" s="487"/>
    </row>
    <row r="4" spans="1:10" s="445" customFormat="1" x14ac:dyDescent="0.2">
      <c r="A4" s="442"/>
      <c r="B4" s="442"/>
      <c r="C4" s="443"/>
      <c r="D4" s="488">
        <v>1</v>
      </c>
      <c r="E4" s="488">
        <v>2</v>
      </c>
      <c r="F4" s="488">
        <v>3</v>
      </c>
      <c r="G4" s="488">
        <v>4</v>
      </c>
    </row>
    <row r="5" spans="1:10" s="446" customFormat="1" ht="12.75" customHeight="1" x14ac:dyDescent="0.2">
      <c r="A5" s="1204" t="s">
        <v>1352</v>
      </c>
      <c r="B5" s="1205"/>
      <c r="C5" s="1210" t="s">
        <v>1353</v>
      </c>
      <c r="D5" s="1216" t="s">
        <v>1354</v>
      </c>
      <c r="E5" s="1217"/>
      <c r="F5" s="1217"/>
      <c r="G5" s="1218"/>
    </row>
    <row r="6" spans="1:10" s="446" customFormat="1" x14ac:dyDescent="0.2">
      <c r="A6" s="1206"/>
      <c r="B6" s="1207"/>
      <c r="C6" s="1211"/>
      <c r="D6" s="1219" t="s">
        <v>1355</v>
      </c>
      <c r="E6" s="1220"/>
      <c r="F6" s="1221"/>
      <c r="G6" s="1222" t="s">
        <v>1356</v>
      </c>
    </row>
    <row r="7" spans="1:10" s="446" customFormat="1" x14ac:dyDescent="0.2">
      <c r="A7" s="1208"/>
      <c r="B7" s="1209"/>
      <c r="C7" s="1211"/>
      <c r="D7" s="489" t="s">
        <v>1357</v>
      </c>
      <c r="E7" s="489" t="s">
        <v>1358</v>
      </c>
      <c r="F7" s="489" t="s">
        <v>1359</v>
      </c>
      <c r="G7" s="1223"/>
    </row>
    <row r="8" spans="1:10" s="446" customFormat="1" x14ac:dyDescent="0.2">
      <c r="A8" s="490"/>
      <c r="B8" s="490" t="s">
        <v>1360</v>
      </c>
      <c r="C8" s="491" t="s">
        <v>70</v>
      </c>
      <c r="D8" s="450">
        <v>16163981.327030001</v>
      </c>
      <c r="E8" s="450">
        <v>2091435.71398</v>
      </c>
      <c r="F8" s="450">
        <v>14072545.613049999</v>
      </c>
      <c r="G8" s="450">
        <v>12166214.917790001</v>
      </c>
    </row>
    <row r="9" spans="1:10" s="446" customFormat="1" x14ac:dyDescent="0.2">
      <c r="A9" s="490" t="s">
        <v>1361</v>
      </c>
      <c r="B9" s="490" t="s">
        <v>1362</v>
      </c>
      <c r="C9" s="491" t="s">
        <v>70</v>
      </c>
      <c r="D9" s="450">
        <v>9840755.1876599994</v>
      </c>
      <c r="E9" s="450">
        <v>2056554.1730199999</v>
      </c>
      <c r="F9" s="450">
        <v>7784201.0146400006</v>
      </c>
      <c r="G9" s="450">
        <v>7333195.1211200003</v>
      </c>
    </row>
    <row r="10" spans="1:10" s="446" customFormat="1" x14ac:dyDescent="0.2">
      <c r="A10" s="490" t="s">
        <v>1363</v>
      </c>
      <c r="B10" s="490" t="s">
        <v>1364</v>
      </c>
      <c r="C10" s="491" t="s">
        <v>70</v>
      </c>
      <c r="D10" s="450">
        <v>295015.17226999998</v>
      </c>
      <c r="E10" s="450">
        <v>215452.79084999999</v>
      </c>
      <c r="F10" s="450">
        <v>79562.381420000005</v>
      </c>
      <c r="G10" s="450">
        <v>73019.911359999998</v>
      </c>
    </row>
    <row r="11" spans="1:10" s="439" customFormat="1" x14ac:dyDescent="0.2">
      <c r="A11" s="451" t="s">
        <v>1365</v>
      </c>
      <c r="B11" s="451" t="s">
        <v>1366</v>
      </c>
      <c r="C11" s="458" t="s">
        <v>1367</v>
      </c>
      <c r="D11" s="492"/>
      <c r="E11" s="493">
        <v>0</v>
      </c>
      <c r="F11" s="492"/>
      <c r="G11" s="492"/>
      <c r="H11" s="446"/>
      <c r="I11" s="446"/>
      <c r="J11" s="446"/>
    </row>
    <row r="12" spans="1:10" s="439" customFormat="1" x14ac:dyDescent="0.2">
      <c r="A12" s="451" t="s">
        <v>1368</v>
      </c>
      <c r="B12" s="451" t="s">
        <v>1369</v>
      </c>
      <c r="C12" s="458" t="s">
        <v>1370</v>
      </c>
      <c r="D12" s="492">
        <v>191006.16858000003</v>
      </c>
      <c r="E12" s="492">
        <v>126954.81972</v>
      </c>
      <c r="F12" s="492">
        <v>64051.348859999998</v>
      </c>
      <c r="G12" s="492">
        <v>52804.371439999995</v>
      </c>
      <c r="H12" s="446"/>
      <c r="I12" s="446"/>
      <c r="J12" s="446"/>
    </row>
    <row r="13" spans="1:10" s="439" customFormat="1" x14ac:dyDescent="0.2">
      <c r="A13" s="451" t="s">
        <v>1371</v>
      </c>
      <c r="B13" s="451" t="s">
        <v>1372</v>
      </c>
      <c r="C13" s="458" t="s">
        <v>1373</v>
      </c>
      <c r="D13" s="492">
        <v>3187.16</v>
      </c>
      <c r="E13" s="492">
        <v>3157.4119999999998</v>
      </c>
      <c r="F13" s="492">
        <v>29.748000000000001</v>
      </c>
      <c r="G13" s="492">
        <v>70.620999999999995</v>
      </c>
      <c r="H13" s="446"/>
      <c r="I13" s="446"/>
      <c r="J13" s="446"/>
    </row>
    <row r="14" spans="1:10" s="439" customFormat="1" x14ac:dyDescent="0.2">
      <c r="A14" s="451" t="s">
        <v>1374</v>
      </c>
      <c r="B14" s="451" t="s">
        <v>1375</v>
      </c>
      <c r="C14" s="458" t="s">
        <v>1376</v>
      </c>
      <c r="D14" s="492"/>
      <c r="E14" s="492"/>
      <c r="F14" s="492"/>
      <c r="G14" s="492"/>
      <c r="H14" s="446"/>
      <c r="I14" s="446"/>
      <c r="J14" s="446"/>
    </row>
    <row r="15" spans="1:10" s="439" customFormat="1" x14ac:dyDescent="0.2">
      <c r="A15" s="451" t="s">
        <v>1377</v>
      </c>
      <c r="B15" s="451" t="s">
        <v>1378</v>
      </c>
      <c r="C15" s="458" t="s">
        <v>1379</v>
      </c>
      <c r="D15" s="492">
        <v>40080.804799999998</v>
      </c>
      <c r="E15" s="492">
        <v>40080.804799999998</v>
      </c>
      <c r="F15" s="492"/>
      <c r="G15" s="492"/>
      <c r="H15" s="446"/>
      <c r="I15" s="446"/>
      <c r="J15" s="446"/>
    </row>
    <row r="16" spans="1:10" s="439" customFormat="1" x14ac:dyDescent="0.2">
      <c r="A16" s="451" t="s">
        <v>1380</v>
      </c>
      <c r="B16" s="451" t="s">
        <v>1381</v>
      </c>
      <c r="C16" s="458" t="s">
        <v>1382</v>
      </c>
      <c r="D16" s="492">
        <v>60186.339249999997</v>
      </c>
      <c r="E16" s="492">
        <v>45259.754329999996</v>
      </c>
      <c r="F16" s="492">
        <v>14926.584919999999</v>
      </c>
      <c r="G16" s="492">
        <v>17529.393920000002</v>
      </c>
      <c r="H16" s="446"/>
      <c r="I16" s="446"/>
      <c r="J16" s="446"/>
    </row>
    <row r="17" spans="1:10" s="439" customFormat="1" x14ac:dyDescent="0.2">
      <c r="A17" s="451" t="s">
        <v>1383</v>
      </c>
      <c r="B17" s="451" t="s">
        <v>1384</v>
      </c>
      <c r="C17" s="458" t="s">
        <v>1385</v>
      </c>
      <c r="D17" s="492">
        <v>554.69964000000004</v>
      </c>
      <c r="E17" s="492"/>
      <c r="F17" s="492">
        <v>554.69964000000004</v>
      </c>
      <c r="G17" s="492">
        <v>2615.5250000000001</v>
      </c>
      <c r="H17" s="446"/>
      <c r="I17" s="446"/>
      <c r="J17" s="446"/>
    </row>
    <row r="18" spans="1:10" s="439" customFormat="1" x14ac:dyDescent="0.2">
      <c r="A18" s="454" t="s">
        <v>1386</v>
      </c>
      <c r="B18" s="451" t="s">
        <v>1387</v>
      </c>
      <c r="C18" s="458" t="s">
        <v>1388</v>
      </c>
      <c r="D18" s="492"/>
      <c r="E18" s="492"/>
      <c r="F18" s="492"/>
      <c r="G18" s="492"/>
      <c r="H18" s="446"/>
      <c r="I18" s="446"/>
      <c r="J18" s="446"/>
    </row>
    <row r="19" spans="1:10" s="439" customFormat="1" x14ac:dyDescent="0.2">
      <c r="A19" s="454" t="s">
        <v>1389</v>
      </c>
      <c r="B19" s="451" t="s">
        <v>1390</v>
      </c>
      <c r="C19" s="458" t="s">
        <v>1391</v>
      </c>
      <c r="D19" s="492"/>
      <c r="E19" s="493">
        <v>0</v>
      </c>
      <c r="F19" s="492"/>
      <c r="G19" s="492"/>
      <c r="H19" s="446"/>
      <c r="I19" s="446"/>
      <c r="J19" s="446"/>
    </row>
    <row r="20" spans="1:10" s="446" customFormat="1" x14ac:dyDescent="0.2">
      <c r="A20" s="494" t="s">
        <v>1392</v>
      </c>
      <c r="B20" s="494" t="s">
        <v>1393</v>
      </c>
      <c r="C20" s="495" t="s">
        <v>70</v>
      </c>
      <c r="D20" s="450">
        <v>5742164.8860600004</v>
      </c>
      <c r="E20" s="496">
        <v>1579372.57816</v>
      </c>
      <c r="F20" s="450">
        <v>4162792.3078999999</v>
      </c>
      <c r="G20" s="450">
        <v>3829517.46942</v>
      </c>
    </row>
    <row r="21" spans="1:10" s="439" customFormat="1" x14ac:dyDescent="0.2">
      <c r="A21" s="451" t="s">
        <v>1394</v>
      </c>
      <c r="B21" s="451" t="s">
        <v>384</v>
      </c>
      <c r="C21" s="458" t="s">
        <v>1395</v>
      </c>
      <c r="D21" s="492">
        <v>128400.40373000001</v>
      </c>
      <c r="E21" s="493">
        <v>0</v>
      </c>
      <c r="F21" s="492">
        <v>128400.40373000001</v>
      </c>
      <c r="G21" s="492">
        <v>134107.86073000001</v>
      </c>
      <c r="H21" s="446"/>
      <c r="I21" s="446"/>
      <c r="J21" s="446"/>
    </row>
    <row r="22" spans="1:10" s="439" customFormat="1" x14ac:dyDescent="0.2">
      <c r="A22" s="451" t="s">
        <v>1396</v>
      </c>
      <c r="B22" s="451" t="s">
        <v>1397</v>
      </c>
      <c r="C22" s="458" t="s">
        <v>1398</v>
      </c>
      <c r="D22" s="492">
        <v>11569</v>
      </c>
      <c r="E22" s="493">
        <v>0</v>
      </c>
      <c r="F22" s="492">
        <v>11569</v>
      </c>
      <c r="G22" s="492">
        <v>11569</v>
      </c>
      <c r="H22" s="446"/>
      <c r="I22" s="446"/>
      <c r="J22" s="446"/>
    </row>
    <row r="23" spans="1:10" s="439" customFormat="1" x14ac:dyDescent="0.2">
      <c r="A23" s="451" t="s">
        <v>1399</v>
      </c>
      <c r="B23" s="451" t="s">
        <v>1400</v>
      </c>
      <c r="C23" s="458" t="s">
        <v>1401</v>
      </c>
      <c r="D23" s="492">
        <v>2973107.0381700001</v>
      </c>
      <c r="E23" s="493">
        <v>616561.23154999991</v>
      </c>
      <c r="F23" s="492">
        <v>2356545.8066199999</v>
      </c>
      <c r="G23" s="492">
        <v>2392886.4703099998</v>
      </c>
      <c r="H23" s="446"/>
      <c r="I23" s="446"/>
      <c r="J23" s="446"/>
    </row>
    <row r="24" spans="1:10" s="439" customFormat="1" ht="21" x14ac:dyDescent="0.2">
      <c r="A24" s="451" t="s">
        <v>1402</v>
      </c>
      <c r="B24" s="451" t="s">
        <v>1403</v>
      </c>
      <c r="C24" s="458" t="s">
        <v>1404</v>
      </c>
      <c r="D24" s="492">
        <v>1562819.3170399999</v>
      </c>
      <c r="E24" s="493">
        <v>798332.56400000001</v>
      </c>
      <c r="F24" s="492">
        <v>764486.75303999998</v>
      </c>
      <c r="G24" s="492">
        <v>837528.93219000008</v>
      </c>
      <c r="H24" s="446"/>
      <c r="I24" s="446"/>
      <c r="J24" s="446"/>
    </row>
    <row r="25" spans="1:10" s="439" customFormat="1" x14ac:dyDescent="0.2">
      <c r="A25" s="451" t="s">
        <v>1405</v>
      </c>
      <c r="B25" s="451" t="s">
        <v>1406</v>
      </c>
      <c r="C25" s="458" t="s">
        <v>1407</v>
      </c>
      <c r="D25" s="492"/>
      <c r="E25" s="493">
        <v>0</v>
      </c>
      <c r="F25" s="492"/>
      <c r="G25" s="492"/>
      <c r="H25" s="446"/>
      <c r="I25" s="446"/>
      <c r="J25" s="446"/>
    </row>
    <row r="26" spans="1:10" s="439" customFormat="1" x14ac:dyDescent="0.2">
      <c r="A26" s="451" t="s">
        <v>1408</v>
      </c>
      <c r="B26" s="451" t="s">
        <v>1409</v>
      </c>
      <c r="C26" s="458" t="s">
        <v>1410</v>
      </c>
      <c r="D26" s="492">
        <v>164377.33361</v>
      </c>
      <c r="E26" s="493">
        <v>164377.33361</v>
      </c>
      <c r="F26" s="492"/>
      <c r="G26" s="492"/>
      <c r="H26" s="446"/>
      <c r="I26" s="446"/>
      <c r="J26" s="446"/>
    </row>
    <row r="27" spans="1:10" s="439" customFormat="1" x14ac:dyDescent="0.2">
      <c r="A27" s="451" t="s">
        <v>1411</v>
      </c>
      <c r="B27" s="451" t="s">
        <v>1412</v>
      </c>
      <c r="C27" s="458" t="s">
        <v>1413</v>
      </c>
      <c r="D27" s="492">
        <v>744.10159999999996</v>
      </c>
      <c r="E27" s="493">
        <v>101.449</v>
      </c>
      <c r="F27" s="492">
        <v>642.65260000000001</v>
      </c>
      <c r="G27" s="492">
        <v>673.66059999999993</v>
      </c>
      <c r="H27" s="446"/>
      <c r="I27" s="446"/>
      <c r="J27" s="446"/>
    </row>
    <row r="28" spans="1:10" s="439" customFormat="1" x14ac:dyDescent="0.2">
      <c r="A28" s="451" t="s">
        <v>1414</v>
      </c>
      <c r="B28" s="451" t="s">
        <v>1415</v>
      </c>
      <c r="C28" s="458" t="s">
        <v>1416</v>
      </c>
      <c r="D28" s="492">
        <v>885939.42990999995</v>
      </c>
      <c r="E28" s="493">
        <v>0</v>
      </c>
      <c r="F28" s="492">
        <v>885939.42990999995</v>
      </c>
      <c r="G28" s="492">
        <v>448292.22858999996</v>
      </c>
      <c r="H28" s="446"/>
      <c r="I28" s="446"/>
      <c r="J28" s="446"/>
    </row>
    <row r="29" spans="1:10" s="439" customFormat="1" x14ac:dyDescent="0.2">
      <c r="A29" s="454" t="s">
        <v>1417</v>
      </c>
      <c r="B29" s="451" t="s">
        <v>1418</v>
      </c>
      <c r="C29" s="458" t="s">
        <v>1419</v>
      </c>
      <c r="D29" s="492">
        <v>11706.962</v>
      </c>
      <c r="E29" s="493">
        <v>0</v>
      </c>
      <c r="F29" s="492">
        <v>11706.962</v>
      </c>
      <c r="G29" s="492">
        <v>959.77700000000004</v>
      </c>
      <c r="H29" s="446"/>
      <c r="I29" s="446"/>
      <c r="J29" s="446"/>
    </row>
    <row r="30" spans="1:10" s="439" customFormat="1" x14ac:dyDescent="0.2">
      <c r="A30" s="454" t="s">
        <v>1420</v>
      </c>
      <c r="B30" s="451" t="s">
        <v>1421</v>
      </c>
      <c r="C30" s="458" t="s">
        <v>1422</v>
      </c>
      <c r="D30" s="492">
        <v>3501.3</v>
      </c>
      <c r="E30" s="493">
        <v>0</v>
      </c>
      <c r="F30" s="492">
        <v>3501.3</v>
      </c>
      <c r="G30" s="492">
        <v>3499.54</v>
      </c>
      <c r="H30" s="446"/>
      <c r="I30" s="446"/>
      <c r="J30" s="446"/>
    </row>
    <row r="31" spans="1:10" s="446" customFormat="1" x14ac:dyDescent="0.2">
      <c r="A31" s="490" t="s">
        <v>1423</v>
      </c>
      <c r="B31" s="490" t="s">
        <v>1424</v>
      </c>
      <c r="C31" s="491" t="s">
        <v>70</v>
      </c>
      <c r="D31" s="450">
        <v>1540162.35669</v>
      </c>
      <c r="E31" s="496">
        <v>261728.80400999999</v>
      </c>
      <c r="F31" s="450">
        <v>1278433.55268</v>
      </c>
      <c r="G31" s="450">
        <v>1427400.55507</v>
      </c>
    </row>
    <row r="32" spans="1:10" s="439" customFormat="1" x14ac:dyDescent="0.2">
      <c r="A32" s="451" t="s">
        <v>1425</v>
      </c>
      <c r="B32" s="451" t="s">
        <v>1426</v>
      </c>
      <c r="C32" s="458" t="s">
        <v>1427</v>
      </c>
      <c r="D32" s="492">
        <v>991849.38236000005</v>
      </c>
      <c r="E32" s="493">
        <v>261728.80400999999</v>
      </c>
      <c r="F32" s="492">
        <v>730120.57834999997</v>
      </c>
      <c r="G32" s="492">
        <v>844461.53985000006</v>
      </c>
      <c r="H32" s="446"/>
      <c r="I32" s="446"/>
      <c r="J32" s="446"/>
    </row>
    <row r="33" spans="1:10" s="439" customFormat="1" x14ac:dyDescent="0.2">
      <c r="A33" s="451" t="s">
        <v>1428</v>
      </c>
      <c r="B33" s="451" t="s">
        <v>1429</v>
      </c>
      <c r="C33" s="458" t="s">
        <v>1430</v>
      </c>
      <c r="D33" s="492">
        <v>6767.5959999999995</v>
      </c>
      <c r="E33" s="493">
        <v>0</v>
      </c>
      <c r="F33" s="492">
        <v>6767.5959999999995</v>
      </c>
      <c r="G33" s="492">
        <v>10372.35499</v>
      </c>
      <c r="H33" s="446"/>
      <c r="I33" s="446"/>
      <c r="J33" s="446"/>
    </row>
    <row r="34" spans="1:10" s="439" customFormat="1" x14ac:dyDescent="0.2">
      <c r="A34" s="451" t="s">
        <v>1431</v>
      </c>
      <c r="B34" s="451" t="s">
        <v>1432</v>
      </c>
      <c r="C34" s="458" t="s">
        <v>1433</v>
      </c>
      <c r="D34" s="492">
        <v>200400</v>
      </c>
      <c r="E34" s="493">
        <v>0</v>
      </c>
      <c r="F34" s="492">
        <v>200400</v>
      </c>
      <c r="G34" s="492">
        <v>200400</v>
      </c>
      <c r="H34" s="446"/>
      <c r="I34" s="446"/>
      <c r="J34" s="446"/>
    </row>
    <row r="35" spans="1:10" s="439" customFormat="1" x14ac:dyDescent="0.2">
      <c r="A35" s="451" t="s">
        <v>1434</v>
      </c>
      <c r="B35" s="451" t="s">
        <v>1435</v>
      </c>
      <c r="C35" s="458" t="s">
        <v>1436</v>
      </c>
      <c r="D35" s="492"/>
      <c r="E35" s="493">
        <v>0</v>
      </c>
      <c r="F35" s="492"/>
      <c r="G35" s="492">
        <v>180.49</v>
      </c>
      <c r="H35" s="446"/>
      <c r="I35" s="446"/>
      <c r="J35" s="446"/>
    </row>
    <row r="36" spans="1:10" s="439" customFormat="1" x14ac:dyDescent="0.2">
      <c r="A36" s="451" t="s">
        <v>1437</v>
      </c>
      <c r="B36" s="451" t="s">
        <v>1438</v>
      </c>
      <c r="C36" s="458" t="s">
        <v>1439</v>
      </c>
      <c r="D36" s="492"/>
      <c r="E36" s="493">
        <v>0</v>
      </c>
      <c r="F36" s="492"/>
      <c r="G36" s="492"/>
      <c r="H36" s="446"/>
      <c r="I36" s="446"/>
      <c r="J36" s="446"/>
    </row>
    <row r="37" spans="1:10" s="439" customFormat="1" x14ac:dyDescent="0.2">
      <c r="A37" s="451" t="s">
        <v>1440</v>
      </c>
      <c r="B37" s="451" t="s">
        <v>1441</v>
      </c>
      <c r="C37" s="458" t="s">
        <v>1442</v>
      </c>
      <c r="D37" s="492">
        <v>341145.37832999998</v>
      </c>
      <c r="E37" s="493">
        <v>0</v>
      </c>
      <c r="F37" s="492">
        <v>341145.37832999998</v>
      </c>
      <c r="G37" s="492">
        <v>371986.17023000005</v>
      </c>
      <c r="H37" s="446"/>
      <c r="I37" s="446"/>
      <c r="J37" s="446"/>
    </row>
    <row r="38" spans="1:10" s="439" customFormat="1" x14ac:dyDescent="0.2">
      <c r="A38" s="451" t="s">
        <v>1443</v>
      </c>
      <c r="B38" s="451" t="s">
        <v>1444</v>
      </c>
      <c r="C38" s="458" t="s">
        <v>1445</v>
      </c>
      <c r="D38" s="492"/>
      <c r="E38" s="493">
        <v>0</v>
      </c>
      <c r="F38" s="492"/>
      <c r="G38" s="492"/>
      <c r="H38" s="446"/>
      <c r="I38" s="446"/>
      <c r="J38" s="446"/>
    </row>
    <row r="39" spans="1:10" s="439" customFormat="1" x14ac:dyDescent="0.2">
      <c r="A39" s="451" t="s">
        <v>1446</v>
      </c>
      <c r="B39" s="451" t="s">
        <v>1447</v>
      </c>
      <c r="C39" s="458" t="s">
        <v>1448</v>
      </c>
      <c r="D39" s="492"/>
      <c r="E39" s="493">
        <v>0</v>
      </c>
      <c r="F39" s="492"/>
      <c r="G39" s="492"/>
      <c r="H39" s="446"/>
      <c r="I39" s="446"/>
      <c r="J39" s="446"/>
    </row>
    <row r="40" spans="1:10" s="439" customFormat="1" x14ac:dyDescent="0.2">
      <c r="A40" s="448" t="s">
        <v>1449</v>
      </c>
      <c r="B40" s="448" t="s">
        <v>1450</v>
      </c>
      <c r="C40" s="497" t="s">
        <v>70</v>
      </c>
      <c r="D40" s="450">
        <v>2263412.7726400001</v>
      </c>
      <c r="E40" s="450">
        <v>0</v>
      </c>
      <c r="F40" s="450">
        <v>2263412.7726400001</v>
      </c>
      <c r="G40" s="450">
        <v>2003257.18527</v>
      </c>
      <c r="H40" s="446"/>
      <c r="I40" s="446"/>
      <c r="J40" s="446"/>
    </row>
    <row r="41" spans="1:10" s="446" customFormat="1" x14ac:dyDescent="0.2">
      <c r="A41" s="457" t="s">
        <v>1451</v>
      </c>
      <c r="B41" s="457" t="s">
        <v>1452</v>
      </c>
      <c r="C41" s="498" t="s">
        <v>1453</v>
      </c>
      <c r="D41" s="492">
        <v>102088.59426000001</v>
      </c>
      <c r="E41" s="493">
        <v>0</v>
      </c>
      <c r="F41" s="492">
        <v>102088.59426000001</v>
      </c>
      <c r="G41" s="492">
        <v>40659.782850000003</v>
      </c>
    </row>
    <row r="42" spans="1:10" s="439" customFormat="1" x14ac:dyDescent="0.2">
      <c r="A42" s="451" t="s">
        <v>1454</v>
      </c>
      <c r="B42" s="451" t="s">
        <v>1455</v>
      </c>
      <c r="C42" s="458" t="s">
        <v>1456</v>
      </c>
      <c r="D42" s="492"/>
      <c r="E42" s="493">
        <v>0</v>
      </c>
      <c r="F42" s="492"/>
      <c r="G42" s="492"/>
      <c r="H42" s="446"/>
      <c r="I42" s="446"/>
      <c r="J42" s="446"/>
    </row>
    <row r="43" spans="1:10" s="439" customFormat="1" x14ac:dyDescent="0.2">
      <c r="A43" s="451" t="s">
        <v>1457</v>
      </c>
      <c r="B43" s="451" t="s">
        <v>1458</v>
      </c>
      <c r="C43" s="458" t="s">
        <v>1459</v>
      </c>
      <c r="D43" s="492"/>
      <c r="E43" s="493">
        <v>0</v>
      </c>
      <c r="F43" s="492"/>
      <c r="G43" s="492"/>
      <c r="H43" s="446"/>
      <c r="I43" s="446"/>
      <c r="J43" s="446"/>
    </row>
    <row r="44" spans="1:10" s="439" customFormat="1" x14ac:dyDescent="0.2">
      <c r="A44" s="451" t="s">
        <v>1460</v>
      </c>
      <c r="B44" s="451" t="s">
        <v>1461</v>
      </c>
      <c r="C44" s="458" t="s">
        <v>1462</v>
      </c>
      <c r="D44" s="492"/>
      <c r="E44" s="493">
        <v>0</v>
      </c>
      <c r="F44" s="492"/>
      <c r="G44" s="492"/>
      <c r="H44" s="446"/>
      <c r="I44" s="446"/>
      <c r="J44" s="446"/>
    </row>
    <row r="45" spans="1:10" s="439" customFormat="1" x14ac:dyDescent="0.2">
      <c r="A45" s="451" t="s">
        <v>1463</v>
      </c>
      <c r="B45" s="451" t="s">
        <v>1464</v>
      </c>
      <c r="C45" s="458" t="s">
        <v>1465</v>
      </c>
      <c r="D45" s="492">
        <v>964804.25883000006</v>
      </c>
      <c r="E45" s="493">
        <v>0</v>
      </c>
      <c r="F45" s="492">
        <v>964804.25883000006</v>
      </c>
      <c r="G45" s="492">
        <v>995491.64448999998</v>
      </c>
      <c r="H45" s="446"/>
      <c r="I45" s="446"/>
      <c r="J45" s="446"/>
    </row>
    <row r="46" spans="1:10" s="439" customFormat="1" x14ac:dyDescent="0.2">
      <c r="A46" s="451" t="s">
        <v>1466</v>
      </c>
      <c r="B46" s="451" t="s">
        <v>1467</v>
      </c>
      <c r="C46" s="458" t="s">
        <v>1468</v>
      </c>
      <c r="D46" s="492">
        <v>1196519.91955</v>
      </c>
      <c r="E46" s="493">
        <v>0</v>
      </c>
      <c r="F46" s="492">
        <v>1196519.91955</v>
      </c>
      <c r="G46" s="492">
        <v>967105.75792999996</v>
      </c>
      <c r="H46" s="446"/>
      <c r="I46" s="446"/>
      <c r="J46" s="446"/>
    </row>
    <row r="47" spans="1:10" s="439" customFormat="1" x14ac:dyDescent="0.2">
      <c r="A47" s="448" t="s">
        <v>1469</v>
      </c>
      <c r="B47" s="448" t="s">
        <v>1470</v>
      </c>
      <c r="C47" s="497" t="s">
        <v>70</v>
      </c>
      <c r="D47" s="450">
        <v>6323226.13937</v>
      </c>
      <c r="E47" s="496">
        <v>34881.540959999998</v>
      </c>
      <c r="F47" s="450">
        <v>6288344.5984100001</v>
      </c>
      <c r="G47" s="450">
        <v>4833019.7966700001</v>
      </c>
      <c r="H47" s="446"/>
      <c r="I47" s="446"/>
      <c r="J47" s="446"/>
    </row>
    <row r="48" spans="1:10" s="439" customFormat="1" x14ac:dyDescent="0.2">
      <c r="A48" s="448" t="s">
        <v>1471</v>
      </c>
      <c r="B48" s="448" t="s">
        <v>1472</v>
      </c>
      <c r="C48" s="497" t="s">
        <v>70</v>
      </c>
      <c r="D48" s="450">
        <v>3145.8643700000002</v>
      </c>
      <c r="E48" s="450">
        <v>0</v>
      </c>
      <c r="F48" s="450">
        <v>3145.8643700000002</v>
      </c>
      <c r="G48" s="450">
        <v>1763.2786999999998</v>
      </c>
      <c r="H48" s="446"/>
      <c r="I48" s="446"/>
      <c r="J48" s="446"/>
    </row>
    <row r="49" spans="1:10" s="439" customFormat="1" x14ac:dyDescent="0.2">
      <c r="A49" s="451" t="s">
        <v>1473</v>
      </c>
      <c r="B49" s="451" t="s">
        <v>1474</v>
      </c>
      <c r="C49" s="458" t="s">
        <v>1475</v>
      </c>
      <c r="D49" s="492"/>
      <c r="E49" s="493">
        <v>0</v>
      </c>
      <c r="F49" s="492"/>
      <c r="G49" s="492"/>
      <c r="H49" s="446"/>
      <c r="I49" s="446"/>
      <c r="J49" s="446"/>
    </row>
    <row r="50" spans="1:10" s="439" customFormat="1" x14ac:dyDescent="0.2">
      <c r="A50" s="451" t="s">
        <v>1476</v>
      </c>
      <c r="B50" s="451" t="s">
        <v>1477</v>
      </c>
      <c r="C50" s="458" t="s">
        <v>1478</v>
      </c>
      <c r="D50" s="492">
        <v>3145.8643700000002</v>
      </c>
      <c r="E50" s="493">
        <v>0</v>
      </c>
      <c r="F50" s="492">
        <v>3145.8643700000002</v>
      </c>
      <c r="G50" s="492">
        <v>1763.2786999999998</v>
      </c>
      <c r="H50" s="446"/>
      <c r="I50" s="446"/>
      <c r="J50" s="446"/>
    </row>
    <row r="51" spans="1:10" s="439" customFormat="1" x14ac:dyDescent="0.2">
      <c r="A51" s="451" t="s">
        <v>1479</v>
      </c>
      <c r="B51" s="451" t="s">
        <v>1480</v>
      </c>
      <c r="C51" s="458" t="s">
        <v>1481</v>
      </c>
      <c r="D51" s="493">
        <v>0</v>
      </c>
      <c r="E51" s="493">
        <v>0</v>
      </c>
      <c r="F51" s="493">
        <v>0</v>
      </c>
      <c r="G51" s="493">
        <v>0</v>
      </c>
      <c r="H51" s="446"/>
      <c r="I51" s="446"/>
      <c r="J51" s="446"/>
    </row>
    <row r="52" spans="1:10" s="439" customFormat="1" x14ac:dyDescent="0.2">
      <c r="A52" s="451" t="s">
        <v>1482</v>
      </c>
      <c r="B52" s="451" t="s">
        <v>1483</v>
      </c>
      <c r="C52" s="458" t="s">
        <v>1484</v>
      </c>
      <c r="D52" s="492"/>
      <c r="E52" s="493"/>
      <c r="F52" s="492"/>
      <c r="G52" s="492"/>
      <c r="H52" s="446"/>
      <c r="I52" s="446"/>
      <c r="J52" s="446"/>
    </row>
    <row r="53" spans="1:10" s="439" customFormat="1" x14ac:dyDescent="0.2">
      <c r="A53" s="451" t="s">
        <v>1485</v>
      </c>
      <c r="B53" s="451" t="s">
        <v>1486</v>
      </c>
      <c r="C53" s="458" t="s">
        <v>1487</v>
      </c>
      <c r="D53" s="492"/>
      <c r="E53" s="493"/>
      <c r="F53" s="492"/>
      <c r="G53" s="492"/>
      <c r="H53" s="446"/>
      <c r="I53" s="446"/>
      <c r="J53" s="446"/>
    </row>
    <row r="54" spans="1:10" s="439" customFormat="1" x14ac:dyDescent="0.2">
      <c r="A54" s="451" t="s">
        <v>1488</v>
      </c>
      <c r="B54" s="451" t="s">
        <v>1489</v>
      </c>
      <c r="C54" s="458" t="s">
        <v>1490</v>
      </c>
      <c r="D54" s="492"/>
      <c r="E54" s="493"/>
      <c r="F54" s="492"/>
      <c r="G54" s="492"/>
      <c r="H54" s="446"/>
      <c r="I54" s="446"/>
      <c r="J54" s="446"/>
    </row>
    <row r="55" spans="1:10" s="439" customFormat="1" x14ac:dyDescent="0.2">
      <c r="A55" s="451" t="s">
        <v>1491</v>
      </c>
      <c r="B55" s="451" t="s">
        <v>1492</v>
      </c>
      <c r="C55" s="458" t="s">
        <v>1493</v>
      </c>
      <c r="D55" s="492"/>
      <c r="E55" s="493"/>
      <c r="F55" s="492"/>
      <c r="G55" s="492"/>
      <c r="H55" s="446"/>
      <c r="I55" s="446"/>
      <c r="J55" s="446"/>
    </row>
    <row r="56" spans="1:10" s="439" customFormat="1" x14ac:dyDescent="0.2">
      <c r="A56" s="451" t="s">
        <v>1494</v>
      </c>
      <c r="B56" s="451" t="s">
        <v>1495</v>
      </c>
      <c r="C56" s="458" t="s">
        <v>1496</v>
      </c>
      <c r="D56" s="492"/>
      <c r="E56" s="493"/>
      <c r="F56" s="492"/>
      <c r="G56" s="492"/>
      <c r="H56" s="446"/>
      <c r="I56" s="446"/>
      <c r="J56" s="446"/>
    </row>
    <row r="57" spans="1:10" s="439" customFormat="1" x14ac:dyDescent="0.2">
      <c r="A57" s="451" t="s">
        <v>1497</v>
      </c>
      <c r="B57" s="451" t="s">
        <v>1498</v>
      </c>
      <c r="C57" s="458" t="s">
        <v>1499</v>
      </c>
      <c r="D57" s="492"/>
      <c r="E57" s="493"/>
      <c r="F57" s="492"/>
      <c r="G57" s="492"/>
      <c r="H57" s="446"/>
      <c r="I57" s="446"/>
      <c r="J57" s="446"/>
    </row>
    <row r="58" spans="1:10" s="439" customFormat="1" x14ac:dyDescent="0.2">
      <c r="A58" s="451" t="s">
        <v>1500</v>
      </c>
      <c r="B58" s="451" t="s">
        <v>1501</v>
      </c>
      <c r="C58" s="458" t="s">
        <v>1502</v>
      </c>
      <c r="D58" s="492"/>
      <c r="E58" s="493">
        <v>0</v>
      </c>
      <c r="F58" s="492"/>
      <c r="G58" s="492"/>
      <c r="H58" s="446"/>
      <c r="I58" s="446"/>
      <c r="J58" s="446"/>
    </row>
    <row r="59" spans="1:10" s="439" customFormat="1" x14ac:dyDescent="0.2">
      <c r="A59" s="448" t="s">
        <v>1503</v>
      </c>
      <c r="B59" s="448" t="s">
        <v>1504</v>
      </c>
      <c r="C59" s="497" t="s">
        <v>70</v>
      </c>
      <c r="D59" s="450">
        <v>2607888.24921</v>
      </c>
      <c r="E59" s="496">
        <v>34881.540959999998</v>
      </c>
      <c r="F59" s="450">
        <v>2573006.7082500001</v>
      </c>
      <c r="G59" s="450">
        <v>1139052.0773800001</v>
      </c>
      <c r="H59" s="446"/>
      <c r="I59" s="446"/>
      <c r="J59" s="446"/>
    </row>
    <row r="60" spans="1:10" s="439" customFormat="1" x14ac:dyDescent="0.2">
      <c r="A60" s="451" t="s">
        <v>1505</v>
      </c>
      <c r="B60" s="451" t="s">
        <v>1506</v>
      </c>
      <c r="C60" s="458" t="s">
        <v>1507</v>
      </c>
      <c r="D60" s="492">
        <v>34343.832979999999</v>
      </c>
      <c r="E60" s="493">
        <v>14330.652960000001</v>
      </c>
      <c r="F60" s="492">
        <v>20013.18002</v>
      </c>
      <c r="G60" s="492">
        <v>21328.954420000002</v>
      </c>
      <c r="H60" s="446"/>
      <c r="I60" s="446"/>
      <c r="J60" s="446"/>
    </row>
    <row r="61" spans="1:10" s="439" customFormat="1" x14ac:dyDescent="0.2">
      <c r="A61" s="451" t="s">
        <v>1508</v>
      </c>
      <c r="B61" s="451" t="s">
        <v>1509</v>
      </c>
      <c r="C61" s="458" t="s">
        <v>1510</v>
      </c>
      <c r="D61" s="492"/>
      <c r="E61" s="493">
        <v>0</v>
      </c>
      <c r="F61" s="492"/>
      <c r="G61" s="492"/>
      <c r="H61" s="446"/>
      <c r="I61" s="446"/>
      <c r="J61" s="446"/>
    </row>
    <row r="62" spans="1:10" s="439" customFormat="1" x14ac:dyDescent="0.2">
      <c r="A62" s="451" t="s">
        <v>1511</v>
      </c>
      <c r="B62" s="451" t="s">
        <v>1512</v>
      </c>
      <c r="C62" s="458" t="s">
        <v>1513</v>
      </c>
      <c r="D62" s="492"/>
      <c r="E62" s="493">
        <v>0</v>
      </c>
      <c r="F62" s="492"/>
      <c r="G62" s="492"/>
      <c r="H62" s="446"/>
      <c r="I62" s="446"/>
      <c r="J62" s="446"/>
    </row>
    <row r="63" spans="1:10" s="439" customFormat="1" x14ac:dyDescent="0.2">
      <c r="A63" s="451" t="s">
        <v>1514</v>
      </c>
      <c r="B63" s="451" t="s">
        <v>1515</v>
      </c>
      <c r="C63" s="458" t="s">
        <v>1516</v>
      </c>
      <c r="D63" s="492">
        <v>2728.1137999999996</v>
      </c>
      <c r="E63" s="493">
        <v>0</v>
      </c>
      <c r="F63" s="492">
        <v>2728.1137999999996</v>
      </c>
      <c r="G63" s="492">
        <v>2528.6889300000003</v>
      </c>
      <c r="H63" s="446"/>
      <c r="I63" s="446"/>
      <c r="J63" s="446"/>
    </row>
    <row r="64" spans="1:10" s="439" customFormat="1" x14ac:dyDescent="0.2">
      <c r="A64" s="451" t="s">
        <v>1517</v>
      </c>
      <c r="B64" s="451" t="s">
        <v>1518</v>
      </c>
      <c r="C64" s="458" t="s">
        <v>1519</v>
      </c>
      <c r="D64" s="492">
        <v>36427.954119999995</v>
      </c>
      <c r="E64" s="493">
        <v>20071.742750000001</v>
      </c>
      <c r="F64" s="492">
        <v>16356.211369999999</v>
      </c>
      <c r="G64" s="492">
        <v>12547.68786</v>
      </c>
      <c r="H64" s="446"/>
      <c r="I64" s="446"/>
      <c r="J64" s="446"/>
    </row>
    <row r="65" spans="1:10" s="439" customFormat="1" x14ac:dyDescent="0.2">
      <c r="A65" s="451" t="s">
        <v>1520</v>
      </c>
      <c r="B65" s="451" t="s">
        <v>1521</v>
      </c>
      <c r="C65" s="458" t="s">
        <v>1522</v>
      </c>
      <c r="D65" s="492">
        <v>58599.564829999996</v>
      </c>
      <c r="E65" s="493">
        <v>0</v>
      </c>
      <c r="F65" s="492">
        <v>58599.564829999996</v>
      </c>
      <c r="G65" s="492">
        <v>1300</v>
      </c>
      <c r="H65" s="446"/>
      <c r="I65" s="446"/>
      <c r="J65" s="446"/>
    </row>
    <row r="66" spans="1:10" s="439" customFormat="1" x14ac:dyDescent="0.2">
      <c r="A66" s="451" t="s">
        <v>1523</v>
      </c>
      <c r="B66" s="451" t="s">
        <v>1524</v>
      </c>
      <c r="C66" s="458" t="s">
        <v>1525</v>
      </c>
      <c r="D66" s="492"/>
      <c r="E66" s="493">
        <v>0</v>
      </c>
      <c r="F66" s="492"/>
      <c r="G66" s="492"/>
      <c r="H66" s="446"/>
      <c r="I66" s="446"/>
      <c r="J66" s="446"/>
    </row>
    <row r="67" spans="1:10" s="439" customFormat="1" x14ac:dyDescent="0.2">
      <c r="A67" s="451" t="s">
        <v>1526</v>
      </c>
      <c r="B67" s="451" t="s">
        <v>1527</v>
      </c>
      <c r="C67" s="458" t="s">
        <v>1528</v>
      </c>
      <c r="D67" s="492"/>
      <c r="E67" s="493">
        <v>0</v>
      </c>
      <c r="F67" s="492"/>
      <c r="G67" s="492"/>
      <c r="H67" s="446"/>
      <c r="I67" s="446"/>
      <c r="J67" s="446"/>
    </row>
    <row r="68" spans="1:10" s="439" customFormat="1" x14ac:dyDescent="0.2">
      <c r="A68" s="451" t="s">
        <v>1529</v>
      </c>
      <c r="B68" s="451" t="s">
        <v>1530</v>
      </c>
      <c r="C68" s="458" t="s">
        <v>1531</v>
      </c>
      <c r="D68" s="492">
        <v>5.0490000000000004</v>
      </c>
      <c r="E68" s="493">
        <v>0</v>
      </c>
      <c r="F68" s="492">
        <v>5.0490000000000004</v>
      </c>
      <c r="G68" s="492">
        <v>5.0860000000000003</v>
      </c>
      <c r="H68" s="446"/>
      <c r="I68" s="446"/>
      <c r="J68" s="446"/>
    </row>
    <row r="69" spans="1:10" s="439" customFormat="1" x14ac:dyDescent="0.2">
      <c r="A69" s="451" t="s">
        <v>1532</v>
      </c>
      <c r="B69" s="451" t="s">
        <v>1533</v>
      </c>
      <c r="C69" s="458" t="s">
        <v>1534</v>
      </c>
      <c r="D69" s="492"/>
      <c r="E69" s="493">
        <v>0</v>
      </c>
      <c r="F69" s="492"/>
      <c r="G69" s="492"/>
      <c r="H69" s="446"/>
      <c r="I69" s="446"/>
      <c r="J69" s="446"/>
    </row>
    <row r="70" spans="1:10" s="439" customFormat="1" x14ac:dyDescent="0.2">
      <c r="A70" s="451" t="s">
        <v>1535</v>
      </c>
      <c r="B70" s="451" t="s">
        <v>1536</v>
      </c>
      <c r="C70" s="458" t="s">
        <v>1537</v>
      </c>
      <c r="D70" s="493">
        <v>0</v>
      </c>
      <c r="E70" s="493">
        <v>0</v>
      </c>
      <c r="F70" s="493">
        <v>0</v>
      </c>
      <c r="G70" s="493">
        <v>0</v>
      </c>
      <c r="H70" s="446"/>
      <c r="I70" s="446"/>
      <c r="J70" s="446"/>
    </row>
    <row r="71" spans="1:10" s="439" customFormat="1" x14ac:dyDescent="0.2">
      <c r="A71" s="451" t="s">
        <v>1538</v>
      </c>
      <c r="B71" s="451" t="s">
        <v>1539</v>
      </c>
      <c r="C71" s="458" t="s">
        <v>1540</v>
      </c>
      <c r="D71" s="492"/>
      <c r="E71" s="493">
        <v>0</v>
      </c>
      <c r="F71" s="492"/>
      <c r="G71" s="492"/>
      <c r="H71" s="446"/>
      <c r="I71" s="446"/>
      <c r="J71" s="446"/>
    </row>
    <row r="72" spans="1:10" s="439" customFormat="1" x14ac:dyDescent="0.2">
      <c r="A72" s="451" t="s">
        <v>1541</v>
      </c>
      <c r="B72" s="451" t="s">
        <v>1542</v>
      </c>
      <c r="C72" s="458" t="s">
        <v>1543</v>
      </c>
      <c r="D72" s="493">
        <v>0</v>
      </c>
      <c r="E72" s="493">
        <v>0</v>
      </c>
      <c r="F72" s="493">
        <v>0</v>
      </c>
      <c r="G72" s="493">
        <v>0</v>
      </c>
      <c r="H72" s="446"/>
      <c r="I72" s="446"/>
      <c r="J72" s="446"/>
    </row>
    <row r="73" spans="1:10" s="439" customFormat="1" x14ac:dyDescent="0.2">
      <c r="A73" s="451" t="s">
        <v>1544</v>
      </c>
      <c r="B73" s="451" t="s">
        <v>1545</v>
      </c>
      <c r="C73" s="458" t="s">
        <v>1546</v>
      </c>
      <c r="D73" s="492"/>
      <c r="E73" s="493">
        <v>0</v>
      </c>
      <c r="F73" s="492"/>
      <c r="G73" s="492"/>
      <c r="H73" s="446"/>
      <c r="I73" s="446"/>
      <c r="J73" s="446"/>
    </row>
    <row r="74" spans="1:10" s="439" customFormat="1" x14ac:dyDescent="0.2">
      <c r="A74" s="451" t="s">
        <v>1547</v>
      </c>
      <c r="B74" s="451" t="s">
        <v>76</v>
      </c>
      <c r="C74" s="458" t="s">
        <v>1548</v>
      </c>
      <c r="D74" s="493">
        <v>0</v>
      </c>
      <c r="E74" s="493">
        <v>0</v>
      </c>
      <c r="F74" s="493">
        <v>0</v>
      </c>
      <c r="G74" s="493">
        <v>0</v>
      </c>
      <c r="H74" s="446"/>
      <c r="I74" s="446"/>
      <c r="J74" s="446"/>
    </row>
    <row r="75" spans="1:10" s="439" customFormat="1" x14ac:dyDescent="0.2">
      <c r="A75" s="451" t="s">
        <v>1549</v>
      </c>
      <c r="B75" s="451" t="s">
        <v>1550</v>
      </c>
      <c r="C75" s="458" t="s">
        <v>1551</v>
      </c>
      <c r="D75" s="492"/>
      <c r="E75" s="493">
        <v>0</v>
      </c>
      <c r="F75" s="492"/>
      <c r="G75" s="492"/>
      <c r="H75" s="446"/>
      <c r="I75" s="446"/>
      <c r="J75" s="446"/>
    </row>
    <row r="76" spans="1:10" s="439" customFormat="1" x14ac:dyDescent="0.2">
      <c r="A76" s="451" t="s">
        <v>1552</v>
      </c>
      <c r="B76" s="451" t="s">
        <v>1553</v>
      </c>
      <c r="C76" s="458" t="s">
        <v>1554</v>
      </c>
      <c r="D76" s="493">
        <v>0</v>
      </c>
      <c r="E76" s="493">
        <v>0</v>
      </c>
      <c r="F76" s="493">
        <v>0</v>
      </c>
      <c r="G76" s="493">
        <v>0</v>
      </c>
      <c r="H76" s="446"/>
      <c r="I76" s="446"/>
      <c r="J76" s="446"/>
    </row>
    <row r="77" spans="1:10" s="439" customFormat="1" x14ac:dyDescent="0.2">
      <c r="A77" s="451" t="s">
        <v>1555</v>
      </c>
      <c r="B77" s="451" t="s">
        <v>1556</v>
      </c>
      <c r="C77" s="458" t="s">
        <v>1557</v>
      </c>
      <c r="D77" s="492">
        <v>11515.73207</v>
      </c>
      <c r="E77" s="493">
        <v>0</v>
      </c>
      <c r="F77" s="492">
        <v>11515.73207</v>
      </c>
      <c r="G77" s="492">
        <v>2429.2539999999999</v>
      </c>
      <c r="H77" s="446"/>
      <c r="I77" s="446"/>
      <c r="J77" s="446"/>
    </row>
    <row r="78" spans="1:10" s="439" customFormat="1" x14ac:dyDescent="0.2">
      <c r="A78" s="454" t="s">
        <v>1558</v>
      </c>
      <c r="B78" s="454" t="s">
        <v>1559</v>
      </c>
      <c r="C78" s="499" t="s">
        <v>1560</v>
      </c>
      <c r="D78" s="493">
        <v>0</v>
      </c>
      <c r="E78" s="493">
        <v>0</v>
      </c>
      <c r="F78" s="493">
        <v>0</v>
      </c>
      <c r="G78" s="493">
        <v>0</v>
      </c>
      <c r="H78" s="446"/>
      <c r="I78" s="446"/>
      <c r="J78" s="446"/>
    </row>
    <row r="79" spans="1:10" s="439" customFormat="1" x14ac:dyDescent="0.2">
      <c r="A79" s="454" t="s">
        <v>1561</v>
      </c>
      <c r="B79" s="454" t="s">
        <v>1562</v>
      </c>
      <c r="C79" s="499" t="s">
        <v>1563</v>
      </c>
      <c r="D79" s="492"/>
      <c r="E79" s="493">
        <v>0</v>
      </c>
      <c r="F79" s="492"/>
      <c r="G79" s="492"/>
      <c r="H79" s="446"/>
      <c r="I79" s="446"/>
      <c r="J79" s="446"/>
    </row>
    <row r="80" spans="1:10" s="439" customFormat="1" x14ac:dyDescent="0.2">
      <c r="A80" s="454" t="s">
        <v>1564</v>
      </c>
      <c r="B80" s="454" t="s">
        <v>1565</v>
      </c>
      <c r="C80" s="499" t="s">
        <v>1566</v>
      </c>
      <c r="D80" s="492"/>
      <c r="E80" s="493">
        <v>0</v>
      </c>
      <c r="F80" s="492"/>
      <c r="G80" s="492"/>
      <c r="H80" s="446"/>
      <c r="I80" s="446"/>
      <c r="J80" s="446"/>
    </row>
    <row r="81" spans="1:10" s="439" customFormat="1" x14ac:dyDescent="0.2">
      <c r="A81" s="454" t="s">
        <v>1567</v>
      </c>
      <c r="B81" s="454" t="s">
        <v>1568</v>
      </c>
      <c r="C81" s="499" t="s">
        <v>1569</v>
      </c>
      <c r="D81" s="493">
        <v>0</v>
      </c>
      <c r="E81" s="493">
        <v>0</v>
      </c>
      <c r="F81" s="493">
        <v>0</v>
      </c>
      <c r="G81" s="493">
        <v>0</v>
      </c>
      <c r="H81" s="446"/>
      <c r="I81" s="446"/>
      <c r="J81" s="446"/>
    </row>
    <row r="82" spans="1:10" s="439" customFormat="1" x14ac:dyDescent="0.2">
      <c r="A82" s="454" t="s">
        <v>1570</v>
      </c>
      <c r="B82" s="454" t="s">
        <v>1571</v>
      </c>
      <c r="C82" s="499" t="s">
        <v>1572</v>
      </c>
      <c r="D82" s="492"/>
      <c r="E82" s="493">
        <v>0</v>
      </c>
      <c r="F82" s="492"/>
      <c r="G82" s="492"/>
      <c r="H82" s="446"/>
      <c r="I82" s="446"/>
      <c r="J82" s="446"/>
    </row>
    <row r="83" spans="1:10" s="439" customFormat="1" x14ac:dyDescent="0.2">
      <c r="A83" s="454" t="s">
        <v>1573</v>
      </c>
      <c r="B83" s="451" t="s">
        <v>1574</v>
      </c>
      <c r="C83" s="458" t="s">
        <v>1575</v>
      </c>
      <c r="D83" s="493">
        <v>125393.97512</v>
      </c>
      <c r="E83" s="493">
        <v>0</v>
      </c>
      <c r="F83" s="493">
        <v>125393.97512</v>
      </c>
      <c r="G83" s="493">
        <v>125420.37136</v>
      </c>
      <c r="H83" s="446"/>
      <c r="I83" s="446"/>
      <c r="J83" s="446"/>
    </row>
    <row r="84" spans="1:10" s="439" customFormat="1" x14ac:dyDescent="0.2">
      <c r="A84" s="454" t="s">
        <v>1576</v>
      </c>
      <c r="B84" s="454" t="s">
        <v>1577</v>
      </c>
      <c r="C84" s="458" t="s">
        <v>1578</v>
      </c>
      <c r="D84" s="492"/>
      <c r="E84" s="493">
        <v>0</v>
      </c>
      <c r="F84" s="492"/>
      <c r="G84" s="492"/>
      <c r="H84" s="446"/>
      <c r="I84" s="446"/>
      <c r="J84" s="446"/>
    </row>
    <row r="85" spans="1:10" s="439" customFormat="1" x14ac:dyDescent="0.2">
      <c r="A85" s="454" t="s">
        <v>1579</v>
      </c>
      <c r="B85" s="451" t="s">
        <v>1580</v>
      </c>
      <c r="C85" s="458" t="s">
        <v>1581</v>
      </c>
      <c r="D85" s="493">
        <v>16334.199349999999</v>
      </c>
      <c r="E85" s="493">
        <v>0</v>
      </c>
      <c r="F85" s="493">
        <v>16334.199349999999</v>
      </c>
      <c r="G85" s="493">
        <v>24742.208059999997</v>
      </c>
      <c r="H85" s="446"/>
      <c r="I85" s="446"/>
      <c r="J85" s="446"/>
    </row>
    <row r="86" spans="1:10" s="446" customFormat="1" x14ac:dyDescent="0.2">
      <c r="A86" s="454" t="s">
        <v>1582</v>
      </c>
      <c r="B86" s="451" t="s">
        <v>1583</v>
      </c>
      <c r="C86" s="458" t="s">
        <v>1584</v>
      </c>
      <c r="D86" s="492">
        <v>1983.0165099999999</v>
      </c>
      <c r="E86" s="493">
        <v>0</v>
      </c>
      <c r="F86" s="492">
        <v>1983.0165099999999</v>
      </c>
      <c r="G86" s="492">
        <v>343.83633000000003</v>
      </c>
    </row>
    <row r="87" spans="1:10" s="439" customFormat="1" x14ac:dyDescent="0.2">
      <c r="A87" s="500" t="s">
        <v>1585</v>
      </c>
      <c r="B87" s="457" t="s">
        <v>1586</v>
      </c>
      <c r="C87" s="498" t="s">
        <v>1587</v>
      </c>
      <c r="D87" s="493">
        <v>2319947.59883</v>
      </c>
      <c r="E87" s="493">
        <v>0</v>
      </c>
      <c r="F87" s="493">
        <v>2319947.59883</v>
      </c>
      <c r="G87" s="493">
        <v>947759.05039999995</v>
      </c>
      <c r="H87" s="446"/>
      <c r="I87" s="446"/>
      <c r="J87" s="446"/>
    </row>
    <row r="88" spans="1:10" s="439" customFormat="1" x14ac:dyDescent="0.2">
      <c r="A88" s="483" t="s">
        <v>1588</v>
      </c>
      <c r="B88" s="459" t="s">
        <v>1589</v>
      </c>
      <c r="C88" s="460" t="s">
        <v>1590</v>
      </c>
      <c r="D88" s="501">
        <v>609.21259999999995</v>
      </c>
      <c r="E88" s="502">
        <v>479.14524999999998</v>
      </c>
      <c r="F88" s="501">
        <v>130.06735</v>
      </c>
      <c r="G88" s="501">
        <v>646.94002</v>
      </c>
      <c r="H88" s="446"/>
      <c r="I88" s="446"/>
      <c r="J88" s="446"/>
    </row>
    <row r="89" spans="1:10" s="439" customFormat="1" x14ac:dyDescent="0.2">
      <c r="A89" s="448" t="s">
        <v>1591</v>
      </c>
      <c r="B89" s="448" t="s">
        <v>1592</v>
      </c>
      <c r="C89" s="497" t="s">
        <v>70</v>
      </c>
      <c r="D89" s="450">
        <v>3712192.0257899999</v>
      </c>
      <c r="E89" s="450">
        <v>0</v>
      </c>
      <c r="F89" s="450">
        <v>3712192.0257899999</v>
      </c>
      <c r="G89" s="450">
        <v>3692204.4405900002</v>
      </c>
      <c r="H89" s="446"/>
      <c r="I89" s="446"/>
      <c r="J89" s="446"/>
    </row>
    <row r="90" spans="1:10" s="439" customFormat="1" x14ac:dyDescent="0.2">
      <c r="A90" s="461" t="s">
        <v>1593</v>
      </c>
      <c r="B90" s="461" t="s">
        <v>1594</v>
      </c>
      <c r="C90" s="503" t="s">
        <v>1595</v>
      </c>
      <c r="D90" s="504">
        <v>0</v>
      </c>
      <c r="E90" s="504">
        <v>0</v>
      </c>
      <c r="F90" s="504">
        <v>0</v>
      </c>
      <c r="G90" s="504">
        <v>0</v>
      </c>
      <c r="H90" s="446"/>
      <c r="I90" s="446"/>
      <c r="J90" s="446"/>
    </row>
    <row r="91" spans="1:10" s="439" customFormat="1" x14ac:dyDescent="0.2">
      <c r="A91" s="451" t="s">
        <v>1596</v>
      </c>
      <c r="B91" s="451" t="s">
        <v>1597</v>
      </c>
      <c r="C91" s="458" t="s">
        <v>1598</v>
      </c>
      <c r="D91" s="492"/>
      <c r="E91" s="493">
        <v>0</v>
      </c>
      <c r="F91" s="492"/>
      <c r="G91" s="492"/>
      <c r="H91" s="446"/>
      <c r="I91" s="446"/>
      <c r="J91" s="446"/>
    </row>
    <row r="92" spans="1:10" s="439" customFormat="1" x14ac:dyDescent="0.2">
      <c r="A92" s="451" t="s">
        <v>1599</v>
      </c>
      <c r="B92" s="451" t="s">
        <v>1600</v>
      </c>
      <c r="C92" s="458" t="s">
        <v>1601</v>
      </c>
      <c r="D92" s="493">
        <v>0</v>
      </c>
      <c r="E92" s="493">
        <v>0</v>
      </c>
      <c r="F92" s="493">
        <v>0</v>
      </c>
      <c r="G92" s="493">
        <v>0</v>
      </c>
      <c r="H92" s="446"/>
      <c r="I92" s="446"/>
      <c r="J92" s="446"/>
    </row>
    <row r="93" spans="1:10" s="439" customFormat="1" x14ac:dyDescent="0.2">
      <c r="A93" s="451" t="s">
        <v>1602</v>
      </c>
      <c r="B93" s="451" t="s">
        <v>1603</v>
      </c>
      <c r="C93" s="458" t="s">
        <v>1604</v>
      </c>
      <c r="D93" s="493">
        <v>946215.19660999998</v>
      </c>
      <c r="E93" s="493">
        <v>0</v>
      </c>
      <c r="F93" s="493">
        <v>946215.19660999998</v>
      </c>
      <c r="G93" s="493">
        <v>896156.11894000007</v>
      </c>
      <c r="H93" s="446"/>
      <c r="I93" s="446"/>
      <c r="J93" s="446"/>
    </row>
    <row r="94" spans="1:10" s="439" customFormat="1" x14ac:dyDescent="0.2">
      <c r="A94" s="451" t="s">
        <v>1605</v>
      </c>
      <c r="B94" s="451" t="s">
        <v>1606</v>
      </c>
      <c r="C94" s="458" t="s">
        <v>1607</v>
      </c>
      <c r="D94" s="493">
        <v>6413.9925000000003</v>
      </c>
      <c r="E94" s="493">
        <v>0</v>
      </c>
      <c r="F94" s="493">
        <v>6413.9925000000003</v>
      </c>
      <c r="G94" s="493">
        <v>15095.567499999999</v>
      </c>
      <c r="H94" s="446"/>
      <c r="I94" s="446"/>
      <c r="J94" s="446"/>
    </row>
    <row r="95" spans="1:10" s="439" customFormat="1" x14ac:dyDescent="0.2">
      <c r="A95" s="451" t="s">
        <v>1608</v>
      </c>
      <c r="B95" s="451" t="s">
        <v>1609</v>
      </c>
      <c r="C95" s="458" t="s">
        <v>1610</v>
      </c>
      <c r="D95" s="493">
        <v>110.98586</v>
      </c>
      <c r="E95" s="493">
        <v>0</v>
      </c>
      <c r="F95" s="493">
        <v>110.98586</v>
      </c>
      <c r="G95" s="493">
        <v>491.46888000000001</v>
      </c>
      <c r="H95" s="446"/>
      <c r="I95" s="446"/>
      <c r="J95" s="446"/>
    </row>
    <row r="96" spans="1:10" s="439" customFormat="1" x14ac:dyDescent="0.2">
      <c r="A96" s="451" t="s">
        <v>1614</v>
      </c>
      <c r="B96" s="451" t="s">
        <v>1615</v>
      </c>
      <c r="C96" s="458" t="s">
        <v>1616</v>
      </c>
      <c r="D96" s="493">
        <v>1786834.6392600001</v>
      </c>
      <c r="E96" s="493">
        <v>0</v>
      </c>
      <c r="F96" s="493">
        <v>1786834.6392600001</v>
      </c>
      <c r="G96" s="493">
        <v>2520993.4580600001</v>
      </c>
      <c r="H96" s="446"/>
      <c r="I96" s="446"/>
      <c r="J96" s="446"/>
    </row>
    <row r="97" spans="1:10" s="439" customFormat="1" x14ac:dyDescent="0.2">
      <c r="A97" s="451" t="s">
        <v>1617</v>
      </c>
      <c r="B97" s="451" t="s">
        <v>1618</v>
      </c>
      <c r="C97" s="458" t="s">
        <v>1619</v>
      </c>
      <c r="D97" s="493">
        <v>972370.38564999995</v>
      </c>
      <c r="E97" s="493">
        <v>0</v>
      </c>
      <c r="F97" s="493">
        <v>972370.38564999995</v>
      </c>
      <c r="G97" s="493">
        <v>259367.55121000001</v>
      </c>
      <c r="H97" s="446"/>
      <c r="I97" s="446"/>
      <c r="J97" s="446"/>
    </row>
    <row r="98" spans="1:10" s="445" customFormat="1" x14ac:dyDescent="0.2">
      <c r="A98" s="451" t="s">
        <v>1620</v>
      </c>
      <c r="B98" s="451" t="s">
        <v>1621</v>
      </c>
      <c r="C98" s="458" t="s">
        <v>1622</v>
      </c>
      <c r="D98" s="493">
        <v>70.81</v>
      </c>
      <c r="E98" s="493">
        <v>0</v>
      </c>
      <c r="F98" s="493">
        <v>70.81</v>
      </c>
      <c r="G98" s="493">
        <v>100.276</v>
      </c>
      <c r="H98" s="446"/>
      <c r="I98" s="446"/>
      <c r="J98" s="446"/>
    </row>
    <row r="99" spans="1:10" s="445" customFormat="1" x14ac:dyDescent="0.2">
      <c r="A99" s="451" t="s">
        <v>1623</v>
      </c>
      <c r="B99" s="451" t="s">
        <v>1624</v>
      </c>
      <c r="C99" s="458" t="s">
        <v>1625</v>
      </c>
      <c r="D99" s="493">
        <v>0</v>
      </c>
      <c r="E99" s="493">
        <v>0</v>
      </c>
      <c r="F99" s="493">
        <v>0</v>
      </c>
      <c r="G99" s="493">
        <v>0</v>
      </c>
      <c r="H99" s="446"/>
      <c r="I99" s="446"/>
      <c r="J99" s="446"/>
    </row>
    <row r="100" spans="1:10" s="445" customFormat="1" x14ac:dyDescent="0.2">
      <c r="A100" s="459" t="s">
        <v>1626</v>
      </c>
      <c r="B100" s="459" t="s">
        <v>1627</v>
      </c>
      <c r="C100" s="460" t="s">
        <v>1628</v>
      </c>
      <c r="D100" s="501">
        <v>176.01590999999999</v>
      </c>
      <c r="E100" s="502">
        <v>0</v>
      </c>
      <c r="F100" s="501">
        <v>176.01590999999999</v>
      </c>
      <c r="G100" s="501"/>
      <c r="H100" s="446"/>
      <c r="I100" s="446"/>
      <c r="J100" s="446"/>
    </row>
    <row r="101" spans="1:10" s="445" customFormat="1" x14ac:dyDescent="0.2"/>
    <row r="102" spans="1:10" s="445" customFormat="1" ht="12.75" customHeight="1" x14ac:dyDescent="0.2"/>
    <row r="103" spans="1:10" s="446" customFormat="1" ht="12.75" customHeight="1" x14ac:dyDescent="0.2">
      <c r="A103" s="505"/>
      <c r="B103" s="506"/>
      <c r="C103" s="507"/>
      <c r="D103" s="508">
        <v>1</v>
      </c>
      <c r="E103" s="508">
        <v>2</v>
      </c>
      <c r="F103" s="439"/>
      <c r="G103" s="439"/>
    </row>
    <row r="104" spans="1:10" s="446" customFormat="1" x14ac:dyDescent="0.2">
      <c r="A104" s="1204" t="s">
        <v>1352</v>
      </c>
      <c r="B104" s="1205"/>
      <c r="C104" s="1210" t="s">
        <v>1353</v>
      </c>
      <c r="D104" s="1201" t="s">
        <v>1354</v>
      </c>
      <c r="E104" s="1202"/>
    </row>
    <row r="105" spans="1:10" s="446" customFormat="1" x14ac:dyDescent="0.2">
      <c r="A105" s="1208"/>
      <c r="B105" s="1209"/>
      <c r="C105" s="1215"/>
      <c r="D105" s="509" t="s">
        <v>1355</v>
      </c>
      <c r="E105" s="480" t="s">
        <v>1356</v>
      </c>
    </row>
    <row r="106" spans="1:10" s="446" customFormat="1" x14ac:dyDescent="0.2">
      <c r="A106" s="490"/>
      <c r="B106" s="490" t="s">
        <v>1629</v>
      </c>
      <c r="C106" s="491" t="s">
        <v>70</v>
      </c>
      <c r="D106" s="450">
        <v>14072545.613049999</v>
      </c>
      <c r="E106" s="450">
        <v>12166214.917790001</v>
      </c>
    </row>
    <row r="107" spans="1:10" s="446" customFormat="1" x14ac:dyDescent="0.2">
      <c r="A107" s="490" t="s">
        <v>1630</v>
      </c>
      <c r="B107" s="490" t="s">
        <v>1631</v>
      </c>
      <c r="C107" s="491" t="s">
        <v>70</v>
      </c>
      <c r="D107" s="450">
        <v>8069654.8570900001</v>
      </c>
      <c r="E107" s="450">
        <v>7119158.0895500006</v>
      </c>
    </row>
    <row r="108" spans="1:10" s="439" customFormat="1" x14ac:dyDescent="0.2">
      <c r="A108" s="490" t="s">
        <v>1632</v>
      </c>
      <c r="B108" s="490" t="s">
        <v>1633</v>
      </c>
      <c r="C108" s="491" t="s">
        <v>70</v>
      </c>
      <c r="D108" s="450">
        <v>532702.87672000006</v>
      </c>
      <c r="E108" s="450">
        <v>1536506.6855200001</v>
      </c>
      <c r="F108" s="446"/>
      <c r="G108" s="446"/>
      <c r="I108" s="446"/>
    </row>
    <row r="109" spans="1:10" s="439" customFormat="1" x14ac:dyDescent="0.2">
      <c r="A109" s="451" t="s">
        <v>1634</v>
      </c>
      <c r="B109" s="451" t="s">
        <v>1635</v>
      </c>
      <c r="C109" s="458" t="s">
        <v>1636</v>
      </c>
      <c r="D109" s="492">
        <v>-954748.93588999996</v>
      </c>
      <c r="E109" s="492">
        <v>352347.37375999999</v>
      </c>
      <c r="I109" s="446"/>
    </row>
    <row r="110" spans="1:10" s="439" customFormat="1" x14ac:dyDescent="0.2">
      <c r="A110" s="451" t="s">
        <v>1637</v>
      </c>
      <c r="B110" s="451" t="s">
        <v>1638</v>
      </c>
      <c r="C110" s="458" t="s">
        <v>1639</v>
      </c>
      <c r="D110" s="492">
        <v>2689657.3586300001</v>
      </c>
      <c r="E110" s="492">
        <v>2386294.9384899996</v>
      </c>
      <c r="I110" s="446"/>
    </row>
    <row r="111" spans="1:10" s="439" customFormat="1" x14ac:dyDescent="0.2">
      <c r="A111" s="451" t="s">
        <v>1640</v>
      </c>
      <c r="B111" s="451" t="s">
        <v>1641</v>
      </c>
      <c r="C111" s="458" t="s">
        <v>1642</v>
      </c>
      <c r="D111" s="492"/>
      <c r="E111" s="492"/>
      <c r="I111" s="446"/>
    </row>
    <row r="112" spans="1:10" s="439" customFormat="1" x14ac:dyDescent="0.2">
      <c r="A112" s="451" t="s">
        <v>1643</v>
      </c>
      <c r="B112" s="451" t="s">
        <v>1644</v>
      </c>
      <c r="C112" s="458" t="s">
        <v>1645</v>
      </c>
      <c r="D112" s="492">
        <v>-1201274.2319200002</v>
      </c>
      <c r="E112" s="492">
        <v>-1201274.2319200002</v>
      </c>
      <c r="I112" s="446"/>
    </row>
    <row r="113" spans="1:9" s="439" customFormat="1" x14ac:dyDescent="0.2">
      <c r="A113" s="451" t="s">
        <v>1646</v>
      </c>
      <c r="B113" s="451" t="s">
        <v>1647</v>
      </c>
      <c r="C113" s="458" t="s">
        <v>1648</v>
      </c>
      <c r="D113" s="492">
        <v>2023.634</v>
      </c>
      <c r="E113" s="492">
        <v>2021.94</v>
      </c>
      <c r="I113" s="446"/>
    </row>
    <row r="114" spans="1:9" s="446" customFormat="1" x14ac:dyDescent="0.2">
      <c r="A114" s="451" t="s">
        <v>1649</v>
      </c>
      <c r="B114" s="451" t="s">
        <v>1650</v>
      </c>
      <c r="C114" s="458" t="s">
        <v>1651</v>
      </c>
      <c r="D114" s="492">
        <v>-2954.9481000000001</v>
      </c>
      <c r="E114" s="492">
        <v>-2883.3348099999998</v>
      </c>
      <c r="F114" s="439"/>
      <c r="G114" s="439"/>
    </row>
    <row r="115" spans="1:9" s="439" customFormat="1" x14ac:dyDescent="0.2">
      <c r="A115" s="490" t="s">
        <v>1652</v>
      </c>
      <c r="B115" s="490" t="s">
        <v>1653</v>
      </c>
      <c r="C115" s="491" t="s">
        <v>70</v>
      </c>
      <c r="D115" s="450">
        <v>1171507.5401300001</v>
      </c>
      <c r="E115" s="450">
        <v>459367.55121000001</v>
      </c>
      <c r="F115" s="446"/>
      <c r="G115" s="446"/>
      <c r="I115" s="446"/>
    </row>
    <row r="116" spans="1:9" s="446" customFormat="1" x14ac:dyDescent="0.2">
      <c r="A116" s="451" t="s">
        <v>1669</v>
      </c>
      <c r="B116" s="451" t="s">
        <v>1670</v>
      </c>
      <c r="C116" s="458" t="s">
        <v>1671</v>
      </c>
      <c r="D116" s="492">
        <v>1171507.5401300001</v>
      </c>
      <c r="E116" s="492">
        <v>459367.55121000001</v>
      </c>
      <c r="F116" s="439"/>
      <c r="G116" s="439"/>
    </row>
    <row r="117" spans="1:9" s="439" customFormat="1" x14ac:dyDescent="0.2">
      <c r="A117" s="490" t="s">
        <v>1672</v>
      </c>
      <c r="B117" s="490" t="s">
        <v>1673</v>
      </c>
      <c r="C117" s="491" t="s">
        <v>70</v>
      </c>
      <c r="D117" s="450">
        <v>6365444.4402399994</v>
      </c>
      <c r="E117" s="450">
        <v>5123283.8528199997</v>
      </c>
      <c r="F117" s="446"/>
      <c r="G117" s="446"/>
      <c r="I117" s="446"/>
    </row>
    <row r="118" spans="1:9" s="439" customFormat="1" x14ac:dyDescent="0.2">
      <c r="A118" s="451" t="s">
        <v>1674</v>
      </c>
      <c r="B118" s="451" t="s">
        <v>1675</v>
      </c>
      <c r="C118" s="458" t="s">
        <v>70</v>
      </c>
      <c r="D118" s="492">
        <v>1242160.58742</v>
      </c>
      <c r="E118" s="492">
        <v>1199037.94098</v>
      </c>
      <c r="I118" s="446"/>
    </row>
    <row r="119" spans="1:9" s="439" customFormat="1" x14ac:dyDescent="0.2">
      <c r="A119" s="451" t="s">
        <v>1676</v>
      </c>
      <c r="B119" s="451" t="s">
        <v>1677</v>
      </c>
      <c r="C119" s="458" t="s">
        <v>1678</v>
      </c>
      <c r="D119" s="492"/>
      <c r="E119" s="492"/>
      <c r="I119" s="446"/>
    </row>
    <row r="120" spans="1:9" s="446" customFormat="1" x14ac:dyDescent="0.2">
      <c r="A120" s="451" t="s">
        <v>1679</v>
      </c>
      <c r="B120" s="451" t="s">
        <v>1680</v>
      </c>
      <c r="C120" s="458" t="s">
        <v>1681</v>
      </c>
      <c r="D120" s="492">
        <v>5123283.8528199997</v>
      </c>
      <c r="E120" s="492">
        <v>3924245.9118400002</v>
      </c>
      <c r="F120" s="439"/>
      <c r="G120" s="439"/>
    </row>
    <row r="121" spans="1:9" s="446" customFormat="1" x14ac:dyDescent="0.2">
      <c r="A121" s="490" t="s">
        <v>1682</v>
      </c>
      <c r="B121" s="490" t="s">
        <v>1683</v>
      </c>
      <c r="C121" s="491" t="s">
        <v>70</v>
      </c>
      <c r="D121" s="450">
        <v>6002890.7559599997</v>
      </c>
      <c r="E121" s="450">
        <v>5047056.8282399997</v>
      </c>
    </row>
    <row r="122" spans="1:9" s="439" customFormat="1" x14ac:dyDescent="0.2">
      <c r="A122" s="490" t="s">
        <v>1684</v>
      </c>
      <c r="B122" s="490" t="s">
        <v>1685</v>
      </c>
      <c r="C122" s="491" t="s">
        <v>70</v>
      </c>
      <c r="D122" s="450">
        <v>0</v>
      </c>
      <c r="E122" s="450">
        <v>0</v>
      </c>
      <c r="F122" s="446"/>
      <c r="G122" s="446"/>
      <c r="I122" s="446"/>
    </row>
    <row r="123" spans="1:9" s="446" customFormat="1" x14ac:dyDescent="0.2">
      <c r="A123" s="451" t="s">
        <v>1686</v>
      </c>
      <c r="B123" s="451" t="s">
        <v>1685</v>
      </c>
      <c r="C123" s="458" t="s">
        <v>1687</v>
      </c>
      <c r="D123" s="492"/>
      <c r="E123" s="492"/>
      <c r="F123" s="439"/>
      <c r="G123" s="439"/>
    </row>
    <row r="124" spans="1:9" s="439" customFormat="1" x14ac:dyDescent="0.2">
      <c r="A124" s="490" t="s">
        <v>1688</v>
      </c>
      <c r="B124" s="490" t="s">
        <v>1689</v>
      </c>
      <c r="C124" s="491" t="s">
        <v>70</v>
      </c>
      <c r="D124" s="450">
        <v>4381713.2104599997</v>
      </c>
      <c r="E124" s="450">
        <v>3693206.3489999999</v>
      </c>
      <c r="F124" s="446"/>
      <c r="G124" s="446"/>
      <c r="I124" s="446"/>
    </row>
    <row r="125" spans="1:9" s="439" customFormat="1" x14ac:dyDescent="0.2">
      <c r="A125" s="451" t="s">
        <v>1690</v>
      </c>
      <c r="B125" s="451" t="s">
        <v>1691</v>
      </c>
      <c r="C125" s="458" t="s">
        <v>1692</v>
      </c>
      <c r="D125" s="492">
        <v>2116114.4614400002</v>
      </c>
      <c r="E125" s="492">
        <v>2024892.89699</v>
      </c>
      <c r="I125" s="446"/>
    </row>
    <row r="126" spans="1:9" s="439" customFormat="1" x14ac:dyDescent="0.2">
      <c r="A126" s="451" t="s">
        <v>1693</v>
      </c>
      <c r="B126" s="451" t="s">
        <v>1694</v>
      </c>
      <c r="C126" s="458" t="s">
        <v>1695</v>
      </c>
      <c r="D126" s="492"/>
      <c r="E126" s="492"/>
      <c r="I126" s="446"/>
    </row>
    <row r="127" spans="1:9" s="439" customFormat="1" x14ac:dyDescent="0.2">
      <c r="A127" s="451" t="s">
        <v>1696</v>
      </c>
      <c r="B127" s="451" t="s">
        <v>1697</v>
      </c>
      <c r="C127" s="458" t="s">
        <v>1698</v>
      </c>
      <c r="D127" s="492"/>
      <c r="E127" s="492"/>
      <c r="I127" s="446"/>
    </row>
    <row r="128" spans="1:9" s="439" customFormat="1" x14ac:dyDescent="0.2">
      <c r="A128" s="451" t="s">
        <v>1699</v>
      </c>
      <c r="B128" s="451" t="s">
        <v>1700</v>
      </c>
      <c r="C128" s="458" t="s">
        <v>1701</v>
      </c>
      <c r="D128" s="492"/>
      <c r="E128" s="492"/>
      <c r="I128" s="446"/>
    </row>
    <row r="129" spans="1:9" s="439" customFormat="1" x14ac:dyDescent="0.2">
      <c r="A129" s="451" t="s">
        <v>1702</v>
      </c>
      <c r="B129" s="451" t="s">
        <v>1703</v>
      </c>
      <c r="C129" s="458" t="s">
        <v>1704</v>
      </c>
      <c r="D129" s="492"/>
      <c r="E129" s="492"/>
      <c r="I129" s="446"/>
    </row>
    <row r="130" spans="1:9" s="439" customFormat="1" x14ac:dyDescent="0.2">
      <c r="A130" s="451" t="s">
        <v>1705</v>
      </c>
      <c r="B130" s="451" t="s">
        <v>1706</v>
      </c>
      <c r="C130" s="458" t="s">
        <v>1707</v>
      </c>
      <c r="D130" s="492"/>
      <c r="E130" s="492"/>
      <c r="I130" s="446"/>
    </row>
    <row r="131" spans="1:9" s="439" customFormat="1" x14ac:dyDescent="0.2">
      <c r="A131" s="451" t="s">
        <v>1708</v>
      </c>
      <c r="B131" s="451" t="s">
        <v>1709</v>
      </c>
      <c r="C131" s="458" t="s">
        <v>1710</v>
      </c>
      <c r="D131" s="492">
        <v>256394.28590000002</v>
      </c>
      <c r="E131" s="492">
        <v>288704.93239999999</v>
      </c>
      <c r="I131" s="446"/>
    </row>
    <row r="132" spans="1:9" s="439" customFormat="1" x14ac:dyDescent="0.2">
      <c r="A132" s="451" t="s">
        <v>1711</v>
      </c>
      <c r="B132" s="451" t="s">
        <v>1712</v>
      </c>
      <c r="C132" s="458" t="s">
        <v>1713</v>
      </c>
      <c r="D132" s="492">
        <v>2009204.46312</v>
      </c>
      <c r="E132" s="492">
        <v>1379608.5196099998</v>
      </c>
      <c r="I132" s="446"/>
    </row>
    <row r="133" spans="1:9" s="439" customFormat="1" x14ac:dyDescent="0.2">
      <c r="A133" s="490" t="s">
        <v>1714</v>
      </c>
      <c r="B133" s="490" t="s">
        <v>1715</v>
      </c>
      <c r="C133" s="491" t="s">
        <v>70</v>
      </c>
      <c r="D133" s="450">
        <v>1621177.5455</v>
      </c>
      <c r="E133" s="450">
        <v>1353850.47924</v>
      </c>
      <c r="F133" s="446"/>
      <c r="G133" s="446"/>
      <c r="I133" s="446"/>
    </row>
    <row r="134" spans="1:9" s="439" customFormat="1" x14ac:dyDescent="0.2">
      <c r="A134" s="451" t="s">
        <v>1716</v>
      </c>
      <c r="B134" s="451" t="s">
        <v>1717</v>
      </c>
      <c r="C134" s="458" t="s">
        <v>1718</v>
      </c>
      <c r="D134" s="492"/>
      <c r="E134" s="492"/>
      <c r="I134" s="446"/>
    </row>
    <row r="135" spans="1:9" s="439" customFormat="1" x14ac:dyDescent="0.2">
      <c r="A135" s="451" t="s">
        <v>1719</v>
      </c>
      <c r="B135" s="451" t="s">
        <v>1720</v>
      </c>
      <c r="C135" s="458" t="s">
        <v>1721</v>
      </c>
      <c r="D135" s="492"/>
      <c r="E135" s="492"/>
      <c r="I135" s="446"/>
    </row>
    <row r="136" spans="1:9" s="439" customFormat="1" x14ac:dyDescent="0.2">
      <c r="A136" s="451" t="s">
        <v>1722</v>
      </c>
      <c r="B136" s="451" t="s">
        <v>1723</v>
      </c>
      <c r="C136" s="458" t="s">
        <v>1724</v>
      </c>
      <c r="D136" s="492"/>
      <c r="E136" s="492"/>
      <c r="I136" s="446"/>
    </row>
    <row r="137" spans="1:9" s="439" customFormat="1" x14ac:dyDescent="0.2">
      <c r="A137" s="451" t="s">
        <v>1725</v>
      </c>
      <c r="B137" s="451" t="s">
        <v>1726</v>
      </c>
      <c r="C137" s="458" t="s">
        <v>1727</v>
      </c>
      <c r="D137" s="492"/>
      <c r="E137" s="492"/>
      <c r="I137" s="446"/>
    </row>
    <row r="138" spans="1:9" s="439" customFormat="1" x14ac:dyDescent="0.2">
      <c r="A138" s="451" t="s">
        <v>1728</v>
      </c>
      <c r="B138" s="451" t="s">
        <v>1729</v>
      </c>
      <c r="C138" s="458" t="s">
        <v>1730</v>
      </c>
      <c r="D138" s="492">
        <v>170801.52518999999</v>
      </c>
      <c r="E138" s="492">
        <v>121211.86611</v>
      </c>
      <c r="I138" s="446"/>
    </row>
    <row r="139" spans="1:9" s="439" customFormat="1" x14ac:dyDescent="0.2">
      <c r="A139" s="451" t="s">
        <v>1731</v>
      </c>
      <c r="B139" s="451" t="s">
        <v>1732</v>
      </c>
      <c r="C139" s="458" t="s">
        <v>1733</v>
      </c>
      <c r="D139" s="492"/>
      <c r="E139" s="492"/>
      <c r="I139" s="446"/>
    </row>
    <row r="140" spans="1:9" s="439" customFormat="1" x14ac:dyDescent="0.2">
      <c r="A140" s="451" t="s">
        <v>1734</v>
      </c>
      <c r="B140" s="451" t="s">
        <v>1735</v>
      </c>
      <c r="C140" s="458" t="s">
        <v>1736</v>
      </c>
      <c r="D140" s="492">
        <v>17.48218</v>
      </c>
      <c r="E140" s="492">
        <v>27.922180000000001</v>
      </c>
      <c r="I140" s="446"/>
    </row>
    <row r="141" spans="1:9" s="439" customFormat="1" x14ac:dyDescent="0.2">
      <c r="A141" s="451" t="s">
        <v>1737</v>
      </c>
      <c r="B141" s="451" t="s">
        <v>1738</v>
      </c>
      <c r="C141" s="458" t="s">
        <v>1739</v>
      </c>
      <c r="D141" s="492"/>
      <c r="E141" s="492"/>
      <c r="I141" s="446"/>
    </row>
    <row r="142" spans="1:9" s="439" customFormat="1" x14ac:dyDescent="0.2">
      <c r="A142" s="451" t="s">
        <v>1740</v>
      </c>
      <c r="B142" s="451" t="s">
        <v>1741</v>
      </c>
      <c r="C142" s="458" t="s">
        <v>1742</v>
      </c>
      <c r="D142" s="492"/>
      <c r="E142" s="492"/>
      <c r="I142" s="446"/>
    </row>
    <row r="143" spans="1:9" s="439" customFormat="1" ht="12.75" customHeight="1" x14ac:dyDescent="0.2">
      <c r="A143" s="451" t="s">
        <v>1743</v>
      </c>
      <c r="B143" s="451" t="s">
        <v>1744</v>
      </c>
      <c r="C143" s="458" t="s">
        <v>1745</v>
      </c>
      <c r="D143" s="492">
        <v>90.286000000000001</v>
      </c>
      <c r="E143" s="492">
        <v>79.91</v>
      </c>
      <c r="I143" s="446"/>
    </row>
    <row r="144" spans="1:9" s="439" customFormat="1" ht="12.75" customHeight="1" x14ac:dyDescent="0.2">
      <c r="A144" s="451" t="s">
        <v>1746</v>
      </c>
      <c r="B144" s="451" t="s">
        <v>1747</v>
      </c>
      <c r="C144" s="458" t="s">
        <v>1748</v>
      </c>
      <c r="D144" s="492">
        <v>20112.345000000001</v>
      </c>
      <c r="E144" s="492">
        <v>19288.103999999999</v>
      </c>
      <c r="I144" s="446"/>
    </row>
    <row r="145" spans="1:9" s="439" customFormat="1" ht="12.75" customHeight="1" x14ac:dyDescent="0.2">
      <c r="A145" s="451" t="s">
        <v>1749</v>
      </c>
      <c r="B145" s="451" t="s">
        <v>1533</v>
      </c>
      <c r="C145" s="458" t="s">
        <v>1534</v>
      </c>
      <c r="D145" s="492">
        <v>7960.3630000000003</v>
      </c>
      <c r="E145" s="492">
        <v>7628.8119999999999</v>
      </c>
      <c r="I145" s="446"/>
    </row>
    <row r="146" spans="1:9" s="439" customFormat="1" ht="12.75" customHeight="1" x14ac:dyDescent="0.2">
      <c r="A146" s="451" t="s">
        <v>1750</v>
      </c>
      <c r="B146" s="451" t="s">
        <v>1536</v>
      </c>
      <c r="C146" s="458" t="s">
        <v>1537</v>
      </c>
      <c r="D146" s="492">
        <v>3581.1320000000001</v>
      </c>
      <c r="E146" s="492">
        <v>3462.2420000000002</v>
      </c>
      <c r="I146" s="446"/>
    </row>
    <row r="147" spans="1:9" s="439" customFormat="1" ht="12.75" customHeight="1" x14ac:dyDescent="0.2">
      <c r="A147" s="451" t="s">
        <v>1751</v>
      </c>
      <c r="B147" s="451" t="s">
        <v>1539</v>
      </c>
      <c r="C147" s="458" t="s">
        <v>1540</v>
      </c>
      <c r="D147" s="492"/>
      <c r="E147" s="492"/>
      <c r="I147" s="446"/>
    </row>
    <row r="148" spans="1:9" s="439" customFormat="1" ht="12.75" customHeight="1" x14ac:dyDescent="0.2">
      <c r="A148" s="451" t="s">
        <v>1752</v>
      </c>
      <c r="B148" s="451" t="s">
        <v>1542</v>
      </c>
      <c r="C148" s="458" t="s">
        <v>1543</v>
      </c>
      <c r="D148" s="492"/>
      <c r="E148" s="492"/>
      <c r="I148" s="446"/>
    </row>
    <row r="149" spans="1:9" s="439" customFormat="1" ht="12.75" customHeight="1" x14ac:dyDescent="0.2">
      <c r="A149" s="451" t="s">
        <v>1753</v>
      </c>
      <c r="B149" s="451" t="s">
        <v>1545</v>
      </c>
      <c r="C149" s="458" t="s">
        <v>1546</v>
      </c>
      <c r="D149" s="492">
        <v>3511.8910000000001</v>
      </c>
      <c r="E149" s="492">
        <v>3402.4740000000002</v>
      </c>
      <c r="I149" s="446"/>
    </row>
    <row r="150" spans="1:9" s="439" customFormat="1" ht="12.75" customHeight="1" x14ac:dyDescent="0.2">
      <c r="A150" s="451" t="s">
        <v>1754</v>
      </c>
      <c r="B150" s="451" t="s">
        <v>76</v>
      </c>
      <c r="C150" s="458" t="s">
        <v>1548</v>
      </c>
      <c r="D150" s="492">
        <v>12250.022999999999</v>
      </c>
      <c r="E150" s="492">
        <v>6489.8670000000002</v>
      </c>
      <c r="I150" s="446"/>
    </row>
    <row r="151" spans="1:9" s="439" customFormat="1" ht="12.75" customHeight="1" x14ac:dyDescent="0.2">
      <c r="A151" s="451" t="s">
        <v>1755</v>
      </c>
      <c r="B151" s="451" t="s">
        <v>1756</v>
      </c>
      <c r="C151" s="458" t="s">
        <v>1757</v>
      </c>
      <c r="D151" s="492">
        <v>48405.554899999996</v>
      </c>
      <c r="E151" s="492">
        <v>37497.356719999996</v>
      </c>
      <c r="I151" s="446"/>
    </row>
    <row r="152" spans="1:9" s="439" customFormat="1" ht="12.75" customHeight="1" x14ac:dyDescent="0.2">
      <c r="A152" s="451" t="s">
        <v>1758</v>
      </c>
      <c r="B152" s="451" t="s">
        <v>1759</v>
      </c>
      <c r="C152" s="458" t="s">
        <v>1760</v>
      </c>
      <c r="D152" s="492">
        <v>9589.0910000000003</v>
      </c>
      <c r="E152" s="492">
        <v>9589.0910000000003</v>
      </c>
      <c r="I152" s="446"/>
    </row>
    <row r="153" spans="1:9" s="439" customFormat="1" ht="12.75" customHeight="1" x14ac:dyDescent="0.2">
      <c r="A153" s="451" t="s">
        <v>1761</v>
      </c>
      <c r="B153" s="451" t="s">
        <v>1762</v>
      </c>
      <c r="C153" s="458" t="s">
        <v>1763</v>
      </c>
      <c r="D153" s="492">
        <v>26944.165059999999</v>
      </c>
      <c r="E153" s="492">
        <v>15415.39702</v>
      </c>
      <c r="I153" s="446"/>
    </row>
    <row r="154" spans="1:9" s="439" customFormat="1" ht="12.75" customHeight="1" x14ac:dyDescent="0.2">
      <c r="A154" s="451" t="s">
        <v>1764</v>
      </c>
      <c r="B154" s="451" t="s">
        <v>1765</v>
      </c>
      <c r="C154" s="458" t="s">
        <v>1766</v>
      </c>
      <c r="D154" s="492"/>
      <c r="E154" s="492"/>
      <c r="I154" s="446"/>
    </row>
    <row r="155" spans="1:9" s="439" customFormat="1" ht="12.75" customHeight="1" x14ac:dyDescent="0.2">
      <c r="A155" s="451" t="s">
        <v>1767</v>
      </c>
      <c r="B155" s="451" t="s">
        <v>1562</v>
      </c>
      <c r="C155" s="458" t="s">
        <v>1563</v>
      </c>
      <c r="D155" s="492"/>
      <c r="E155" s="492"/>
      <c r="I155" s="446"/>
    </row>
    <row r="156" spans="1:9" s="439" customFormat="1" ht="12.75" customHeight="1" x14ac:dyDescent="0.2">
      <c r="A156" s="451" t="s">
        <v>1768</v>
      </c>
      <c r="B156" s="451" t="s">
        <v>1769</v>
      </c>
      <c r="C156" s="458" t="s">
        <v>1770</v>
      </c>
      <c r="D156" s="492"/>
      <c r="E156" s="492"/>
      <c r="I156" s="446"/>
    </row>
    <row r="157" spans="1:9" s="439" customFormat="1" ht="12.75" customHeight="1" x14ac:dyDescent="0.2">
      <c r="A157" s="451" t="s">
        <v>1771</v>
      </c>
      <c r="B157" s="451" t="s">
        <v>1772</v>
      </c>
      <c r="C157" s="458" t="s">
        <v>1773</v>
      </c>
      <c r="D157" s="492"/>
      <c r="E157" s="492"/>
      <c r="I157" s="446"/>
    </row>
    <row r="158" spans="1:9" s="439" customFormat="1" ht="12.75" customHeight="1" x14ac:dyDescent="0.2">
      <c r="A158" s="451" t="s">
        <v>1774</v>
      </c>
      <c r="B158" s="451" t="s">
        <v>1775</v>
      </c>
      <c r="C158" s="458" t="s">
        <v>1776</v>
      </c>
      <c r="D158" s="492"/>
      <c r="E158" s="492"/>
      <c r="I158" s="446"/>
    </row>
    <row r="159" spans="1:9" s="439" customFormat="1" ht="12.75" customHeight="1" x14ac:dyDescent="0.2">
      <c r="A159" s="451" t="s">
        <v>1777</v>
      </c>
      <c r="B159" s="451" t="s">
        <v>1778</v>
      </c>
      <c r="C159" s="458" t="s">
        <v>1779</v>
      </c>
      <c r="D159" s="492">
        <v>42029.444210000001</v>
      </c>
      <c r="E159" s="492">
        <v>18014.05445</v>
      </c>
      <c r="I159" s="446"/>
    </row>
    <row r="160" spans="1:9" s="439" customFormat="1" ht="12.75" customHeight="1" x14ac:dyDescent="0.2">
      <c r="A160" s="451" t="s">
        <v>1780</v>
      </c>
      <c r="B160" s="454" t="s">
        <v>1577</v>
      </c>
      <c r="C160" s="458" t="s">
        <v>1578</v>
      </c>
      <c r="D160" s="492"/>
      <c r="E160" s="492">
        <v>14894.596649999999</v>
      </c>
      <c r="I160" s="446"/>
    </row>
    <row r="161" spans="1:9" s="439" customFormat="1" ht="12.75" customHeight="1" x14ac:dyDescent="0.2">
      <c r="A161" s="454" t="s">
        <v>1781</v>
      </c>
      <c r="B161" s="451" t="s">
        <v>1782</v>
      </c>
      <c r="C161" s="458" t="s">
        <v>1783</v>
      </c>
      <c r="D161" s="492">
        <v>1584.3718000000001</v>
      </c>
      <c r="E161" s="492">
        <v>157.30000000000001</v>
      </c>
      <c r="I161" s="446"/>
    </row>
    <row r="162" spans="1:9" s="439" customFormat="1" ht="12.75" customHeight="1" x14ac:dyDescent="0.2">
      <c r="A162" s="454" t="s">
        <v>1784</v>
      </c>
      <c r="B162" s="451" t="s">
        <v>1785</v>
      </c>
      <c r="C162" s="458" t="s">
        <v>1786</v>
      </c>
      <c r="D162" s="492"/>
      <c r="E162" s="492">
        <v>161</v>
      </c>
      <c r="I162" s="446"/>
    </row>
    <row r="163" spans="1:9" s="439" customFormat="1" ht="12.75" customHeight="1" x14ac:dyDescent="0.2">
      <c r="A163" s="454" t="s">
        <v>1787</v>
      </c>
      <c r="B163" s="451" t="s">
        <v>1788</v>
      </c>
      <c r="C163" s="458" t="s">
        <v>1789</v>
      </c>
      <c r="D163" s="492">
        <v>1265242.3659699999</v>
      </c>
      <c r="E163" s="492">
        <v>1080131.8421099999</v>
      </c>
      <c r="I163" s="446"/>
    </row>
    <row r="164" spans="1:9" s="445" customFormat="1" ht="12.75" customHeight="1" x14ac:dyDescent="0.2">
      <c r="A164" s="483" t="s">
        <v>1790</v>
      </c>
      <c r="B164" s="459" t="s">
        <v>1791</v>
      </c>
      <c r="C164" s="460" t="s">
        <v>1792</v>
      </c>
      <c r="D164" s="501">
        <v>9057.5051899999999</v>
      </c>
      <c r="E164" s="501">
        <v>16398.644</v>
      </c>
      <c r="F164" s="439"/>
      <c r="G164" s="439"/>
      <c r="I164" s="446"/>
    </row>
    <row r="165" spans="1:9" s="445" customFormat="1" x14ac:dyDescent="0.2">
      <c r="I165" s="446"/>
    </row>
    <row r="166" spans="1:9" s="445" customFormat="1" x14ac:dyDescent="0.2">
      <c r="I166" s="446"/>
    </row>
    <row r="167" spans="1:9" s="445" customFormat="1" x14ac:dyDescent="0.2">
      <c r="I167" s="446"/>
    </row>
    <row r="168" spans="1:9" s="445" customFormat="1" x14ac:dyDescent="0.2">
      <c r="I168" s="446"/>
    </row>
    <row r="169" spans="1:9" s="445" customFormat="1" x14ac:dyDescent="0.2">
      <c r="I169" s="446"/>
    </row>
    <row r="170" spans="1:9" s="445" customFormat="1" x14ac:dyDescent="0.2">
      <c r="I170" s="446"/>
    </row>
    <row r="171" spans="1:9" s="445" customFormat="1" x14ac:dyDescent="0.2">
      <c r="I171" s="446"/>
    </row>
    <row r="172" spans="1:9" s="445" customFormat="1" x14ac:dyDescent="0.2">
      <c r="I172" s="446"/>
    </row>
    <row r="173" spans="1:9" s="445" customFormat="1" x14ac:dyDescent="0.2">
      <c r="I173" s="446"/>
    </row>
    <row r="174" spans="1:9" s="445" customFormat="1" x14ac:dyDescent="0.2">
      <c r="I174" s="446"/>
    </row>
    <row r="175" spans="1:9" s="445" customFormat="1" x14ac:dyDescent="0.2">
      <c r="I175" s="446"/>
    </row>
    <row r="176" spans="1:9" s="445" customFormat="1" x14ac:dyDescent="0.2">
      <c r="I176" s="446"/>
    </row>
    <row r="177" spans="9:9" s="445" customFormat="1" x14ac:dyDescent="0.2">
      <c r="I177" s="446"/>
    </row>
    <row r="178" spans="9:9" s="445" customFormat="1" x14ac:dyDescent="0.2">
      <c r="I178" s="446"/>
    </row>
    <row r="179" spans="9:9" s="445" customFormat="1" x14ac:dyDescent="0.2">
      <c r="I179" s="446"/>
    </row>
    <row r="180" spans="9:9" s="445" customFormat="1" x14ac:dyDescent="0.2">
      <c r="I180" s="446"/>
    </row>
    <row r="181" spans="9:9" s="445" customFormat="1" x14ac:dyDescent="0.2">
      <c r="I181" s="446"/>
    </row>
    <row r="182" spans="9:9" s="445" customFormat="1" x14ac:dyDescent="0.2">
      <c r="I182" s="446"/>
    </row>
    <row r="183" spans="9:9" s="445" customFormat="1" x14ac:dyDescent="0.2">
      <c r="I183" s="446"/>
    </row>
    <row r="184" spans="9:9" s="445" customFormat="1" x14ac:dyDescent="0.2">
      <c r="I184" s="446"/>
    </row>
    <row r="185" spans="9:9" s="445" customFormat="1" x14ac:dyDescent="0.2">
      <c r="I185" s="446"/>
    </row>
    <row r="186" spans="9:9" s="445" customFormat="1" x14ac:dyDescent="0.2">
      <c r="I186" s="446"/>
    </row>
    <row r="187" spans="9:9" s="445" customFormat="1" x14ac:dyDescent="0.2">
      <c r="I187" s="446"/>
    </row>
    <row r="188" spans="9:9" s="445" customFormat="1" x14ac:dyDescent="0.2">
      <c r="I188" s="446"/>
    </row>
    <row r="189" spans="9:9" s="445" customFormat="1" x14ac:dyDescent="0.2">
      <c r="I189" s="446"/>
    </row>
    <row r="190" spans="9:9" s="445" customFormat="1" x14ac:dyDescent="0.2">
      <c r="I190" s="446"/>
    </row>
    <row r="191" spans="9:9" s="445" customFormat="1" x14ac:dyDescent="0.2">
      <c r="I191" s="446"/>
    </row>
    <row r="192" spans="9:9" s="445" customFormat="1" x14ac:dyDescent="0.2">
      <c r="I192" s="446"/>
    </row>
    <row r="193" spans="9:9" s="445" customFormat="1" x14ac:dyDescent="0.2">
      <c r="I193" s="446"/>
    </row>
    <row r="194" spans="9:9" s="445" customFormat="1" x14ac:dyDescent="0.2">
      <c r="I194" s="446"/>
    </row>
    <row r="195" spans="9:9" s="445" customFormat="1" x14ac:dyDescent="0.2">
      <c r="I195" s="446"/>
    </row>
    <row r="196" spans="9:9" s="445" customFormat="1" x14ac:dyDescent="0.2">
      <c r="I196" s="446"/>
    </row>
    <row r="197" spans="9:9" s="445" customFormat="1" x14ac:dyDescent="0.2">
      <c r="I197" s="446"/>
    </row>
    <row r="198" spans="9:9" s="445" customFormat="1" x14ac:dyDescent="0.2">
      <c r="I198" s="446"/>
    </row>
    <row r="199" spans="9:9" s="445" customFormat="1" x14ac:dyDescent="0.2">
      <c r="I199" s="446"/>
    </row>
    <row r="200" spans="9:9" s="445" customFormat="1" x14ac:dyDescent="0.2">
      <c r="I200" s="446"/>
    </row>
    <row r="201" spans="9:9" s="445" customFormat="1" x14ac:dyDescent="0.2">
      <c r="I201" s="446"/>
    </row>
    <row r="202" spans="9:9" s="445" customFormat="1" x14ac:dyDescent="0.2">
      <c r="I202" s="446"/>
    </row>
    <row r="203" spans="9:9" s="445" customFormat="1" x14ac:dyDescent="0.2">
      <c r="I203" s="446"/>
    </row>
    <row r="204" spans="9:9" s="445" customFormat="1" x14ac:dyDescent="0.2">
      <c r="I204" s="446"/>
    </row>
    <row r="205" spans="9:9" s="445" customFormat="1" x14ac:dyDescent="0.2">
      <c r="I205" s="446"/>
    </row>
    <row r="206" spans="9:9" s="445" customFormat="1" x14ac:dyDescent="0.2">
      <c r="I206" s="446"/>
    </row>
    <row r="207" spans="9:9" s="445" customFormat="1" x14ac:dyDescent="0.2">
      <c r="I207" s="446"/>
    </row>
    <row r="208" spans="9:9" s="445" customFormat="1" x14ac:dyDescent="0.2">
      <c r="I208" s="446"/>
    </row>
    <row r="209" spans="9:9" s="445" customFormat="1" x14ac:dyDescent="0.2">
      <c r="I209" s="446"/>
    </row>
    <row r="210" spans="9:9" s="445" customFormat="1" x14ac:dyDescent="0.2">
      <c r="I210" s="446"/>
    </row>
    <row r="211" spans="9:9" s="445" customFormat="1" x14ac:dyDescent="0.2">
      <c r="I211" s="446"/>
    </row>
    <row r="212" spans="9:9" s="445" customFormat="1" x14ac:dyDescent="0.2">
      <c r="I212" s="446"/>
    </row>
    <row r="213" spans="9:9" s="445" customFormat="1" x14ac:dyDescent="0.2">
      <c r="I213" s="446"/>
    </row>
    <row r="214" spans="9:9" s="445" customFormat="1" x14ac:dyDescent="0.2">
      <c r="I214" s="446"/>
    </row>
    <row r="215" spans="9:9" s="445" customFormat="1" x14ac:dyDescent="0.2">
      <c r="I215" s="446"/>
    </row>
    <row r="216" spans="9:9" s="445" customFormat="1" x14ac:dyDescent="0.2">
      <c r="I216" s="446"/>
    </row>
    <row r="217" spans="9:9" s="445" customFormat="1" x14ac:dyDescent="0.2">
      <c r="I217" s="446"/>
    </row>
    <row r="218" spans="9:9" s="445" customFormat="1" x14ac:dyDescent="0.2">
      <c r="I218" s="446"/>
    </row>
    <row r="219" spans="9:9" s="445" customFormat="1" x14ac:dyDescent="0.2">
      <c r="I219" s="446"/>
    </row>
    <row r="220" spans="9:9" s="445" customFormat="1" x14ac:dyDescent="0.2">
      <c r="I220" s="446"/>
    </row>
    <row r="221" spans="9:9" s="445" customFormat="1" x14ac:dyDescent="0.2">
      <c r="I221" s="446"/>
    </row>
    <row r="222" spans="9:9" s="445" customFormat="1" x14ac:dyDescent="0.2">
      <c r="I222" s="446"/>
    </row>
    <row r="223" spans="9:9" s="445" customFormat="1" x14ac:dyDescent="0.2">
      <c r="I223" s="446"/>
    </row>
    <row r="224" spans="9:9" s="445" customFormat="1" x14ac:dyDescent="0.2">
      <c r="I224" s="446"/>
    </row>
    <row r="225" spans="9:9" s="445" customFormat="1" x14ac:dyDescent="0.2">
      <c r="I225" s="446"/>
    </row>
    <row r="226" spans="9:9" s="445" customFormat="1" x14ac:dyDescent="0.2">
      <c r="I226" s="446"/>
    </row>
    <row r="227" spans="9:9" s="445" customFormat="1" x14ac:dyDescent="0.2">
      <c r="I227" s="446"/>
    </row>
    <row r="228" spans="9:9" s="445" customFormat="1" x14ac:dyDescent="0.2">
      <c r="I228" s="446"/>
    </row>
    <row r="229" spans="9:9" s="445" customFormat="1" x14ac:dyDescent="0.2">
      <c r="I229" s="446"/>
    </row>
    <row r="230" spans="9:9" s="445" customFormat="1" x14ac:dyDescent="0.2">
      <c r="I230" s="446"/>
    </row>
    <row r="231" spans="9:9" s="445" customFormat="1" x14ac:dyDescent="0.2">
      <c r="I231" s="446"/>
    </row>
    <row r="232" spans="9:9" s="445" customFormat="1" x14ac:dyDescent="0.2">
      <c r="I232" s="446"/>
    </row>
    <row r="233" spans="9:9" s="445" customFormat="1" x14ac:dyDescent="0.2">
      <c r="I233" s="446"/>
    </row>
    <row r="234" spans="9:9" s="445" customFormat="1" x14ac:dyDescent="0.2">
      <c r="I234" s="446"/>
    </row>
    <row r="235" spans="9:9" s="445" customFormat="1" x14ac:dyDescent="0.2">
      <c r="I235" s="446"/>
    </row>
    <row r="236" spans="9:9" s="445" customFormat="1" x14ac:dyDescent="0.2">
      <c r="I236" s="446"/>
    </row>
    <row r="237" spans="9:9" s="445" customFormat="1" x14ac:dyDescent="0.2">
      <c r="I237" s="446"/>
    </row>
    <row r="238" spans="9:9" s="445" customFormat="1" x14ac:dyDescent="0.2">
      <c r="I238" s="446"/>
    </row>
    <row r="239" spans="9:9" s="445" customFormat="1" x14ac:dyDescent="0.2">
      <c r="I239" s="446"/>
    </row>
    <row r="240" spans="9:9" s="445" customFormat="1" x14ac:dyDescent="0.2">
      <c r="I240" s="446"/>
    </row>
    <row r="241" spans="9:9" s="445" customFormat="1" x14ac:dyDescent="0.2">
      <c r="I241" s="446"/>
    </row>
    <row r="242" spans="9:9" s="445" customFormat="1" x14ac:dyDescent="0.2">
      <c r="I242" s="446"/>
    </row>
    <row r="243" spans="9:9" s="445" customFormat="1" x14ac:dyDescent="0.2">
      <c r="I243" s="446"/>
    </row>
    <row r="244" spans="9:9" s="445" customFormat="1" x14ac:dyDescent="0.2">
      <c r="I244" s="446"/>
    </row>
    <row r="245" spans="9:9" s="445" customFormat="1" x14ac:dyDescent="0.2">
      <c r="I245" s="446"/>
    </row>
    <row r="246" spans="9:9" s="445" customFormat="1" x14ac:dyDescent="0.2">
      <c r="I246" s="446"/>
    </row>
    <row r="247" spans="9:9" s="445" customFormat="1" x14ac:dyDescent="0.2">
      <c r="I247" s="446"/>
    </row>
    <row r="248" spans="9:9" s="445" customFormat="1" x14ac:dyDescent="0.2">
      <c r="I248" s="446"/>
    </row>
    <row r="249" spans="9:9" s="445" customFormat="1" x14ac:dyDescent="0.2">
      <c r="I249" s="446"/>
    </row>
    <row r="250" spans="9:9" s="445" customFormat="1" x14ac:dyDescent="0.2">
      <c r="I250" s="446"/>
    </row>
    <row r="251" spans="9:9" s="445" customFormat="1" x14ac:dyDescent="0.2">
      <c r="I251" s="446"/>
    </row>
    <row r="252" spans="9:9" s="445" customFormat="1" x14ac:dyDescent="0.2">
      <c r="I252" s="446"/>
    </row>
    <row r="253" spans="9:9" s="445" customFormat="1" x14ac:dyDescent="0.2"/>
    <row r="254" spans="9:9" s="445" customFormat="1" x14ac:dyDescent="0.2"/>
    <row r="255" spans="9:9" s="445" customFormat="1" x14ac:dyDescent="0.2"/>
    <row r="256" spans="9:9" s="445" customFormat="1" x14ac:dyDescent="0.2"/>
    <row r="257" s="445" customFormat="1" x14ac:dyDescent="0.2"/>
    <row r="258" s="445"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6" firstPageNumber="469" fitToHeight="2" orientation="portrait" useFirstPageNumber="1" r:id="rId1"/>
  <headerFooter alignWithMargins="0">
    <oddHeader>&amp;L&amp;"Tahoma,Kurzíva"Závěrečný účet za rok 2018&amp;R&amp;"Tahoma,Kurzíva"Tabulka č. 31</oddHeader>
    <oddFooter>&amp;C&amp;"Tahoma,Obyčejné"&amp;P</oddFooter>
  </headerFooter>
  <rowBreaks count="1" manualBreakCount="1">
    <brk id="88"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showGridLines="0" zoomScaleNormal="100" zoomScaleSheetLayoutView="100" workbookViewId="0">
      <selection activeCell="I2" sqref="I2"/>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8" width="9.140625" style="445" customWidth="1"/>
    <col min="9" max="16384" width="9.140625" style="445"/>
  </cols>
  <sheetData>
    <row r="1" spans="1:7" s="469" customFormat="1" ht="18" customHeight="1" x14ac:dyDescent="0.2">
      <c r="A1" s="1203" t="s">
        <v>1350</v>
      </c>
      <c r="B1" s="1203"/>
      <c r="C1" s="1203"/>
      <c r="D1" s="1203"/>
      <c r="E1" s="1203"/>
      <c r="F1" s="1203"/>
      <c r="G1" s="1203"/>
    </row>
    <row r="2" spans="1:7" s="469" customFormat="1" ht="18" customHeight="1" x14ac:dyDescent="0.2">
      <c r="A2" s="1155" t="s">
        <v>1795</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55187286.845410004</v>
      </c>
      <c r="E8" s="450">
        <v>14872130.292299999</v>
      </c>
      <c r="F8" s="450">
        <v>40315156.553110003</v>
      </c>
      <c r="G8" s="450">
        <v>38876463.251960002</v>
      </c>
    </row>
    <row r="9" spans="1:7" s="511" customFormat="1" x14ac:dyDescent="0.2">
      <c r="A9" s="490" t="s">
        <v>1361</v>
      </c>
      <c r="B9" s="490" t="s">
        <v>1362</v>
      </c>
      <c r="C9" s="491" t="s">
        <v>70</v>
      </c>
      <c r="D9" s="450">
        <v>51571600.314059995</v>
      </c>
      <c r="E9" s="450">
        <v>14864953.017100001</v>
      </c>
      <c r="F9" s="450">
        <v>36706647.296959996</v>
      </c>
      <c r="G9" s="450">
        <v>35615406.873830006</v>
      </c>
    </row>
    <row r="10" spans="1:7" s="511" customFormat="1" x14ac:dyDescent="0.2">
      <c r="A10" s="490" t="s">
        <v>1363</v>
      </c>
      <c r="B10" s="490" t="s">
        <v>1364</v>
      </c>
      <c r="C10" s="491" t="s">
        <v>70</v>
      </c>
      <c r="D10" s="450">
        <v>272299.90433999995</v>
      </c>
      <c r="E10" s="450">
        <v>235785.61931000001</v>
      </c>
      <c r="F10" s="450">
        <v>36514.285029999999</v>
      </c>
      <c r="G10" s="450">
        <v>42185.450440000001</v>
      </c>
    </row>
    <row r="11" spans="1:7" s="439" customFormat="1" x14ac:dyDescent="0.2">
      <c r="A11" s="451" t="s">
        <v>1365</v>
      </c>
      <c r="B11" s="451" t="s">
        <v>1366</v>
      </c>
      <c r="C11" s="458" t="s">
        <v>1367</v>
      </c>
      <c r="D11" s="512">
        <v>275.25</v>
      </c>
      <c r="E11" s="512">
        <v>264.98750000000001</v>
      </c>
      <c r="F11" s="512">
        <v>10.262499999999999</v>
      </c>
      <c r="G11" s="512">
        <v>10.262499999999999</v>
      </c>
    </row>
    <row r="12" spans="1:7" s="439" customFormat="1" x14ac:dyDescent="0.2">
      <c r="A12" s="451" t="s">
        <v>1368</v>
      </c>
      <c r="B12" s="451" t="s">
        <v>1369</v>
      </c>
      <c r="C12" s="458" t="s">
        <v>1370</v>
      </c>
      <c r="D12" s="453">
        <v>172498.29175</v>
      </c>
      <c r="E12" s="512">
        <v>140761.38778999998</v>
      </c>
      <c r="F12" s="453">
        <v>31736.90396</v>
      </c>
      <c r="G12" s="512">
        <v>37454.678479999995</v>
      </c>
    </row>
    <row r="13" spans="1:7" s="439" customFormat="1" x14ac:dyDescent="0.2">
      <c r="A13" s="451" t="s">
        <v>1371</v>
      </c>
      <c r="B13" s="451" t="s">
        <v>1372</v>
      </c>
      <c r="C13" s="458" t="s">
        <v>1373</v>
      </c>
      <c r="D13" s="453">
        <v>359.37304</v>
      </c>
      <c r="E13" s="512">
        <v>59.984000000000002</v>
      </c>
      <c r="F13" s="453">
        <v>299.38903999999997</v>
      </c>
      <c r="G13" s="512">
        <v>173.55304000000001</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85286.522620000003</v>
      </c>
      <c r="E15" s="512">
        <v>85286.522620000003</v>
      </c>
      <c r="F15" s="453"/>
      <c r="G15" s="512">
        <v>0</v>
      </c>
    </row>
    <row r="16" spans="1:7" s="439" customFormat="1" x14ac:dyDescent="0.2">
      <c r="A16" s="451" t="s">
        <v>1380</v>
      </c>
      <c r="B16" s="451" t="s">
        <v>1381</v>
      </c>
      <c r="C16" s="458" t="s">
        <v>1382</v>
      </c>
      <c r="D16" s="453">
        <v>10755.4717</v>
      </c>
      <c r="E16" s="512">
        <v>7448.9074000000001</v>
      </c>
      <c r="F16" s="453">
        <v>3306.5643</v>
      </c>
      <c r="G16" s="512">
        <v>1853.4868000000001</v>
      </c>
    </row>
    <row r="17" spans="1:7" s="439" customFormat="1" x14ac:dyDescent="0.2">
      <c r="A17" s="451" t="s">
        <v>1383</v>
      </c>
      <c r="B17" s="451" t="s">
        <v>1384</v>
      </c>
      <c r="C17" s="458" t="s">
        <v>1385</v>
      </c>
      <c r="D17" s="453">
        <v>3124.99523</v>
      </c>
      <c r="E17" s="512">
        <v>1963.83</v>
      </c>
      <c r="F17" s="453">
        <v>1161.1652300000001</v>
      </c>
      <c r="G17" s="512">
        <v>2693.4696200000003</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511" customFormat="1" x14ac:dyDescent="0.2">
      <c r="A20" s="490" t="s">
        <v>1392</v>
      </c>
      <c r="B20" s="490" t="s">
        <v>1393</v>
      </c>
      <c r="C20" s="491" t="s">
        <v>70</v>
      </c>
      <c r="D20" s="450">
        <v>51295921.736260004</v>
      </c>
      <c r="E20" s="450">
        <v>14629167.397790002</v>
      </c>
      <c r="F20" s="450">
        <v>36666754.338470004</v>
      </c>
      <c r="G20" s="450">
        <v>35570860.472660005</v>
      </c>
    </row>
    <row r="21" spans="1:7" s="439" customFormat="1" x14ac:dyDescent="0.2">
      <c r="A21" s="451" t="s">
        <v>1394</v>
      </c>
      <c r="B21" s="451" t="s">
        <v>384</v>
      </c>
      <c r="C21" s="458" t="s">
        <v>1395</v>
      </c>
      <c r="D21" s="512">
        <v>4592589.4534700001</v>
      </c>
      <c r="E21" s="512">
        <v>0</v>
      </c>
      <c r="F21" s="512">
        <v>4592589.4534700001</v>
      </c>
      <c r="G21" s="512">
        <v>4508894.4085499998</v>
      </c>
    </row>
    <row r="22" spans="1:7" s="439" customFormat="1" x14ac:dyDescent="0.2">
      <c r="A22" s="451" t="s">
        <v>1396</v>
      </c>
      <c r="B22" s="451" t="s">
        <v>1397</v>
      </c>
      <c r="C22" s="458" t="s">
        <v>1398</v>
      </c>
      <c r="D22" s="453">
        <v>15919.96465</v>
      </c>
      <c r="E22" s="512">
        <v>0</v>
      </c>
      <c r="F22" s="453">
        <v>15919.96465</v>
      </c>
      <c r="G22" s="512">
        <v>11129.715400000001</v>
      </c>
    </row>
    <row r="23" spans="1:7" s="439" customFormat="1" x14ac:dyDescent="0.2">
      <c r="A23" s="451" t="s">
        <v>1399</v>
      </c>
      <c r="B23" s="451" t="s">
        <v>1400</v>
      </c>
      <c r="C23" s="458" t="s">
        <v>1401</v>
      </c>
      <c r="D23" s="453">
        <v>36624188.868780002</v>
      </c>
      <c r="E23" s="512">
        <v>7012671.93487</v>
      </c>
      <c r="F23" s="453">
        <v>29611516.933910001</v>
      </c>
      <c r="G23" s="512">
        <v>28849433.859409999</v>
      </c>
    </row>
    <row r="24" spans="1:7" s="439" customFormat="1" ht="21" x14ac:dyDescent="0.2">
      <c r="A24" s="451" t="s">
        <v>1402</v>
      </c>
      <c r="B24" s="451" t="s">
        <v>1403</v>
      </c>
      <c r="C24" s="458" t="s">
        <v>1404</v>
      </c>
      <c r="D24" s="453">
        <v>6633912.9565200005</v>
      </c>
      <c r="E24" s="512">
        <v>4631487.2030699998</v>
      </c>
      <c r="F24" s="453">
        <v>2002425.75345</v>
      </c>
      <c r="G24" s="512">
        <v>1731553.72539</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2984817.3301599999</v>
      </c>
      <c r="E26" s="512">
        <v>2984817.3301599999</v>
      </c>
      <c r="F26" s="453"/>
      <c r="G26" s="512">
        <v>7.9740000000000002</v>
      </c>
    </row>
    <row r="27" spans="1:7" s="439" customFormat="1" x14ac:dyDescent="0.2">
      <c r="A27" s="451" t="s">
        <v>1411</v>
      </c>
      <c r="B27" s="451" t="s">
        <v>1412</v>
      </c>
      <c r="C27" s="458" t="s">
        <v>1413</v>
      </c>
      <c r="D27" s="453">
        <v>452.26484000000005</v>
      </c>
      <c r="E27" s="512">
        <v>190.92968999999999</v>
      </c>
      <c r="F27" s="453">
        <v>261.33515</v>
      </c>
      <c r="G27" s="512">
        <v>165.52969000000002</v>
      </c>
    </row>
    <row r="28" spans="1:7" s="439" customFormat="1" x14ac:dyDescent="0.2">
      <c r="A28" s="451" t="s">
        <v>1414</v>
      </c>
      <c r="B28" s="451" t="s">
        <v>1415</v>
      </c>
      <c r="C28" s="458" t="s">
        <v>1416</v>
      </c>
      <c r="D28" s="453">
        <v>443266.23277</v>
      </c>
      <c r="E28" s="512">
        <v>0</v>
      </c>
      <c r="F28" s="453">
        <v>443266.23277</v>
      </c>
      <c r="G28" s="512">
        <v>468964.77999000001</v>
      </c>
    </row>
    <row r="29" spans="1:7" s="439" customFormat="1" x14ac:dyDescent="0.2">
      <c r="A29" s="451" t="s">
        <v>1417</v>
      </c>
      <c r="B29" s="451" t="s">
        <v>1418</v>
      </c>
      <c r="C29" s="458" t="s">
        <v>1419</v>
      </c>
      <c r="D29" s="453">
        <v>774.6650699999999</v>
      </c>
      <c r="E29" s="512">
        <v>0</v>
      </c>
      <c r="F29" s="453">
        <v>774.6650699999999</v>
      </c>
      <c r="G29" s="512">
        <v>710.48023000000001</v>
      </c>
    </row>
    <row r="30" spans="1:7" s="439" customFormat="1" x14ac:dyDescent="0.2">
      <c r="A30" s="454" t="s">
        <v>1420</v>
      </c>
      <c r="B30" s="451" t="s">
        <v>1421</v>
      </c>
      <c r="C30" s="458" t="s">
        <v>1422</v>
      </c>
      <c r="D30" s="453"/>
      <c r="E30" s="453"/>
      <c r="F30" s="453"/>
      <c r="G30" s="453"/>
    </row>
    <row r="31" spans="1:7" s="511" customFormat="1" x14ac:dyDescent="0.2">
      <c r="A31" s="490" t="s">
        <v>1423</v>
      </c>
      <c r="B31" s="490" t="s">
        <v>1424</v>
      </c>
      <c r="C31" s="491" t="s">
        <v>70</v>
      </c>
      <c r="D31" s="450">
        <v>299.55412000000001</v>
      </c>
      <c r="E31" s="450">
        <v>0</v>
      </c>
      <c r="F31" s="450">
        <v>299.55412000000001</v>
      </c>
      <c r="G31" s="450">
        <v>301.17655999999999</v>
      </c>
    </row>
    <row r="32" spans="1:7" s="439" customFormat="1" x14ac:dyDescent="0.2">
      <c r="A32" s="451" t="s">
        <v>1425</v>
      </c>
      <c r="B32" s="451" t="s">
        <v>1426</v>
      </c>
      <c r="C32" s="458" t="s">
        <v>1427</v>
      </c>
      <c r="D32" s="512">
        <v>0</v>
      </c>
      <c r="E32" s="512">
        <v>0</v>
      </c>
      <c r="F32" s="512">
        <v>0</v>
      </c>
      <c r="G32" s="512">
        <v>0</v>
      </c>
    </row>
    <row r="33" spans="1:7" s="439"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v>299.55412000000001</v>
      </c>
      <c r="E36" s="512">
        <v>0</v>
      </c>
      <c r="F36" s="453">
        <v>299.55412000000001</v>
      </c>
      <c r="G36" s="512">
        <v>301.17655999999999</v>
      </c>
    </row>
    <row r="37" spans="1:7" s="511" customFormat="1" x14ac:dyDescent="0.2">
      <c r="A37" s="490" t="s">
        <v>1449</v>
      </c>
      <c r="B37" s="490" t="s">
        <v>1450</v>
      </c>
      <c r="C37" s="491" t="s">
        <v>70</v>
      </c>
      <c r="D37" s="450">
        <v>3079.1193399999997</v>
      </c>
      <c r="E37" s="450">
        <v>0</v>
      </c>
      <c r="F37" s="450">
        <v>3079.1193399999997</v>
      </c>
      <c r="G37" s="450">
        <v>2059.7741700000001</v>
      </c>
    </row>
    <row r="38" spans="1:7" s="439" customFormat="1" x14ac:dyDescent="0.2">
      <c r="A38" s="451" t="s">
        <v>1451</v>
      </c>
      <c r="B38" s="451" t="s">
        <v>1452</v>
      </c>
      <c r="C38" s="458" t="s">
        <v>1453</v>
      </c>
      <c r="D38" s="453"/>
      <c r="E38" s="512">
        <v>0</v>
      </c>
      <c r="F38" s="453"/>
      <c r="G38" s="512">
        <v>0</v>
      </c>
    </row>
    <row r="39" spans="1:7" s="439" customFormat="1" x14ac:dyDescent="0.2">
      <c r="A39" s="451" t="s">
        <v>1454</v>
      </c>
      <c r="B39" s="451" t="s">
        <v>1455</v>
      </c>
      <c r="C39" s="458" t="s">
        <v>1456</v>
      </c>
      <c r="D39" s="453"/>
      <c r="E39" s="512">
        <v>0</v>
      </c>
      <c r="F39" s="453"/>
      <c r="G39" s="512">
        <v>0</v>
      </c>
    </row>
    <row r="40" spans="1:7" s="439" customFormat="1" x14ac:dyDescent="0.2">
      <c r="A40" s="451" t="s">
        <v>1457</v>
      </c>
      <c r="B40" s="451" t="s">
        <v>1458</v>
      </c>
      <c r="C40" s="458" t="s">
        <v>1459</v>
      </c>
      <c r="D40" s="453">
        <v>654.44399999999996</v>
      </c>
      <c r="E40" s="512">
        <v>0</v>
      </c>
      <c r="F40" s="453">
        <v>654.44399999999996</v>
      </c>
      <c r="G40" s="512">
        <v>653.61400000000003</v>
      </c>
    </row>
    <row r="41" spans="1:7" s="439" customFormat="1" x14ac:dyDescent="0.2">
      <c r="A41" s="451" t="s">
        <v>1463</v>
      </c>
      <c r="B41" s="451" t="s">
        <v>1464</v>
      </c>
      <c r="C41" s="458" t="s">
        <v>1465</v>
      </c>
      <c r="D41" s="453">
        <v>2424.6753399999998</v>
      </c>
      <c r="E41" s="512">
        <v>0</v>
      </c>
      <c r="F41" s="453">
        <v>2424.6753399999998</v>
      </c>
      <c r="G41" s="512">
        <v>1406.1601699999999</v>
      </c>
    </row>
    <row r="42" spans="1:7" s="439" customFormat="1" x14ac:dyDescent="0.2">
      <c r="A42" s="451" t="s">
        <v>1466</v>
      </c>
      <c r="B42" s="457" t="s">
        <v>1467</v>
      </c>
      <c r="C42" s="498" t="s">
        <v>1468</v>
      </c>
      <c r="D42" s="453"/>
      <c r="E42" s="512">
        <v>0</v>
      </c>
      <c r="F42" s="453"/>
      <c r="G42" s="512">
        <v>0</v>
      </c>
    </row>
    <row r="43" spans="1:7" s="511" customFormat="1" x14ac:dyDescent="0.2">
      <c r="A43" s="490" t="s">
        <v>1469</v>
      </c>
      <c r="B43" s="490" t="s">
        <v>1470</v>
      </c>
      <c r="C43" s="491" t="s">
        <v>70</v>
      </c>
      <c r="D43" s="450">
        <v>3615686.5313499998</v>
      </c>
      <c r="E43" s="450">
        <v>7177.2752</v>
      </c>
      <c r="F43" s="450">
        <v>3608509.2561500003</v>
      </c>
      <c r="G43" s="450">
        <v>3261056.3781300001</v>
      </c>
    </row>
    <row r="44" spans="1:7" s="439" customFormat="1" x14ac:dyDescent="0.2">
      <c r="A44" s="448" t="s">
        <v>1471</v>
      </c>
      <c r="B44" s="448" t="s">
        <v>1472</v>
      </c>
      <c r="C44" s="497" t="s">
        <v>70</v>
      </c>
      <c r="D44" s="450">
        <v>326122.22008</v>
      </c>
      <c r="E44" s="450">
        <v>0</v>
      </c>
      <c r="F44" s="450">
        <v>326122.22008</v>
      </c>
      <c r="G44" s="450">
        <v>333274.42700000003</v>
      </c>
    </row>
    <row r="45" spans="1:7" s="439" customFormat="1" x14ac:dyDescent="0.2">
      <c r="A45" s="451" t="s">
        <v>1473</v>
      </c>
      <c r="B45" s="451" t="s">
        <v>1474</v>
      </c>
      <c r="C45" s="458" t="s">
        <v>1475</v>
      </c>
      <c r="D45" s="453"/>
      <c r="E45" s="512">
        <v>0</v>
      </c>
      <c r="F45" s="453"/>
      <c r="G45" s="512">
        <v>0</v>
      </c>
    </row>
    <row r="46" spans="1:7" s="439" customFormat="1" x14ac:dyDescent="0.2">
      <c r="A46" s="451" t="s">
        <v>1476</v>
      </c>
      <c r="B46" s="451" t="s">
        <v>1477</v>
      </c>
      <c r="C46" s="458" t="s">
        <v>1478</v>
      </c>
      <c r="D46" s="453">
        <v>262020.99807</v>
      </c>
      <c r="E46" s="512">
        <v>0</v>
      </c>
      <c r="F46" s="453">
        <v>262020.99807</v>
      </c>
      <c r="G46" s="512">
        <v>266497.64848999999</v>
      </c>
    </row>
    <row r="47" spans="1:7" s="439" customFormat="1" x14ac:dyDescent="0.2">
      <c r="A47" s="451" t="s">
        <v>1479</v>
      </c>
      <c r="B47" s="451" t="s">
        <v>1480</v>
      </c>
      <c r="C47" s="458" t="s">
        <v>1481</v>
      </c>
      <c r="D47" s="453">
        <v>1517.3119799999999</v>
      </c>
      <c r="E47" s="512">
        <v>0</v>
      </c>
      <c r="F47" s="453">
        <v>1517.3119799999999</v>
      </c>
      <c r="G47" s="512">
        <v>1145.87123</v>
      </c>
    </row>
    <row r="48" spans="1:7" s="439" customFormat="1" x14ac:dyDescent="0.2">
      <c r="A48" s="451" t="s">
        <v>1482</v>
      </c>
      <c r="B48" s="451" t="s">
        <v>1483</v>
      </c>
      <c r="C48" s="458" t="s">
        <v>1484</v>
      </c>
      <c r="D48" s="453">
        <v>7092.9361100000006</v>
      </c>
      <c r="E48" s="512">
        <v>0</v>
      </c>
      <c r="F48" s="453">
        <v>7092.9361100000006</v>
      </c>
      <c r="G48" s="512">
        <v>7200.0032699999992</v>
      </c>
    </row>
    <row r="49" spans="1:7" s="439" customFormat="1" x14ac:dyDescent="0.2">
      <c r="A49" s="451" t="s">
        <v>1485</v>
      </c>
      <c r="B49" s="451" t="s">
        <v>1486</v>
      </c>
      <c r="C49" s="458" t="s">
        <v>1487</v>
      </c>
      <c r="D49" s="453"/>
      <c r="E49" s="512">
        <v>0</v>
      </c>
      <c r="F49" s="453"/>
      <c r="G49" s="512">
        <v>0</v>
      </c>
    </row>
    <row r="50" spans="1:7" s="439" customFormat="1" x14ac:dyDescent="0.2">
      <c r="A50" s="451" t="s">
        <v>1488</v>
      </c>
      <c r="B50" s="451" t="s">
        <v>1489</v>
      </c>
      <c r="C50" s="458" t="s">
        <v>1490</v>
      </c>
      <c r="D50" s="453">
        <v>12275.716050000001</v>
      </c>
      <c r="E50" s="512">
        <v>0</v>
      </c>
      <c r="F50" s="453">
        <v>12275.716050000001</v>
      </c>
      <c r="G50" s="512">
        <v>16779.863079999999</v>
      </c>
    </row>
    <row r="51" spans="1:7" s="439" customFormat="1" x14ac:dyDescent="0.2">
      <c r="A51" s="451" t="s">
        <v>1491</v>
      </c>
      <c r="B51" s="451" t="s">
        <v>1492</v>
      </c>
      <c r="C51" s="458" t="s">
        <v>1493</v>
      </c>
      <c r="D51" s="453"/>
      <c r="E51" s="512">
        <v>0</v>
      </c>
      <c r="F51" s="453"/>
      <c r="G51" s="512">
        <v>0</v>
      </c>
    </row>
    <row r="52" spans="1:7" s="439" customFormat="1" x14ac:dyDescent="0.2">
      <c r="A52" s="451" t="s">
        <v>1494</v>
      </c>
      <c r="B52" s="451" t="s">
        <v>1495</v>
      </c>
      <c r="C52" s="458" t="s">
        <v>1496</v>
      </c>
      <c r="D52" s="453">
        <v>40834.677950000005</v>
      </c>
      <c r="E52" s="512">
        <v>0</v>
      </c>
      <c r="F52" s="453">
        <v>40834.677950000005</v>
      </c>
      <c r="G52" s="512">
        <v>40062.556969999998</v>
      </c>
    </row>
    <row r="53" spans="1:7" s="439" customFormat="1" x14ac:dyDescent="0.2">
      <c r="A53" s="451" t="s">
        <v>1497</v>
      </c>
      <c r="B53" s="451" t="s">
        <v>1498</v>
      </c>
      <c r="C53" s="458" t="s">
        <v>1499</v>
      </c>
      <c r="D53" s="453">
        <v>24.900400000000001</v>
      </c>
      <c r="E53" s="512">
        <v>0</v>
      </c>
      <c r="F53" s="453">
        <v>24.900400000000001</v>
      </c>
      <c r="G53" s="512">
        <v>84.915689999999998</v>
      </c>
    </row>
    <row r="54" spans="1:7" s="511" customFormat="1" x14ac:dyDescent="0.2">
      <c r="A54" s="457" t="s">
        <v>1500</v>
      </c>
      <c r="B54" s="457" t="s">
        <v>1501</v>
      </c>
      <c r="C54" s="498" t="s">
        <v>1502</v>
      </c>
      <c r="D54" s="453">
        <v>2355.6795200000001</v>
      </c>
      <c r="E54" s="512">
        <v>0</v>
      </c>
      <c r="F54" s="453">
        <v>2355.6795200000001</v>
      </c>
      <c r="G54" s="512">
        <v>1503.56827</v>
      </c>
    </row>
    <row r="55" spans="1:7" s="439" customFormat="1" x14ac:dyDescent="0.2">
      <c r="A55" s="448" t="s">
        <v>1503</v>
      </c>
      <c r="B55" s="448" t="s">
        <v>1504</v>
      </c>
      <c r="C55" s="497" t="s">
        <v>70</v>
      </c>
      <c r="D55" s="450">
        <v>1143958.6192699999</v>
      </c>
      <c r="E55" s="450">
        <v>7177.2752</v>
      </c>
      <c r="F55" s="450">
        <v>1136781.3440699999</v>
      </c>
      <c r="G55" s="450">
        <v>919797.79002999992</v>
      </c>
    </row>
    <row r="56" spans="1:7" s="439" customFormat="1" x14ac:dyDescent="0.2">
      <c r="A56" s="461" t="s">
        <v>1505</v>
      </c>
      <c r="B56" s="461" t="s">
        <v>1506</v>
      </c>
      <c r="C56" s="503" t="s">
        <v>1507</v>
      </c>
      <c r="D56" s="453">
        <v>525249.51920999994</v>
      </c>
      <c r="E56" s="512">
        <v>5262.9382000000005</v>
      </c>
      <c r="F56" s="453">
        <v>519986.58100999997</v>
      </c>
      <c r="G56" s="512">
        <v>495778.35963999998</v>
      </c>
    </row>
    <row r="57" spans="1:7" s="439" customFormat="1" x14ac:dyDescent="0.2">
      <c r="A57" s="451" t="s">
        <v>1514</v>
      </c>
      <c r="B57" s="451" t="s">
        <v>1515</v>
      </c>
      <c r="C57" s="458" t="s">
        <v>1516</v>
      </c>
      <c r="D57" s="453">
        <v>29552.33323</v>
      </c>
      <c r="E57" s="512">
        <v>0</v>
      </c>
      <c r="F57" s="453">
        <v>29552.33323</v>
      </c>
      <c r="G57" s="512">
        <v>30648.69889</v>
      </c>
    </row>
    <row r="58" spans="1:7" s="439" customFormat="1" x14ac:dyDescent="0.2">
      <c r="A58" s="451" t="s">
        <v>1517</v>
      </c>
      <c r="B58" s="451" t="s">
        <v>1518</v>
      </c>
      <c r="C58" s="458" t="s">
        <v>1519</v>
      </c>
      <c r="D58" s="453">
        <v>17859.110720000001</v>
      </c>
      <c r="E58" s="512">
        <v>0</v>
      </c>
      <c r="F58" s="453">
        <v>17859.110720000001</v>
      </c>
      <c r="G58" s="512">
        <v>12770.67518</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3082.0701600000002</v>
      </c>
      <c r="E60" s="512">
        <v>0</v>
      </c>
      <c r="F60" s="453">
        <v>3082.0701600000002</v>
      </c>
      <c r="G60" s="512">
        <v>2982.7824799999999</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6327.7370000000001</v>
      </c>
      <c r="E64" s="512">
        <v>0</v>
      </c>
      <c r="F64" s="512">
        <v>6327.7370000000001</v>
      </c>
      <c r="G64" s="512">
        <v>5917.61</v>
      </c>
    </row>
    <row r="65" spans="1:7" s="439" customFormat="1" x14ac:dyDescent="0.2">
      <c r="A65" s="451" t="s">
        <v>1544</v>
      </c>
      <c r="B65" s="451" t="s">
        <v>1545</v>
      </c>
      <c r="C65" s="458" t="s">
        <v>1546</v>
      </c>
      <c r="D65" s="512">
        <v>1.0089999999999999</v>
      </c>
      <c r="E65" s="512">
        <v>0</v>
      </c>
      <c r="F65" s="512">
        <v>1.0089999999999999</v>
      </c>
      <c r="G65" s="512">
        <v>0</v>
      </c>
    </row>
    <row r="66" spans="1:7" s="439" customFormat="1" x14ac:dyDescent="0.2">
      <c r="A66" s="451" t="s">
        <v>1547</v>
      </c>
      <c r="B66" s="451" t="s">
        <v>76</v>
      </c>
      <c r="C66" s="458" t="s">
        <v>1548</v>
      </c>
      <c r="D66" s="512">
        <v>10096.95616</v>
      </c>
      <c r="E66" s="512">
        <v>0</v>
      </c>
      <c r="F66" s="512">
        <v>10096.95616</v>
      </c>
      <c r="G66" s="512">
        <v>3578.5056099999997</v>
      </c>
    </row>
    <row r="67" spans="1:7" s="439" customFormat="1" x14ac:dyDescent="0.2">
      <c r="A67" s="451" t="s">
        <v>1549</v>
      </c>
      <c r="B67" s="451" t="s">
        <v>1550</v>
      </c>
      <c r="C67" s="458" t="s">
        <v>1551</v>
      </c>
      <c r="D67" s="512">
        <v>648.70546999999999</v>
      </c>
      <c r="E67" s="512">
        <v>0</v>
      </c>
      <c r="F67" s="512">
        <v>648.70546999999999</v>
      </c>
      <c r="G67" s="512">
        <v>36.590000000000003</v>
      </c>
    </row>
    <row r="68" spans="1:7" s="439" customFormat="1" x14ac:dyDescent="0.2">
      <c r="A68" s="451" t="s">
        <v>1552</v>
      </c>
      <c r="B68" s="451" t="s">
        <v>1553</v>
      </c>
      <c r="C68" s="458" t="s">
        <v>1554</v>
      </c>
      <c r="D68" s="512">
        <v>3511.80908</v>
      </c>
      <c r="E68" s="512">
        <v>0</v>
      </c>
      <c r="F68" s="512">
        <v>3511.80908</v>
      </c>
      <c r="G68" s="512">
        <v>703.10631000000001</v>
      </c>
    </row>
    <row r="69" spans="1:7" s="439" customFormat="1" x14ac:dyDescent="0.2">
      <c r="A69" s="451" t="s">
        <v>1555</v>
      </c>
      <c r="B69" s="451" t="s">
        <v>1556</v>
      </c>
      <c r="C69" s="458" t="s">
        <v>1557</v>
      </c>
      <c r="D69" s="512">
        <v>27634.768949999998</v>
      </c>
      <c r="E69" s="512">
        <v>0</v>
      </c>
      <c r="F69" s="512">
        <v>27634.768949999998</v>
      </c>
      <c r="G69" s="512">
        <v>35467.054259999997</v>
      </c>
    </row>
    <row r="70" spans="1:7" s="439" customFormat="1" x14ac:dyDescent="0.2">
      <c r="A70" s="451" t="s">
        <v>1573</v>
      </c>
      <c r="B70" s="451" t="s">
        <v>1574</v>
      </c>
      <c r="C70" s="458" t="s">
        <v>1575</v>
      </c>
      <c r="D70" s="512">
        <v>369.8605</v>
      </c>
      <c r="E70" s="512">
        <v>0</v>
      </c>
      <c r="F70" s="512">
        <v>369.8605</v>
      </c>
      <c r="G70" s="512">
        <v>339.30799999999999</v>
      </c>
    </row>
    <row r="71" spans="1:7" s="439" customFormat="1" x14ac:dyDescent="0.2">
      <c r="A71" s="451" t="s">
        <v>1579</v>
      </c>
      <c r="B71" s="451" t="s">
        <v>1580</v>
      </c>
      <c r="C71" s="458" t="s">
        <v>1581</v>
      </c>
      <c r="D71" s="512">
        <v>21108.595079999999</v>
      </c>
      <c r="E71" s="512">
        <v>0</v>
      </c>
      <c r="F71" s="512">
        <v>21108.595079999999</v>
      </c>
      <c r="G71" s="512">
        <v>19384.151149999998</v>
      </c>
    </row>
    <row r="72" spans="1:7" s="439" customFormat="1" x14ac:dyDescent="0.2">
      <c r="A72" s="451" t="s">
        <v>1582</v>
      </c>
      <c r="B72" s="451" t="s">
        <v>1583</v>
      </c>
      <c r="C72" s="458" t="s">
        <v>1584</v>
      </c>
      <c r="D72" s="512">
        <v>2589.16147</v>
      </c>
      <c r="E72" s="512">
        <v>0</v>
      </c>
      <c r="F72" s="512">
        <v>2589.16147</v>
      </c>
      <c r="G72" s="512">
        <v>3739.82042</v>
      </c>
    </row>
    <row r="73" spans="1:7" s="439" customFormat="1" x14ac:dyDescent="0.2">
      <c r="A73" s="451" t="s">
        <v>1585</v>
      </c>
      <c r="B73" s="451" t="s">
        <v>1586</v>
      </c>
      <c r="C73" s="458" t="s">
        <v>1587</v>
      </c>
      <c r="D73" s="512">
        <v>456092.99268000002</v>
      </c>
      <c r="E73" s="512">
        <v>0</v>
      </c>
      <c r="F73" s="512">
        <v>456092.99268000002</v>
      </c>
      <c r="G73" s="512">
        <v>278860.23757999996</v>
      </c>
    </row>
    <row r="74" spans="1:7" s="511" customFormat="1" x14ac:dyDescent="0.2">
      <c r="A74" s="513" t="s">
        <v>1588</v>
      </c>
      <c r="B74" s="513" t="s">
        <v>1589</v>
      </c>
      <c r="C74" s="514" t="s">
        <v>1590</v>
      </c>
      <c r="D74" s="515">
        <v>39833.990560000006</v>
      </c>
      <c r="E74" s="515">
        <v>1914.337</v>
      </c>
      <c r="F74" s="515">
        <v>37919.653559999999</v>
      </c>
      <c r="G74" s="515">
        <v>29590.890510000001</v>
      </c>
    </row>
    <row r="75" spans="1:7" s="511" customFormat="1" x14ac:dyDescent="0.2">
      <c r="A75" s="490" t="s">
        <v>1591</v>
      </c>
      <c r="B75" s="490" t="s">
        <v>1592</v>
      </c>
      <c r="C75" s="491" t="s">
        <v>70</v>
      </c>
      <c r="D75" s="450">
        <v>2145605.6919999998</v>
      </c>
      <c r="E75" s="450">
        <v>0</v>
      </c>
      <c r="F75" s="450">
        <v>2145605.6919999998</v>
      </c>
      <c r="G75" s="450">
        <v>2007984.1610999999</v>
      </c>
    </row>
    <row r="76" spans="1:7" s="511" customFormat="1" x14ac:dyDescent="0.2">
      <c r="A76" s="457" t="s">
        <v>1593</v>
      </c>
      <c r="B76" s="457" t="s">
        <v>1594</v>
      </c>
      <c r="C76" s="498" t="s">
        <v>1595</v>
      </c>
      <c r="D76" s="453"/>
      <c r="E76" s="453"/>
      <c r="F76" s="453"/>
      <c r="G76" s="453"/>
    </row>
    <row r="77" spans="1:7" s="439" customFormat="1" x14ac:dyDescent="0.2">
      <c r="A77" s="451" t="s">
        <v>1596</v>
      </c>
      <c r="B77" s="451" t="s">
        <v>1597</v>
      </c>
      <c r="C77" s="458" t="s">
        <v>1598</v>
      </c>
      <c r="D77" s="453"/>
      <c r="E77" s="453"/>
      <c r="F77" s="453"/>
      <c r="G77" s="453"/>
    </row>
    <row r="78" spans="1:7" s="439" customFormat="1" x14ac:dyDescent="0.2">
      <c r="A78" s="451" t="s">
        <v>1599</v>
      </c>
      <c r="B78" s="451" t="s">
        <v>1600</v>
      </c>
      <c r="C78" s="458" t="s">
        <v>1601</v>
      </c>
      <c r="D78" s="453"/>
      <c r="E78" s="453"/>
      <c r="F78" s="453"/>
      <c r="G78" s="453"/>
    </row>
    <row r="79" spans="1:7" s="439" customFormat="1" x14ac:dyDescent="0.2">
      <c r="A79" s="451" t="s">
        <v>1602</v>
      </c>
      <c r="B79" s="451" t="s">
        <v>1603</v>
      </c>
      <c r="C79" s="458" t="s">
        <v>1604</v>
      </c>
      <c r="D79" s="453">
        <v>9925.3559100000002</v>
      </c>
      <c r="E79" s="453"/>
      <c r="F79" s="453">
        <v>9925.3559100000002</v>
      </c>
      <c r="G79" s="453">
        <v>9136.5705099999996</v>
      </c>
    </row>
    <row r="80" spans="1:7" s="439" customFormat="1" x14ac:dyDescent="0.2">
      <c r="A80" s="451" t="s">
        <v>1605</v>
      </c>
      <c r="B80" s="451" t="s">
        <v>1606</v>
      </c>
      <c r="C80" s="458" t="s">
        <v>1607</v>
      </c>
      <c r="D80" s="453">
        <v>52042.606979999997</v>
      </c>
      <c r="E80" s="453"/>
      <c r="F80" s="453">
        <v>52042.606979999997</v>
      </c>
      <c r="G80" s="453">
        <v>55309.826529999998</v>
      </c>
    </row>
    <row r="81" spans="1:7" s="439" customFormat="1" x14ac:dyDescent="0.2">
      <c r="A81" s="451" t="s">
        <v>1608</v>
      </c>
      <c r="B81" s="451" t="s">
        <v>1609</v>
      </c>
      <c r="C81" s="458" t="s">
        <v>1610</v>
      </c>
      <c r="D81" s="453">
        <v>2006336.96783</v>
      </c>
      <c r="E81" s="453"/>
      <c r="F81" s="453">
        <v>2006336.96783</v>
      </c>
      <c r="G81" s="453">
        <v>1876386.6858299999</v>
      </c>
    </row>
    <row r="82" spans="1:7" s="439" customFormat="1" x14ac:dyDescent="0.2">
      <c r="A82" s="451" t="s">
        <v>1611</v>
      </c>
      <c r="B82" s="451" t="s">
        <v>1612</v>
      </c>
      <c r="C82" s="458" t="s">
        <v>1613</v>
      </c>
      <c r="D82" s="453">
        <v>62735.314290000002</v>
      </c>
      <c r="E82" s="453"/>
      <c r="F82" s="453">
        <v>62735.314290000002</v>
      </c>
      <c r="G82" s="453">
        <v>51791.653380000003</v>
      </c>
    </row>
    <row r="83" spans="1:7" s="439" customFormat="1" x14ac:dyDescent="0.2">
      <c r="A83" s="451" t="s">
        <v>1620</v>
      </c>
      <c r="B83" s="451" t="s">
        <v>1621</v>
      </c>
      <c r="C83" s="458" t="s">
        <v>1622</v>
      </c>
      <c r="D83" s="453">
        <v>2911.2670699999999</v>
      </c>
      <c r="E83" s="453"/>
      <c r="F83" s="453">
        <v>2911.2670699999999</v>
      </c>
      <c r="G83" s="453">
        <v>3571.1275599999999</v>
      </c>
    </row>
    <row r="84" spans="1:7" s="439" customFormat="1" x14ac:dyDescent="0.2">
      <c r="A84" s="451" t="s">
        <v>1623</v>
      </c>
      <c r="B84" s="451" t="s">
        <v>1624</v>
      </c>
      <c r="C84" s="458" t="s">
        <v>1625</v>
      </c>
      <c r="D84" s="453">
        <v>86.722999999999999</v>
      </c>
      <c r="E84" s="453"/>
      <c r="F84" s="453">
        <v>86.722999999999999</v>
      </c>
      <c r="G84" s="453">
        <v>52.747</v>
      </c>
    </row>
    <row r="85" spans="1:7" s="439" customFormat="1" x14ac:dyDescent="0.2">
      <c r="A85" s="459" t="s">
        <v>1626</v>
      </c>
      <c r="B85" s="459" t="s">
        <v>1627</v>
      </c>
      <c r="C85" s="460" t="s">
        <v>1628</v>
      </c>
      <c r="D85" s="464">
        <v>11567.456920000001</v>
      </c>
      <c r="E85" s="464"/>
      <c r="F85" s="464">
        <v>11567.456920000001</v>
      </c>
      <c r="G85" s="464">
        <v>11735.550289999999</v>
      </c>
    </row>
    <row r="86" spans="1:7" s="519" customFormat="1" x14ac:dyDescent="0.2">
      <c r="A86" s="516"/>
      <c r="B86" s="516"/>
      <c r="C86" s="516"/>
      <c r="D86" s="517"/>
      <c r="E86" s="518"/>
      <c r="F86" s="517"/>
      <c r="G86" s="517"/>
    </row>
    <row r="87" spans="1:7" s="519" customFormat="1" x14ac:dyDescent="0.2">
      <c r="A87" s="516"/>
      <c r="B87" s="516"/>
      <c r="C87" s="516"/>
      <c r="D87" s="517"/>
      <c r="E87" s="518"/>
      <c r="F87" s="517"/>
      <c r="G87" s="517"/>
    </row>
    <row r="88" spans="1:7" ht="12.75" customHeight="1" x14ac:dyDescent="0.2">
      <c r="A88" s="505"/>
      <c r="B88" s="506"/>
      <c r="C88" s="507"/>
      <c r="D88" s="474">
        <v>1</v>
      </c>
      <c r="E88" s="474">
        <v>2</v>
      </c>
      <c r="F88" s="477"/>
      <c r="G88" s="478"/>
    </row>
    <row r="89" spans="1:7" s="446" customFormat="1" ht="14.25" customHeight="1" x14ac:dyDescent="0.2">
      <c r="A89" s="1204" t="s">
        <v>1352</v>
      </c>
      <c r="B89" s="1205"/>
      <c r="C89" s="1210" t="s">
        <v>1353</v>
      </c>
      <c r="D89" s="1224" t="s">
        <v>1354</v>
      </c>
      <c r="E89" s="1224"/>
      <c r="F89" s="477"/>
      <c r="G89" s="478"/>
    </row>
    <row r="90" spans="1:7" s="446" customFormat="1" x14ac:dyDescent="0.2">
      <c r="A90" s="1208"/>
      <c r="B90" s="1209"/>
      <c r="C90" s="1215"/>
      <c r="D90" s="479" t="s">
        <v>1355</v>
      </c>
      <c r="E90" s="480" t="s">
        <v>1356</v>
      </c>
      <c r="F90" s="477"/>
      <c r="G90" s="478"/>
    </row>
    <row r="91" spans="1:7" s="511" customFormat="1" x14ac:dyDescent="0.2">
      <c r="A91" s="490"/>
      <c r="B91" s="490" t="s">
        <v>1629</v>
      </c>
      <c r="C91" s="491" t="s">
        <v>70</v>
      </c>
      <c r="D91" s="450">
        <v>40315156.553110003</v>
      </c>
      <c r="E91" s="450">
        <v>38876463.251960002</v>
      </c>
      <c r="F91" s="475"/>
      <c r="G91" s="476"/>
    </row>
    <row r="92" spans="1:7" s="511" customFormat="1" x14ac:dyDescent="0.2">
      <c r="A92" s="490" t="s">
        <v>1630</v>
      </c>
      <c r="B92" s="490" t="s">
        <v>1631</v>
      </c>
      <c r="C92" s="491" t="s">
        <v>70</v>
      </c>
      <c r="D92" s="450">
        <v>37745359.967500001</v>
      </c>
      <c r="E92" s="450">
        <v>36646656.02431</v>
      </c>
      <c r="F92" s="475"/>
      <c r="G92" s="476"/>
    </row>
    <row r="93" spans="1:7" s="511" customFormat="1" x14ac:dyDescent="0.2">
      <c r="A93" s="490" t="s">
        <v>1632</v>
      </c>
      <c r="B93" s="490" t="s">
        <v>1633</v>
      </c>
      <c r="C93" s="491" t="s">
        <v>70</v>
      </c>
      <c r="D93" s="450">
        <v>37179328.876539998</v>
      </c>
      <c r="E93" s="450">
        <v>35980320.457599998</v>
      </c>
      <c r="F93" s="475"/>
      <c r="G93" s="476"/>
    </row>
    <row r="94" spans="1:7" s="439" customFormat="1" x14ac:dyDescent="0.2">
      <c r="A94" s="451" t="s">
        <v>1634</v>
      </c>
      <c r="B94" s="451" t="s">
        <v>1635</v>
      </c>
      <c r="C94" s="458" t="s">
        <v>1636</v>
      </c>
      <c r="D94" s="453">
        <v>30733821.413540002</v>
      </c>
      <c r="E94" s="453">
        <v>30144386.693419997</v>
      </c>
      <c r="F94" s="477"/>
      <c r="G94" s="478"/>
    </row>
    <row r="95" spans="1:7" s="439" customFormat="1" x14ac:dyDescent="0.2">
      <c r="A95" s="451" t="s">
        <v>1637</v>
      </c>
      <c r="B95" s="451" t="s">
        <v>1638</v>
      </c>
      <c r="C95" s="458" t="s">
        <v>1639</v>
      </c>
      <c r="D95" s="512">
        <v>7066747.2184700007</v>
      </c>
      <c r="E95" s="512">
        <v>6457000.2610499999</v>
      </c>
      <c r="F95" s="477"/>
      <c r="G95" s="468"/>
    </row>
    <row r="96" spans="1:7" s="439" customFormat="1" x14ac:dyDescent="0.2">
      <c r="A96" s="451" t="s">
        <v>1640</v>
      </c>
      <c r="B96" s="451" t="s">
        <v>1641</v>
      </c>
      <c r="C96" s="458" t="s">
        <v>1642</v>
      </c>
      <c r="D96" s="512">
        <v>0</v>
      </c>
      <c r="E96" s="512">
        <v>0</v>
      </c>
      <c r="F96" s="481"/>
      <c r="G96" s="468"/>
    </row>
    <row r="97" spans="1:7" s="439" customFormat="1" x14ac:dyDescent="0.2">
      <c r="A97" s="451" t="s">
        <v>1643</v>
      </c>
      <c r="B97" s="451" t="s">
        <v>1644</v>
      </c>
      <c r="C97" s="458" t="s">
        <v>1645</v>
      </c>
      <c r="D97" s="512">
        <v>-633663.70501000003</v>
      </c>
      <c r="E97" s="512">
        <v>-633540.52751000004</v>
      </c>
      <c r="F97" s="481"/>
      <c r="G97" s="468"/>
    </row>
    <row r="98" spans="1:7" s="439" customFormat="1" x14ac:dyDescent="0.2">
      <c r="A98" s="451" t="s">
        <v>1646</v>
      </c>
      <c r="B98" s="451" t="s">
        <v>1647</v>
      </c>
      <c r="C98" s="458" t="s">
        <v>1648</v>
      </c>
      <c r="D98" s="512">
        <v>0</v>
      </c>
      <c r="E98" s="512">
        <v>0</v>
      </c>
      <c r="F98" s="481"/>
      <c r="G98" s="468"/>
    </row>
    <row r="99" spans="1:7" s="439" customFormat="1" x14ac:dyDescent="0.2">
      <c r="A99" s="451" t="s">
        <v>1649</v>
      </c>
      <c r="B99" s="451" t="s">
        <v>1650</v>
      </c>
      <c r="C99" s="458" t="s">
        <v>1651</v>
      </c>
      <c r="D99" s="512">
        <v>12423.94954</v>
      </c>
      <c r="E99" s="512">
        <v>12474.030640000001</v>
      </c>
      <c r="F99" s="481"/>
      <c r="G99" s="468"/>
    </row>
    <row r="100" spans="1:7" s="511" customFormat="1" x14ac:dyDescent="0.2">
      <c r="A100" s="490" t="s">
        <v>1652</v>
      </c>
      <c r="B100" s="490" t="s">
        <v>1653</v>
      </c>
      <c r="C100" s="491" t="s">
        <v>70</v>
      </c>
      <c r="D100" s="450">
        <v>951302.81440000003</v>
      </c>
      <c r="E100" s="450">
        <v>925532.29246999999</v>
      </c>
      <c r="F100" s="475"/>
      <c r="G100" s="476"/>
    </row>
    <row r="101" spans="1:7" s="439" customFormat="1" x14ac:dyDescent="0.2">
      <c r="A101" s="451" t="s">
        <v>1654</v>
      </c>
      <c r="B101" s="451" t="s">
        <v>1655</v>
      </c>
      <c r="C101" s="458" t="s">
        <v>1656</v>
      </c>
      <c r="D101" s="453">
        <v>59531.017180000003</v>
      </c>
      <c r="E101" s="453">
        <v>57838.222849999998</v>
      </c>
      <c r="F101" s="477"/>
      <c r="G101" s="478"/>
    </row>
    <row r="102" spans="1:7" s="439" customFormat="1" x14ac:dyDescent="0.2">
      <c r="A102" s="451" t="s">
        <v>1657</v>
      </c>
      <c r="B102" s="451" t="s">
        <v>1658</v>
      </c>
      <c r="C102" s="458" t="s">
        <v>1659</v>
      </c>
      <c r="D102" s="512">
        <v>70682.635439999998</v>
      </c>
      <c r="E102" s="512">
        <v>61682.664990000005</v>
      </c>
      <c r="F102" s="477"/>
      <c r="G102" s="478"/>
    </row>
    <row r="103" spans="1:7" s="439" customFormat="1" ht="13.5" customHeight="1" x14ac:dyDescent="0.2">
      <c r="A103" s="451" t="s">
        <v>1660</v>
      </c>
      <c r="B103" s="451" t="s">
        <v>1661</v>
      </c>
      <c r="C103" s="458" t="s">
        <v>1662</v>
      </c>
      <c r="D103" s="512">
        <v>168691.40647999998</v>
      </c>
      <c r="E103" s="512">
        <v>162627.57842999999</v>
      </c>
      <c r="F103" s="477"/>
      <c r="G103" s="478"/>
    </row>
    <row r="104" spans="1:7" s="439" customFormat="1" x14ac:dyDescent="0.2">
      <c r="A104" s="451" t="s">
        <v>1663</v>
      </c>
      <c r="B104" s="451" t="s">
        <v>1664</v>
      </c>
      <c r="C104" s="458" t="s">
        <v>1665</v>
      </c>
      <c r="D104" s="512">
        <v>46122.607550000001</v>
      </c>
      <c r="E104" s="512">
        <v>41569.126700000001</v>
      </c>
      <c r="F104" s="481"/>
      <c r="G104" s="468"/>
    </row>
    <row r="105" spans="1:7" s="439" customFormat="1" x14ac:dyDescent="0.2">
      <c r="A105" s="451" t="s">
        <v>1666</v>
      </c>
      <c r="B105" s="451" t="s">
        <v>1667</v>
      </c>
      <c r="C105" s="458" t="s">
        <v>1668</v>
      </c>
      <c r="D105" s="512">
        <v>606275.14775</v>
      </c>
      <c r="E105" s="512">
        <v>601814.69949999999</v>
      </c>
      <c r="F105" s="477"/>
      <c r="G105" s="478"/>
    </row>
    <row r="106" spans="1:7" s="511" customFormat="1" x14ac:dyDescent="0.2">
      <c r="A106" s="490" t="s">
        <v>1672</v>
      </c>
      <c r="B106" s="490" t="s">
        <v>1673</v>
      </c>
      <c r="C106" s="491" t="s">
        <v>70</v>
      </c>
      <c r="D106" s="450">
        <v>-385271.72343999997</v>
      </c>
      <c r="E106" s="450">
        <v>-259196.72576</v>
      </c>
      <c r="F106" s="475"/>
      <c r="G106" s="476"/>
    </row>
    <row r="107" spans="1:7" s="439" customFormat="1" x14ac:dyDescent="0.2">
      <c r="A107" s="451" t="s">
        <v>1674</v>
      </c>
      <c r="B107" s="451" t="s">
        <v>1675</v>
      </c>
      <c r="C107" s="458" t="s">
        <v>70</v>
      </c>
      <c r="D107" s="453">
        <v>-87171.557329999996</v>
      </c>
      <c r="E107" s="453">
        <v>-31989.438449999998</v>
      </c>
      <c r="F107" s="477"/>
      <c r="G107" s="468"/>
    </row>
    <row r="108" spans="1:7" s="439" customFormat="1" x14ac:dyDescent="0.2">
      <c r="A108" s="451" t="s">
        <v>1676</v>
      </c>
      <c r="B108" s="451" t="s">
        <v>1677</v>
      </c>
      <c r="C108" s="458" t="s">
        <v>1678</v>
      </c>
      <c r="D108" s="512">
        <v>0</v>
      </c>
      <c r="E108" s="512">
        <v>0</v>
      </c>
      <c r="F108" s="481"/>
      <c r="G108" s="478"/>
    </row>
    <row r="109" spans="1:7" s="439" customFormat="1" x14ac:dyDescent="0.2">
      <c r="A109" s="451" t="s">
        <v>1679</v>
      </c>
      <c r="B109" s="451" t="s">
        <v>1680</v>
      </c>
      <c r="C109" s="458" t="s">
        <v>1681</v>
      </c>
      <c r="D109" s="512">
        <v>-298100.16610999999</v>
      </c>
      <c r="E109" s="512">
        <v>-227207.28731000001</v>
      </c>
      <c r="F109" s="481"/>
      <c r="G109" s="468"/>
    </row>
    <row r="110" spans="1:7" s="511" customFormat="1" x14ac:dyDescent="0.2">
      <c r="A110" s="490" t="s">
        <v>1682</v>
      </c>
      <c r="B110" s="490" t="s">
        <v>1683</v>
      </c>
      <c r="C110" s="491" t="s">
        <v>70</v>
      </c>
      <c r="D110" s="450">
        <v>2569796.58561</v>
      </c>
      <c r="E110" s="450">
        <v>2229807.2276500002</v>
      </c>
      <c r="F110" s="475"/>
      <c r="G110" s="476"/>
    </row>
    <row r="111" spans="1:7" s="511" customFormat="1" x14ac:dyDescent="0.2">
      <c r="A111" s="490" t="s">
        <v>1684</v>
      </c>
      <c r="B111" s="490" t="s">
        <v>1685</v>
      </c>
      <c r="C111" s="491" t="s">
        <v>70</v>
      </c>
      <c r="D111" s="450">
        <v>3000</v>
      </c>
      <c r="E111" s="450">
        <v>3270</v>
      </c>
      <c r="F111" s="475"/>
      <c r="G111" s="476"/>
    </row>
    <row r="112" spans="1:7" s="439" customFormat="1" x14ac:dyDescent="0.2">
      <c r="A112" s="451" t="s">
        <v>1686</v>
      </c>
      <c r="B112" s="451" t="s">
        <v>1685</v>
      </c>
      <c r="C112" s="458" t="s">
        <v>1687</v>
      </c>
      <c r="D112" s="453">
        <v>3000</v>
      </c>
      <c r="E112" s="453">
        <v>3270</v>
      </c>
      <c r="F112" s="481"/>
      <c r="G112" s="468"/>
    </row>
    <row r="113" spans="1:7" s="511" customFormat="1" x14ac:dyDescent="0.2">
      <c r="A113" s="490" t="s">
        <v>1688</v>
      </c>
      <c r="B113" s="490" t="s">
        <v>1689</v>
      </c>
      <c r="C113" s="491" t="s">
        <v>70</v>
      </c>
      <c r="D113" s="450">
        <v>483517.03042000002</v>
      </c>
      <c r="E113" s="450">
        <v>257619.54515000002</v>
      </c>
      <c r="F113" s="475"/>
      <c r="G113" s="476"/>
    </row>
    <row r="114" spans="1:7" s="439" customFormat="1" x14ac:dyDescent="0.2">
      <c r="A114" s="451" t="s">
        <v>1690</v>
      </c>
      <c r="B114" s="451" t="s">
        <v>1691</v>
      </c>
      <c r="C114" s="458" t="s">
        <v>1692</v>
      </c>
      <c r="D114" s="453">
        <v>32580.3338</v>
      </c>
      <c r="E114" s="453">
        <v>28600.421999999999</v>
      </c>
      <c r="F114" s="481"/>
      <c r="G114" s="468"/>
    </row>
    <row r="115" spans="1:7" s="439" customFormat="1" x14ac:dyDescent="0.2">
      <c r="A115" s="451" t="s">
        <v>1693</v>
      </c>
      <c r="B115" s="451" t="s">
        <v>1694</v>
      </c>
      <c r="C115" s="458" t="s">
        <v>1695</v>
      </c>
      <c r="D115" s="512">
        <v>96088.594260000013</v>
      </c>
      <c r="E115" s="512">
        <v>41159.782850000003</v>
      </c>
      <c r="F115" s="481"/>
      <c r="G115" s="468"/>
    </row>
    <row r="116" spans="1:7" s="439" customFormat="1" x14ac:dyDescent="0.2">
      <c r="A116" s="451" t="s">
        <v>1699</v>
      </c>
      <c r="B116" s="451" t="s">
        <v>1700</v>
      </c>
      <c r="C116" s="458" t="s">
        <v>1701</v>
      </c>
      <c r="D116" s="512">
        <v>33348.313000000002</v>
      </c>
      <c r="E116" s="512">
        <v>33291.368999999999</v>
      </c>
      <c r="F116" s="481"/>
      <c r="G116" s="468"/>
    </row>
    <row r="117" spans="1:7" s="439" customFormat="1" x14ac:dyDescent="0.2">
      <c r="A117" s="451" t="s">
        <v>1708</v>
      </c>
      <c r="B117" s="451" t="s">
        <v>1709</v>
      </c>
      <c r="C117" s="458" t="s">
        <v>1710</v>
      </c>
      <c r="D117" s="512">
        <v>9930.4020999999993</v>
      </c>
      <c r="E117" s="512">
        <v>13153.41302</v>
      </c>
      <c r="F117" s="481"/>
      <c r="G117" s="468"/>
    </row>
    <row r="118" spans="1:7" s="439" customFormat="1" x14ac:dyDescent="0.2">
      <c r="A118" s="451" t="s">
        <v>1711</v>
      </c>
      <c r="B118" s="451" t="s">
        <v>1712</v>
      </c>
      <c r="C118" s="458" t="s">
        <v>1713</v>
      </c>
      <c r="D118" s="512">
        <v>311569.38725999999</v>
      </c>
      <c r="E118" s="512">
        <v>141414.55828</v>
      </c>
      <c r="F118" s="481"/>
      <c r="G118" s="468"/>
    </row>
    <row r="119" spans="1:7" s="511" customFormat="1" x14ac:dyDescent="0.2">
      <c r="A119" s="490" t="s">
        <v>1714</v>
      </c>
      <c r="B119" s="490" t="s">
        <v>1715</v>
      </c>
      <c r="C119" s="491" t="s">
        <v>70</v>
      </c>
      <c r="D119" s="450">
        <v>2083279.55519</v>
      </c>
      <c r="E119" s="450">
        <v>1968917.6825000001</v>
      </c>
      <c r="F119" s="475"/>
      <c r="G119" s="476"/>
    </row>
    <row r="120" spans="1:7" s="439" customFormat="1" x14ac:dyDescent="0.2">
      <c r="A120" s="451" t="s">
        <v>1716</v>
      </c>
      <c r="B120" s="451" t="s">
        <v>1717</v>
      </c>
      <c r="C120" s="458" t="s">
        <v>1718</v>
      </c>
      <c r="D120" s="453">
        <v>80016.807920000007</v>
      </c>
      <c r="E120" s="453">
        <v>85929.543999999994</v>
      </c>
      <c r="F120" s="481"/>
      <c r="G120" s="468"/>
    </row>
    <row r="121" spans="1:7" s="439" customFormat="1" x14ac:dyDescent="0.2">
      <c r="A121" s="451" t="s">
        <v>1725</v>
      </c>
      <c r="B121" s="451" t="s">
        <v>1726</v>
      </c>
      <c r="C121" s="458" t="s">
        <v>1727</v>
      </c>
      <c r="D121" s="512">
        <v>0</v>
      </c>
      <c r="E121" s="512">
        <v>0</v>
      </c>
      <c r="F121" s="481"/>
      <c r="G121" s="468"/>
    </row>
    <row r="122" spans="1:7" s="439" customFormat="1" x14ac:dyDescent="0.2">
      <c r="A122" s="451" t="s">
        <v>1728</v>
      </c>
      <c r="B122" s="451" t="s">
        <v>1729</v>
      </c>
      <c r="C122" s="458" t="s">
        <v>1730</v>
      </c>
      <c r="D122" s="512">
        <v>652574.54501</v>
      </c>
      <c r="E122" s="512">
        <v>596627.43148000003</v>
      </c>
      <c r="F122" s="477"/>
      <c r="G122" s="478"/>
    </row>
    <row r="123" spans="1:7" s="439" customFormat="1" x14ac:dyDescent="0.2">
      <c r="A123" s="451" t="s">
        <v>1734</v>
      </c>
      <c r="B123" s="451" t="s">
        <v>1735</v>
      </c>
      <c r="C123" s="458" t="s">
        <v>1736</v>
      </c>
      <c r="D123" s="512">
        <v>73277.277220000004</v>
      </c>
      <c r="E123" s="512">
        <v>68985.744609999994</v>
      </c>
      <c r="F123" s="477"/>
      <c r="G123" s="478"/>
    </row>
    <row r="124" spans="1:7" s="439" customFormat="1" x14ac:dyDescent="0.2">
      <c r="A124" s="451" t="s">
        <v>1740</v>
      </c>
      <c r="B124" s="451" t="s">
        <v>1741</v>
      </c>
      <c r="C124" s="458" t="s">
        <v>1742</v>
      </c>
      <c r="D124" s="512">
        <v>58599.564829999996</v>
      </c>
      <c r="E124" s="512">
        <v>800</v>
      </c>
      <c r="F124" s="481"/>
      <c r="G124" s="468"/>
    </row>
    <row r="125" spans="1:7" s="439" customFormat="1" ht="12.75" customHeight="1" x14ac:dyDescent="0.2">
      <c r="A125" s="451" t="s">
        <v>1743</v>
      </c>
      <c r="B125" s="451" t="s">
        <v>1744</v>
      </c>
      <c r="C125" s="458" t="s">
        <v>1745</v>
      </c>
      <c r="D125" s="512">
        <v>472637.484</v>
      </c>
      <c r="E125" s="512">
        <v>422357.82400000002</v>
      </c>
      <c r="F125" s="477"/>
      <c r="G125" s="478"/>
    </row>
    <row r="126" spans="1:7" s="439" customFormat="1" ht="12.75" customHeight="1" x14ac:dyDescent="0.2">
      <c r="A126" s="451" t="s">
        <v>1746</v>
      </c>
      <c r="B126" s="451" t="s">
        <v>1747</v>
      </c>
      <c r="C126" s="458" t="s">
        <v>1748</v>
      </c>
      <c r="D126" s="512">
        <v>24134.254000000001</v>
      </c>
      <c r="E126" s="512">
        <v>38597.010869999998</v>
      </c>
      <c r="F126" s="477"/>
      <c r="G126" s="478"/>
    </row>
    <row r="127" spans="1:7" s="439" customFormat="1" ht="12.75" customHeight="1" x14ac:dyDescent="0.2">
      <c r="A127" s="451" t="s">
        <v>1749</v>
      </c>
      <c r="B127" s="451" t="s">
        <v>1533</v>
      </c>
      <c r="C127" s="458" t="s">
        <v>1534</v>
      </c>
      <c r="D127" s="512">
        <v>198370.29076</v>
      </c>
      <c r="E127" s="512">
        <v>187351.82735000001</v>
      </c>
      <c r="F127" s="477"/>
      <c r="G127" s="478"/>
    </row>
    <row r="128" spans="1:7" s="439" customFormat="1" ht="12.75" customHeight="1" x14ac:dyDescent="0.2">
      <c r="A128" s="451" t="s">
        <v>1750</v>
      </c>
      <c r="B128" s="451" t="s">
        <v>1536</v>
      </c>
      <c r="C128" s="458" t="s">
        <v>1537</v>
      </c>
      <c r="D128" s="512">
        <v>88202.827099999995</v>
      </c>
      <c r="E128" s="512">
        <v>82461.308000000005</v>
      </c>
      <c r="F128" s="477"/>
      <c r="G128" s="478"/>
    </row>
    <row r="129" spans="1:7" s="439" customFormat="1" ht="12.75" customHeight="1" x14ac:dyDescent="0.2">
      <c r="A129" s="451" t="s">
        <v>1751</v>
      </c>
      <c r="B129" s="451" t="s">
        <v>1539</v>
      </c>
      <c r="C129" s="458" t="s">
        <v>1540</v>
      </c>
      <c r="D129" s="512">
        <v>3.6</v>
      </c>
      <c r="E129" s="512">
        <v>0</v>
      </c>
      <c r="F129" s="477"/>
      <c r="G129" s="478"/>
    </row>
    <row r="130" spans="1:7" s="439" customFormat="1" ht="12.75" customHeight="1" x14ac:dyDescent="0.2">
      <c r="A130" s="451" t="s">
        <v>1752</v>
      </c>
      <c r="B130" s="451" t="s">
        <v>1542</v>
      </c>
      <c r="C130" s="458" t="s">
        <v>1543</v>
      </c>
      <c r="D130" s="512">
        <v>279.18124999999998</v>
      </c>
      <c r="E130" s="512">
        <v>178.57499999999999</v>
      </c>
      <c r="F130" s="481"/>
      <c r="G130" s="468"/>
    </row>
    <row r="131" spans="1:7" s="439" customFormat="1" ht="12.75" customHeight="1" x14ac:dyDescent="0.2">
      <c r="A131" s="451" t="s">
        <v>1753</v>
      </c>
      <c r="B131" s="451" t="s">
        <v>1545</v>
      </c>
      <c r="C131" s="458" t="s">
        <v>1546</v>
      </c>
      <c r="D131" s="512">
        <v>85914.104999999996</v>
      </c>
      <c r="E131" s="512">
        <v>78594.433999999994</v>
      </c>
      <c r="F131" s="477"/>
      <c r="G131" s="478"/>
    </row>
    <row r="132" spans="1:7" s="439" customFormat="1" ht="12.75" customHeight="1" x14ac:dyDescent="0.2">
      <c r="A132" s="451" t="s">
        <v>1754</v>
      </c>
      <c r="B132" s="451" t="s">
        <v>76</v>
      </c>
      <c r="C132" s="458" t="s">
        <v>1548</v>
      </c>
      <c r="D132" s="512">
        <v>11040.964840000001</v>
      </c>
      <c r="E132" s="512">
        <v>6358.1496299999999</v>
      </c>
      <c r="F132" s="481"/>
      <c r="G132" s="468"/>
    </row>
    <row r="133" spans="1:7" s="439" customFormat="1" ht="12.75" customHeight="1" x14ac:dyDescent="0.2">
      <c r="A133" s="451" t="s">
        <v>1755</v>
      </c>
      <c r="B133" s="451" t="s">
        <v>1756</v>
      </c>
      <c r="C133" s="458" t="s">
        <v>1757</v>
      </c>
      <c r="D133" s="512">
        <v>0</v>
      </c>
      <c r="E133" s="512">
        <v>6.5170000000000003</v>
      </c>
      <c r="F133" s="477"/>
      <c r="G133" s="478"/>
    </row>
    <row r="134" spans="1:7" s="439" customFormat="1" ht="12.75" customHeight="1" x14ac:dyDescent="0.2">
      <c r="A134" s="451" t="s">
        <v>1758</v>
      </c>
      <c r="B134" s="451" t="s">
        <v>1759</v>
      </c>
      <c r="C134" s="458" t="s">
        <v>1760</v>
      </c>
      <c r="D134" s="512">
        <v>75.206999999999994</v>
      </c>
      <c r="E134" s="512">
        <v>271.38420000000002</v>
      </c>
      <c r="F134" s="481"/>
      <c r="G134" s="468"/>
    </row>
    <row r="135" spans="1:7" s="439" customFormat="1" ht="12.75" customHeight="1" x14ac:dyDescent="0.2">
      <c r="A135" s="451" t="s">
        <v>1761</v>
      </c>
      <c r="B135" s="451" t="s">
        <v>1762</v>
      </c>
      <c r="C135" s="458" t="s">
        <v>1763</v>
      </c>
      <c r="D135" s="512">
        <v>1880.4995200000001</v>
      </c>
      <c r="E135" s="512">
        <v>3859.68156</v>
      </c>
      <c r="F135" s="477"/>
      <c r="G135" s="478"/>
    </row>
    <row r="136" spans="1:7" s="439" customFormat="1" ht="12.75" customHeight="1" x14ac:dyDescent="0.2">
      <c r="A136" s="451" t="s">
        <v>1777</v>
      </c>
      <c r="B136" s="451" t="s">
        <v>1778</v>
      </c>
      <c r="C136" s="458" t="s">
        <v>1779</v>
      </c>
      <c r="D136" s="512">
        <v>81593.785189999995</v>
      </c>
      <c r="E136" s="512">
        <v>75160.641189999995</v>
      </c>
      <c r="F136" s="481"/>
      <c r="G136" s="468"/>
    </row>
    <row r="137" spans="1:7" s="439" customFormat="1" ht="12.75" customHeight="1" x14ac:dyDescent="0.2">
      <c r="A137" s="454" t="s">
        <v>1781</v>
      </c>
      <c r="B137" s="451" t="s">
        <v>1782</v>
      </c>
      <c r="C137" s="458" t="s">
        <v>1783</v>
      </c>
      <c r="D137" s="512">
        <v>17118.823350000002</v>
      </c>
      <c r="E137" s="512">
        <v>19140.574140000001</v>
      </c>
      <c r="F137" s="477"/>
      <c r="G137" s="478"/>
    </row>
    <row r="138" spans="1:7" s="439" customFormat="1" ht="12.75" customHeight="1" x14ac:dyDescent="0.2">
      <c r="A138" s="451" t="s">
        <v>1784</v>
      </c>
      <c r="B138" s="451" t="s">
        <v>1785</v>
      </c>
      <c r="C138" s="458" t="s">
        <v>1786</v>
      </c>
      <c r="D138" s="512">
        <v>37113.038399999998</v>
      </c>
      <c r="E138" s="512">
        <v>39404.060810000003</v>
      </c>
      <c r="F138" s="481"/>
      <c r="G138" s="468"/>
    </row>
    <row r="139" spans="1:7" s="439" customFormat="1" ht="12.75" customHeight="1" x14ac:dyDescent="0.2">
      <c r="A139" s="451" t="s">
        <v>1787</v>
      </c>
      <c r="B139" s="451" t="s">
        <v>1788</v>
      </c>
      <c r="C139" s="458" t="s">
        <v>1789</v>
      </c>
      <c r="D139" s="512">
        <v>120215.87606000001</v>
      </c>
      <c r="E139" s="512">
        <v>130773.64898</v>
      </c>
      <c r="F139" s="477"/>
      <c r="G139" s="478"/>
    </row>
    <row r="140" spans="1:7" s="439" customFormat="1" ht="12.75" customHeight="1" x14ac:dyDescent="0.2">
      <c r="A140" s="459" t="s">
        <v>1790</v>
      </c>
      <c r="B140" s="459" t="s">
        <v>1791</v>
      </c>
      <c r="C140" s="460" t="s">
        <v>1792</v>
      </c>
      <c r="D140" s="464">
        <v>80231.423739999998</v>
      </c>
      <c r="E140" s="464">
        <v>132059.41568000001</v>
      </c>
      <c r="F140" s="481"/>
      <c r="G140" s="468"/>
    </row>
    <row r="141" spans="1:7" s="439" customFormat="1" x14ac:dyDescent="0.2">
      <c r="C141" s="440"/>
      <c r="D141" s="441"/>
      <c r="E141" s="441"/>
      <c r="F141" s="441"/>
      <c r="G141" s="441"/>
    </row>
    <row r="142" spans="1:7" s="439" customFormat="1" x14ac:dyDescent="0.2">
      <c r="C142" s="440"/>
      <c r="D142" s="441"/>
      <c r="E142" s="441"/>
      <c r="F142" s="441"/>
      <c r="G142" s="441"/>
    </row>
    <row r="143" spans="1:7" s="439" customFormat="1" x14ac:dyDescent="0.2">
      <c r="C143" s="440"/>
      <c r="D143" s="441"/>
      <c r="E143" s="441"/>
      <c r="F143" s="441"/>
      <c r="G143" s="441"/>
    </row>
    <row r="144" spans="1:7" s="439" customFormat="1" x14ac:dyDescent="0.2">
      <c r="C144" s="440"/>
      <c r="D144" s="441"/>
      <c r="E144" s="441"/>
      <c r="F144" s="441"/>
      <c r="G144" s="441"/>
    </row>
    <row r="145" spans="1:7" s="439" customFormat="1" x14ac:dyDescent="0.2">
      <c r="C145" s="440"/>
      <c r="D145" s="441"/>
      <c r="E145" s="441"/>
      <c r="F145" s="441"/>
      <c r="G145" s="441"/>
    </row>
    <row r="146" spans="1:7" s="439" customFormat="1" x14ac:dyDescent="0.2">
      <c r="C146" s="440"/>
      <c r="D146" s="441"/>
      <c r="E146" s="441"/>
      <c r="F146" s="441"/>
      <c r="G146" s="441"/>
    </row>
    <row r="147" spans="1:7" s="439" customFormat="1" x14ac:dyDescent="0.2">
      <c r="C147" s="440"/>
      <c r="D147" s="441"/>
      <c r="E147" s="441"/>
      <c r="F147" s="441"/>
      <c r="G147" s="441"/>
    </row>
    <row r="148" spans="1:7" s="439" customFormat="1" x14ac:dyDescent="0.2">
      <c r="C148" s="440"/>
      <c r="D148" s="441"/>
      <c r="E148" s="441"/>
      <c r="F148" s="441"/>
      <c r="G148" s="441"/>
    </row>
    <row r="149" spans="1:7" s="439" customFormat="1" x14ac:dyDescent="0.2">
      <c r="C149" s="440"/>
      <c r="D149" s="441"/>
      <c r="E149" s="441"/>
      <c r="F149" s="441"/>
      <c r="G149" s="441"/>
    </row>
    <row r="150" spans="1:7" s="439" customFormat="1" x14ac:dyDescent="0.2">
      <c r="C150" s="440"/>
      <c r="D150" s="441"/>
      <c r="E150" s="441"/>
      <c r="F150" s="441"/>
      <c r="G150" s="441"/>
    </row>
    <row r="151" spans="1:7" s="439" customFormat="1" x14ac:dyDescent="0.2">
      <c r="C151" s="440"/>
      <c r="D151" s="441"/>
      <c r="E151" s="441"/>
      <c r="F151" s="441"/>
      <c r="G151" s="441"/>
    </row>
    <row r="152" spans="1:7" s="439" customFormat="1" x14ac:dyDescent="0.2">
      <c r="C152" s="440"/>
      <c r="D152" s="441"/>
      <c r="E152" s="441"/>
      <c r="F152" s="441"/>
      <c r="G152" s="441"/>
    </row>
    <row r="153" spans="1:7" x14ac:dyDescent="0.2">
      <c r="A153" s="445"/>
      <c r="D153" s="441"/>
      <c r="E153" s="441"/>
      <c r="F153" s="441"/>
      <c r="G153" s="441"/>
    </row>
    <row r="154" spans="1:7" x14ac:dyDescent="0.2">
      <c r="A154" s="445"/>
      <c r="D154" s="441"/>
      <c r="E154" s="441"/>
      <c r="F154" s="441"/>
      <c r="G154" s="441"/>
    </row>
    <row r="155" spans="1:7" x14ac:dyDescent="0.2">
      <c r="A155" s="445"/>
      <c r="D155" s="441"/>
      <c r="E155" s="441"/>
      <c r="F155" s="441"/>
      <c r="G155" s="441"/>
    </row>
    <row r="156" spans="1:7" x14ac:dyDescent="0.2">
      <c r="A156" s="445"/>
      <c r="D156" s="441"/>
      <c r="E156" s="441"/>
      <c r="F156" s="441"/>
      <c r="G156" s="441"/>
    </row>
    <row r="157" spans="1:7" x14ac:dyDescent="0.2">
      <c r="A157" s="445"/>
      <c r="D157" s="441"/>
      <c r="E157" s="441"/>
      <c r="F157" s="441"/>
      <c r="G157" s="441"/>
    </row>
    <row r="158" spans="1:7" x14ac:dyDescent="0.2">
      <c r="A158" s="445"/>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row r="192" spans="1:7" x14ac:dyDescent="0.2">
      <c r="A192" s="445"/>
      <c r="D192" s="441"/>
      <c r="E192" s="441"/>
      <c r="F192" s="441"/>
      <c r="G192" s="441"/>
    </row>
    <row r="193" spans="1:7" x14ac:dyDescent="0.2">
      <c r="A193" s="445"/>
      <c r="D193" s="441"/>
      <c r="E193" s="441"/>
      <c r="F193" s="441"/>
      <c r="G193" s="441"/>
    </row>
    <row r="194" spans="1:7" x14ac:dyDescent="0.2">
      <c r="A194" s="445"/>
      <c r="D194" s="441"/>
      <c r="E194" s="441"/>
      <c r="F194" s="441"/>
      <c r="G194" s="441"/>
    </row>
    <row r="195" spans="1:7" x14ac:dyDescent="0.2">
      <c r="A195" s="445"/>
      <c r="D195" s="441"/>
      <c r="E195" s="441"/>
      <c r="F195" s="441"/>
      <c r="G195" s="441"/>
    </row>
    <row r="196" spans="1:7" x14ac:dyDescent="0.2">
      <c r="A196" s="445"/>
      <c r="D196" s="441"/>
      <c r="E196" s="441"/>
      <c r="F196" s="441"/>
      <c r="G196" s="441"/>
    </row>
    <row r="197" spans="1:7" x14ac:dyDescent="0.2">
      <c r="A197" s="445"/>
      <c r="D197" s="441"/>
      <c r="E197" s="441"/>
      <c r="F197" s="441"/>
      <c r="G197" s="441"/>
    </row>
    <row r="198" spans="1:7" x14ac:dyDescent="0.2">
      <c r="A198" s="445"/>
      <c r="D198" s="441"/>
      <c r="E198" s="441"/>
      <c r="F198" s="441"/>
      <c r="G198" s="441"/>
    </row>
    <row r="199" spans="1:7" x14ac:dyDescent="0.2">
      <c r="A199" s="445"/>
      <c r="D199" s="441"/>
      <c r="E199" s="441"/>
      <c r="F199" s="441"/>
      <c r="G199" s="441"/>
    </row>
    <row r="200" spans="1:7" x14ac:dyDescent="0.2">
      <c r="A200" s="445"/>
      <c r="D200" s="441"/>
      <c r="E200" s="441"/>
      <c r="F200" s="441"/>
      <c r="G200" s="441"/>
    </row>
    <row r="201" spans="1:7" x14ac:dyDescent="0.2">
      <c r="A201" s="445"/>
      <c r="D201" s="441"/>
      <c r="E201" s="441"/>
      <c r="F201" s="441"/>
      <c r="G201" s="441"/>
    </row>
    <row r="202" spans="1:7" x14ac:dyDescent="0.2">
      <c r="A202" s="445"/>
      <c r="D202" s="441"/>
      <c r="E202" s="441"/>
      <c r="F202" s="441"/>
      <c r="G202" s="441"/>
    </row>
    <row r="203" spans="1:7" x14ac:dyDescent="0.2">
      <c r="A203" s="445"/>
      <c r="D203" s="441"/>
      <c r="E203" s="441"/>
      <c r="F203" s="441"/>
      <c r="G203" s="441"/>
    </row>
    <row r="204" spans="1:7" x14ac:dyDescent="0.2">
      <c r="A204" s="445"/>
      <c r="D204" s="441"/>
      <c r="E204" s="441"/>
      <c r="F204" s="441"/>
      <c r="G204" s="441"/>
    </row>
    <row r="205" spans="1:7" x14ac:dyDescent="0.2">
      <c r="A205" s="445"/>
      <c r="D205" s="441"/>
      <c r="E205" s="441"/>
      <c r="F205" s="441"/>
      <c r="G205" s="441"/>
    </row>
    <row r="206" spans="1:7" x14ac:dyDescent="0.2">
      <c r="A206" s="445"/>
      <c r="D206" s="441"/>
      <c r="E206" s="441"/>
      <c r="F206" s="441"/>
      <c r="G206" s="441"/>
    </row>
    <row r="207" spans="1:7" x14ac:dyDescent="0.2">
      <c r="A207" s="445"/>
      <c r="D207" s="441"/>
      <c r="E207" s="441"/>
      <c r="F207" s="441"/>
      <c r="G207" s="441"/>
    </row>
    <row r="208" spans="1:7" x14ac:dyDescent="0.2">
      <c r="A208" s="445"/>
      <c r="D208" s="441"/>
      <c r="E208" s="441"/>
      <c r="F208" s="441"/>
      <c r="G208" s="441"/>
    </row>
    <row r="209" spans="1:7" x14ac:dyDescent="0.2">
      <c r="A209" s="445"/>
      <c r="D209" s="441"/>
      <c r="E209" s="441"/>
      <c r="F209" s="441"/>
      <c r="G209" s="441"/>
    </row>
    <row r="210" spans="1:7" x14ac:dyDescent="0.2">
      <c r="A210" s="445"/>
      <c r="D210" s="441"/>
      <c r="E210" s="441"/>
      <c r="F210" s="441"/>
      <c r="G210" s="441"/>
    </row>
    <row r="211" spans="1:7" x14ac:dyDescent="0.2">
      <c r="A211" s="445"/>
      <c r="D211" s="441"/>
      <c r="E211" s="441"/>
      <c r="F211" s="441"/>
      <c r="G211"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1" fitToHeight="2" orientation="portrait" useFirstPageNumber="1" r:id="rId1"/>
  <headerFooter>
    <oddHeader>&amp;L&amp;"Tahoma,Kurzíva"Závěrečný účet za rok 2018&amp;R&amp;"Tahoma,Kurzíva"Tabulka č. 32</oddHeader>
    <oddFooter>&amp;C&amp;"Tahoma,Obyčejné"&amp;P</oddFooter>
  </headerFooter>
  <rowBreaks count="1" manualBreakCount="1">
    <brk id="7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sqref="A1:G1"/>
    </sheetView>
  </sheetViews>
  <sheetFormatPr defaultRowHeight="15" x14ac:dyDescent="0.2"/>
  <cols>
    <col min="1" max="1" width="11.7109375" style="25" customWidth="1"/>
    <col min="2" max="3" width="11" style="25" customWidth="1"/>
    <col min="4" max="4" width="11" style="29" customWidth="1"/>
    <col min="5" max="5" width="11" style="30" customWidth="1"/>
    <col min="6" max="9" width="11" style="25" customWidth="1"/>
    <col min="10" max="10" width="10.28515625" style="25" customWidth="1"/>
    <col min="11" max="11" width="11" style="25" customWidth="1"/>
    <col min="12" max="12" width="6.85546875" style="25" customWidth="1"/>
    <col min="13" max="16384" width="9.140625" style="25"/>
  </cols>
  <sheetData>
    <row r="1" spans="10:12" x14ac:dyDescent="0.2">
      <c r="J1" s="24"/>
      <c r="K1" s="24"/>
      <c r="L1" s="24"/>
    </row>
    <row r="2" spans="10:12" x14ac:dyDescent="0.2">
      <c r="J2" s="26"/>
      <c r="K2" s="24"/>
      <c r="L2" s="24"/>
    </row>
    <row r="3" spans="10:12" x14ac:dyDescent="0.2">
      <c r="J3" s="27"/>
      <c r="K3" s="24"/>
      <c r="L3" s="24"/>
    </row>
    <row r="4" spans="10:12" x14ac:dyDescent="0.2">
      <c r="J4" s="28"/>
      <c r="K4" s="24"/>
      <c r="L4" s="24"/>
    </row>
    <row r="5" spans="10:12" x14ac:dyDescent="0.2">
      <c r="J5" s="28"/>
      <c r="K5" s="24"/>
      <c r="L5" s="24"/>
    </row>
    <row r="6" spans="10:12" x14ac:dyDescent="0.2">
      <c r="J6" s="28"/>
      <c r="K6" s="24"/>
      <c r="L6" s="24"/>
    </row>
    <row r="7" spans="10:12" x14ac:dyDescent="0.2">
      <c r="J7" s="28"/>
      <c r="K7" s="24"/>
      <c r="L7" s="24"/>
    </row>
    <row r="8" spans="10:12" x14ac:dyDescent="0.2">
      <c r="J8" s="28"/>
      <c r="K8" s="24"/>
      <c r="L8" s="24"/>
    </row>
    <row r="9" spans="10:12" x14ac:dyDescent="0.2">
      <c r="J9" s="28"/>
      <c r="K9" s="24"/>
      <c r="L9" s="24"/>
    </row>
    <row r="10" spans="10:12" x14ac:dyDescent="0.2">
      <c r="J10" s="28"/>
      <c r="K10" s="24"/>
      <c r="L10" s="24"/>
    </row>
    <row r="11" spans="10:12" x14ac:dyDescent="0.2">
      <c r="J11" s="28"/>
      <c r="K11" s="24"/>
      <c r="L11" s="24"/>
    </row>
    <row r="12" spans="10:12" x14ac:dyDescent="0.2">
      <c r="J12" s="28"/>
      <c r="K12" s="24"/>
      <c r="L12" s="24"/>
    </row>
    <row r="13" spans="10:12" x14ac:dyDescent="0.2">
      <c r="J13" s="28"/>
      <c r="K13" s="24"/>
      <c r="L13" s="24"/>
    </row>
    <row r="14" spans="10:12" x14ac:dyDescent="0.2">
      <c r="J14" s="28"/>
      <c r="K14" s="24"/>
      <c r="L14" s="24"/>
    </row>
    <row r="15" spans="10:12" x14ac:dyDescent="0.2">
      <c r="J15" s="28"/>
      <c r="K15" s="24"/>
      <c r="L15" s="24"/>
    </row>
    <row r="16" spans="10:12" x14ac:dyDescent="0.2">
      <c r="J16" s="28"/>
      <c r="K16" s="24"/>
      <c r="L16" s="24"/>
    </row>
    <row r="17" spans="1:12" x14ac:dyDescent="0.2">
      <c r="J17" s="31"/>
      <c r="K17" s="24"/>
      <c r="L17" s="24"/>
    </row>
    <row r="18" spans="1:12" x14ac:dyDescent="0.2">
      <c r="A18" s="32" t="s">
        <v>8</v>
      </c>
      <c r="B18" s="33" t="s">
        <v>22</v>
      </c>
      <c r="C18" s="34"/>
      <c r="D18" s="35"/>
      <c r="E18" s="36"/>
      <c r="F18" s="37"/>
      <c r="G18" s="38"/>
      <c r="H18" s="37"/>
      <c r="I18" s="38"/>
      <c r="J18" s="31"/>
      <c r="K18" s="24"/>
      <c r="L18" s="24"/>
    </row>
    <row r="19" spans="1:12" x14ac:dyDescent="0.2">
      <c r="E19" s="39"/>
      <c r="J19" s="24"/>
      <c r="K19" s="24"/>
      <c r="L19" s="24"/>
    </row>
    <row r="20" spans="1:12" ht="161.25" customHeight="1" x14ac:dyDescent="0.2">
      <c r="A20" s="24"/>
      <c r="B20" s="24"/>
      <c r="C20" s="24"/>
      <c r="D20" s="40"/>
      <c r="F20" s="24"/>
      <c r="G20" s="24"/>
      <c r="H20" s="24"/>
      <c r="I20" s="24"/>
      <c r="J20" s="24"/>
      <c r="K20" s="24"/>
      <c r="L20" s="24"/>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7" orientation="landscape" useFirstPageNumber="1" r:id="rId2"/>
  <headerFooter scaleWithDoc="0" alignWithMargins="0">
    <oddHeader>&amp;L&amp;"Tahoma,Kurzíva"&amp;9Závěrečný účet za rok 2018&amp;R&amp;"Tahoma,Kurzíva"&amp;9Graf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showGridLines="0" zoomScaleNormal="100" zoomScaleSheetLayoutView="100" workbookViewId="0">
      <selection activeCell="I2" sqref="I2"/>
    </sheetView>
  </sheetViews>
  <sheetFormatPr defaultRowHeight="12.75" x14ac:dyDescent="0.2"/>
  <cols>
    <col min="1" max="1" width="6.7109375" style="485" customWidth="1"/>
    <col min="2" max="2" width="58.42578125" style="485" customWidth="1"/>
    <col min="3" max="3" width="8.5703125" style="533" customWidth="1"/>
    <col min="4" max="7" width="15.42578125" style="485" customWidth="1"/>
    <col min="8" max="16384" width="9.140625" style="485"/>
  </cols>
  <sheetData>
    <row r="1" spans="1:9" s="522" customFormat="1" ht="18" customHeight="1" x14ac:dyDescent="0.2">
      <c r="A1" s="1203" t="s">
        <v>1350</v>
      </c>
      <c r="B1" s="1203"/>
      <c r="C1" s="1203"/>
      <c r="D1" s="1203"/>
      <c r="E1" s="1203"/>
      <c r="F1" s="1203"/>
      <c r="G1" s="1203"/>
    </row>
    <row r="2" spans="1:9" s="523" customFormat="1" ht="18" customHeight="1" x14ac:dyDescent="0.2">
      <c r="A2" s="1203" t="s">
        <v>1796</v>
      </c>
      <c r="B2" s="1203"/>
      <c r="C2" s="1203"/>
      <c r="D2" s="1203"/>
      <c r="E2" s="1203"/>
      <c r="F2" s="1203"/>
      <c r="G2" s="1203"/>
    </row>
    <row r="4" spans="1:9" ht="12.75" customHeight="1" x14ac:dyDescent="0.2">
      <c r="A4" s="524"/>
      <c r="B4" s="525"/>
      <c r="C4" s="526"/>
      <c r="D4" s="527">
        <v>1</v>
      </c>
      <c r="E4" s="527">
        <v>2</v>
      </c>
      <c r="F4" s="527">
        <v>3</v>
      </c>
      <c r="G4" s="527">
        <v>4</v>
      </c>
    </row>
    <row r="5" spans="1:9" s="528" customFormat="1" ht="12.75" customHeight="1" x14ac:dyDescent="0.2">
      <c r="A5" s="1225" t="s">
        <v>1352</v>
      </c>
      <c r="B5" s="1226"/>
      <c r="C5" s="1229" t="s">
        <v>1353</v>
      </c>
      <c r="D5" s="1231" t="s">
        <v>1797</v>
      </c>
      <c r="E5" s="1231"/>
      <c r="F5" s="1231" t="s">
        <v>1798</v>
      </c>
      <c r="G5" s="1231"/>
    </row>
    <row r="6" spans="1:9" s="528" customFormat="1" ht="21" x14ac:dyDescent="0.2">
      <c r="A6" s="1227"/>
      <c r="B6" s="1228"/>
      <c r="C6" s="1230"/>
      <c r="D6" s="529" t="s">
        <v>1799</v>
      </c>
      <c r="E6" s="529" t="s">
        <v>1800</v>
      </c>
      <c r="F6" s="530" t="s">
        <v>1799</v>
      </c>
      <c r="G6" s="530" t="s">
        <v>1800</v>
      </c>
    </row>
    <row r="7" spans="1:9" s="528" customFormat="1" x14ac:dyDescent="0.2">
      <c r="A7" s="490" t="s">
        <v>1361</v>
      </c>
      <c r="B7" s="490" t="s">
        <v>1801</v>
      </c>
      <c r="C7" s="491" t="s">
        <v>70</v>
      </c>
      <c r="D7" s="531">
        <v>14789995.93557</v>
      </c>
      <c r="E7" s="531">
        <v>224358.40472999998</v>
      </c>
      <c r="F7" s="531">
        <v>13374141.970709998</v>
      </c>
      <c r="G7" s="531">
        <v>289852.42436</v>
      </c>
    </row>
    <row r="8" spans="1:9" x14ac:dyDescent="0.2">
      <c r="A8" s="448" t="s">
        <v>1363</v>
      </c>
      <c r="B8" s="448" t="s">
        <v>1802</v>
      </c>
      <c r="C8" s="497" t="s">
        <v>70</v>
      </c>
      <c r="D8" s="531">
        <v>14783647.16189</v>
      </c>
      <c r="E8" s="531">
        <v>222829.97433000003</v>
      </c>
      <c r="F8" s="531">
        <v>13367951.49932</v>
      </c>
      <c r="G8" s="531">
        <v>284888.91639999999</v>
      </c>
      <c r="I8" s="528"/>
    </row>
    <row r="9" spans="1:9" x14ac:dyDescent="0.2">
      <c r="A9" s="461" t="s">
        <v>1365</v>
      </c>
      <c r="B9" s="461" t="s">
        <v>1803</v>
      </c>
      <c r="C9" s="503" t="s">
        <v>1804</v>
      </c>
      <c r="D9" s="492">
        <v>1566156.96557</v>
      </c>
      <c r="E9" s="492">
        <v>42356.770680000001</v>
      </c>
      <c r="F9" s="492">
        <v>1522475.7462200001</v>
      </c>
      <c r="G9" s="492">
        <v>66137.824680000005</v>
      </c>
      <c r="I9" s="528"/>
    </row>
    <row r="10" spans="1:9" x14ac:dyDescent="0.2">
      <c r="A10" s="451" t="s">
        <v>1368</v>
      </c>
      <c r="B10" s="451" t="s">
        <v>1805</v>
      </c>
      <c r="C10" s="458" t="s">
        <v>1806</v>
      </c>
      <c r="D10" s="492">
        <v>394635.37732999999</v>
      </c>
      <c r="E10" s="492">
        <v>34697.466240000002</v>
      </c>
      <c r="F10" s="492">
        <v>401714.96074000001</v>
      </c>
      <c r="G10" s="492">
        <v>36702.356500000002</v>
      </c>
      <c r="I10" s="528"/>
    </row>
    <row r="11" spans="1:9" x14ac:dyDescent="0.2">
      <c r="A11" s="451" t="s">
        <v>1371</v>
      </c>
      <c r="B11" s="451" t="s">
        <v>1807</v>
      </c>
      <c r="C11" s="458" t="s">
        <v>1808</v>
      </c>
      <c r="D11" s="492">
        <v>211.24028000000001</v>
      </c>
      <c r="E11" s="492">
        <v>64.916550000000001</v>
      </c>
      <c r="F11" s="492">
        <v>221.63547</v>
      </c>
      <c r="G11" s="492">
        <v>67.018119999999996</v>
      </c>
      <c r="I11" s="528"/>
    </row>
    <row r="12" spans="1:9" x14ac:dyDescent="0.2">
      <c r="A12" s="451" t="s">
        <v>1374</v>
      </c>
      <c r="B12" s="451" t="s">
        <v>1809</v>
      </c>
      <c r="C12" s="458" t="s">
        <v>1810</v>
      </c>
      <c r="D12" s="492">
        <v>489113.57295</v>
      </c>
      <c r="E12" s="492">
        <v>14116.55809</v>
      </c>
      <c r="F12" s="492">
        <v>470176.48473999999</v>
      </c>
      <c r="G12" s="492">
        <v>14886.01374</v>
      </c>
      <c r="I12" s="528"/>
    </row>
    <row r="13" spans="1:9" x14ac:dyDescent="0.2">
      <c r="A13" s="451" t="s">
        <v>1377</v>
      </c>
      <c r="B13" s="451" t="s">
        <v>1811</v>
      </c>
      <c r="C13" s="458" t="s">
        <v>1812</v>
      </c>
      <c r="D13" s="492">
        <v>-6043.4966900000009</v>
      </c>
      <c r="E13" s="492"/>
      <c r="F13" s="492">
        <v>-4835.3764900000006</v>
      </c>
      <c r="G13" s="492"/>
      <c r="I13" s="528"/>
    </row>
    <row r="14" spans="1:9" x14ac:dyDescent="0.2">
      <c r="A14" s="451" t="s">
        <v>1380</v>
      </c>
      <c r="B14" s="451" t="s">
        <v>1813</v>
      </c>
      <c r="C14" s="458" t="s">
        <v>1814</v>
      </c>
      <c r="D14" s="492">
        <v>-40263.95162</v>
      </c>
      <c r="E14" s="492">
        <v>-721.75039000000004</v>
      </c>
      <c r="F14" s="492">
        <v>-41996.263650000001</v>
      </c>
      <c r="G14" s="492">
        <v>-829.10156999999992</v>
      </c>
      <c r="I14" s="528"/>
    </row>
    <row r="15" spans="1:9" x14ac:dyDescent="0.2">
      <c r="A15" s="451" t="s">
        <v>1383</v>
      </c>
      <c r="B15" s="451" t="s">
        <v>1815</v>
      </c>
      <c r="C15" s="458" t="s">
        <v>1816</v>
      </c>
      <c r="D15" s="492">
        <v>-3823.8157999999999</v>
      </c>
      <c r="E15" s="492">
        <v>4588.9694900000004</v>
      </c>
      <c r="F15" s="492">
        <v>-3342.6398399999998</v>
      </c>
      <c r="G15" s="492">
        <v>-2139.1657</v>
      </c>
      <c r="I15" s="528"/>
    </row>
    <row r="16" spans="1:9" x14ac:dyDescent="0.2">
      <c r="A16" s="451" t="s">
        <v>1386</v>
      </c>
      <c r="B16" s="451" t="s">
        <v>211</v>
      </c>
      <c r="C16" s="458" t="s">
        <v>1817</v>
      </c>
      <c r="D16" s="492">
        <v>804947.62471</v>
      </c>
      <c r="E16" s="492">
        <v>6860.6872300000005</v>
      </c>
      <c r="F16" s="492">
        <v>715755.69384000008</v>
      </c>
      <c r="G16" s="492">
        <v>14681.440070000001</v>
      </c>
      <c r="I16" s="528"/>
    </row>
    <row r="17" spans="1:9" x14ac:dyDescent="0.2">
      <c r="A17" s="451" t="s">
        <v>1389</v>
      </c>
      <c r="B17" s="451" t="s">
        <v>1818</v>
      </c>
      <c r="C17" s="458" t="s">
        <v>1819</v>
      </c>
      <c r="D17" s="492">
        <v>36244.761119999996</v>
      </c>
      <c r="E17" s="492">
        <v>99.078090000000003</v>
      </c>
      <c r="F17" s="492">
        <v>30929.4192</v>
      </c>
      <c r="G17" s="492">
        <v>508.89478000000003</v>
      </c>
      <c r="I17" s="528"/>
    </row>
    <row r="18" spans="1:9" x14ac:dyDescent="0.2">
      <c r="A18" s="451" t="s">
        <v>1820</v>
      </c>
      <c r="B18" s="451" t="s">
        <v>1821</v>
      </c>
      <c r="C18" s="458" t="s">
        <v>1822</v>
      </c>
      <c r="D18" s="492">
        <v>2436.4424900000004</v>
      </c>
      <c r="E18" s="492">
        <v>135.86525</v>
      </c>
      <c r="F18" s="492">
        <v>2386.8443500000003</v>
      </c>
      <c r="G18" s="492">
        <v>126.96850000000001</v>
      </c>
      <c r="I18" s="528"/>
    </row>
    <row r="19" spans="1:9" x14ac:dyDescent="0.2">
      <c r="A19" s="451" t="s">
        <v>1823</v>
      </c>
      <c r="B19" s="451" t="s">
        <v>1824</v>
      </c>
      <c r="C19" s="458" t="s">
        <v>1825</v>
      </c>
      <c r="D19" s="492">
        <v>-23009.642399999997</v>
      </c>
      <c r="E19" s="492">
        <v>-284.88953000000004</v>
      </c>
      <c r="F19" s="492">
        <v>-23123.916229999999</v>
      </c>
      <c r="G19" s="492">
        <v>-411.21960999999999</v>
      </c>
      <c r="I19" s="528"/>
    </row>
    <row r="20" spans="1:9" x14ac:dyDescent="0.2">
      <c r="A20" s="451" t="s">
        <v>1826</v>
      </c>
      <c r="B20" s="451" t="s">
        <v>1827</v>
      </c>
      <c r="C20" s="458" t="s">
        <v>1828</v>
      </c>
      <c r="D20" s="492">
        <v>686070.85788000003</v>
      </c>
      <c r="E20" s="492">
        <v>18513.375690000001</v>
      </c>
      <c r="F20" s="492">
        <v>654066.22901999997</v>
      </c>
      <c r="G20" s="492">
        <v>22572.586370000001</v>
      </c>
      <c r="I20" s="528"/>
    </row>
    <row r="21" spans="1:9" x14ac:dyDescent="0.2">
      <c r="A21" s="451" t="s">
        <v>1829</v>
      </c>
      <c r="B21" s="451" t="s">
        <v>1830</v>
      </c>
      <c r="C21" s="458" t="s">
        <v>1831</v>
      </c>
      <c r="D21" s="492">
        <v>7200968.9886099994</v>
      </c>
      <c r="E21" s="492">
        <v>66559.601649999997</v>
      </c>
      <c r="F21" s="492">
        <v>6343646.4285000004</v>
      </c>
      <c r="G21" s="492">
        <v>84391.554329999999</v>
      </c>
      <c r="I21" s="528"/>
    </row>
    <row r="22" spans="1:9" x14ac:dyDescent="0.2">
      <c r="A22" s="451" t="s">
        <v>1832</v>
      </c>
      <c r="B22" s="451" t="s">
        <v>1833</v>
      </c>
      <c r="C22" s="458" t="s">
        <v>1834</v>
      </c>
      <c r="D22" s="492">
        <v>2390757.1929799998</v>
      </c>
      <c r="E22" s="492">
        <v>19539.850149999998</v>
      </c>
      <c r="F22" s="492">
        <v>2111836.19471</v>
      </c>
      <c r="G22" s="492">
        <v>25813.27679</v>
      </c>
      <c r="I22" s="528"/>
    </row>
    <row r="23" spans="1:9" x14ac:dyDescent="0.2">
      <c r="A23" s="451" t="s">
        <v>1835</v>
      </c>
      <c r="B23" s="451" t="s">
        <v>1836</v>
      </c>
      <c r="C23" s="458" t="s">
        <v>1837</v>
      </c>
      <c r="D23" s="492">
        <v>29343.738440000001</v>
      </c>
      <c r="E23" s="492">
        <v>206.79257000000001</v>
      </c>
      <c r="F23" s="492">
        <v>25641.31522</v>
      </c>
      <c r="G23" s="492">
        <v>316.93420000000003</v>
      </c>
      <c r="I23" s="528"/>
    </row>
    <row r="24" spans="1:9" x14ac:dyDescent="0.2">
      <c r="A24" s="451" t="s">
        <v>1838</v>
      </c>
      <c r="B24" s="451" t="s">
        <v>1839</v>
      </c>
      <c r="C24" s="458" t="s">
        <v>1840</v>
      </c>
      <c r="D24" s="492">
        <v>204049.66243999999</v>
      </c>
      <c r="E24" s="492">
        <v>1839.9461799999999</v>
      </c>
      <c r="F24" s="492">
        <v>177729.55981000001</v>
      </c>
      <c r="G24" s="492">
        <v>2704.8587699999998</v>
      </c>
      <c r="I24" s="528"/>
    </row>
    <row r="25" spans="1:9" x14ac:dyDescent="0.2">
      <c r="A25" s="451" t="s">
        <v>1841</v>
      </c>
      <c r="B25" s="451" t="s">
        <v>1842</v>
      </c>
      <c r="C25" s="458" t="s">
        <v>1843</v>
      </c>
      <c r="D25" s="492">
        <v>4044.7945600000003</v>
      </c>
      <c r="E25" s="492">
        <v>1.0369999999999999</v>
      </c>
      <c r="F25" s="492">
        <v>7366.3067199999996</v>
      </c>
      <c r="G25" s="492">
        <v>0.98466999999999993</v>
      </c>
      <c r="I25" s="528"/>
    </row>
    <row r="26" spans="1:9" x14ac:dyDescent="0.2">
      <c r="A26" s="451" t="s">
        <v>1844</v>
      </c>
      <c r="B26" s="451" t="s">
        <v>1845</v>
      </c>
      <c r="C26" s="458" t="s">
        <v>1846</v>
      </c>
      <c r="D26" s="492">
        <v>556.91952000000003</v>
      </c>
      <c r="E26" s="492">
        <v>377.05347999999998</v>
      </c>
      <c r="F26" s="492">
        <v>531.11405000000002</v>
      </c>
      <c r="G26" s="492">
        <v>328.33244999999999</v>
      </c>
      <c r="I26" s="528"/>
    </row>
    <row r="27" spans="1:9" x14ac:dyDescent="0.2">
      <c r="A27" s="451" t="s">
        <v>1847</v>
      </c>
      <c r="B27" s="451" t="s">
        <v>1848</v>
      </c>
      <c r="C27" s="458" t="s">
        <v>1849</v>
      </c>
      <c r="D27" s="492">
        <v>4.3789999999999996</v>
      </c>
      <c r="E27" s="492"/>
      <c r="F27" s="492">
        <v>4.3789999999999996</v>
      </c>
      <c r="G27" s="492"/>
      <c r="I27" s="528"/>
    </row>
    <row r="28" spans="1:9" x14ac:dyDescent="0.2">
      <c r="A28" s="451" t="s">
        <v>1850</v>
      </c>
      <c r="B28" s="451" t="s">
        <v>1851</v>
      </c>
      <c r="C28" s="458" t="s">
        <v>1852</v>
      </c>
      <c r="D28" s="492">
        <v>1593.9936200000002</v>
      </c>
      <c r="E28" s="492">
        <v>166.97212999999999</v>
      </c>
      <c r="F28" s="492">
        <v>1649.0402099999999</v>
      </c>
      <c r="G28" s="492">
        <v>174.06783999999999</v>
      </c>
      <c r="I28" s="528"/>
    </row>
    <row r="29" spans="1:9" x14ac:dyDescent="0.2">
      <c r="A29" s="451" t="s">
        <v>1853</v>
      </c>
      <c r="B29" s="451" t="s">
        <v>1854</v>
      </c>
      <c r="C29" s="458" t="s">
        <v>1855</v>
      </c>
      <c r="D29" s="492">
        <v>53.401199999999996</v>
      </c>
      <c r="E29" s="492"/>
      <c r="F29" s="492">
        <v>27.660490000000003</v>
      </c>
      <c r="G29" s="492"/>
      <c r="I29" s="528"/>
    </row>
    <row r="30" spans="1:9" x14ac:dyDescent="0.2">
      <c r="A30" s="451" t="s">
        <v>1856</v>
      </c>
      <c r="B30" s="451" t="s">
        <v>1857</v>
      </c>
      <c r="C30" s="458" t="s">
        <v>1858</v>
      </c>
      <c r="D30" s="492">
        <v>261.86417999999998</v>
      </c>
      <c r="E30" s="492">
        <v>8.0205099999999998</v>
      </c>
      <c r="F30" s="492">
        <v>401.71436</v>
      </c>
      <c r="G30" s="492">
        <v>0.6</v>
      </c>
      <c r="I30" s="528"/>
    </row>
    <row r="31" spans="1:9" x14ac:dyDescent="0.2">
      <c r="A31" s="451" t="s">
        <v>1859</v>
      </c>
      <c r="B31" s="451" t="s">
        <v>1860</v>
      </c>
      <c r="C31" s="458" t="s">
        <v>1861</v>
      </c>
      <c r="D31" s="492"/>
      <c r="E31" s="492"/>
      <c r="F31" s="492"/>
      <c r="G31" s="492"/>
      <c r="I31" s="528"/>
    </row>
    <row r="32" spans="1:9" x14ac:dyDescent="0.2">
      <c r="A32" s="451" t="s">
        <v>1862</v>
      </c>
      <c r="B32" s="451" t="s">
        <v>1863</v>
      </c>
      <c r="C32" s="458" t="s">
        <v>1864</v>
      </c>
      <c r="D32" s="492">
        <v>22674.794870000002</v>
      </c>
      <c r="E32" s="492">
        <v>416.36428000000001</v>
      </c>
      <c r="F32" s="492">
        <v>22156.760690000003</v>
      </c>
      <c r="G32" s="492">
        <v>345.57334000000003</v>
      </c>
      <c r="I32" s="528"/>
    </row>
    <row r="33" spans="1:9" x14ac:dyDescent="0.2">
      <c r="A33" s="451" t="s">
        <v>1865</v>
      </c>
      <c r="B33" s="451" t="s">
        <v>1866</v>
      </c>
      <c r="C33" s="458" t="s">
        <v>1867</v>
      </c>
      <c r="D33" s="492">
        <v>3565.8309900000004</v>
      </c>
      <c r="E33" s="492">
        <v>56.88664</v>
      </c>
      <c r="F33" s="492">
        <v>9029.9449399999994</v>
      </c>
      <c r="G33" s="492">
        <v>18.934419999999999</v>
      </c>
      <c r="I33" s="528"/>
    </row>
    <row r="34" spans="1:9" x14ac:dyDescent="0.2">
      <c r="A34" s="451" t="s">
        <v>1868</v>
      </c>
      <c r="B34" s="451" t="s">
        <v>1869</v>
      </c>
      <c r="C34" s="458" t="s">
        <v>1870</v>
      </c>
      <c r="D34" s="492">
        <v>1820.7209599999999</v>
      </c>
      <c r="E34" s="492">
        <v>3.0578000000000003</v>
      </c>
      <c r="F34" s="492">
        <v>819.24398999999994</v>
      </c>
      <c r="G34" s="492">
        <v>0.98236000000000001</v>
      </c>
      <c r="I34" s="528"/>
    </row>
    <row r="35" spans="1:9" x14ac:dyDescent="0.2">
      <c r="A35" s="451" t="s">
        <v>1871</v>
      </c>
      <c r="B35" s="451" t="s">
        <v>1872</v>
      </c>
      <c r="C35" s="458" t="s">
        <v>1873</v>
      </c>
      <c r="D35" s="492">
        <v>756423.57126</v>
      </c>
      <c r="E35" s="492">
        <v>10755.155510000001</v>
      </c>
      <c r="F35" s="492">
        <v>737365.50627999997</v>
      </c>
      <c r="G35" s="492">
        <v>15413.72947</v>
      </c>
      <c r="I35" s="528"/>
    </row>
    <row r="36" spans="1:9" x14ac:dyDescent="0.2">
      <c r="A36" s="451" t="s">
        <v>1874</v>
      </c>
      <c r="B36" s="451" t="s">
        <v>1875</v>
      </c>
      <c r="C36" s="458" t="s">
        <v>1876</v>
      </c>
      <c r="D36" s="492"/>
      <c r="E36" s="492"/>
      <c r="F36" s="492"/>
      <c r="G36" s="492"/>
      <c r="I36" s="528"/>
    </row>
    <row r="37" spans="1:9" x14ac:dyDescent="0.2">
      <c r="A37" s="451" t="s">
        <v>1877</v>
      </c>
      <c r="B37" s="451" t="s">
        <v>1878</v>
      </c>
      <c r="C37" s="458" t="s">
        <v>1879</v>
      </c>
      <c r="D37" s="492">
        <v>190.28865999999999</v>
      </c>
      <c r="E37" s="492">
        <v>64.111370000000008</v>
      </c>
      <c r="F37" s="492">
        <v>235.84110000000001</v>
      </c>
      <c r="G37" s="492"/>
      <c r="I37" s="528"/>
    </row>
    <row r="38" spans="1:9" x14ac:dyDescent="0.2">
      <c r="A38" s="451" t="s">
        <v>1880</v>
      </c>
      <c r="B38" s="451" t="s">
        <v>1881</v>
      </c>
      <c r="C38" s="458" t="s">
        <v>1882</v>
      </c>
      <c r="D38" s="492"/>
      <c r="E38" s="492"/>
      <c r="F38" s="492"/>
      <c r="G38" s="492"/>
      <c r="I38" s="528"/>
    </row>
    <row r="39" spans="1:9" x14ac:dyDescent="0.2">
      <c r="A39" s="451" t="s">
        <v>1883</v>
      </c>
      <c r="B39" s="451" t="s">
        <v>1884</v>
      </c>
      <c r="C39" s="458" t="s">
        <v>1885</v>
      </c>
      <c r="D39" s="492">
        <v>-270</v>
      </c>
      <c r="E39" s="492"/>
      <c r="F39" s="492">
        <v>-11420.8</v>
      </c>
      <c r="G39" s="492"/>
      <c r="I39" s="528"/>
    </row>
    <row r="40" spans="1:9" x14ac:dyDescent="0.2">
      <c r="A40" s="451" t="s">
        <v>1886</v>
      </c>
      <c r="B40" s="451" t="s">
        <v>1887</v>
      </c>
      <c r="C40" s="458" t="s">
        <v>1888</v>
      </c>
      <c r="D40" s="492">
        <v>-22.53013</v>
      </c>
      <c r="E40" s="492">
        <v>98.78652000000001</v>
      </c>
      <c r="F40" s="492">
        <v>5418.9311799999996</v>
      </c>
      <c r="G40" s="492">
        <v>109.15974</v>
      </c>
      <c r="I40" s="528"/>
    </row>
    <row r="41" spans="1:9" x14ac:dyDescent="0.2">
      <c r="A41" s="451" t="s">
        <v>1889</v>
      </c>
      <c r="B41" s="451" t="s">
        <v>1890</v>
      </c>
      <c r="C41" s="458" t="s">
        <v>1891</v>
      </c>
      <c r="D41" s="492">
        <v>9837.0382300000001</v>
      </c>
      <c r="E41" s="492">
        <v>97.892690000000002</v>
      </c>
      <c r="F41" s="492">
        <v>7042.91068</v>
      </c>
      <c r="G41" s="492">
        <v>144.26220000000001</v>
      </c>
      <c r="I41" s="528"/>
    </row>
    <row r="42" spans="1:9" x14ac:dyDescent="0.2">
      <c r="A42" s="451" t="s">
        <v>1892</v>
      </c>
      <c r="B42" s="451" t="s">
        <v>1893</v>
      </c>
      <c r="C42" s="458" t="s">
        <v>1894</v>
      </c>
      <c r="D42" s="492">
        <v>198956.98772999999</v>
      </c>
      <c r="E42" s="492">
        <v>867.58387000000005</v>
      </c>
      <c r="F42" s="492">
        <v>162260.6384</v>
      </c>
      <c r="G42" s="492">
        <v>1537.16975</v>
      </c>
      <c r="I42" s="528"/>
    </row>
    <row r="43" spans="1:9" x14ac:dyDescent="0.2">
      <c r="A43" s="451" t="s">
        <v>1895</v>
      </c>
      <c r="B43" s="451" t="s">
        <v>1896</v>
      </c>
      <c r="C43" s="458" t="s">
        <v>1897</v>
      </c>
      <c r="D43" s="492">
        <v>52159.588950000005</v>
      </c>
      <c r="E43" s="492">
        <v>1343.8145900000002</v>
      </c>
      <c r="F43" s="492">
        <v>41779.991620000001</v>
      </c>
      <c r="G43" s="492">
        <v>1284.8801899999999</v>
      </c>
      <c r="I43" s="528"/>
    </row>
    <row r="44" spans="1:9" x14ac:dyDescent="0.2">
      <c r="A44" s="448" t="s">
        <v>1392</v>
      </c>
      <c r="B44" s="448" t="s">
        <v>1898</v>
      </c>
      <c r="C44" s="497" t="s">
        <v>70</v>
      </c>
      <c r="D44" s="531">
        <v>3918.0330199999999</v>
      </c>
      <c r="E44" s="531">
        <v>16.662040000000001</v>
      </c>
      <c r="F44" s="531">
        <v>3127.2965800000002</v>
      </c>
      <c r="G44" s="531">
        <v>66.450869999999995</v>
      </c>
      <c r="I44" s="528"/>
    </row>
    <row r="45" spans="1:9" x14ac:dyDescent="0.2">
      <c r="A45" s="451" t="s">
        <v>1394</v>
      </c>
      <c r="B45" s="451" t="s">
        <v>1899</v>
      </c>
      <c r="C45" s="458" t="s">
        <v>1900</v>
      </c>
      <c r="D45" s="492"/>
      <c r="E45" s="492"/>
      <c r="F45" s="492"/>
      <c r="G45" s="492"/>
      <c r="I45" s="528"/>
    </row>
    <row r="46" spans="1:9" x14ac:dyDescent="0.2">
      <c r="A46" s="451" t="s">
        <v>1396</v>
      </c>
      <c r="B46" s="451" t="s">
        <v>1901</v>
      </c>
      <c r="C46" s="458" t="s">
        <v>1902</v>
      </c>
      <c r="D46" s="492">
        <v>2410.99143</v>
      </c>
      <c r="E46" s="492"/>
      <c r="F46" s="492">
        <v>1257.0541899999998</v>
      </c>
      <c r="G46" s="492"/>
      <c r="I46" s="528"/>
    </row>
    <row r="47" spans="1:9" x14ac:dyDescent="0.2">
      <c r="A47" s="451" t="s">
        <v>1399</v>
      </c>
      <c r="B47" s="451" t="s">
        <v>1903</v>
      </c>
      <c r="C47" s="458" t="s">
        <v>1904</v>
      </c>
      <c r="D47" s="492">
        <v>996.10856000000001</v>
      </c>
      <c r="E47" s="492">
        <v>16.634550000000001</v>
      </c>
      <c r="F47" s="492">
        <v>1293.92985</v>
      </c>
      <c r="G47" s="492">
        <v>64.782120000000006</v>
      </c>
      <c r="I47" s="528"/>
    </row>
    <row r="48" spans="1:9" x14ac:dyDescent="0.2">
      <c r="A48" s="451" t="s">
        <v>1402</v>
      </c>
      <c r="B48" s="451" t="s">
        <v>1905</v>
      </c>
      <c r="C48" s="458" t="s">
        <v>1906</v>
      </c>
      <c r="D48" s="492"/>
      <c r="E48" s="492"/>
      <c r="F48" s="492"/>
      <c r="G48" s="492"/>
      <c r="I48" s="528"/>
    </row>
    <row r="49" spans="1:9" x14ac:dyDescent="0.2">
      <c r="A49" s="451" t="s">
        <v>1405</v>
      </c>
      <c r="B49" s="451" t="s">
        <v>1907</v>
      </c>
      <c r="C49" s="458" t="s">
        <v>1908</v>
      </c>
      <c r="D49" s="492">
        <v>510.93303000000003</v>
      </c>
      <c r="E49" s="492">
        <v>2.7489999999999997E-2</v>
      </c>
      <c r="F49" s="492">
        <v>576.31254000000001</v>
      </c>
      <c r="G49" s="492">
        <v>1.66875</v>
      </c>
      <c r="I49" s="528"/>
    </row>
    <row r="50" spans="1:9" x14ac:dyDescent="0.2">
      <c r="A50" s="448" t="s">
        <v>1423</v>
      </c>
      <c r="B50" s="448" t="s">
        <v>1909</v>
      </c>
      <c r="C50" s="497" t="s">
        <v>70</v>
      </c>
      <c r="D50" s="531">
        <v>449.26494000000002</v>
      </c>
      <c r="E50" s="531">
        <v>0</v>
      </c>
      <c r="F50" s="531">
        <v>56.865400000000001</v>
      </c>
      <c r="G50" s="531">
        <v>0</v>
      </c>
      <c r="I50" s="528"/>
    </row>
    <row r="51" spans="1:9" x14ac:dyDescent="0.2">
      <c r="A51" s="451" t="s">
        <v>1425</v>
      </c>
      <c r="B51" s="451" t="s">
        <v>1910</v>
      </c>
      <c r="C51" s="458" t="s">
        <v>1911</v>
      </c>
      <c r="D51" s="492"/>
      <c r="E51" s="492"/>
      <c r="F51" s="492"/>
      <c r="G51" s="492"/>
      <c r="I51" s="528"/>
    </row>
    <row r="52" spans="1:9" x14ac:dyDescent="0.2">
      <c r="A52" s="451" t="s">
        <v>1428</v>
      </c>
      <c r="B52" s="451" t="s">
        <v>1912</v>
      </c>
      <c r="C52" s="458" t="s">
        <v>1913</v>
      </c>
      <c r="D52" s="492">
        <v>449.26494000000002</v>
      </c>
      <c r="E52" s="492"/>
      <c r="F52" s="492">
        <v>56.865400000000001</v>
      </c>
      <c r="G52" s="492"/>
      <c r="I52" s="528"/>
    </row>
    <row r="53" spans="1:9" x14ac:dyDescent="0.2">
      <c r="A53" s="448" t="s">
        <v>1914</v>
      </c>
      <c r="B53" s="448" t="s">
        <v>1542</v>
      </c>
      <c r="C53" s="497" t="s">
        <v>70</v>
      </c>
      <c r="D53" s="531">
        <v>1981.4757199999999</v>
      </c>
      <c r="E53" s="531">
        <v>1511.76836</v>
      </c>
      <c r="F53" s="531">
        <v>3006.3074100000003</v>
      </c>
      <c r="G53" s="531">
        <v>4897.0570900000002</v>
      </c>
      <c r="I53" s="528"/>
    </row>
    <row r="54" spans="1:9" x14ac:dyDescent="0.2">
      <c r="A54" s="451" t="s">
        <v>1915</v>
      </c>
      <c r="B54" s="451" t="s">
        <v>1542</v>
      </c>
      <c r="C54" s="458" t="s">
        <v>1916</v>
      </c>
      <c r="D54" s="492">
        <v>1981.4757199999999</v>
      </c>
      <c r="E54" s="492">
        <v>1511.76836</v>
      </c>
      <c r="F54" s="492">
        <v>3000.9874100000002</v>
      </c>
      <c r="G54" s="492">
        <v>4897.0570900000002</v>
      </c>
      <c r="I54" s="528"/>
    </row>
    <row r="55" spans="1:9" x14ac:dyDescent="0.2">
      <c r="A55" s="451" t="s">
        <v>1917</v>
      </c>
      <c r="B55" s="451" t="s">
        <v>1918</v>
      </c>
      <c r="C55" s="458" t="s">
        <v>1919</v>
      </c>
      <c r="D55" s="492"/>
      <c r="E55" s="492"/>
      <c r="F55" s="492">
        <v>5.32</v>
      </c>
      <c r="G55" s="492"/>
      <c r="I55" s="528"/>
    </row>
    <row r="56" spans="1:9" x14ac:dyDescent="0.2">
      <c r="A56" s="448" t="s">
        <v>1469</v>
      </c>
      <c r="B56" s="448" t="s">
        <v>1920</v>
      </c>
      <c r="C56" s="497" t="s">
        <v>70</v>
      </c>
      <c r="D56" s="531">
        <v>14648880.45675</v>
      </c>
      <c r="E56" s="531">
        <v>278302.32622000005</v>
      </c>
      <c r="F56" s="531">
        <v>13274897.608520001</v>
      </c>
      <c r="G56" s="531">
        <v>357106.70810000005</v>
      </c>
      <c r="I56" s="528"/>
    </row>
    <row r="57" spans="1:9" x14ac:dyDescent="0.2">
      <c r="A57" s="448" t="s">
        <v>1471</v>
      </c>
      <c r="B57" s="448" t="s">
        <v>1921</v>
      </c>
      <c r="C57" s="497" t="s">
        <v>70</v>
      </c>
      <c r="D57" s="531">
        <v>6787320.7791200001</v>
      </c>
      <c r="E57" s="531">
        <v>270891.41647000005</v>
      </c>
      <c r="F57" s="531">
        <v>6273435.5278900005</v>
      </c>
      <c r="G57" s="531">
        <v>352683.03529000003</v>
      </c>
      <c r="I57" s="528"/>
    </row>
    <row r="58" spans="1:9" x14ac:dyDescent="0.2">
      <c r="A58" s="451" t="s">
        <v>1473</v>
      </c>
      <c r="B58" s="451" t="s">
        <v>1922</v>
      </c>
      <c r="C58" s="458" t="s">
        <v>1923</v>
      </c>
      <c r="D58" s="492">
        <v>14836.552159999999</v>
      </c>
      <c r="E58" s="492">
        <v>26459.15077</v>
      </c>
      <c r="F58" s="492">
        <v>13921.20635</v>
      </c>
      <c r="G58" s="492">
        <v>21814.20407</v>
      </c>
      <c r="I58" s="528"/>
    </row>
    <row r="59" spans="1:9" x14ac:dyDescent="0.2">
      <c r="A59" s="451" t="s">
        <v>1476</v>
      </c>
      <c r="B59" s="451" t="s">
        <v>1924</v>
      </c>
      <c r="C59" s="458" t="s">
        <v>1925</v>
      </c>
      <c r="D59" s="492">
        <v>5936532.3674600003</v>
      </c>
      <c r="E59" s="492">
        <v>147699.46071000001</v>
      </c>
      <c r="F59" s="492">
        <v>5486418.1470600003</v>
      </c>
      <c r="G59" s="492">
        <v>235997.05669</v>
      </c>
      <c r="I59" s="528"/>
    </row>
    <row r="60" spans="1:9" x14ac:dyDescent="0.2">
      <c r="A60" s="451" t="s">
        <v>1479</v>
      </c>
      <c r="B60" s="451" t="s">
        <v>1926</v>
      </c>
      <c r="C60" s="458" t="s">
        <v>1927</v>
      </c>
      <c r="D60" s="492">
        <v>7912.4762000000001</v>
      </c>
      <c r="E60" s="492">
        <v>61434.681219999999</v>
      </c>
      <c r="F60" s="492">
        <v>10177.533369999999</v>
      </c>
      <c r="G60" s="492">
        <v>61539.515270000004</v>
      </c>
      <c r="I60" s="528"/>
    </row>
    <row r="61" spans="1:9" x14ac:dyDescent="0.2">
      <c r="A61" s="451" t="s">
        <v>1482</v>
      </c>
      <c r="B61" s="451" t="s">
        <v>1928</v>
      </c>
      <c r="C61" s="458" t="s">
        <v>1929</v>
      </c>
      <c r="D61" s="492">
        <v>586149.44787000003</v>
      </c>
      <c r="E61" s="492">
        <v>21520.441030000002</v>
      </c>
      <c r="F61" s="492">
        <v>565679.48432000005</v>
      </c>
      <c r="G61" s="492">
        <v>21729.126090000002</v>
      </c>
      <c r="I61" s="528"/>
    </row>
    <row r="62" spans="1:9" x14ac:dyDescent="0.2">
      <c r="A62" s="451" t="s">
        <v>1494</v>
      </c>
      <c r="B62" s="451" t="s">
        <v>1930</v>
      </c>
      <c r="C62" s="458" t="s">
        <v>1931</v>
      </c>
      <c r="D62" s="492">
        <v>357.11048999999997</v>
      </c>
      <c r="E62" s="492">
        <v>98.802999999999997</v>
      </c>
      <c r="F62" s="492">
        <v>355.54300999999998</v>
      </c>
      <c r="G62" s="492">
        <v>123.5654</v>
      </c>
      <c r="I62" s="528"/>
    </row>
    <row r="63" spans="1:9" x14ac:dyDescent="0.2">
      <c r="A63" s="451" t="s">
        <v>1497</v>
      </c>
      <c r="B63" s="451" t="s">
        <v>1854</v>
      </c>
      <c r="C63" s="458" t="s">
        <v>1932</v>
      </c>
      <c r="D63" s="492">
        <v>648.11331000000007</v>
      </c>
      <c r="E63" s="492">
        <v>391.08004999999997</v>
      </c>
      <c r="F63" s="492">
        <v>1060.6643100000001</v>
      </c>
      <c r="G63" s="492">
        <v>54.668879999999994</v>
      </c>
      <c r="I63" s="528"/>
    </row>
    <row r="64" spans="1:9" x14ac:dyDescent="0.2">
      <c r="A64" s="451" t="s">
        <v>1500</v>
      </c>
      <c r="B64" s="451" t="s">
        <v>1857</v>
      </c>
      <c r="C64" s="458" t="s">
        <v>1933</v>
      </c>
      <c r="D64" s="492">
        <v>51.472999999999999</v>
      </c>
      <c r="E64" s="492">
        <v>4.2145000000000001</v>
      </c>
      <c r="F64" s="492">
        <v>2039.3820000000001</v>
      </c>
      <c r="G64" s="492">
        <v>0.3508</v>
      </c>
      <c r="I64" s="528"/>
    </row>
    <row r="65" spans="1:9" x14ac:dyDescent="0.2">
      <c r="A65" s="451" t="s">
        <v>1934</v>
      </c>
      <c r="B65" s="451" t="s">
        <v>1935</v>
      </c>
      <c r="C65" s="458" t="s">
        <v>1936</v>
      </c>
      <c r="D65" s="492">
        <v>3209.2232400000003</v>
      </c>
      <c r="E65" s="492">
        <v>21.2697</v>
      </c>
      <c r="F65" s="492">
        <v>1595.0677800000001</v>
      </c>
      <c r="G65" s="492">
        <v>8.1349999999999998</v>
      </c>
      <c r="I65" s="528"/>
    </row>
    <row r="66" spans="1:9" x14ac:dyDescent="0.2">
      <c r="A66" s="451" t="s">
        <v>1937</v>
      </c>
      <c r="B66" s="451" t="s">
        <v>1938</v>
      </c>
      <c r="C66" s="458" t="s">
        <v>1939</v>
      </c>
      <c r="D66" s="492">
        <v>36142.434209999999</v>
      </c>
      <c r="E66" s="492">
        <v>777.96203000000003</v>
      </c>
      <c r="F66" s="492">
        <v>36151.472030000004</v>
      </c>
      <c r="G66" s="492">
        <v>369.79096000000004</v>
      </c>
      <c r="I66" s="528"/>
    </row>
    <row r="67" spans="1:9" x14ac:dyDescent="0.2">
      <c r="A67" s="451" t="s">
        <v>1940</v>
      </c>
      <c r="B67" s="451" t="s">
        <v>1941</v>
      </c>
      <c r="C67" s="458" t="s">
        <v>1942</v>
      </c>
      <c r="D67" s="492"/>
      <c r="E67" s="492"/>
      <c r="F67" s="492"/>
      <c r="G67" s="492"/>
      <c r="I67" s="528"/>
    </row>
    <row r="68" spans="1:9" x14ac:dyDescent="0.2">
      <c r="A68" s="451" t="s">
        <v>1943</v>
      </c>
      <c r="B68" s="451" t="s">
        <v>1944</v>
      </c>
      <c r="C68" s="458" t="s">
        <v>1945</v>
      </c>
      <c r="D68" s="492">
        <v>3016.3242300000002</v>
      </c>
      <c r="E68" s="492">
        <v>198.86492000000001</v>
      </c>
      <c r="F68" s="492">
        <v>2794.1819700000001</v>
      </c>
      <c r="G68" s="492"/>
      <c r="I68" s="528"/>
    </row>
    <row r="69" spans="1:9" x14ac:dyDescent="0.2">
      <c r="A69" s="451" t="s">
        <v>1946</v>
      </c>
      <c r="B69" s="451" t="s">
        <v>1947</v>
      </c>
      <c r="C69" s="458" t="s">
        <v>1948</v>
      </c>
      <c r="D69" s="492"/>
      <c r="E69" s="492"/>
      <c r="F69" s="492"/>
      <c r="G69" s="492"/>
      <c r="I69" s="528"/>
    </row>
    <row r="70" spans="1:9" x14ac:dyDescent="0.2">
      <c r="A70" s="451" t="s">
        <v>1949</v>
      </c>
      <c r="B70" s="451" t="s">
        <v>1950</v>
      </c>
      <c r="C70" s="458" t="s">
        <v>1951</v>
      </c>
      <c r="D70" s="492">
        <v>119057.17643000001</v>
      </c>
      <c r="E70" s="492">
        <v>1675.21793</v>
      </c>
      <c r="F70" s="492">
        <v>96486.491180000012</v>
      </c>
      <c r="G70" s="492">
        <v>524.76192000000003</v>
      </c>
      <c r="I70" s="528"/>
    </row>
    <row r="71" spans="1:9" x14ac:dyDescent="0.2">
      <c r="A71" s="451" t="s">
        <v>1952</v>
      </c>
      <c r="B71" s="451" t="s">
        <v>1953</v>
      </c>
      <c r="C71" s="458" t="s">
        <v>1954</v>
      </c>
      <c r="D71" s="492">
        <v>79408.080519999989</v>
      </c>
      <c r="E71" s="492">
        <v>10610.27061</v>
      </c>
      <c r="F71" s="492">
        <v>56756.354509999997</v>
      </c>
      <c r="G71" s="492">
        <v>10521.860210000001</v>
      </c>
      <c r="I71" s="528"/>
    </row>
    <row r="72" spans="1:9" x14ac:dyDescent="0.2">
      <c r="A72" s="448" t="s">
        <v>1503</v>
      </c>
      <c r="B72" s="448" t="s">
        <v>1955</v>
      </c>
      <c r="C72" s="497" t="s">
        <v>70</v>
      </c>
      <c r="D72" s="531">
        <v>89790.93845999999</v>
      </c>
      <c r="E72" s="531">
        <v>111.798</v>
      </c>
      <c r="F72" s="531">
        <v>80675.797590000002</v>
      </c>
      <c r="G72" s="531">
        <v>107.32377000000001</v>
      </c>
      <c r="I72" s="528"/>
    </row>
    <row r="73" spans="1:9" x14ac:dyDescent="0.2">
      <c r="A73" s="451" t="s">
        <v>1505</v>
      </c>
      <c r="B73" s="451" t="s">
        <v>1956</v>
      </c>
      <c r="C73" s="458" t="s">
        <v>1957</v>
      </c>
      <c r="D73" s="492"/>
      <c r="E73" s="492"/>
      <c r="F73" s="492"/>
      <c r="G73" s="492"/>
      <c r="I73" s="528"/>
    </row>
    <row r="74" spans="1:9" x14ac:dyDescent="0.2">
      <c r="A74" s="451" t="s">
        <v>1508</v>
      </c>
      <c r="B74" s="451" t="s">
        <v>1901</v>
      </c>
      <c r="C74" s="458" t="s">
        <v>1958</v>
      </c>
      <c r="D74" s="492">
        <v>4238.7852899999998</v>
      </c>
      <c r="E74" s="492">
        <v>4.6093900000000003</v>
      </c>
      <c r="F74" s="492">
        <v>1675.8006399999999</v>
      </c>
      <c r="G74" s="492">
        <v>2.0503299999999998</v>
      </c>
      <c r="I74" s="528"/>
    </row>
    <row r="75" spans="1:9" x14ac:dyDescent="0.2">
      <c r="A75" s="451" t="s">
        <v>1511</v>
      </c>
      <c r="B75" s="451" t="s">
        <v>1959</v>
      </c>
      <c r="C75" s="458" t="s">
        <v>1960</v>
      </c>
      <c r="D75" s="492">
        <v>579.18668000000002</v>
      </c>
      <c r="E75" s="492"/>
      <c r="F75" s="492">
        <v>333.31943999999999</v>
      </c>
      <c r="G75" s="492">
        <v>2.1073499999999998</v>
      </c>
      <c r="I75" s="528"/>
    </row>
    <row r="76" spans="1:9" x14ac:dyDescent="0.2">
      <c r="A76" s="451" t="s">
        <v>1514</v>
      </c>
      <c r="B76" s="451" t="s">
        <v>1961</v>
      </c>
      <c r="C76" s="458" t="s">
        <v>1962</v>
      </c>
      <c r="D76" s="492"/>
      <c r="E76" s="492"/>
      <c r="F76" s="492"/>
      <c r="G76" s="492"/>
      <c r="I76" s="528"/>
    </row>
    <row r="77" spans="1:9" x14ac:dyDescent="0.2">
      <c r="A77" s="451" t="s">
        <v>1520</v>
      </c>
      <c r="B77" s="451" t="s">
        <v>1963</v>
      </c>
      <c r="C77" s="458" t="s">
        <v>1964</v>
      </c>
      <c r="D77" s="492">
        <v>84972.966489999992</v>
      </c>
      <c r="E77" s="492">
        <v>107.18861</v>
      </c>
      <c r="F77" s="492">
        <v>78666.677510000009</v>
      </c>
      <c r="G77" s="492">
        <v>103.16609</v>
      </c>
      <c r="I77" s="528"/>
    </row>
    <row r="78" spans="1:9" x14ac:dyDescent="0.2">
      <c r="A78" s="448" t="s">
        <v>1965</v>
      </c>
      <c r="B78" s="448" t="s">
        <v>1966</v>
      </c>
      <c r="C78" s="497" t="s">
        <v>70</v>
      </c>
      <c r="D78" s="531">
        <v>7771768.73917</v>
      </c>
      <c r="E78" s="531">
        <v>7299.11175</v>
      </c>
      <c r="F78" s="531">
        <v>6920786.2830400001</v>
      </c>
      <c r="G78" s="531">
        <v>4316.3490400000001</v>
      </c>
      <c r="I78" s="528"/>
    </row>
    <row r="79" spans="1:9" x14ac:dyDescent="0.2">
      <c r="A79" s="451" t="s">
        <v>1967</v>
      </c>
      <c r="B79" s="451" t="s">
        <v>1968</v>
      </c>
      <c r="C79" s="458" t="s">
        <v>1969</v>
      </c>
      <c r="D79" s="492"/>
      <c r="E79" s="492"/>
      <c r="F79" s="492"/>
      <c r="G79" s="492"/>
      <c r="I79" s="528"/>
    </row>
    <row r="80" spans="1:9" x14ac:dyDescent="0.2">
      <c r="A80" s="451" t="s">
        <v>1970</v>
      </c>
      <c r="B80" s="451" t="s">
        <v>1971</v>
      </c>
      <c r="C80" s="458" t="s">
        <v>1972</v>
      </c>
      <c r="D80" s="492">
        <v>7771768.73917</v>
      </c>
      <c r="E80" s="492">
        <v>7299.11175</v>
      </c>
      <c r="F80" s="492">
        <v>6920786.2830400001</v>
      </c>
      <c r="G80" s="492">
        <v>4316.3490400000001</v>
      </c>
      <c r="I80" s="528"/>
    </row>
    <row r="81" spans="1:9" x14ac:dyDescent="0.2">
      <c r="A81" s="448" t="s">
        <v>1630</v>
      </c>
      <c r="B81" s="448" t="s">
        <v>1973</v>
      </c>
      <c r="C81" s="497" t="s">
        <v>70</v>
      </c>
      <c r="D81" s="532"/>
      <c r="E81" s="532"/>
      <c r="F81" s="532"/>
      <c r="G81" s="532"/>
      <c r="I81" s="528"/>
    </row>
    <row r="82" spans="1:9" x14ac:dyDescent="0.2">
      <c r="A82" s="448" t="s">
        <v>1974</v>
      </c>
      <c r="B82" s="448" t="s">
        <v>1975</v>
      </c>
      <c r="C82" s="497" t="s">
        <v>70</v>
      </c>
      <c r="D82" s="531">
        <v>-139134.0031</v>
      </c>
      <c r="E82" s="531">
        <v>55455.689850000002</v>
      </c>
      <c r="F82" s="531">
        <v>-96238.052779999998</v>
      </c>
      <c r="G82" s="531">
        <v>72151.340830000001</v>
      </c>
      <c r="I82" s="528"/>
    </row>
    <row r="83" spans="1:9" x14ac:dyDescent="0.2">
      <c r="A83" s="448" t="s">
        <v>1976</v>
      </c>
      <c r="B83" s="448" t="s">
        <v>1675</v>
      </c>
      <c r="C83" s="497" t="s">
        <v>70</v>
      </c>
      <c r="D83" s="531">
        <v>-141115.47881999999</v>
      </c>
      <c r="E83" s="531">
        <v>53943.921490000001</v>
      </c>
      <c r="F83" s="531">
        <v>-99244.36219</v>
      </c>
      <c r="G83" s="531">
        <v>67254.283739999999</v>
      </c>
      <c r="I83" s="528"/>
    </row>
    <row r="84" spans="1:9" x14ac:dyDescent="0.2">
      <c r="I84" s="528"/>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3" orientation="portrait" useFirstPageNumber="1" r:id="rId1"/>
  <headerFooter>
    <oddHeader>&amp;L&amp;"Tahoma,Kurzíva"Závěrečný účet za rok 2018&amp;R&amp;"Tahoma,Kurzíva"Tabulka č. 33</oddHeader>
    <oddFooter>&amp;C&amp;"Tahoma,Obyčejné"&amp;P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showGridLines="0" zoomScaleNormal="100" zoomScaleSheetLayoutView="100" workbookViewId="0">
      <selection activeCell="I2" sqref="I2"/>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8" width="9.140625" style="445" customWidth="1"/>
    <col min="9" max="16384" width="9.140625" style="445"/>
  </cols>
  <sheetData>
    <row r="1" spans="1:7" s="469" customFormat="1" ht="18" customHeight="1" x14ac:dyDescent="0.2">
      <c r="A1" s="1203" t="s">
        <v>1350</v>
      </c>
      <c r="B1" s="1203"/>
      <c r="C1" s="1203"/>
      <c r="D1" s="1203"/>
      <c r="E1" s="1203"/>
      <c r="F1" s="1203"/>
      <c r="G1" s="1203"/>
    </row>
    <row r="2" spans="1:7" s="469" customFormat="1" ht="18" customHeight="1" x14ac:dyDescent="0.2">
      <c r="A2" s="1155" t="s">
        <v>1977</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24923558.720729999</v>
      </c>
      <c r="E8" s="450">
        <v>3068442.7505100002</v>
      </c>
      <c r="F8" s="450">
        <v>21855115.97022</v>
      </c>
      <c r="G8" s="450">
        <v>21286444.460790001</v>
      </c>
    </row>
    <row r="9" spans="1:7" s="511" customFormat="1" x14ac:dyDescent="0.2">
      <c r="A9" s="490" t="s">
        <v>1361</v>
      </c>
      <c r="B9" s="490" t="s">
        <v>1362</v>
      </c>
      <c r="C9" s="491" t="s">
        <v>70</v>
      </c>
      <c r="D9" s="450">
        <v>24633879.943909999</v>
      </c>
      <c r="E9" s="450">
        <v>3068403.3041099999</v>
      </c>
      <c r="F9" s="450">
        <v>21565476.639800001</v>
      </c>
      <c r="G9" s="450">
        <v>20953742.031799998</v>
      </c>
    </row>
    <row r="10" spans="1:7" s="511" customFormat="1" x14ac:dyDescent="0.2">
      <c r="A10" s="490" t="s">
        <v>1363</v>
      </c>
      <c r="B10" s="490" t="s">
        <v>1364</v>
      </c>
      <c r="C10" s="491" t="s">
        <v>70</v>
      </c>
      <c r="D10" s="450">
        <v>12572.328089999999</v>
      </c>
      <c r="E10" s="450">
        <v>9550.4735899999996</v>
      </c>
      <c r="F10" s="450">
        <v>3021.8544999999999</v>
      </c>
      <c r="G10" s="450">
        <v>2359.9405000000002</v>
      </c>
    </row>
    <row r="11" spans="1:7" s="439" customFormat="1" x14ac:dyDescent="0.2">
      <c r="A11" s="451" t="s">
        <v>1365</v>
      </c>
      <c r="B11" s="451" t="s">
        <v>1366</v>
      </c>
      <c r="C11" s="458" t="s">
        <v>1367</v>
      </c>
      <c r="D11" s="512">
        <v>0</v>
      </c>
      <c r="E11" s="512">
        <v>0</v>
      </c>
      <c r="F11" s="512">
        <v>0</v>
      </c>
      <c r="G11" s="512">
        <v>0</v>
      </c>
    </row>
    <row r="12" spans="1:7" s="439" customFormat="1" x14ac:dyDescent="0.2">
      <c r="A12" s="451" t="s">
        <v>1368</v>
      </c>
      <c r="B12" s="451" t="s">
        <v>1369</v>
      </c>
      <c r="C12" s="458" t="s">
        <v>1370</v>
      </c>
      <c r="D12" s="453">
        <v>234.11920000000001</v>
      </c>
      <c r="E12" s="512">
        <v>234.11920000000001</v>
      </c>
      <c r="F12" s="453"/>
      <c r="G12" s="512">
        <v>0</v>
      </c>
    </row>
    <row r="13" spans="1:7" s="439" customFormat="1" x14ac:dyDescent="0.2">
      <c r="A13" s="451" t="s">
        <v>1371</v>
      </c>
      <c r="B13" s="451" t="s">
        <v>1372</v>
      </c>
      <c r="C13" s="458" t="s">
        <v>1373</v>
      </c>
      <c r="D13" s="453"/>
      <c r="E13" s="512">
        <v>0</v>
      </c>
      <c r="F13" s="453"/>
      <c r="G13" s="512">
        <v>0</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3653.3888900000002</v>
      </c>
      <c r="E15" s="512">
        <v>3653.3888900000002</v>
      </c>
      <c r="F15" s="453"/>
      <c r="G15" s="512">
        <v>0</v>
      </c>
    </row>
    <row r="16" spans="1:7" s="439" customFormat="1" x14ac:dyDescent="0.2">
      <c r="A16" s="451" t="s">
        <v>1380</v>
      </c>
      <c r="B16" s="451" t="s">
        <v>1381</v>
      </c>
      <c r="C16" s="458" t="s">
        <v>1382</v>
      </c>
      <c r="D16" s="453">
        <v>8684.82</v>
      </c>
      <c r="E16" s="512">
        <v>5662.9655000000002</v>
      </c>
      <c r="F16" s="453">
        <v>3021.8544999999999</v>
      </c>
      <c r="G16" s="512">
        <v>1511.549</v>
      </c>
    </row>
    <row r="17" spans="1:7" s="439" customFormat="1" x14ac:dyDescent="0.2">
      <c r="A17" s="451" t="s">
        <v>1383</v>
      </c>
      <c r="B17" s="451" t="s">
        <v>1384</v>
      </c>
      <c r="C17" s="458" t="s">
        <v>1385</v>
      </c>
      <c r="D17" s="453"/>
      <c r="E17" s="512">
        <v>0</v>
      </c>
      <c r="F17" s="453"/>
      <c r="G17" s="512">
        <v>848.39149999999995</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439" customFormat="1" x14ac:dyDescent="0.2">
      <c r="A20" s="490" t="s">
        <v>1392</v>
      </c>
      <c r="B20" s="490" t="s">
        <v>1393</v>
      </c>
      <c r="C20" s="491" t="s">
        <v>70</v>
      </c>
      <c r="D20" s="450">
        <v>24620778.735819999</v>
      </c>
      <c r="E20" s="450">
        <v>3058852.8305199998</v>
      </c>
      <c r="F20" s="450">
        <v>21561925.905299999</v>
      </c>
      <c r="G20" s="450">
        <v>20950854.361299999</v>
      </c>
    </row>
    <row r="21" spans="1:7" s="511" customFormat="1" x14ac:dyDescent="0.2">
      <c r="A21" s="451" t="s">
        <v>1394</v>
      </c>
      <c r="B21" s="451" t="s">
        <v>384</v>
      </c>
      <c r="C21" s="458" t="s">
        <v>1395</v>
      </c>
      <c r="D21" s="512">
        <v>3898780.7203299999</v>
      </c>
      <c r="E21" s="512">
        <v>0</v>
      </c>
      <c r="F21" s="512">
        <v>3898780.7203299999</v>
      </c>
      <c r="G21" s="512">
        <v>3821196.2605999997</v>
      </c>
    </row>
    <row r="22" spans="1:7" s="439" customFormat="1" x14ac:dyDescent="0.2">
      <c r="A22" s="451" t="s">
        <v>1396</v>
      </c>
      <c r="B22" s="451" t="s">
        <v>1397</v>
      </c>
      <c r="C22" s="458" t="s">
        <v>1398</v>
      </c>
      <c r="D22" s="453"/>
      <c r="E22" s="512">
        <v>0</v>
      </c>
      <c r="F22" s="453"/>
      <c r="G22" s="512">
        <v>0</v>
      </c>
    </row>
    <row r="23" spans="1:7" s="439" customFormat="1" x14ac:dyDescent="0.2">
      <c r="A23" s="451" t="s">
        <v>1399</v>
      </c>
      <c r="B23" s="451" t="s">
        <v>1400</v>
      </c>
      <c r="C23" s="458" t="s">
        <v>1401</v>
      </c>
      <c r="D23" s="453">
        <v>19288178.308119997</v>
      </c>
      <c r="E23" s="512">
        <v>2128233.0420499998</v>
      </c>
      <c r="F23" s="453">
        <v>17159945.266070001</v>
      </c>
      <c r="G23" s="512">
        <v>16587983.99227</v>
      </c>
    </row>
    <row r="24" spans="1:7" s="439" customFormat="1" ht="21" x14ac:dyDescent="0.2">
      <c r="A24" s="451" t="s">
        <v>1402</v>
      </c>
      <c r="B24" s="451" t="s">
        <v>1403</v>
      </c>
      <c r="C24" s="458" t="s">
        <v>1404</v>
      </c>
      <c r="D24" s="453">
        <v>1101554.0066</v>
      </c>
      <c r="E24" s="512">
        <v>883194.53550999996</v>
      </c>
      <c r="F24" s="453">
        <v>218359.47109000001</v>
      </c>
      <c r="G24" s="512">
        <v>175805.85666999998</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47419.684959999999</v>
      </c>
      <c r="E26" s="512">
        <v>47419.684959999999</v>
      </c>
      <c r="F26" s="453"/>
      <c r="G26" s="512">
        <v>0</v>
      </c>
    </row>
    <row r="27" spans="1:7" s="439" customFormat="1" x14ac:dyDescent="0.2">
      <c r="A27" s="451" t="s">
        <v>1411</v>
      </c>
      <c r="B27" s="451" t="s">
        <v>1412</v>
      </c>
      <c r="C27" s="458" t="s">
        <v>1413</v>
      </c>
      <c r="D27" s="453">
        <v>83.369</v>
      </c>
      <c r="E27" s="512">
        <v>5.5679999999999996</v>
      </c>
      <c r="F27" s="453">
        <v>77.801000000000002</v>
      </c>
      <c r="G27" s="512">
        <v>80.584999999999994</v>
      </c>
    </row>
    <row r="28" spans="1:7" s="439" customFormat="1" x14ac:dyDescent="0.2">
      <c r="A28" s="451" t="s">
        <v>1414</v>
      </c>
      <c r="B28" s="451" t="s">
        <v>1415</v>
      </c>
      <c r="C28" s="458" t="s">
        <v>1416</v>
      </c>
      <c r="D28" s="453">
        <v>284647.62680999999</v>
      </c>
      <c r="E28" s="512">
        <v>0</v>
      </c>
      <c r="F28" s="453">
        <v>284647.62680999999</v>
      </c>
      <c r="G28" s="512">
        <v>365611.24676000001</v>
      </c>
    </row>
    <row r="29" spans="1:7" s="439" customFormat="1" x14ac:dyDescent="0.2">
      <c r="A29" s="451" t="s">
        <v>1417</v>
      </c>
      <c r="B29" s="451" t="s">
        <v>1418</v>
      </c>
      <c r="C29" s="458" t="s">
        <v>1419</v>
      </c>
      <c r="D29" s="453">
        <v>115.02</v>
      </c>
      <c r="E29" s="512">
        <v>0</v>
      </c>
      <c r="F29" s="453">
        <v>115.02</v>
      </c>
      <c r="G29" s="512">
        <v>176.42</v>
      </c>
    </row>
    <row r="30" spans="1:7" s="439" customFormat="1" x14ac:dyDescent="0.2">
      <c r="A30" s="454" t="s">
        <v>1420</v>
      </c>
      <c r="B30" s="451" t="s">
        <v>1421</v>
      </c>
      <c r="C30" s="458" t="s">
        <v>1422</v>
      </c>
      <c r="D30" s="453"/>
      <c r="E30" s="453"/>
      <c r="F30" s="453"/>
      <c r="G30" s="453"/>
    </row>
    <row r="31" spans="1:7" s="439" customFormat="1" x14ac:dyDescent="0.2">
      <c r="A31" s="490" t="s">
        <v>1423</v>
      </c>
      <c r="B31" s="490" t="s">
        <v>1424</v>
      </c>
      <c r="C31" s="491" t="s">
        <v>70</v>
      </c>
      <c r="D31" s="450">
        <v>0</v>
      </c>
      <c r="E31" s="450">
        <v>0</v>
      </c>
      <c r="F31" s="450">
        <v>0</v>
      </c>
      <c r="G31" s="450">
        <v>0</v>
      </c>
    </row>
    <row r="32" spans="1:7" s="439" customFormat="1" x14ac:dyDescent="0.2">
      <c r="A32" s="451" t="s">
        <v>1425</v>
      </c>
      <c r="B32" s="451" t="s">
        <v>1426</v>
      </c>
      <c r="C32" s="458" t="s">
        <v>1427</v>
      </c>
      <c r="D32" s="512">
        <v>0</v>
      </c>
      <c r="E32" s="512">
        <v>0</v>
      </c>
      <c r="F32" s="512">
        <v>0</v>
      </c>
      <c r="G32" s="512">
        <v>0</v>
      </c>
    </row>
    <row r="33" spans="1:7" s="511"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c r="E36" s="512">
        <v>0</v>
      </c>
      <c r="F36" s="453"/>
      <c r="G36" s="512">
        <v>0</v>
      </c>
    </row>
    <row r="37" spans="1:7" s="439" customFormat="1" x14ac:dyDescent="0.2">
      <c r="A37" s="490" t="s">
        <v>1449</v>
      </c>
      <c r="B37" s="490" t="s">
        <v>1450</v>
      </c>
      <c r="C37" s="491" t="s">
        <v>70</v>
      </c>
      <c r="D37" s="450">
        <v>528.88</v>
      </c>
      <c r="E37" s="450">
        <v>0</v>
      </c>
      <c r="F37" s="450">
        <v>528.88</v>
      </c>
      <c r="G37" s="450">
        <v>527.73</v>
      </c>
    </row>
    <row r="38" spans="1:7" s="439" customFormat="1" x14ac:dyDescent="0.2">
      <c r="A38" s="451" t="s">
        <v>1451</v>
      </c>
      <c r="B38" s="451" t="s">
        <v>1452</v>
      </c>
      <c r="C38" s="458" t="s">
        <v>1453</v>
      </c>
      <c r="D38" s="453"/>
      <c r="E38" s="512">
        <v>0</v>
      </c>
      <c r="F38" s="453"/>
      <c r="G38" s="512">
        <v>0</v>
      </c>
    </row>
    <row r="39" spans="1:7" s="439" customFormat="1" x14ac:dyDescent="0.2">
      <c r="A39" s="451" t="s">
        <v>1454</v>
      </c>
      <c r="B39" s="451" t="s">
        <v>1455</v>
      </c>
      <c r="C39" s="458" t="s">
        <v>1456</v>
      </c>
      <c r="D39" s="453"/>
      <c r="E39" s="512">
        <v>0</v>
      </c>
      <c r="F39" s="453"/>
      <c r="G39" s="512">
        <v>0</v>
      </c>
    </row>
    <row r="40" spans="1:7" s="439" customFormat="1" x14ac:dyDescent="0.2">
      <c r="A40" s="451" t="s">
        <v>1457</v>
      </c>
      <c r="B40" s="451" t="s">
        <v>1458</v>
      </c>
      <c r="C40" s="458" t="s">
        <v>1459</v>
      </c>
      <c r="D40" s="453">
        <v>528.88</v>
      </c>
      <c r="E40" s="512">
        <v>0</v>
      </c>
      <c r="F40" s="453">
        <v>528.88</v>
      </c>
      <c r="G40" s="512">
        <v>527.73</v>
      </c>
    </row>
    <row r="41" spans="1:7" s="511" customFormat="1" x14ac:dyDescent="0.2">
      <c r="A41" s="451" t="s">
        <v>1463</v>
      </c>
      <c r="B41" s="451" t="s">
        <v>1464</v>
      </c>
      <c r="C41" s="458" t="s">
        <v>1465</v>
      </c>
      <c r="D41" s="453"/>
      <c r="E41" s="512">
        <v>0</v>
      </c>
      <c r="F41" s="453"/>
      <c r="G41" s="512">
        <v>0</v>
      </c>
    </row>
    <row r="42" spans="1:7" s="511" customFormat="1" x14ac:dyDescent="0.2">
      <c r="A42" s="451" t="s">
        <v>1466</v>
      </c>
      <c r="B42" s="457" t="s">
        <v>1467</v>
      </c>
      <c r="C42" s="498" t="s">
        <v>1468</v>
      </c>
      <c r="D42" s="453"/>
      <c r="E42" s="512">
        <v>0</v>
      </c>
      <c r="F42" s="453"/>
      <c r="G42" s="512">
        <v>0</v>
      </c>
    </row>
    <row r="43" spans="1:7" s="439" customFormat="1" x14ac:dyDescent="0.2">
      <c r="A43" s="490" t="s">
        <v>1469</v>
      </c>
      <c r="B43" s="490" t="s">
        <v>1470</v>
      </c>
      <c r="C43" s="491" t="s">
        <v>70</v>
      </c>
      <c r="D43" s="450">
        <v>289678.77681999997</v>
      </c>
      <c r="E43" s="450">
        <v>39.446400000000004</v>
      </c>
      <c r="F43" s="450">
        <v>289639.33042000001</v>
      </c>
      <c r="G43" s="450">
        <v>332702.42898999999</v>
      </c>
    </row>
    <row r="44" spans="1:7" s="439" customFormat="1" x14ac:dyDescent="0.2">
      <c r="A44" s="448" t="s">
        <v>1471</v>
      </c>
      <c r="B44" s="448" t="s">
        <v>1472</v>
      </c>
      <c r="C44" s="497" t="s">
        <v>70</v>
      </c>
      <c r="D44" s="450">
        <v>107319.80755</v>
      </c>
      <c r="E44" s="450">
        <v>0</v>
      </c>
      <c r="F44" s="450">
        <v>107319.80755</v>
      </c>
      <c r="G44" s="450">
        <v>112569.49404000001</v>
      </c>
    </row>
    <row r="45" spans="1:7" s="439" customFormat="1" x14ac:dyDescent="0.2">
      <c r="A45" s="451" t="s">
        <v>1473</v>
      </c>
      <c r="B45" s="451" t="s">
        <v>1474</v>
      </c>
      <c r="C45" s="458" t="s">
        <v>1475</v>
      </c>
      <c r="D45" s="453"/>
      <c r="E45" s="512">
        <v>0</v>
      </c>
      <c r="F45" s="453"/>
      <c r="G45" s="512">
        <v>0</v>
      </c>
    </row>
    <row r="46" spans="1:7" s="439" customFormat="1" x14ac:dyDescent="0.2">
      <c r="A46" s="451" t="s">
        <v>1476</v>
      </c>
      <c r="B46" s="451" t="s">
        <v>1477</v>
      </c>
      <c r="C46" s="458" t="s">
        <v>1478</v>
      </c>
      <c r="D46" s="453">
        <v>107319.80755</v>
      </c>
      <c r="E46" s="512">
        <v>0</v>
      </c>
      <c r="F46" s="453">
        <v>107319.80755</v>
      </c>
      <c r="G46" s="512">
        <v>112569.49404000001</v>
      </c>
    </row>
    <row r="47" spans="1:7" s="439" customFormat="1" x14ac:dyDescent="0.2">
      <c r="A47" s="451" t="s">
        <v>1479</v>
      </c>
      <c r="B47" s="451" t="s">
        <v>1480</v>
      </c>
      <c r="C47" s="458" t="s">
        <v>1481</v>
      </c>
      <c r="D47" s="453"/>
      <c r="E47" s="512"/>
      <c r="F47" s="453"/>
      <c r="G47" s="512">
        <v>0</v>
      </c>
    </row>
    <row r="48" spans="1:7" s="439" customFormat="1" x14ac:dyDescent="0.2">
      <c r="A48" s="451" t="s">
        <v>1482</v>
      </c>
      <c r="B48" s="451" t="s">
        <v>1483</v>
      </c>
      <c r="C48" s="458" t="s">
        <v>1484</v>
      </c>
      <c r="D48" s="453"/>
      <c r="E48" s="512"/>
      <c r="F48" s="453"/>
      <c r="G48" s="512">
        <v>0</v>
      </c>
    </row>
    <row r="49" spans="1:7" s="439" customFormat="1" x14ac:dyDescent="0.2">
      <c r="A49" s="451" t="s">
        <v>1485</v>
      </c>
      <c r="B49" s="451" t="s">
        <v>1486</v>
      </c>
      <c r="C49" s="458" t="s">
        <v>1487</v>
      </c>
      <c r="D49" s="453"/>
      <c r="E49" s="512"/>
      <c r="F49" s="453"/>
      <c r="G49" s="512">
        <v>0</v>
      </c>
    </row>
    <row r="50" spans="1:7" s="439" customFormat="1" x14ac:dyDescent="0.2">
      <c r="A50" s="451" t="s">
        <v>1488</v>
      </c>
      <c r="B50" s="451" t="s">
        <v>1489</v>
      </c>
      <c r="C50" s="458" t="s">
        <v>1490</v>
      </c>
      <c r="D50" s="453"/>
      <c r="E50" s="512"/>
      <c r="F50" s="453"/>
      <c r="G50" s="512">
        <v>0</v>
      </c>
    </row>
    <row r="51" spans="1:7" s="439" customFormat="1" x14ac:dyDescent="0.2">
      <c r="A51" s="451" t="s">
        <v>1491</v>
      </c>
      <c r="B51" s="451" t="s">
        <v>1492</v>
      </c>
      <c r="C51" s="458" t="s">
        <v>1493</v>
      </c>
      <c r="D51" s="453"/>
      <c r="E51" s="512"/>
      <c r="F51" s="453"/>
      <c r="G51" s="512">
        <v>0</v>
      </c>
    </row>
    <row r="52" spans="1:7" s="439" customFormat="1" x14ac:dyDescent="0.2">
      <c r="A52" s="451" t="s">
        <v>1494</v>
      </c>
      <c r="B52" s="451" t="s">
        <v>1495</v>
      </c>
      <c r="C52" s="458" t="s">
        <v>1496</v>
      </c>
      <c r="D52" s="453"/>
      <c r="E52" s="512"/>
      <c r="F52" s="453"/>
      <c r="G52" s="512">
        <v>0</v>
      </c>
    </row>
    <row r="53" spans="1:7" s="511" customFormat="1" x14ac:dyDescent="0.2">
      <c r="A53" s="451" t="s">
        <v>1497</v>
      </c>
      <c r="B53" s="451" t="s">
        <v>1498</v>
      </c>
      <c r="C53" s="458" t="s">
        <v>1499</v>
      </c>
      <c r="D53" s="453"/>
      <c r="E53" s="512"/>
      <c r="F53" s="453"/>
      <c r="G53" s="512">
        <v>0</v>
      </c>
    </row>
    <row r="54" spans="1:7" s="439" customFormat="1" x14ac:dyDescent="0.2">
      <c r="A54" s="457" t="s">
        <v>1500</v>
      </c>
      <c r="B54" s="457" t="s">
        <v>1501</v>
      </c>
      <c r="C54" s="498" t="s">
        <v>1502</v>
      </c>
      <c r="D54" s="453"/>
      <c r="E54" s="512"/>
      <c r="F54" s="453"/>
      <c r="G54" s="512">
        <v>0</v>
      </c>
    </row>
    <row r="55" spans="1:7" s="439" customFormat="1" x14ac:dyDescent="0.2">
      <c r="A55" s="448" t="s">
        <v>1503</v>
      </c>
      <c r="B55" s="448" t="s">
        <v>1504</v>
      </c>
      <c r="C55" s="497" t="s">
        <v>70</v>
      </c>
      <c r="D55" s="450">
        <v>8914.522640000001</v>
      </c>
      <c r="E55" s="450">
        <v>39.446400000000004</v>
      </c>
      <c r="F55" s="450">
        <v>8875.0762400000003</v>
      </c>
      <c r="G55" s="450">
        <v>5151.2773399999996</v>
      </c>
    </row>
    <row r="56" spans="1:7" s="439" customFormat="1" x14ac:dyDescent="0.2">
      <c r="A56" s="461" t="s">
        <v>1505</v>
      </c>
      <c r="B56" s="461" t="s">
        <v>1506</v>
      </c>
      <c r="C56" s="503" t="s">
        <v>1507</v>
      </c>
      <c r="D56" s="453">
        <v>1248.97884</v>
      </c>
      <c r="E56" s="512">
        <v>39.446400000000004</v>
      </c>
      <c r="F56" s="453">
        <v>1209.53244</v>
      </c>
      <c r="G56" s="512">
        <v>1326.5521799999999</v>
      </c>
    </row>
    <row r="57" spans="1:7" s="439" customFormat="1" x14ac:dyDescent="0.2">
      <c r="A57" s="451" t="s">
        <v>1514</v>
      </c>
      <c r="B57" s="451" t="s">
        <v>1515</v>
      </c>
      <c r="C57" s="458" t="s">
        <v>1516</v>
      </c>
      <c r="D57" s="453">
        <v>872.32</v>
      </c>
      <c r="E57" s="512">
        <v>0</v>
      </c>
      <c r="F57" s="453">
        <v>872.32</v>
      </c>
      <c r="G57" s="512">
        <v>1263.1780000000001</v>
      </c>
    </row>
    <row r="58" spans="1:7" s="439" customFormat="1" x14ac:dyDescent="0.2">
      <c r="A58" s="451" t="s">
        <v>1517</v>
      </c>
      <c r="B58" s="451" t="s">
        <v>1518</v>
      </c>
      <c r="C58" s="458" t="s">
        <v>1519</v>
      </c>
      <c r="D58" s="453">
        <v>1510.1517699999999</v>
      </c>
      <c r="E58" s="512">
        <v>0</v>
      </c>
      <c r="F58" s="453">
        <v>1510.1517699999999</v>
      </c>
      <c r="G58" s="512">
        <v>622.48653000000002</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111.79192</v>
      </c>
      <c r="E60" s="512">
        <v>0</v>
      </c>
      <c r="F60" s="453">
        <v>111.79192</v>
      </c>
      <c r="G60" s="512">
        <v>101.33405</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4499.3500000000004</v>
      </c>
      <c r="E64" s="512">
        <v>0</v>
      </c>
      <c r="F64" s="512">
        <v>4499.3500000000004</v>
      </c>
      <c r="G64" s="512">
        <v>784.68</v>
      </c>
    </row>
    <row r="65" spans="1:7" s="439" customFormat="1" x14ac:dyDescent="0.2">
      <c r="A65" s="451" t="s">
        <v>1544</v>
      </c>
      <c r="B65" s="451" t="s">
        <v>1545</v>
      </c>
      <c r="C65" s="458" t="s">
        <v>1546</v>
      </c>
      <c r="D65" s="512">
        <v>0</v>
      </c>
      <c r="E65" s="512">
        <v>0</v>
      </c>
      <c r="F65" s="512">
        <v>0</v>
      </c>
      <c r="G65" s="512">
        <v>0</v>
      </c>
    </row>
    <row r="66" spans="1:7" s="439" customFormat="1" x14ac:dyDescent="0.2">
      <c r="A66" s="451" t="s">
        <v>1547</v>
      </c>
      <c r="B66" s="451" t="s">
        <v>76</v>
      </c>
      <c r="C66" s="458" t="s">
        <v>1548</v>
      </c>
      <c r="D66" s="512">
        <v>0</v>
      </c>
      <c r="E66" s="512">
        <v>0</v>
      </c>
      <c r="F66" s="512">
        <v>0</v>
      </c>
      <c r="G66" s="512">
        <v>0</v>
      </c>
    </row>
    <row r="67" spans="1:7" s="439" customFormat="1" x14ac:dyDescent="0.2">
      <c r="A67" s="451" t="s">
        <v>1549</v>
      </c>
      <c r="B67" s="451" t="s">
        <v>1550</v>
      </c>
      <c r="C67" s="458" t="s">
        <v>1551</v>
      </c>
      <c r="D67" s="512">
        <v>0</v>
      </c>
      <c r="E67" s="512">
        <v>0</v>
      </c>
      <c r="F67" s="512">
        <v>0</v>
      </c>
      <c r="G67" s="512">
        <v>0</v>
      </c>
    </row>
    <row r="68" spans="1:7" s="439" customFormat="1" x14ac:dyDescent="0.2">
      <c r="A68" s="451" t="s">
        <v>1552</v>
      </c>
      <c r="B68" s="451" t="s">
        <v>1553</v>
      </c>
      <c r="C68" s="458" t="s">
        <v>1554</v>
      </c>
      <c r="D68" s="512">
        <v>0</v>
      </c>
      <c r="E68" s="512">
        <v>0</v>
      </c>
      <c r="F68" s="512">
        <v>0</v>
      </c>
      <c r="G68" s="512">
        <v>0</v>
      </c>
    </row>
    <row r="69" spans="1:7" s="439" customFormat="1" x14ac:dyDescent="0.2">
      <c r="A69" s="451" t="s">
        <v>1555</v>
      </c>
      <c r="B69" s="451" t="s">
        <v>1556</v>
      </c>
      <c r="C69" s="458" t="s">
        <v>1557</v>
      </c>
      <c r="D69" s="512">
        <v>0</v>
      </c>
      <c r="E69" s="512">
        <v>0</v>
      </c>
      <c r="F69" s="512">
        <v>0</v>
      </c>
      <c r="G69" s="512">
        <v>0</v>
      </c>
    </row>
    <row r="70" spans="1:7" s="439" customFormat="1" x14ac:dyDescent="0.2">
      <c r="A70" s="451" t="s">
        <v>1573</v>
      </c>
      <c r="B70" s="451" t="s">
        <v>1574</v>
      </c>
      <c r="C70" s="458" t="s">
        <v>1575</v>
      </c>
      <c r="D70" s="512">
        <v>0</v>
      </c>
      <c r="E70" s="512">
        <v>0</v>
      </c>
      <c r="F70" s="512">
        <v>0</v>
      </c>
      <c r="G70" s="512">
        <v>0</v>
      </c>
    </row>
    <row r="71" spans="1:7" s="439" customFormat="1" x14ac:dyDescent="0.2">
      <c r="A71" s="451" t="s">
        <v>1579</v>
      </c>
      <c r="B71" s="451" t="s">
        <v>1580</v>
      </c>
      <c r="C71" s="458" t="s">
        <v>1581</v>
      </c>
      <c r="D71" s="512">
        <v>131.21652</v>
      </c>
      <c r="E71" s="512">
        <v>0</v>
      </c>
      <c r="F71" s="512">
        <v>131.21652</v>
      </c>
      <c r="G71" s="512">
        <v>264.21557000000001</v>
      </c>
    </row>
    <row r="72" spans="1:7" s="439" customFormat="1" x14ac:dyDescent="0.2">
      <c r="A72" s="451" t="s">
        <v>1582</v>
      </c>
      <c r="B72" s="451" t="s">
        <v>1583</v>
      </c>
      <c r="C72" s="458" t="s">
        <v>1584</v>
      </c>
      <c r="D72" s="512">
        <v>0</v>
      </c>
      <c r="E72" s="512">
        <v>0</v>
      </c>
      <c r="F72" s="512">
        <v>0</v>
      </c>
      <c r="G72" s="512">
        <v>0</v>
      </c>
    </row>
    <row r="73" spans="1:7" s="439" customFormat="1" x14ac:dyDescent="0.2">
      <c r="A73" s="451" t="s">
        <v>1585</v>
      </c>
      <c r="B73" s="451" t="s">
        <v>1586</v>
      </c>
      <c r="C73" s="458" t="s">
        <v>1587</v>
      </c>
      <c r="D73" s="512">
        <v>526.83143999999993</v>
      </c>
      <c r="E73" s="512">
        <v>0</v>
      </c>
      <c r="F73" s="512">
        <v>526.83143999999993</v>
      </c>
      <c r="G73" s="512">
        <v>777.04350999999997</v>
      </c>
    </row>
    <row r="74" spans="1:7" s="439" customFormat="1" x14ac:dyDescent="0.2">
      <c r="A74" s="513" t="s">
        <v>1588</v>
      </c>
      <c r="B74" s="513" t="s">
        <v>1589</v>
      </c>
      <c r="C74" s="514" t="s">
        <v>1590</v>
      </c>
      <c r="D74" s="515">
        <v>13.882149999999999</v>
      </c>
      <c r="E74" s="515">
        <v>0</v>
      </c>
      <c r="F74" s="515">
        <v>13.882149999999999</v>
      </c>
      <c r="G74" s="515">
        <v>11.7875</v>
      </c>
    </row>
    <row r="75" spans="1:7" s="439" customFormat="1" x14ac:dyDescent="0.2">
      <c r="A75" s="490" t="s">
        <v>1591</v>
      </c>
      <c r="B75" s="490" t="s">
        <v>1592</v>
      </c>
      <c r="C75" s="491" t="s">
        <v>70</v>
      </c>
      <c r="D75" s="450">
        <v>173444.44662999999</v>
      </c>
      <c r="E75" s="450">
        <v>0</v>
      </c>
      <c r="F75" s="450">
        <v>173444.44662999999</v>
      </c>
      <c r="G75" s="450">
        <v>214981.65761000002</v>
      </c>
    </row>
    <row r="76" spans="1:7" s="519" customFormat="1" x14ac:dyDescent="0.2">
      <c r="A76" s="457" t="s">
        <v>1593</v>
      </c>
      <c r="B76" s="457" t="s">
        <v>1594</v>
      </c>
      <c r="C76" s="498" t="s">
        <v>1595</v>
      </c>
      <c r="D76" s="453"/>
      <c r="E76" s="453"/>
      <c r="F76" s="453"/>
      <c r="G76" s="453"/>
    </row>
    <row r="77" spans="1:7" s="519" customFormat="1" x14ac:dyDescent="0.2">
      <c r="A77" s="451" t="s">
        <v>1596</v>
      </c>
      <c r="B77" s="451" t="s">
        <v>1597</v>
      </c>
      <c r="C77" s="458" t="s">
        <v>1598</v>
      </c>
      <c r="D77" s="453"/>
      <c r="E77" s="453"/>
      <c r="F77" s="453"/>
      <c r="G77" s="453"/>
    </row>
    <row r="78" spans="1:7" x14ac:dyDescent="0.2">
      <c r="A78" s="451" t="s">
        <v>1599</v>
      </c>
      <c r="B78" s="451" t="s">
        <v>1600</v>
      </c>
      <c r="C78" s="458" t="s">
        <v>1601</v>
      </c>
      <c r="D78" s="453"/>
      <c r="E78" s="453"/>
      <c r="F78" s="453"/>
      <c r="G78" s="453"/>
    </row>
    <row r="79" spans="1:7" s="446" customFormat="1" x14ac:dyDescent="0.2">
      <c r="A79" s="451" t="s">
        <v>1602</v>
      </c>
      <c r="B79" s="451" t="s">
        <v>1603</v>
      </c>
      <c r="C79" s="458" t="s">
        <v>1604</v>
      </c>
      <c r="D79" s="453"/>
      <c r="E79" s="453"/>
      <c r="F79" s="453"/>
      <c r="G79" s="453"/>
    </row>
    <row r="80" spans="1:7" s="446" customFormat="1" x14ac:dyDescent="0.2">
      <c r="A80" s="451" t="s">
        <v>1605</v>
      </c>
      <c r="B80" s="451" t="s">
        <v>1606</v>
      </c>
      <c r="C80" s="458" t="s">
        <v>1607</v>
      </c>
      <c r="D80" s="453"/>
      <c r="E80" s="453"/>
      <c r="F80" s="453"/>
      <c r="G80" s="453"/>
    </row>
    <row r="81" spans="1:7" s="511" customFormat="1" x14ac:dyDescent="0.2">
      <c r="A81" s="451" t="s">
        <v>1608</v>
      </c>
      <c r="B81" s="451" t="s">
        <v>1609</v>
      </c>
      <c r="C81" s="458" t="s">
        <v>1610</v>
      </c>
      <c r="D81" s="453">
        <v>171683.59844</v>
      </c>
      <c r="E81" s="453"/>
      <c r="F81" s="453">
        <v>171683.59844</v>
      </c>
      <c r="G81" s="453">
        <v>213609.06536000001</v>
      </c>
    </row>
    <row r="82" spans="1:7" s="511" customFormat="1" x14ac:dyDescent="0.2">
      <c r="A82" s="451" t="s">
        <v>1611</v>
      </c>
      <c r="B82" s="451" t="s">
        <v>1612</v>
      </c>
      <c r="C82" s="458" t="s">
        <v>1613</v>
      </c>
      <c r="D82" s="453">
        <v>1514.4641899999999</v>
      </c>
      <c r="E82" s="453"/>
      <c r="F82" s="453">
        <v>1514.4641899999999</v>
      </c>
      <c r="G82" s="453">
        <v>1157.7742499999999</v>
      </c>
    </row>
    <row r="83" spans="1:7" s="439" customFormat="1" x14ac:dyDescent="0.2">
      <c r="A83" s="451" t="s">
        <v>1620</v>
      </c>
      <c r="B83" s="451" t="s">
        <v>1621</v>
      </c>
      <c r="C83" s="458" t="s">
        <v>1622</v>
      </c>
      <c r="D83" s="453">
        <v>25.404</v>
      </c>
      <c r="E83" s="453"/>
      <c r="F83" s="453">
        <v>25.404</v>
      </c>
      <c r="G83" s="453">
        <v>4.68</v>
      </c>
    </row>
    <row r="84" spans="1:7" s="439" customFormat="1" x14ac:dyDescent="0.2">
      <c r="A84" s="451" t="s">
        <v>1623</v>
      </c>
      <c r="B84" s="451" t="s">
        <v>1624</v>
      </c>
      <c r="C84" s="458" t="s">
        <v>1625</v>
      </c>
      <c r="D84" s="453"/>
      <c r="E84" s="453"/>
      <c r="F84" s="453"/>
      <c r="G84" s="453"/>
    </row>
    <row r="85" spans="1:7" s="439" customFormat="1" x14ac:dyDescent="0.2">
      <c r="A85" s="459" t="s">
        <v>1626</v>
      </c>
      <c r="B85" s="459" t="s">
        <v>1627</v>
      </c>
      <c r="C85" s="460" t="s">
        <v>1628</v>
      </c>
      <c r="D85" s="464">
        <v>220.98</v>
      </c>
      <c r="E85" s="464"/>
      <c r="F85" s="464">
        <v>220.98</v>
      </c>
      <c r="G85" s="464">
        <v>210.13800000000001</v>
      </c>
    </row>
    <row r="86" spans="1:7" s="439" customFormat="1" x14ac:dyDescent="0.2">
      <c r="A86" s="516"/>
      <c r="B86" s="516"/>
      <c r="C86" s="516"/>
      <c r="D86" s="517"/>
      <c r="E86" s="518"/>
      <c r="F86" s="517"/>
      <c r="G86" s="517"/>
    </row>
    <row r="87" spans="1:7" s="439" customFormat="1" x14ac:dyDescent="0.2">
      <c r="A87" s="516"/>
      <c r="B87" s="516"/>
      <c r="C87" s="516"/>
      <c r="D87" s="517"/>
      <c r="E87" s="518"/>
      <c r="F87" s="517"/>
      <c r="G87" s="517"/>
    </row>
    <row r="88" spans="1:7" s="511" customFormat="1" x14ac:dyDescent="0.2">
      <c r="A88" s="505"/>
      <c r="B88" s="506"/>
      <c r="C88" s="507"/>
      <c r="D88" s="474">
        <v>1</v>
      </c>
      <c r="E88" s="474">
        <v>2</v>
      </c>
      <c r="F88" s="477"/>
      <c r="G88" s="478"/>
    </row>
    <row r="89" spans="1:7" s="439" customFormat="1" x14ac:dyDescent="0.2">
      <c r="A89" s="1204" t="s">
        <v>1352</v>
      </c>
      <c r="B89" s="1205"/>
      <c r="C89" s="1210" t="s">
        <v>1353</v>
      </c>
      <c r="D89" s="1224" t="s">
        <v>1354</v>
      </c>
      <c r="E89" s="1224"/>
      <c r="F89" s="477"/>
      <c r="G89" s="478"/>
    </row>
    <row r="90" spans="1:7" s="439" customFormat="1" x14ac:dyDescent="0.2">
      <c r="A90" s="1208"/>
      <c r="B90" s="1209"/>
      <c r="C90" s="1215"/>
      <c r="D90" s="479" t="s">
        <v>1355</v>
      </c>
      <c r="E90" s="480" t="s">
        <v>1356</v>
      </c>
      <c r="F90" s="477"/>
      <c r="G90" s="478"/>
    </row>
    <row r="91" spans="1:7" s="439" customFormat="1" ht="13.5" customHeight="1" x14ac:dyDescent="0.2">
      <c r="A91" s="490"/>
      <c r="B91" s="490" t="s">
        <v>1629</v>
      </c>
      <c r="C91" s="491" t="s">
        <v>70</v>
      </c>
      <c r="D91" s="450">
        <v>21855115.97022</v>
      </c>
      <c r="E91" s="450">
        <v>21286444.460790001</v>
      </c>
      <c r="F91" s="475"/>
      <c r="G91" s="476"/>
    </row>
    <row r="92" spans="1:7" s="439" customFormat="1" x14ac:dyDescent="0.2">
      <c r="A92" s="490" t="s">
        <v>1630</v>
      </c>
      <c r="B92" s="490" t="s">
        <v>1631</v>
      </c>
      <c r="C92" s="491" t="s">
        <v>70</v>
      </c>
      <c r="D92" s="450">
        <v>21769670.218680002</v>
      </c>
      <c r="E92" s="450">
        <v>21193390.3642</v>
      </c>
      <c r="F92" s="475"/>
      <c r="G92" s="476"/>
    </row>
    <row r="93" spans="1:7" s="439" customFormat="1" x14ac:dyDescent="0.2">
      <c r="A93" s="490" t="s">
        <v>1632</v>
      </c>
      <c r="B93" s="490" t="s">
        <v>1633</v>
      </c>
      <c r="C93" s="491" t="s">
        <v>70</v>
      </c>
      <c r="D93" s="450">
        <v>21621909.634959999</v>
      </c>
      <c r="E93" s="450">
        <v>20997453.70112</v>
      </c>
      <c r="F93" s="475"/>
      <c r="G93" s="476"/>
    </row>
    <row r="94" spans="1:7" s="511" customFormat="1" x14ac:dyDescent="0.2">
      <c r="A94" s="451" t="s">
        <v>1634</v>
      </c>
      <c r="B94" s="451" t="s">
        <v>1635</v>
      </c>
      <c r="C94" s="458" t="s">
        <v>1636</v>
      </c>
      <c r="D94" s="453">
        <v>17499144.175319999</v>
      </c>
      <c r="E94" s="453">
        <v>17197439.44678</v>
      </c>
      <c r="F94" s="477"/>
      <c r="G94" s="478"/>
    </row>
    <row r="95" spans="1:7" s="439" customFormat="1" x14ac:dyDescent="0.2">
      <c r="A95" s="451" t="s">
        <v>1637</v>
      </c>
      <c r="B95" s="451" t="s">
        <v>1638</v>
      </c>
      <c r="C95" s="458" t="s">
        <v>1639</v>
      </c>
      <c r="D95" s="512">
        <v>4122765.45964</v>
      </c>
      <c r="E95" s="512">
        <v>3800014.25434</v>
      </c>
      <c r="F95" s="477"/>
      <c r="G95" s="468"/>
    </row>
    <row r="96" spans="1:7" s="439" customFormat="1" x14ac:dyDescent="0.2">
      <c r="A96" s="451" t="s">
        <v>1640</v>
      </c>
      <c r="B96" s="451" t="s">
        <v>1641</v>
      </c>
      <c r="C96" s="458" t="s">
        <v>1642</v>
      </c>
      <c r="D96" s="512">
        <v>0</v>
      </c>
      <c r="E96" s="512">
        <v>0</v>
      </c>
      <c r="F96" s="481"/>
      <c r="G96" s="468"/>
    </row>
    <row r="97" spans="1:7" s="439" customFormat="1" x14ac:dyDescent="0.2">
      <c r="A97" s="451" t="s">
        <v>1643</v>
      </c>
      <c r="B97" s="451" t="s">
        <v>1644</v>
      </c>
      <c r="C97" s="458" t="s">
        <v>1645</v>
      </c>
      <c r="D97" s="512">
        <v>0</v>
      </c>
      <c r="E97" s="512">
        <v>0</v>
      </c>
      <c r="F97" s="481"/>
      <c r="G97" s="468"/>
    </row>
    <row r="98" spans="1:7" s="511" customFormat="1" x14ac:dyDescent="0.2">
      <c r="A98" s="451" t="s">
        <v>1646</v>
      </c>
      <c r="B98" s="451" t="s">
        <v>1647</v>
      </c>
      <c r="C98" s="458" t="s">
        <v>1648</v>
      </c>
      <c r="D98" s="512">
        <v>0</v>
      </c>
      <c r="E98" s="512">
        <v>0</v>
      </c>
      <c r="F98" s="481"/>
      <c r="G98" s="468"/>
    </row>
    <row r="99" spans="1:7" s="511" customFormat="1" x14ac:dyDescent="0.2">
      <c r="A99" s="451" t="s">
        <v>1649</v>
      </c>
      <c r="B99" s="451" t="s">
        <v>1650</v>
      </c>
      <c r="C99" s="458" t="s">
        <v>1651</v>
      </c>
      <c r="D99" s="512">
        <v>0</v>
      </c>
      <c r="E99" s="512">
        <v>0</v>
      </c>
      <c r="F99" s="481"/>
      <c r="G99" s="468"/>
    </row>
    <row r="100" spans="1:7" s="439" customFormat="1" x14ac:dyDescent="0.2">
      <c r="A100" s="490" t="s">
        <v>1652</v>
      </c>
      <c r="B100" s="490" t="s">
        <v>1653</v>
      </c>
      <c r="C100" s="491" t="s">
        <v>70</v>
      </c>
      <c r="D100" s="450">
        <v>145508.56174999999</v>
      </c>
      <c r="E100" s="450">
        <v>180394.21117</v>
      </c>
      <c r="F100" s="475"/>
      <c r="G100" s="476"/>
    </row>
    <row r="101" spans="1:7" s="511" customFormat="1" x14ac:dyDescent="0.2">
      <c r="A101" s="451" t="s">
        <v>1654</v>
      </c>
      <c r="B101" s="451" t="s">
        <v>1655</v>
      </c>
      <c r="C101" s="458" t="s">
        <v>1656</v>
      </c>
      <c r="D101" s="453">
        <v>16106.147439999999</v>
      </c>
      <c r="E101" s="453">
        <v>16098.94605</v>
      </c>
      <c r="F101" s="477"/>
      <c r="G101" s="478"/>
    </row>
    <row r="102" spans="1:7" s="439" customFormat="1" x14ac:dyDescent="0.2">
      <c r="A102" s="451" t="s">
        <v>1657</v>
      </c>
      <c r="B102" s="451" t="s">
        <v>1658</v>
      </c>
      <c r="C102" s="458" t="s">
        <v>1659</v>
      </c>
      <c r="D102" s="512">
        <v>1490.6441499999999</v>
      </c>
      <c r="E102" s="512">
        <v>1334.78673</v>
      </c>
      <c r="F102" s="477"/>
      <c r="G102" s="478"/>
    </row>
    <row r="103" spans="1:7" s="439" customFormat="1" x14ac:dyDescent="0.2">
      <c r="A103" s="451" t="s">
        <v>1660</v>
      </c>
      <c r="B103" s="451" t="s">
        <v>1661</v>
      </c>
      <c r="C103" s="458" t="s">
        <v>1662</v>
      </c>
      <c r="D103" s="512">
        <v>25139.723969999999</v>
      </c>
      <c r="E103" s="512">
        <v>24604.473449999998</v>
      </c>
      <c r="F103" s="477"/>
      <c r="G103" s="478"/>
    </row>
    <row r="104" spans="1:7" s="439" customFormat="1" x14ac:dyDescent="0.2">
      <c r="A104" s="451" t="s">
        <v>1663</v>
      </c>
      <c r="B104" s="451" t="s">
        <v>1664</v>
      </c>
      <c r="C104" s="458" t="s">
        <v>1665</v>
      </c>
      <c r="D104" s="512">
        <v>0</v>
      </c>
      <c r="E104" s="512">
        <v>0</v>
      </c>
      <c r="F104" s="481"/>
      <c r="G104" s="468"/>
    </row>
    <row r="105" spans="1:7" s="439" customFormat="1" x14ac:dyDescent="0.2">
      <c r="A105" s="451" t="s">
        <v>1666</v>
      </c>
      <c r="B105" s="451" t="s">
        <v>1667</v>
      </c>
      <c r="C105" s="458" t="s">
        <v>1668</v>
      </c>
      <c r="D105" s="512">
        <v>102772.04618999999</v>
      </c>
      <c r="E105" s="512">
        <v>138356.00493999998</v>
      </c>
      <c r="F105" s="477"/>
      <c r="G105" s="478"/>
    </row>
    <row r="106" spans="1:7" s="439" customFormat="1" x14ac:dyDescent="0.2">
      <c r="A106" s="490" t="s">
        <v>1672</v>
      </c>
      <c r="B106" s="490" t="s">
        <v>1673</v>
      </c>
      <c r="C106" s="491" t="s">
        <v>70</v>
      </c>
      <c r="D106" s="450">
        <v>2252.0219700000002</v>
      </c>
      <c r="E106" s="450">
        <v>15542.45191</v>
      </c>
      <c r="F106" s="475"/>
      <c r="G106" s="476"/>
    </row>
    <row r="107" spans="1:7" s="511" customFormat="1" x14ac:dyDescent="0.2">
      <c r="A107" s="451" t="s">
        <v>1674</v>
      </c>
      <c r="B107" s="451" t="s">
        <v>1675</v>
      </c>
      <c r="C107" s="458" t="s">
        <v>70</v>
      </c>
      <c r="D107" s="453">
        <v>2252.0219700000002</v>
      </c>
      <c r="E107" s="453">
        <v>15542.45191</v>
      </c>
      <c r="F107" s="477"/>
      <c r="G107" s="468"/>
    </row>
    <row r="108" spans="1:7" s="439" customFormat="1" x14ac:dyDescent="0.2">
      <c r="A108" s="451" t="s">
        <v>1676</v>
      </c>
      <c r="B108" s="451" t="s">
        <v>1677</v>
      </c>
      <c r="C108" s="458" t="s">
        <v>1678</v>
      </c>
      <c r="D108" s="512">
        <v>0</v>
      </c>
      <c r="E108" s="512">
        <v>0</v>
      </c>
      <c r="F108" s="481"/>
      <c r="G108" s="478"/>
    </row>
    <row r="109" spans="1:7" s="439" customFormat="1" x14ac:dyDescent="0.2">
      <c r="A109" s="451" t="s">
        <v>1679</v>
      </c>
      <c r="B109" s="451" t="s">
        <v>1680</v>
      </c>
      <c r="C109" s="458" t="s">
        <v>1681</v>
      </c>
      <c r="D109" s="512">
        <v>0</v>
      </c>
      <c r="E109" s="512">
        <v>0</v>
      </c>
      <c r="F109" s="481"/>
      <c r="G109" s="468"/>
    </row>
    <row r="110" spans="1:7" s="439" customFormat="1" x14ac:dyDescent="0.2">
      <c r="A110" s="490" t="s">
        <v>1682</v>
      </c>
      <c r="B110" s="490" t="s">
        <v>1683</v>
      </c>
      <c r="C110" s="491" t="s">
        <v>70</v>
      </c>
      <c r="D110" s="450">
        <v>85445.751540000012</v>
      </c>
      <c r="E110" s="450">
        <v>93054.096590000001</v>
      </c>
      <c r="F110" s="475"/>
      <c r="G110" s="476"/>
    </row>
    <row r="111" spans="1:7" s="439" customFormat="1" x14ac:dyDescent="0.2">
      <c r="A111" s="490" t="s">
        <v>1684</v>
      </c>
      <c r="B111" s="490" t="s">
        <v>1685</v>
      </c>
      <c r="C111" s="491" t="s">
        <v>70</v>
      </c>
      <c r="D111" s="450">
        <v>0</v>
      </c>
      <c r="E111" s="450">
        <v>0</v>
      </c>
      <c r="F111" s="475"/>
      <c r="G111" s="476"/>
    </row>
    <row r="112" spans="1:7" s="439" customFormat="1" x14ac:dyDescent="0.2">
      <c r="A112" s="451" t="s">
        <v>1686</v>
      </c>
      <c r="B112" s="451" t="s">
        <v>1685</v>
      </c>
      <c r="C112" s="458" t="s">
        <v>1687</v>
      </c>
      <c r="D112" s="453"/>
      <c r="E112" s="453"/>
      <c r="F112" s="481"/>
      <c r="G112" s="468"/>
    </row>
    <row r="113" spans="1:7" s="439" customFormat="1" x14ac:dyDescent="0.2">
      <c r="A113" s="490" t="s">
        <v>1688</v>
      </c>
      <c r="B113" s="490" t="s">
        <v>1689</v>
      </c>
      <c r="C113" s="491" t="s">
        <v>70</v>
      </c>
      <c r="D113" s="450">
        <v>0</v>
      </c>
      <c r="E113" s="450">
        <v>0</v>
      </c>
      <c r="F113" s="475"/>
      <c r="G113" s="476"/>
    </row>
    <row r="114" spans="1:7" s="439" customFormat="1" x14ac:dyDescent="0.2">
      <c r="A114" s="451" t="s">
        <v>1690</v>
      </c>
      <c r="B114" s="451" t="s">
        <v>1691</v>
      </c>
      <c r="C114" s="458" t="s">
        <v>1692</v>
      </c>
      <c r="D114" s="453"/>
      <c r="E114" s="453"/>
      <c r="F114" s="481"/>
      <c r="G114" s="468"/>
    </row>
    <row r="115" spans="1:7" s="439" customFormat="1" x14ac:dyDescent="0.2">
      <c r="A115" s="451" t="s">
        <v>1693</v>
      </c>
      <c r="B115" s="451" t="s">
        <v>1694</v>
      </c>
      <c r="C115" s="458" t="s">
        <v>1695</v>
      </c>
      <c r="D115" s="512">
        <v>0</v>
      </c>
      <c r="E115" s="512">
        <v>0</v>
      </c>
      <c r="F115" s="481"/>
      <c r="G115" s="468"/>
    </row>
    <row r="116" spans="1:7" s="439" customFormat="1" x14ac:dyDescent="0.2">
      <c r="A116" s="451" t="s">
        <v>1699</v>
      </c>
      <c r="B116" s="451" t="s">
        <v>1700</v>
      </c>
      <c r="C116" s="458" t="s">
        <v>1701</v>
      </c>
      <c r="D116" s="512">
        <v>0</v>
      </c>
      <c r="E116" s="512">
        <v>0</v>
      </c>
      <c r="F116" s="481"/>
      <c r="G116" s="468"/>
    </row>
    <row r="117" spans="1:7" s="439" customFormat="1" x14ac:dyDescent="0.2">
      <c r="A117" s="451" t="s">
        <v>1708</v>
      </c>
      <c r="B117" s="451" t="s">
        <v>1709</v>
      </c>
      <c r="C117" s="458" t="s">
        <v>1710</v>
      </c>
      <c r="D117" s="512">
        <v>0</v>
      </c>
      <c r="E117" s="512">
        <v>0</v>
      </c>
      <c r="F117" s="481"/>
      <c r="G117" s="468"/>
    </row>
    <row r="118" spans="1:7" s="439" customFormat="1" x14ac:dyDescent="0.2">
      <c r="A118" s="451" t="s">
        <v>1711</v>
      </c>
      <c r="B118" s="451" t="s">
        <v>1712</v>
      </c>
      <c r="C118" s="458" t="s">
        <v>1713</v>
      </c>
      <c r="D118" s="512">
        <v>0</v>
      </c>
      <c r="E118" s="512">
        <v>0</v>
      </c>
      <c r="F118" s="481"/>
      <c r="G118" s="468"/>
    </row>
    <row r="119" spans="1:7" s="439" customFormat="1" x14ac:dyDescent="0.2">
      <c r="A119" s="490" t="s">
        <v>1714</v>
      </c>
      <c r="B119" s="490" t="s">
        <v>1715</v>
      </c>
      <c r="C119" s="491" t="s">
        <v>70</v>
      </c>
      <c r="D119" s="450">
        <v>85445.751540000012</v>
      </c>
      <c r="E119" s="450">
        <v>93054.096590000001</v>
      </c>
      <c r="F119" s="475"/>
      <c r="G119" s="476"/>
    </row>
    <row r="120" spans="1:7" s="439" customFormat="1" x14ac:dyDescent="0.2">
      <c r="A120" s="451" t="s">
        <v>1716</v>
      </c>
      <c r="B120" s="451" t="s">
        <v>1717</v>
      </c>
      <c r="C120" s="458" t="s">
        <v>1718</v>
      </c>
      <c r="D120" s="453"/>
      <c r="E120" s="453"/>
      <c r="F120" s="481"/>
      <c r="G120" s="468"/>
    </row>
    <row r="121" spans="1:7" s="439" customFormat="1" x14ac:dyDescent="0.2">
      <c r="A121" s="451" t="s">
        <v>1725</v>
      </c>
      <c r="B121" s="451" t="s">
        <v>1726</v>
      </c>
      <c r="C121" s="458" t="s">
        <v>1727</v>
      </c>
      <c r="D121" s="512">
        <v>0</v>
      </c>
      <c r="E121" s="512">
        <v>0</v>
      </c>
      <c r="F121" s="481"/>
      <c r="G121" s="468"/>
    </row>
    <row r="122" spans="1:7" s="439" customFormat="1" x14ac:dyDescent="0.2">
      <c r="A122" s="451" t="s">
        <v>1728</v>
      </c>
      <c r="B122" s="451" t="s">
        <v>1729</v>
      </c>
      <c r="C122" s="458" t="s">
        <v>1730</v>
      </c>
      <c r="D122" s="512">
        <v>59088.601049999997</v>
      </c>
      <c r="E122" s="512">
        <v>54384.824229999998</v>
      </c>
      <c r="F122" s="477"/>
      <c r="G122" s="478"/>
    </row>
    <row r="123" spans="1:7" s="439" customFormat="1" x14ac:dyDescent="0.2">
      <c r="A123" s="451" t="s">
        <v>1734</v>
      </c>
      <c r="B123" s="451" t="s">
        <v>1735</v>
      </c>
      <c r="C123" s="458" t="s">
        <v>1736</v>
      </c>
      <c r="D123" s="512">
        <v>870</v>
      </c>
      <c r="E123" s="512">
        <v>3000</v>
      </c>
      <c r="F123" s="477"/>
      <c r="G123" s="478"/>
    </row>
    <row r="124" spans="1:7" s="439" customFormat="1" x14ac:dyDescent="0.2">
      <c r="A124" s="451" t="s">
        <v>1740</v>
      </c>
      <c r="B124" s="451" t="s">
        <v>1741</v>
      </c>
      <c r="C124" s="458" t="s">
        <v>1742</v>
      </c>
      <c r="D124" s="512">
        <v>0</v>
      </c>
      <c r="E124" s="512">
        <v>0</v>
      </c>
      <c r="F124" s="481"/>
      <c r="G124" s="468"/>
    </row>
    <row r="125" spans="1:7" s="439" customFormat="1" ht="12.75" customHeight="1" x14ac:dyDescent="0.2">
      <c r="A125" s="451" t="s">
        <v>1743</v>
      </c>
      <c r="B125" s="451" t="s">
        <v>1744</v>
      </c>
      <c r="C125" s="458" t="s">
        <v>1745</v>
      </c>
      <c r="D125" s="512">
        <v>543.78300000000002</v>
      </c>
      <c r="E125" s="512">
        <v>3111.2170000000001</v>
      </c>
      <c r="F125" s="477"/>
      <c r="G125" s="478"/>
    </row>
    <row r="126" spans="1:7" s="439" customFormat="1" ht="12.75" customHeight="1" x14ac:dyDescent="0.2">
      <c r="A126" s="451" t="s">
        <v>1746</v>
      </c>
      <c r="B126" s="451" t="s">
        <v>1747</v>
      </c>
      <c r="C126" s="458" t="s">
        <v>1748</v>
      </c>
      <c r="D126" s="512">
        <v>11601.807000000001</v>
      </c>
      <c r="E126" s="512">
        <v>9350.0059999999994</v>
      </c>
      <c r="F126" s="477"/>
      <c r="G126" s="478"/>
    </row>
    <row r="127" spans="1:7" s="439" customFormat="1" ht="12.75" customHeight="1" x14ac:dyDescent="0.2">
      <c r="A127" s="451" t="s">
        <v>1749</v>
      </c>
      <c r="B127" s="451" t="s">
        <v>1533</v>
      </c>
      <c r="C127" s="458" t="s">
        <v>1534</v>
      </c>
      <c r="D127" s="512">
        <v>4849.75</v>
      </c>
      <c r="E127" s="512">
        <v>4866.7150000000001</v>
      </c>
      <c r="F127" s="477"/>
      <c r="G127" s="478"/>
    </row>
    <row r="128" spans="1:7" s="439" customFormat="1" ht="12.75" customHeight="1" x14ac:dyDescent="0.2">
      <c r="A128" s="451" t="s">
        <v>1750</v>
      </c>
      <c r="B128" s="451" t="s">
        <v>1536</v>
      </c>
      <c r="C128" s="458" t="s">
        <v>1537</v>
      </c>
      <c r="D128" s="512">
        <v>2092.3240000000001</v>
      </c>
      <c r="E128" s="512">
        <v>2294.1039999999998</v>
      </c>
      <c r="F128" s="477"/>
      <c r="G128" s="478"/>
    </row>
    <row r="129" spans="1:7" s="439" customFormat="1" ht="12.75" customHeight="1" x14ac:dyDescent="0.2">
      <c r="A129" s="451" t="s">
        <v>1751</v>
      </c>
      <c r="B129" s="451" t="s">
        <v>1539</v>
      </c>
      <c r="C129" s="458" t="s">
        <v>1540</v>
      </c>
      <c r="D129" s="512">
        <v>0</v>
      </c>
      <c r="E129" s="512">
        <v>0</v>
      </c>
      <c r="F129" s="477"/>
      <c r="G129" s="478"/>
    </row>
    <row r="130" spans="1:7" s="439" customFormat="1" ht="12.75" customHeight="1" x14ac:dyDescent="0.2">
      <c r="A130" s="451" t="s">
        <v>1752</v>
      </c>
      <c r="B130" s="451" t="s">
        <v>1542</v>
      </c>
      <c r="C130" s="458" t="s">
        <v>1543</v>
      </c>
      <c r="D130" s="512">
        <v>0</v>
      </c>
      <c r="E130" s="512">
        <v>0</v>
      </c>
      <c r="F130" s="477"/>
      <c r="G130" s="478"/>
    </row>
    <row r="131" spans="1:7" s="439" customFormat="1" ht="12.75" customHeight="1" x14ac:dyDescent="0.2">
      <c r="A131" s="451" t="s">
        <v>1753</v>
      </c>
      <c r="B131" s="451" t="s">
        <v>1545</v>
      </c>
      <c r="C131" s="458" t="s">
        <v>1546</v>
      </c>
      <c r="D131" s="512">
        <v>1846.077</v>
      </c>
      <c r="E131" s="512">
        <v>1910.492</v>
      </c>
      <c r="F131" s="481"/>
      <c r="G131" s="468"/>
    </row>
    <row r="132" spans="1:7" s="439" customFormat="1" ht="12.75" customHeight="1" x14ac:dyDescent="0.2">
      <c r="A132" s="451" t="s">
        <v>1754</v>
      </c>
      <c r="B132" s="451" t="s">
        <v>76</v>
      </c>
      <c r="C132" s="458" t="s">
        <v>1548</v>
      </c>
      <c r="D132" s="512">
        <v>615.94438000000002</v>
      </c>
      <c r="E132" s="512">
        <v>652.38076000000001</v>
      </c>
      <c r="F132" s="477"/>
      <c r="G132" s="478"/>
    </row>
    <row r="133" spans="1:7" s="439" customFormat="1" ht="12.75" customHeight="1" x14ac:dyDescent="0.2">
      <c r="A133" s="451" t="s">
        <v>1755</v>
      </c>
      <c r="B133" s="451" t="s">
        <v>1756</v>
      </c>
      <c r="C133" s="458" t="s">
        <v>1757</v>
      </c>
      <c r="D133" s="512">
        <v>0</v>
      </c>
      <c r="E133" s="512">
        <v>0</v>
      </c>
      <c r="F133" s="477"/>
      <c r="G133" s="478"/>
    </row>
    <row r="134" spans="1:7" s="439" customFormat="1" ht="12.75" customHeight="1" x14ac:dyDescent="0.2">
      <c r="A134" s="451" t="s">
        <v>1758</v>
      </c>
      <c r="B134" s="451" t="s">
        <v>1759</v>
      </c>
      <c r="C134" s="458" t="s">
        <v>1760</v>
      </c>
      <c r="D134" s="512">
        <v>0</v>
      </c>
      <c r="E134" s="512">
        <v>0</v>
      </c>
      <c r="F134" s="477"/>
      <c r="G134" s="478"/>
    </row>
    <row r="135" spans="1:7" s="439" customFormat="1" ht="12.75" customHeight="1" x14ac:dyDescent="0.2">
      <c r="A135" s="451" t="s">
        <v>1761</v>
      </c>
      <c r="B135" s="451" t="s">
        <v>1762</v>
      </c>
      <c r="C135" s="458" t="s">
        <v>1763</v>
      </c>
      <c r="D135" s="512">
        <v>0</v>
      </c>
      <c r="E135" s="512">
        <v>0</v>
      </c>
      <c r="F135" s="481"/>
      <c r="G135" s="468"/>
    </row>
    <row r="136" spans="1:7" s="439" customFormat="1" ht="12.75" customHeight="1" x14ac:dyDescent="0.2">
      <c r="A136" s="451" t="s">
        <v>1777</v>
      </c>
      <c r="B136" s="451" t="s">
        <v>1778</v>
      </c>
      <c r="C136" s="458" t="s">
        <v>1779</v>
      </c>
      <c r="D136" s="512">
        <v>0</v>
      </c>
      <c r="E136" s="512">
        <v>0</v>
      </c>
      <c r="F136" s="481"/>
      <c r="G136" s="468"/>
    </row>
    <row r="137" spans="1:7" s="439" customFormat="1" ht="12.75" customHeight="1" x14ac:dyDescent="0.2">
      <c r="A137" s="451" t="s">
        <v>1781</v>
      </c>
      <c r="B137" s="451" t="s">
        <v>1782</v>
      </c>
      <c r="C137" s="458" t="s">
        <v>1783</v>
      </c>
      <c r="D137" s="512">
        <v>0</v>
      </c>
      <c r="E137" s="512">
        <v>0</v>
      </c>
      <c r="F137" s="481"/>
      <c r="G137" s="468"/>
    </row>
    <row r="138" spans="1:7" s="439" customFormat="1" ht="12.75" customHeight="1" x14ac:dyDescent="0.2">
      <c r="A138" s="451" t="s">
        <v>1784</v>
      </c>
      <c r="B138" s="451" t="s">
        <v>1785</v>
      </c>
      <c r="C138" s="458" t="s">
        <v>1786</v>
      </c>
      <c r="D138" s="512">
        <v>2487.0350699999999</v>
      </c>
      <c r="E138" s="512">
        <v>2425.1920700000001</v>
      </c>
      <c r="F138" s="481"/>
      <c r="G138" s="468"/>
    </row>
    <row r="139" spans="1:7" s="439" customFormat="1" ht="12.75" customHeight="1" x14ac:dyDescent="0.2">
      <c r="A139" s="451" t="s">
        <v>1787</v>
      </c>
      <c r="B139" s="451" t="s">
        <v>1788</v>
      </c>
      <c r="C139" s="458" t="s">
        <v>1789</v>
      </c>
      <c r="D139" s="512">
        <v>1217.6520700000001</v>
      </c>
      <c r="E139" s="512">
        <v>10829.283939999999</v>
      </c>
      <c r="F139" s="481"/>
      <c r="G139" s="468"/>
    </row>
    <row r="140" spans="1:7" s="439" customFormat="1" ht="12.75" customHeight="1" x14ac:dyDescent="0.2">
      <c r="A140" s="459" t="s">
        <v>1790</v>
      </c>
      <c r="B140" s="459" t="s">
        <v>1791</v>
      </c>
      <c r="C140" s="460" t="s">
        <v>1792</v>
      </c>
      <c r="D140" s="464">
        <v>232.77797000000001</v>
      </c>
      <c r="E140" s="464">
        <v>229.88158999999999</v>
      </c>
      <c r="F140" s="481"/>
      <c r="G140" s="468"/>
    </row>
    <row r="141" spans="1:7" x14ac:dyDescent="0.2">
      <c r="A141" s="439"/>
      <c r="B141" s="439"/>
      <c r="C141" s="440"/>
      <c r="D141" s="441"/>
      <c r="E141" s="441"/>
      <c r="F141" s="441"/>
      <c r="G141" s="441"/>
    </row>
    <row r="142" spans="1:7" x14ac:dyDescent="0.2">
      <c r="A142" s="439"/>
      <c r="B142" s="439"/>
      <c r="C142" s="440"/>
      <c r="D142" s="441"/>
      <c r="E142" s="441"/>
      <c r="F142" s="441"/>
      <c r="G142" s="441"/>
    </row>
    <row r="143" spans="1:7" x14ac:dyDescent="0.2">
      <c r="A143" s="439"/>
      <c r="B143" s="439"/>
      <c r="C143" s="440"/>
      <c r="D143" s="441"/>
      <c r="E143" s="441"/>
      <c r="F143" s="441"/>
      <c r="G143" s="441"/>
    </row>
    <row r="144" spans="1:7" x14ac:dyDescent="0.2">
      <c r="A144" s="439"/>
      <c r="B144" s="439"/>
      <c r="C144" s="440"/>
      <c r="D144" s="441"/>
      <c r="E144" s="441"/>
      <c r="F144" s="441"/>
      <c r="G144" s="441"/>
    </row>
    <row r="145" spans="1:7" x14ac:dyDescent="0.2">
      <c r="A145" s="439"/>
      <c r="B145" s="439"/>
      <c r="C145" s="440"/>
      <c r="D145" s="441"/>
      <c r="E145" s="441"/>
      <c r="F145" s="441"/>
      <c r="G145" s="441"/>
    </row>
    <row r="146" spans="1:7" x14ac:dyDescent="0.2">
      <c r="A146" s="439"/>
      <c r="B146" s="439"/>
      <c r="C146" s="440"/>
      <c r="D146" s="441"/>
      <c r="E146" s="441"/>
      <c r="F146" s="441"/>
      <c r="G146" s="441"/>
    </row>
    <row r="147" spans="1:7" x14ac:dyDescent="0.2">
      <c r="A147" s="439"/>
      <c r="B147" s="439"/>
      <c r="C147" s="440"/>
      <c r="D147" s="441"/>
      <c r="E147" s="441"/>
      <c r="F147" s="441"/>
      <c r="G147" s="441"/>
    </row>
    <row r="148" spans="1:7" x14ac:dyDescent="0.2">
      <c r="A148" s="439"/>
      <c r="B148" s="439"/>
      <c r="C148" s="440"/>
      <c r="D148" s="441"/>
      <c r="E148" s="441"/>
      <c r="F148" s="441"/>
      <c r="G148" s="441"/>
    </row>
    <row r="149" spans="1:7" x14ac:dyDescent="0.2">
      <c r="A149" s="439"/>
      <c r="B149" s="439"/>
      <c r="C149" s="440"/>
      <c r="D149" s="441"/>
      <c r="E149" s="441"/>
      <c r="F149" s="441"/>
      <c r="G149" s="441"/>
    </row>
    <row r="150" spans="1:7" x14ac:dyDescent="0.2">
      <c r="A150" s="439"/>
      <c r="B150" s="439"/>
      <c r="C150" s="440"/>
      <c r="D150" s="441"/>
      <c r="E150" s="441"/>
      <c r="F150" s="441"/>
      <c r="G150" s="441"/>
    </row>
    <row r="151" spans="1:7" x14ac:dyDescent="0.2">
      <c r="A151" s="439"/>
      <c r="B151" s="439"/>
      <c r="C151" s="440"/>
      <c r="D151" s="441"/>
      <c r="E151" s="441"/>
      <c r="F151" s="441"/>
      <c r="G151" s="441"/>
    </row>
    <row r="152" spans="1:7" x14ac:dyDescent="0.2">
      <c r="A152" s="439"/>
      <c r="B152" s="439"/>
      <c r="C152" s="440"/>
      <c r="D152" s="441"/>
      <c r="E152" s="441"/>
      <c r="F152" s="441"/>
      <c r="G152" s="441"/>
    </row>
    <row r="153" spans="1:7" x14ac:dyDescent="0.2">
      <c r="A153" s="445"/>
      <c r="D153" s="441"/>
      <c r="E153" s="441"/>
      <c r="F153" s="441"/>
      <c r="G153" s="441"/>
    </row>
    <row r="154" spans="1:7" x14ac:dyDescent="0.2">
      <c r="A154" s="445"/>
      <c r="D154" s="441"/>
      <c r="E154" s="441"/>
      <c r="F154" s="441"/>
      <c r="G154" s="441"/>
    </row>
    <row r="155" spans="1:7" x14ac:dyDescent="0.2">
      <c r="A155" s="445"/>
      <c r="D155" s="441"/>
      <c r="E155" s="441"/>
      <c r="F155" s="441"/>
      <c r="G155" s="441"/>
    </row>
    <row r="156" spans="1:7" x14ac:dyDescent="0.2">
      <c r="A156" s="445"/>
      <c r="D156" s="441"/>
      <c r="E156" s="441"/>
      <c r="F156" s="441"/>
      <c r="G156" s="441"/>
    </row>
    <row r="157" spans="1:7" x14ac:dyDescent="0.2">
      <c r="A157" s="445"/>
      <c r="D157" s="441"/>
      <c r="E157" s="441"/>
      <c r="F157" s="441"/>
      <c r="G157" s="441"/>
    </row>
    <row r="158" spans="1:7" x14ac:dyDescent="0.2">
      <c r="A158" s="445"/>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row r="192" spans="1:7" x14ac:dyDescent="0.2">
      <c r="A192" s="445"/>
      <c r="D192" s="441"/>
      <c r="E192" s="441"/>
      <c r="F192" s="441"/>
      <c r="G192" s="441"/>
    </row>
    <row r="193" spans="1:7" x14ac:dyDescent="0.2">
      <c r="A193" s="445"/>
      <c r="D193" s="441"/>
      <c r="E193" s="441"/>
      <c r="F193" s="441"/>
      <c r="G193" s="441"/>
    </row>
    <row r="194" spans="1:7" x14ac:dyDescent="0.2">
      <c r="A194" s="445"/>
      <c r="D194" s="441"/>
      <c r="E194" s="441"/>
      <c r="F194" s="441"/>
      <c r="G194" s="441"/>
    </row>
    <row r="195" spans="1:7" x14ac:dyDescent="0.2">
      <c r="A195" s="445"/>
      <c r="D195" s="441"/>
      <c r="E195" s="441"/>
      <c r="F195" s="441"/>
      <c r="G195" s="441"/>
    </row>
    <row r="196" spans="1:7" x14ac:dyDescent="0.2">
      <c r="A196" s="445"/>
      <c r="D196" s="441"/>
      <c r="E196" s="441"/>
      <c r="F196" s="441"/>
      <c r="G196" s="441"/>
    </row>
    <row r="197" spans="1:7" x14ac:dyDescent="0.2">
      <c r="A197" s="445"/>
      <c r="D197" s="441"/>
      <c r="E197" s="441"/>
      <c r="F197" s="441"/>
      <c r="G197" s="441"/>
    </row>
    <row r="198" spans="1:7" x14ac:dyDescent="0.2">
      <c r="A198" s="445"/>
      <c r="D198" s="441"/>
      <c r="E198" s="441"/>
      <c r="F198" s="441"/>
      <c r="G198" s="441"/>
    </row>
    <row r="199" spans="1:7" x14ac:dyDescent="0.2">
      <c r="A199" s="445"/>
      <c r="D199" s="441"/>
      <c r="E199" s="441"/>
      <c r="F199" s="441"/>
      <c r="G199" s="441"/>
    </row>
    <row r="200" spans="1:7" x14ac:dyDescent="0.2">
      <c r="A200" s="445"/>
      <c r="D200" s="441"/>
      <c r="E200" s="441"/>
      <c r="F200" s="441"/>
      <c r="G200" s="441"/>
    </row>
    <row r="201" spans="1:7" x14ac:dyDescent="0.2">
      <c r="A201" s="445"/>
      <c r="D201" s="441"/>
      <c r="E201" s="441"/>
      <c r="F201" s="441"/>
      <c r="G201" s="441"/>
    </row>
    <row r="202" spans="1:7" x14ac:dyDescent="0.2">
      <c r="A202" s="445"/>
      <c r="D202" s="441"/>
      <c r="E202" s="441"/>
      <c r="F202" s="441"/>
      <c r="G202" s="441"/>
    </row>
    <row r="203" spans="1:7" x14ac:dyDescent="0.2">
      <c r="A203" s="445"/>
      <c r="D203" s="441"/>
      <c r="E203" s="441"/>
      <c r="F203" s="441"/>
      <c r="G203" s="441"/>
    </row>
    <row r="204" spans="1:7" x14ac:dyDescent="0.2">
      <c r="A204" s="445"/>
      <c r="D204" s="441"/>
      <c r="E204" s="441"/>
      <c r="F204" s="441"/>
      <c r="G204" s="441"/>
    </row>
    <row r="205" spans="1:7" x14ac:dyDescent="0.2">
      <c r="A205" s="445"/>
      <c r="D205" s="441"/>
      <c r="E205" s="441"/>
      <c r="F205" s="441"/>
      <c r="G205" s="441"/>
    </row>
    <row r="206" spans="1:7" x14ac:dyDescent="0.2">
      <c r="A206" s="445"/>
      <c r="D206" s="441"/>
      <c r="E206" s="441"/>
      <c r="F206" s="441"/>
      <c r="G206" s="441"/>
    </row>
    <row r="207" spans="1:7" x14ac:dyDescent="0.2">
      <c r="A207" s="445"/>
      <c r="D207" s="441"/>
      <c r="E207" s="441"/>
      <c r="F207" s="441"/>
      <c r="G207"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4" fitToHeight="2" orientation="portrait" useFirstPageNumber="1" r:id="rId1"/>
  <headerFooter>
    <oddHeader>&amp;L&amp;"Tahoma,Kurzíva"Závěrečný účet za rok 2018&amp;R&amp;"Tahoma,Kurzíva"Tabulka č. 34</oddHeader>
    <oddFooter>&amp;C&amp;"Tahoma,Obyčejné"&amp;P</oddFooter>
  </headerFooter>
  <rowBreaks count="1" manualBreakCount="1">
    <brk id="74"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showGridLines="0" zoomScaleNormal="100" zoomScaleSheetLayoutView="100" workbookViewId="0">
      <selection activeCell="I2" sqref="I2"/>
    </sheetView>
  </sheetViews>
  <sheetFormatPr defaultRowHeight="12.75" x14ac:dyDescent="0.2"/>
  <cols>
    <col min="1" max="1" width="6.7109375" style="485" customWidth="1"/>
    <col min="2" max="2" width="58.42578125" style="485" customWidth="1"/>
    <col min="3" max="3" width="8.5703125" style="533" customWidth="1"/>
    <col min="4" max="7" width="15.42578125" style="485" customWidth="1"/>
    <col min="8" max="16384" width="9.140625" style="485"/>
  </cols>
  <sheetData>
    <row r="1" spans="1:9" s="522" customFormat="1" ht="18" customHeight="1" x14ac:dyDescent="0.2">
      <c r="A1" s="1203" t="s">
        <v>1350</v>
      </c>
      <c r="B1" s="1203"/>
      <c r="C1" s="1203"/>
      <c r="D1" s="1203"/>
      <c r="E1" s="1203"/>
      <c r="F1" s="1203"/>
      <c r="G1" s="1203"/>
    </row>
    <row r="2" spans="1:9" s="523" customFormat="1" ht="18" customHeight="1" x14ac:dyDescent="0.2">
      <c r="A2" s="1203" t="s">
        <v>1978</v>
      </c>
      <c r="B2" s="1203"/>
      <c r="C2" s="1203"/>
      <c r="D2" s="1203"/>
      <c r="E2" s="1203"/>
      <c r="F2" s="1203"/>
      <c r="G2" s="1203"/>
    </row>
    <row r="4" spans="1:9" ht="12.75" customHeight="1" x14ac:dyDescent="0.2">
      <c r="A4" s="524"/>
      <c r="B4" s="525"/>
      <c r="C4" s="526"/>
      <c r="D4" s="527">
        <v>1</v>
      </c>
      <c r="E4" s="527">
        <v>2</v>
      </c>
      <c r="F4" s="527">
        <v>3</v>
      </c>
      <c r="G4" s="527">
        <v>4</v>
      </c>
    </row>
    <row r="5" spans="1:9" s="528" customFormat="1" x14ac:dyDescent="0.2">
      <c r="A5" s="1225" t="s">
        <v>1352</v>
      </c>
      <c r="B5" s="1226"/>
      <c r="C5" s="1229" t="s">
        <v>1353</v>
      </c>
      <c r="D5" s="1231" t="s">
        <v>1797</v>
      </c>
      <c r="E5" s="1231"/>
      <c r="F5" s="1231" t="s">
        <v>1798</v>
      </c>
      <c r="G5" s="1231"/>
    </row>
    <row r="6" spans="1:9" s="528" customFormat="1" ht="21" x14ac:dyDescent="0.2">
      <c r="A6" s="1227"/>
      <c r="B6" s="1228"/>
      <c r="C6" s="1230"/>
      <c r="D6" s="529" t="s">
        <v>1799</v>
      </c>
      <c r="E6" s="529" t="s">
        <v>1800</v>
      </c>
      <c r="F6" s="530" t="s">
        <v>1799</v>
      </c>
      <c r="G6" s="530" t="s">
        <v>1800</v>
      </c>
    </row>
    <row r="7" spans="1:9" s="528" customFormat="1" x14ac:dyDescent="0.2">
      <c r="A7" s="490" t="s">
        <v>1361</v>
      </c>
      <c r="B7" s="490" t="s">
        <v>1801</v>
      </c>
      <c r="C7" s="491" t="s">
        <v>70</v>
      </c>
      <c r="D7" s="531">
        <v>1081514.6741600002</v>
      </c>
      <c r="E7" s="531">
        <v>10150.813609999999</v>
      </c>
      <c r="F7" s="531">
        <v>948831.02609000006</v>
      </c>
      <c r="G7" s="531">
        <v>86302.449699999997</v>
      </c>
      <c r="I7" s="485"/>
    </row>
    <row r="8" spans="1:9" x14ac:dyDescent="0.2">
      <c r="A8" s="448" t="s">
        <v>1363</v>
      </c>
      <c r="B8" s="448" t="s">
        <v>1802</v>
      </c>
      <c r="C8" s="497" t="s">
        <v>70</v>
      </c>
      <c r="D8" s="531">
        <v>1080128.0273699998</v>
      </c>
      <c r="E8" s="531">
        <v>9633.2414100000005</v>
      </c>
      <c r="F8" s="531">
        <v>946670.08879999991</v>
      </c>
      <c r="G8" s="531">
        <v>82490.41840000001</v>
      </c>
    </row>
    <row r="9" spans="1:9" x14ac:dyDescent="0.2">
      <c r="A9" s="461" t="s">
        <v>1365</v>
      </c>
      <c r="B9" s="461" t="s">
        <v>1803</v>
      </c>
      <c r="C9" s="503" t="s">
        <v>1804</v>
      </c>
      <c r="D9" s="492">
        <v>112128.20527999999</v>
      </c>
      <c r="E9" s="492">
        <v>3013.8568700000001</v>
      </c>
      <c r="F9" s="492">
        <v>117544.54529000001</v>
      </c>
      <c r="G9" s="492">
        <v>29101.336460000002</v>
      </c>
    </row>
    <row r="10" spans="1:9" x14ac:dyDescent="0.2">
      <c r="A10" s="451" t="s">
        <v>1368</v>
      </c>
      <c r="B10" s="451" t="s">
        <v>1805</v>
      </c>
      <c r="C10" s="458" t="s">
        <v>1806</v>
      </c>
      <c r="D10" s="492">
        <v>8503.7755099999995</v>
      </c>
      <c r="E10" s="492">
        <v>192.45501000000002</v>
      </c>
      <c r="F10" s="492">
        <v>8078.1658499999994</v>
      </c>
      <c r="G10" s="492">
        <v>1318.1625800000002</v>
      </c>
    </row>
    <row r="11" spans="1:9" x14ac:dyDescent="0.2">
      <c r="A11" s="451" t="s">
        <v>1371</v>
      </c>
      <c r="B11" s="451" t="s">
        <v>1807</v>
      </c>
      <c r="C11" s="458" t="s">
        <v>1808</v>
      </c>
      <c r="D11" s="492"/>
      <c r="E11" s="492"/>
      <c r="F11" s="492"/>
      <c r="G11" s="492"/>
    </row>
    <row r="12" spans="1:9" x14ac:dyDescent="0.2">
      <c r="A12" s="451" t="s">
        <v>1374</v>
      </c>
      <c r="B12" s="451" t="s">
        <v>1809</v>
      </c>
      <c r="C12" s="458" t="s">
        <v>1810</v>
      </c>
      <c r="D12" s="492"/>
      <c r="E12" s="492"/>
      <c r="F12" s="492"/>
      <c r="G12" s="492"/>
    </row>
    <row r="13" spans="1:9" x14ac:dyDescent="0.2">
      <c r="A13" s="451" t="s">
        <v>1377</v>
      </c>
      <c r="B13" s="451" t="s">
        <v>1811</v>
      </c>
      <c r="C13" s="458" t="s">
        <v>1812</v>
      </c>
      <c r="D13" s="492">
        <v>-5280.4308499999997</v>
      </c>
      <c r="E13" s="492"/>
      <c r="F13" s="492">
        <v>-4423.9325599999993</v>
      </c>
      <c r="G13" s="492"/>
    </row>
    <row r="14" spans="1:9" x14ac:dyDescent="0.2">
      <c r="A14" s="451" t="s">
        <v>1380</v>
      </c>
      <c r="B14" s="451" t="s">
        <v>1813</v>
      </c>
      <c r="C14" s="458" t="s">
        <v>1814</v>
      </c>
      <c r="D14" s="492">
        <v>-2440.3100199999999</v>
      </c>
      <c r="E14" s="492"/>
      <c r="F14" s="492">
        <v>-4859.0669800000005</v>
      </c>
      <c r="G14" s="492"/>
    </row>
    <row r="15" spans="1:9" x14ac:dyDescent="0.2">
      <c r="A15" s="451" t="s">
        <v>1383</v>
      </c>
      <c r="B15" s="451" t="s">
        <v>1815</v>
      </c>
      <c r="C15" s="458" t="s">
        <v>1816</v>
      </c>
      <c r="D15" s="492"/>
      <c r="E15" s="492"/>
      <c r="F15" s="492"/>
      <c r="G15" s="492"/>
    </row>
    <row r="16" spans="1:9" x14ac:dyDescent="0.2">
      <c r="A16" s="451" t="s">
        <v>1386</v>
      </c>
      <c r="B16" s="451" t="s">
        <v>211</v>
      </c>
      <c r="C16" s="458" t="s">
        <v>1817</v>
      </c>
      <c r="D16" s="492">
        <v>486262.59457000002</v>
      </c>
      <c r="E16" s="492">
        <v>324.50423000000001</v>
      </c>
      <c r="F16" s="492">
        <v>389834.71398</v>
      </c>
      <c r="G16" s="492">
        <v>8826.77441</v>
      </c>
    </row>
    <row r="17" spans="1:7" x14ac:dyDescent="0.2">
      <c r="A17" s="451" t="s">
        <v>1389</v>
      </c>
      <c r="B17" s="451" t="s">
        <v>1818</v>
      </c>
      <c r="C17" s="458" t="s">
        <v>1819</v>
      </c>
      <c r="D17" s="492">
        <v>2635.2089799999999</v>
      </c>
      <c r="E17" s="492">
        <v>52.822749999999999</v>
      </c>
      <c r="F17" s="492">
        <v>2527.4111699999999</v>
      </c>
      <c r="G17" s="492">
        <v>438.19083000000001</v>
      </c>
    </row>
    <row r="18" spans="1:7" x14ac:dyDescent="0.2">
      <c r="A18" s="451" t="s">
        <v>1820</v>
      </c>
      <c r="B18" s="451" t="s">
        <v>1821</v>
      </c>
      <c r="C18" s="458" t="s">
        <v>1822</v>
      </c>
      <c r="D18" s="492">
        <v>147.6294</v>
      </c>
      <c r="E18" s="492"/>
      <c r="F18" s="492">
        <v>120.34689999999999</v>
      </c>
      <c r="G18" s="492"/>
    </row>
    <row r="19" spans="1:7" x14ac:dyDescent="0.2">
      <c r="A19" s="451" t="s">
        <v>1823</v>
      </c>
      <c r="B19" s="451" t="s">
        <v>1824</v>
      </c>
      <c r="C19" s="458" t="s">
        <v>1825</v>
      </c>
      <c r="D19" s="492">
        <v>-11402.824420000001</v>
      </c>
      <c r="E19" s="492"/>
      <c r="F19" s="492">
        <v>-11626.43312</v>
      </c>
      <c r="G19" s="492"/>
    </row>
    <row r="20" spans="1:7" x14ac:dyDescent="0.2">
      <c r="A20" s="451" t="s">
        <v>1826</v>
      </c>
      <c r="B20" s="451" t="s">
        <v>1827</v>
      </c>
      <c r="C20" s="458" t="s">
        <v>1828</v>
      </c>
      <c r="D20" s="492">
        <v>18863.633989999998</v>
      </c>
      <c r="E20" s="492">
        <v>258.31167999999997</v>
      </c>
      <c r="F20" s="492">
        <v>14051.843060000001</v>
      </c>
      <c r="G20" s="492">
        <v>2610.92272</v>
      </c>
    </row>
    <row r="21" spans="1:7" x14ac:dyDescent="0.2">
      <c r="A21" s="451" t="s">
        <v>1829</v>
      </c>
      <c r="B21" s="451" t="s">
        <v>1830</v>
      </c>
      <c r="C21" s="458" t="s">
        <v>1831</v>
      </c>
      <c r="D21" s="492">
        <v>170805.51934</v>
      </c>
      <c r="E21" s="492">
        <v>3375.45766</v>
      </c>
      <c r="F21" s="492">
        <v>150396.52644999998</v>
      </c>
      <c r="G21" s="492">
        <v>24892.760549999999</v>
      </c>
    </row>
    <row r="22" spans="1:7" x14ac:dyDescent="0.2">
      <c r="A22" s="451" t="s">
        <v>1832</v>
      </c>
      <c r="B22" s="451" t="s">
        <v>1833</v>
      </c>
      <c r="C22" s="458" t="s">
        <v>1834</v>
      </c>
      <c r="D22" s="492">
        <v>57922.329369999999</v>
      </c>
      <c r="E22" s="492">
        <v>1145.3066299999998</v>
      </c>
      <c r="F22" s="492">
        <v>50952.015240000001</v>
      </c>
      <c r="G22" s="492">
        <v>8501.8697599999996</v>
      </c>
    </row>
    <row r="23" spans="1:7" x14ac:dyDescent="0.2">
      <c r="A23" s="451" t="s">
        <v>1835</v>
      </c>
      <c r="B23" s="451" t="s">
        <v>1836</v>
      </c>
      <c r="C23" s="458" t="s">
        <v>1837</v>
      </c>
      <c r="D23" s="492">
        <v>959.00431000000003</v>
      </c>
      <c r="E23" s="492">
        <v>19.548689999999997</v>
      </c>
      <c r="F23" s="492">
        <v>805.09334000000001</v>
      </c>
      <c r="G23" s="492">
        <v>137.68765999999999</v>
      </c>
    </row>
    <row r="24" spans="1:7" x14ac:dyDescent="0.2">
      <c r="A24" s="451" t="s">
        <v>1838</v>
      </c>
      <c r="B24" s="451" t="s">
        <v>1839</v>
      </c>
      <c r="C24" s="458" t="s">
        <v>1840</v>
      </c>
      <c r="D24" s="492">
        <v>7734.7641900000008</v>
      </c>
      <c r="E24" s="492">
        <v>173.60565</v>
      </c>
      <c r="F24" s="492">
        <v>6555.9138700000003</v>
      </c>
      <c r="G24" s="492">
        <v>1118.46693</v>
      </c>
    </row>
    <row r="25" spans="1:7" x14ac:dyDescent="0.2">
      <c r="A25" s="451" t="s">
        <v>1841</v>
      </c>
      <c r="B25" s="451" t="s">
        <v>1842</v>
      </c>
      <c r="C25" s="458" t="s">
        <v>1843</v>
      </c>
      <c r="D25" s="492"/>
      <c r="E25" s="492"/>
      <c r="F25" s="492"/>
      <c r="G25" s="492"/>
    </row>
    <row r="26" spans="1:7" x14ac:dyDescent="0.2">
      <c r="A26" s="451" t="s">
        <v>1844</v>
      </c>
      <c r="B26" s="451" t="s">
        <v>1845</v>
      </c>
      <c r="C26" s="458" t="s">
        <v>1846</v>
      </c>
      <c r="D26" s="492">
        <v>3.375</v>
      </c>
      <c r="E26" s="492">
        <v>252.00200000000001</v>
      </c>
      <c r="F26" s="492"/>
      <c r="G26" s="492">
        <v>190.64699999999999</v>
      </c>
    </row>
    <row r="27" spans="1:7" x14ac:dyDescent="0.2">
      <c r="A27" s="451" t="s">
        <v>1847</v>
      </c>
      <c r="B27" s="451" t="s">
        <v>1848</v>
      </c>
      <c r="C27" s="458" t="s">
        <v>1849</v>
      </c>
      <c r="D27" s="492"/>
      <c r="E27" s="492"/>
      <c r="F27" s="492"/>
      <c r="G27" s="492"/>
    </row>
    <row r="28" spans="1:7" x14ac:dyDescent="0.2">
      <c r="A28" s="451" t="s">
        <v>1850</v>
      </c>
      <c r="B28" s="451" t="s">
        <v>1851</v>
      </c>
      <c r="C28" s="458" t="s">
        <v>1852</v>
      </c>
      <c r="D28" s="492">
        <v>300.98259999999999</v>
      </c>
      <c r="E28" s="492">
        <v>3.6594899999999999</v>
      </c>
      <c r="F28" s="492">
        <v>405.77701000000002</v>
      </c>
      <c r="G28" s="492">
        <v>51.909410000000001</v>
      </c>
    </row>
    <row r="29" spans="1:7" x14ac:dyDescent="0.2">
      <c r="A29" s="451" t="s">
        <v>1853</v>
      </c>
      <c r="B29" s="451" t="s">
        <v>1854</v>
      </c>
      <c r="C29" s="458" t="s">
        <v>1855</v>
      </c>
      <c r="D29" s="492"/>
      <c r="E29" s="492"/>
      <c r="F29" s="492">
        <v>3.5999999999999997E-2</v>
      </c>
      <c r="G29" s="492"/>
    </row>
    <row r="30" spans="1:7" x14ac:dyDescent="0.2">
      <c r="A30" s="451" t="s">
        <v>1856</v>
      </c>
      <c r="B30" s="451" t="s">
        <v>1857</v>
      </c>
      <c r="C30" s="458" t="s">
        <v>1858</v>
      </c>
      <c r="D30" s="492"/>
      <c r="E30" s="492"/>
      <c r="F30" s="492">
        <v>32</v>
      </c>
      <c r="G30" s="492"/>
    </row>
    <row r="31" spans="1:7" x14ac:dyDescent="0.2">
      <c r="A31" s="451" t="s">
        <v>1859</v>
      </c>
      <c r="B31" s="451" t="s">
        <v>1860</v>
      </c>
      <c r="C31" s="458" t="s">
        <v>1861</v>
      </c>
      <c r="D31" s="492"/>
      <c r="E31" s="492"/>
      <c r="F31" s="492"/>
      <c r="G31" s="492"/>
    </row>
    <row r="32" spans="1:7" x14ac:dyDescent="0.2">
      <c r="A32" s="451" t="s">
        <v>1862</v>
      </c>
      <c r="B32" s="451" t="s">
        <v>1863</v>
      </c>
      <c r="C32" s="458" t="s">
        <v>1864</v>
      </c>
      <c r="D32" s="492">
        <v>76.068579999999997</v>
      </c>
      <c r="E32" s="492"/>
      <c r="F32" s="492">
        <v>15.023950000000001</v>
      </c>
      <c r="G32" s="492"/>
    </row>
    <row r="33" spans="1:7" x14ac:dyDescent="0.2">
      <c r="A33" s="451" t="s">
        <v>1865</v>
      </c>
      <c r="B33" s="451" t="s">
        <v>1866</v>
      </c>
      <c r="C33" s="458" t="s">
        <v>1867</v>
      </c>
      <c r="D33" s="492">
        <v>638.43872999999996</v>
      </c>
      <c r="E33" s="492"/>
      <c r="F33" s="492">
        <v>4141.7556699999996</v>
      </c>
      <c r="G33" s="492"/>
    </row>
    <row r="34" spans="1:7" x14ac:dyDescent="0.2">
      <c r="A34" s="451" t="s">
        <v>1868</v>
      </c>
      <c r="B34" s="451" t="s">
        <v>1869</v>
      </c>
      <c r="C34" s="458" t="s">
        <v>1870</v>
      </c>
      <c r="D34" s="492">
        <v>1270.24794</v>
      </c>
      <c r="E34" s="492"/>
      <c r="F34" s="492">
        <v>900.56954000000007</v>
      </c>
      <c r="G34" s="492"/>
    </row>
    <row r="35" spans="1:7" x14ac:dyDescent="0.2">
      <c r="A35" s="451" t="s">
        <v>1871</v>
      </c>
      <c r="B35" s="451" t="s">
        <v>1872</v>
      </c>
      <c r="C35" s="458" t="s">
        <v>1873</v>
      </c>
      <c r="D35" s="492">
        <v>229093.52153</v>
      </c>
      <c r="E35" s="492">
        <v>801.63747000000001</v>
      </c>
      <c r="F35" s="492">
        <v>218391.75016999998</v>
      </c>
      <c r="G35" s="492">
        <v>5026.5327300000008</v>
      </c>
    </row>
    <row r="36" spans="1:7" x14ac:dyDescent="0.2">
      <c r="A36" s="451" t="s">
        <v>1874</v>
      </c>
      <c r="B36" s="451" t="s">
        <v>1875</v>
      </c>
      <c r="C36" s="458" t="s">
        <v>1876</v>
      </c>
      <c r="D36" s="492"/>
      <c r="E36" s="492"/>
      <c r="F36" s="492"/>
      <c r="G36" s="492"/>
    </row>
    <row r="37" spans="1:7" x14ac:dyDescent="0.2">
      <c r="A37" s="451" t="s">
        <v>1877</v>
      </c>
      <c r="B37" s="451" t="s">
        <v>1878</v>
      </c>
      <c r="C37" s="458" t="s">
        <v>1879</v>
      </c>
      <c r="D37" s="492"/>
      <c r="E37" s="492"/>
      <c r="F37" s="492"/>
      <c r="G37" s="492"/>
    </row>
    <row r="38" spans="1:7" x14ac:dyDescent="0.2">
      <c r="A38" s="451" t="s">
        <v>1880</v>
      </c>
      <c r="B38" s="451" t="s">
        <v>1881</v>
      </c>
      <c r="C38" s="458" t="s">
        <v>1882</v>
      </c>
      <c r="D38" s="492"/>
      <c r="E38" s="492"/>
      <c r="F38" s="492"/>
      <c r="G38" s="492"/>
    </row>
    <row r="39" spans="1:7" x14ac:dyDescent="0.2">
      <c r="A39" s="451" t="s">
        <v>1883</v>
      </c>
      <c r="B39" s="451" t="s">
        <v>1884</v>
      </c>
      <c r="C39" s="458" t="s">
        <v>1885</v>
      </c>
      <c r="D39" s="492"/>
      <c r="E39" s="492"/>
      <c r="F39" s="492"/>
      <c r="G39" s="492"/>
    </row>
    <row r="40" spans="1:7" x14ac:dyDescent="0.2">
      <c r="A40" s="451" t="s">
        <v>1886</v>
      </c>
      <c r="B40" s="451" t="s">
        <v>1887</v>
      </c>
      <c r="C40" s="458" t="s">
        <v>1888</v>
      </c>
      <c r="D40" s="492"/>
      <c r="E40" s="492"/>
      <c r="F40" s="492"/>
      <c r="G40" s="492"/>
    </row>
    <row r="41" spans="1:7" x14ac:dyDescent="0.2">
      <c r="A41" s="451" t="s">
        <v>1889</v>
      </c>
      <c r="B41" s="451" t="s">
        <v>1890</v>
      </c>
      <c r="C41" s="458" t="s">
        <v>1891</v>
      </c>
      <c r="D41" s="492"/>
      <c r="E41" s="492"/>
      <c r="F41" s="492"/>
      <c r="G41" s="492"/>
    </row>
    <row r="42" spans="1:7" x14ac:dyDescent="0.2">
      <c r="A42" s="451" t="s">
        <v>1892</v>
      </c>
      <c r="B42" s="451" t="s">
        <v>1893</v>
      </c>
      <c r="C42" s="458" t="s">
        <v>1894</v>
      </c>
      <c r="D42" s="492">
        <v>1758.74568</v>
      </c>
      <c r="E42" s="492">
        <v>20.07328</v>
      </c>
      <c r="F42" s="492">
        <v>2092.28341</v>
      </c>
      <c r="G42" s="492">
        <v>275.15733</v>
      </c>
    </row>
    <row r="43" spans="1:7" x14ac:dyDescent="0.2">
      <c r="A43" s="451" t="s">
        <v>1895</v>
      </c>
      <c r="B43" s="451" t="s">
        <v>1896</v>
      </c>
      <c r="C43" s="458" t="s">
        <v>1897</v>
      </c>
      <c r="D43" s="492">
        <v>147.54766000000001</v>
      </c>
      <c r="E43" s="492"/>
      <c r="F43" s="492">
        <v>733.75056000000006</v>
      </c>
      <c r="G43" s="492">
        <v>2.9999999999999997E-5</v>
      </c>
    </row>
    <row r="44" spans="1:7" x14ac:dyDescent="0.2">
      <c r="A44" s="448" t="s">
        <v>1392</v>
      </c>
      <c r="B44" s="448" t="s">
        <v>1898</v>
      </c>
      <c r="C44" s="497" t="s">
        <v>70</v>
      </c>
      <c r="D44" s="531">
        <v>9.3999999999999997E-4</v>
      </c>
      <c r="E44" s="531">
        <v>2.0000000000000001E-4</v>
      </c>
      <c r="F44" s="531">
        <v>0</v>
      </c>
      <c r="G44" s="531">
        <v>2.9999999999999997E-4</v>
      </c>
    </row>
    <row r="45" spans="1:7" x14ac:dyDescent="0.2">
      <c r="A45" s="451" t="s">
        <v>1394</v>
      </c>
      <c r="B45" s="451" t="s">
        <v>1899</v>
      </c>
      <c r="C45" s="458" t="s">
        <v>1900</v>
      </c>
      <c r="D45" s="492"/>
      <c r="E45" s="492"/>
      <c r="F45" s="492"/>
      <c r="G45" s="492"/>
    </row>
    <row r="46" spans="1:7" x14ac:dyDescent="0.2">
      <c r="A46" s="451" t="s">
        <v>1396</v>
      </c>
      <c r="B46" s="451" t="s">
        <v>1901</v>
      </c>
      <c r="C46" s="458" t="s">
        <v>1902</v>
      </c>
      <c r="D46" s="492"/>
      <c r="E46" s="492"/>
      <c r="F46" s="492"/>
      <c r="G46" s="492"/>
    </row>
    <row r="47" spans="1:7" x14ac:dyDescent="0.2">
      <c r="A47" s="451" t="s">
        <v>1399</v>
      </c>
      <c r="B47" s="451" t="s">
        <v>1903</v>
      </c>
      <c r="C47" s="458" t="s">
        <v>1904</v>
      </c>
      <c r="D47" s="492"/>
      <c r="E47" s="492"/>
      <c r="F47" s="492"/>
      <c r="G47" s="492"/>
    </row>
    <row r="48" spans="1:7" x14ac:dyDescent="0.2">
      <c r="A48" s="451" t="s">
        <v>1402</v>
      </c>
      <c r="B48" s="451" t="s">
        <v>1905</v>
      </c>
      <c r="C48" s="458" t="s">
        <v>1906</v>
      </c>
      <c r="D48" s="492"/>
      <c r="E48" s="492"/>
      <c r="F48" s="492"/>
      <c r="G48" s="492"/>
    </row>
    <row r="49" spans="1:7" x14ac:dyDescent="0.2">
      <c r="A49" s="451" t="s">
        <v>1405</v>
      </c>
      <c r="B49" s="451" t="s">
        <v>1907</v>
      </c>
      <c r="C49" s="458" t="s">
        <v>1908</v>
      </c>
      <c r="D49" s="492"/>
      <c r="E49" s="492"/>
      <c r="F49" s="492"/>
      <c r="G49" s="492"/>
    </row>
    <row r="50" spans="1:7" x14ac:dyDescent="0.2">
      <c r="A50" s="448" t="s">
        <v>1423</v>
      </c>
      <c r="B50" s="448" t="s">
        <v>1909</v>
      </c>
      <c r="C50" s="497" t="s">
        <v>70</v>
      </c>
      <c r="D50" s="531">
        <v>0</v>
      </c>
      <c r="E50" s="531">
        <v>0</v>
      </c>
      <c r="F50" s="531">
        <v>0</v>
      </c>
      <c r="G50" s="531">
        <v>0</v>
      </c>
    </row>
    <row r="51" spans="1:7" x14ac:dyDescent="0.2">
      <c r="A51" s="451" t="s">
        <v>1425</v>
      </c>
      <c r="B51" s="451" t="s">
        <v>1910</v>
      </c>
      <c r="C51" s="458" t="s">
        <v>1911</v>
      </c>
      <c r="D51" s="492"/>
      <c r="E51" s="492"/>
      <c r="F51" s="492"/>
      <c r="G51" s="492"/>
    </row>
    <row r="52" spans="1:7" x14ac:dyDescent="0.2">
      <c r="A52" s="451" t="s">
        <v>1428</v>
      </c>
      <c r="B52" s="451" t="s">
        <v>1912</v>
      </c>
      <c r="C52" s="458" t="s">
        <v>1913</v>
      </c>
      <c r="D52" s="492"/>
      <c r="E52" s="492"/>
      <c r="F52" s="492"/>
      <c r="G52" s="492"/>
    </row>
    <row r="53" spans="1:7" x14ac:dyDescent="0.2">
      <c r="A53" s="448" t="s">
        <v>1914</v>
      </c>
      <c r="B53" s="448" t="s">
        <v>1542</v>
      </c>
      <c r="C53" s="497" t="s">
        <v>70</v>
      </c>
      <c r="D53" s="531">
        <v>1386.6458500000001</v>
      </c>
      <c r="E53" s="531">
        <v>517.572</v>
      </c>
      <c r="F53" s="531">
        <v>2160.9372899999998</v>
      </c>
      <c r="G53" s="531">
        <v>3812.0309999999999</v>
      </c>
    </row>
    <row r="54" spans="1:7" x14ac:dyDescent="0.2">
      <c r="A54" s="451" t="s">
        <v>1915</v>
      </c>
      <c r="B54" s="451" t="s">
        <v>1542</v>
      </c>
      <c r="C54" s="458" t="s">
        <v>1916</v>
      </c>
      <c r="D54" s="492">
        <v>1386.6458500000001</v>
      </c>
      <c r="E54" s="492">
        <v>517.572</v>
      </c>
      <c r="F54" s="492">
        <v>2160.9372899999998</v>
      </c>
      <c r="G54" s="492">
        <v>3812.0309999999999</v>
      </c>
    </row>
    <row r="55" spans="1:7" x14ac:dyDescent="0.2">
      <c r="A55" s="451" t="s">
        <v>1917</v>
      </c>
      <c r="B55" s="451" t="s">
        <v>1918</v>
      </c>
      <c r="C55" s="458" t="s">
        <v>1919</v>
      </c>
      <c r="D55" s="492"/>
      <c r="E55" s="492"/>
      <c r="F55" s="492"/>
      <c r="G55" s="492"/>
    </row>
    <row r="56" spans="1:7" x14ac:dyDescent="0.2">
      <c r="A56" s="448" t="s">
        <v>1469</v>
      </c>
      <c r="B56" s="448" t="s">
        <v>1920</v>
      </c>
      <c r="C56" s="497" t="s">
        <v>70</v>
      </c>
      <c r="D56" s="531">
        <v>1081540.9036600001</v>
      </c>
      <c r="E56" s="531">
        <v>12376.60608</v>
      </c>
      <c r="F56" s="531">
        <v>945785.34603000002</v>
      </c>
      <c r="G56" s="531">
        <v>104890.58167</v>
      </c>
    </row>
    <row r="57" spans="1:7" x14ac:dyDescent="0.2">
      <c r="A57" s="448" t="s">
        <v>1471</v>
      </c>
      <c r="B57" s="448" t="s">
        <v>1921</v>
      </c>
      <c r="C57" s="497" t="s">
        <v>70</v>
      </c>
      <c r="D57" s="531">
        <v>74589.450559999997</v>
      </c>
      <c r="E57" s="531">
        <v>12376.60608</v>
      </c>
      <c r="F57" s="531">
        <v>43281.123979999997</v>
      </c>
      <c r="G57" s="531">
        <v>104890.58167</v>
      </c>
    </row>
    <row r="58" spans="1:7" x14ac:dyDescent="0.2">
      <c r="A58" s="451" t="s">
        <v>1473</v>
      </c>
      <c r="B58" s="451" t="s">
        <v>1922</v>
      </c>
      <c r="C58" s="458" t="s">
        <v>1923</v>
      </c>
      <c r="D58" s="492"/>
      <c r="E58" s="492"/>
      <c r="F58" s="492"/>
      <c r="G58" s="492"/>
    </row>
    <row r="59" spans="1:7" x14ac:dyDescent="0.2">
      <c r="A59" s="451" t="s">
        <v>1476</v>
      </c>
      <c r="B59" s="451" t="s">
        <v>1924</v>
      </c>
      <c r="C59" s="458" t="s">
        <v>1925</v>
      </c>
      <c r="D59" s="492">
        <v>155.42637999999999</v>
      </c>
      <c r="E59" s="492">
        <v>12376.60608</v>
      </c>
      <c r="F59" s="492">
        <v>44.46913</v>
      </c>
      <c r="G59" s="492">
        <v>104890.58167</v>
      </c>
    </row>
    <row r="60" spans="1:7" x14ac:dyDescent="0.2">
      <c r="A60" s="451" t="s">
        <v>1479</v>
      </c>
      <c r="B60" s="451" t="s">
        <v>1926</v>
      </c>
      <c r="C60" s="458" t="s">
        <v>1927</v>
      </c>
      <c r="D60" s="492">
        <v>6485.5171600000003</v>
      </c>
      <c r="E60" s="492"/>
      <c r="F60" s="492">
        <v>8834.4950900000003</v>
      </c>
      <c r="G60" s="492"/>
    </row>
    <row r="61" spans="1:7" x14ac:dyDescent="0.2">
      <c r="A61" s="451" t="s">
        <v>1482</v>
      </c>
      <c r="B61" s="451" t="s">
        <v>1928</v>
      </c>
      <c r="C61" s="458" t="s">
        <v>1929</v>
      </c>
      <c r="D61" s="492"/>
      <c r="E61" s="492"/>
      <c r="F61" s="492"/>
      <c r="G61" s="492"/>
    </row>
    <row r="62" spans="1:7" x14ac:dyDescent="0.2">
      <c r="A62" s="451" t="s">
        <v>1494</v>
      </c>
      <c r="B62" s="451" t="s">
        <v>1930</v>
      </c>
      <c r="C62" s="458" t="s">
        <v>1931</v>
      </c>
      <c r="D62" s="492"/>
      <c r="E62" s="492"/>
      <c r="F62" s="492"/>
      <c r="G62" s="492"/>
    </row>
    <row r="63" spans="1:7" x14ac:dyDescent="0.2">
      <c r="A63" s="451" t="s">
        <v>1497</v>
      </c>
      <c r="B63" s="451" t="s">
        <v>1854</v>
      </c>
      <c r="C63" s="458" t="s">
        <v>1932</v>
      </c>
      <c r="D63" s="492">
        <v>306.84169000000003</v>
      </c>
      <c r="E63" s="492"/>
      <c r="F63" s="492">
        <v>314.19238999999999</v>
      </c>
      <c r="G63" s="492"/>
    </row>
    <row r="64" spans="1:7" x14ac:dyDescent="0.2">
      <c r="A64" s="451" t="s">
        <v>1500</v>
      </c>
      <c r="B64" s="451" t="s">
        <v>1857</v>
      </c>
      <c r="C64" s="458" t="s">
        <v>1933</v>
      </c>
      <c r="D64" s="492"/>
      <c r="E64" s="492"/>
      <c r="F64" s="492"/>
      <c r="G64" s="492"/>
    </row>
    <row r="65" spans="1:7" x14ac:dyDescent="0.2">
      <c r="A65" s="451" t="s">
        <v>1934</v>
      </c>
      <c r="B65" s="451" t="s">
        <v>1935</v>
      </c>
      <c r="C65" s="458" t="s">
        <v>1936</v>
      </c>
      <c r="D65" s="492"/>
      <c r="E65" s="492"/>
      <c r="F65" s="492"/>
      <c r="G65" s="492"/>
    </row>
    <row r="66" spans="1:7" x14ac:dyDescent="0.2">
      <c r="A66" s="451" t="s">
        <v>1937</v>
      </c>
      <c r="B66" s="451" t="s">
        <v>1938</v>
      </c>
      <c r="C66" s="458" t="s">
        <v>1939</v>
      </c>
      <c r="D66" s="492">
        <v>3168.0988700000003</v>
      </c>
      <c r="E66" s="492"/>
      <c r="F66" s="492">
        <v>4207.9486999999999</v>
      </c>
      <c r="G66" s="492"/>
    </row>
    <row r="67" spans="1:7" x14ac:dyDescent="0.2">
      <c r="A67" s="451" t="s">
        <v>1940</v>
      </c>
      <c r="B67" s="451" t="s">
        <v>1941</v>
      </c>
      <c r="C67" s="458" t="s">
        <v>1942</v>
      </c>
      <c r="D67" s="492"/>
      <c r="E67" s="492"/>
      <c r="F67" s="492"/>
      <c r="G67" s="492"/>
    </row>
    <row r="68" spans="1:7" x14ac:dyDescent="0.2">
      <c r="A68" s="451" t="s">
        <v>1943</v>
      </c>
      <c r="B68" s="451" t="s">
        <v>1944</v>
      </c>
      <c r="C68" s="458" t="s">
        <v>1945</v>
      </c>
      <c r="D68" s="492">
        <v>1140.7024799999999</v>
      </c>
      <c r="E68" s="492"/>
      <c r="F68" s="492">
        <v>1036.50729</v>
      </c>
      <c r="G68" s="492"/>
    </row>
    <row r="69" spans="1:7" x14ac:dyDescent="0.2">
      <c r="A69" s="451" t="s">
        <v>1946</v>
      </c>
      <c r="B69" s="451" t="s">
        <v>1947</v>
      </c>
      <c r="C69" s="458" t="s">
        <v>1948</v>
      </c>
      <c r="D69" s="492"/>
      <c r="E69" s="492"/>
      <c r="F69" s="492"/>
      <c r="G69" s="492"/>
    </row>
    <row r="70" spans="1:7" x14ac:dyDescent="0.2">
      <c r="A70" s="451" t="s">
        <v>1949</v>
      </c>
      <c r="B70" s="451" t="s">
        <v>1950</v>
      </c>
      <c r="C70" s="458" t="s">
        <v>1951</v>
      </c>
      <c r="D70" s="492">
        <v>58135.98201</v>
      </c>
      <c r="E70" s="492"/>
      <c r="F70" s="492">
        <v>23828.1463</v>
      </c>
      <c r="G70" s="492"/>
    </row>
    <row r="71" spans="1:7" x14ac:dyDescent="0.2">
      <c r="A71" s="451" t="s">
        <v>1952</v>
      </c>
      <c r="B71" s="451" t="s">
        <v>1953</v>
      </c>
      <c r="C71" s="458" t="s">
        <v>1954</v>
      </c>
      <c r="D71" s="492">
        <v>5196.8819699999995</v>
      </c>
      <c r="E71" s="492"/>
      <c r="F71" s="492">
        <v>5015.3650800000005</v>
      </c>
      <c r="G71" s="492"/>
    </row>
    <row r="72" spans="1:7" x14ac:dyDescent="0.2">
      <c r="A72" s="448" t="s">
        <v>1503</v>
      </c>
      <c r="B72" s="448" t="s">
        <v>1955</v>
      </c>
      <c r="C72" s="497" t="s">
        <v>70</v>
      </c>
      <c r="D72" s="531">
        <v>626.62830000000008</v>
      </c>
      <c r="E72" s="531">
        <v>0</v>
      </c>
      <c r="F72" s="531">
        <v>303.03305</v>
      </c>
      <c r="G72" s="531">
        <v>0</v>
      </c>
    </row>
    <row r="73" spans="1:7" x14ac:dyDescent="0.2">
      <c r="A73" s="451" t="s">
        <v>1505</v>
      </c>
      <c r="B73" s="451" t="s">
        <v>1956</v>
      </c>
      <c r="C73" s="458" t="s">
        <v>1957</v>
      </c>
      <c r="D73" s="492"/>
      <c r="E73" s="492"/>
      <c r="F73" s="492"/>
      <c r="G73" s="492"/>
    </row>
    <row r="74" spans="1:7" x14ac:dyDescent="0.2">
      <c r="A74" s="451" t="s">
        <v>1508</v>
      </c>
      <c r="B74" s="451" t="s">
        <v>1901</v>
      </c>
      <c r="C74" s="458" t="s">
        <v>1958</v>
      </c>
      <c r="D74" s="492">
        <v>625.72676999999999</v>
      </c>
      <c r="E74" s="492"/>
      <c r="F74" s="492">
        <v>302.14870999999999</v>
      </c>
      <c r="G74" s="492"/>
    </row>
    <row r="75" spans="1:7" x14ac:dyDescent="0.2">
      <c r="A75" s="451" t="s">
        <v>1511</v>
      </c>
      <c r="B75" s="451" t="s">
        <v>1959</v>
      </c>
      <c r="C75" s="458" t="s">
        <v>1960</v>
      </c>
      <c r="D75" s="492"/>
      <c r="E75" s="492"/>
      <c r="F75" s="492"/>
      <c r="G75" s="492"/>
    </row>
    <row r="76" spans="1:7" x14ac:dyDescent="0.2">
      <c r="A76" s="451" t="s">
        <v>1514</v>
      </c>
      <c r="B76" s="451" t="s">
        <v>1961</v>
      </c>
      <c r="C76" s="458" t="s">
        <v>1962</v>
      </c>
      <c r="D76" s="492"/>
      <c r="E76" s="492"/>
      <c r="F76" s="492"/>
      <c r="G76" s="492"/>
    </row>
    <row r="77" spans="1:7" x14ac:dyDescent="0.2">
      <c r="A77" s="451" t="s">
        <v>1520</v>
      </c>
      <c r="B77" s="451" t="s">
        <v>1963</v>
      </c>
      <c r="C77" s="458" t="s">
        <v>1964</v>
      </c>
      <c r="D77" s="492">
        <v>0.90152999999999994</v>
      </c>
      <c r="E77" s="492"/>
      <c r="F77" s="492">
        <v>0.88434000000000001</v>
      </c>
      <c r="G77" s="492"/>
    </row>
    <row r="78" spans="1:7" x14ac:dyDescent="0.2">
      <c r="A78" s="448" t="s">
        <v>1965</v>
      </c>
      <c r="B78" s="448" t="s">
        <v>1966</v>
      </c>
      <c r="C78" s="497" t="s">
        <v>70</v>
      </c>
      <c r="D78" s="531">
        <v>1006324.8247999999</v>
      </c>
      <c r="E78" s="531">
        <v>0</v>
      </c>
      <c r="F78" s="531">
        <v>902201.18900000001</v>
      </c>
      <c r="G78" s="531">
        <v>0</v>
      </c>
    </row>
    <row r="79" spans="1:7" x14ac:dyDescent="0.2">
      <c r="A79" s="451" t="s">
        <v>1967</v>
      </c>
      <c r="B79" s="451" t="s">
        <v>1968</v>
      </c>
      <c r="C79" s="458" t="s">
        <v>1969</v>
      </c>
      <c r="D79" s="492"/>
      <c r="E79" s="492"/>
      <c r="F79" s="492"/>
      <c r="G79" s="492"/>
    </row>
    <row r="80" spans="1:7" x14ac:dyDescent="0.2">
      <c r="A80" s="451" t="s">
        <v>1970</v>
      </c>
      <c r="B80" s="451" t="s">
        <v>1971</v>
      </c>
      <c r="C80" s="458" t="s">
        <v>1972</v>
      </c>
      <c r="D80" s="492">
        <v>1006324.8247999999</v>
      </c>
      <c r="E80" s="492"/>
      <c r="F80" s="492">
        <v>902201.18900000001</v>
      </c>
      <c r="G80" s="492"/>
    </row>
    <row r="81" spans="1:7" x14ac:dyDescent="0.2">
      <c r="A81" s="448" t="s">
        <v>1630</v>
      </c>
      <c r="B81" s="448" t="s">
        <v>1973</v>
      </c>
      <c r="C81" s="497" t="s">
        <v>70</v>
      </c>
      <c r="D81" s="532"/>
      <c r="E81" s="532"/>
      <c r="F81" s="532"/>
      <c r="G81" s="532"/>
    </row>
    <row r="82" spans="1:7" x14ac:dyDescent="0.2">
      <c r="A82" s="448" t="s">
        <v>1974</v>
      </c>
      <c r="B82" s="448" t="s">
        <v>1975</v>
      </c>
      <c r="C82" s="497" t="s">
        <v>70</v>
      </c>
      <c r="D82" s="531">
        <v>1412.87535</v>
      </c>
      <c r="E82" s="531">
        <v>2743.36447</v>
      </c>
      <c r="F82" s="531">
        <v>-884.74277000000006</v>
      </c>
      <c r="G82" s="531">
        <v>22400.162969999998</v>
      </c>
    </row>
    <row r="83" spans="1:7" x14ac:dyDescent="0.2">
      <c r="A83" s="448" t="s">
        <v>1976</v>
      </c>
      <c r="B83" s="448" t="s">
        <v>1675</v>
      </c>
      <c r="C83" s="497" t="s">
        <v>70</v>
      </c>
      <c r="D83" s="531">
        <v>26.229500000000002</v>
      </c>
      <c r="E83" s="531">
        <v>2225.7924700000003</v>
      </c>
      <c r="F83" s="531">
        <v>-3045.6800600000001</v>
      </c>
      <c r="G83" s="531">
        <v>18588.131969999999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6" orientation="portrait" useFirstPageNumber="1" r:id="rId1"/>
  <headerFooter>
    <oddHeader>&amp;L&amp;"Tahoma,Kurzíva"Závěrečný účet za rok 2018&amp;R&amp;"Tahoma,Kurzíva"Tabulka č. 35</oddHeader>
    <oddFooter>&amp;C&amp;"Tahoma,Obyčejné"&amp;P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2" sqref="I2"/>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8" width="9.140625" style="445" customWidth="1"/>
    <col min="9" max="16384" width="9.140625" style="445"/>
  </cols>
  <sheetData>
    <row r="1" spans="1:7" s="469" customFormat="1" ht="18" customHeight="1" x14ac:dyDescent="0.2">
      <c r="A1" s="1203" t="s">
        <v>1350</v>
      </c>
      <c r="B1" s="1203"/>
      <c r="C1" s="1203"/>
      <c r="D1" s="1203"/>
      <c r="E1" s="1203"/>
      <c r="F1" s="1203"/>
      <c r="G1" s="1203"/>
    </row>
    <row r="2" spans="1:7" s="469" customFormat="1" ht="18" customHeight="1" x14ac:dyDescent="0.2">
      <c r="A2" s="1155" t="s">
        <v>1979</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1128108.9028099999</v>
      </c>
      <c r="E8" s="450">
        <v>290379.34066000005</v>
      </c>
      <c r="F8" s="450">
        <v>837729.56215000001</v>
      </c>
      <c r="G8" s="450">
        <v>806644.88247000007</v>
      </c>
    </row>
    <row r="9" spans="1:7" s="511" customFormat="1" x14ac:dyDescent="0.2">
      <c r="A9" s="490" t="s">
        <v>1361</v>
      </c>
      <c r="B9" s="490" t="s">
        <v>1362</v>
      </c>
      <c r="C9" s="491" t="s">
        <v>70</v>
      </c>
      <c r="D9" s="450">
        <v>1044717.0073200001</v>
      </c>
      <c r="E9" s="450">
        <v>290379.34066000005</v>
      </c>
      <c r="F9" s="450">
        <v>754337.66665999999</v>
      </c>
      <c r="G9" s="450">
        <v>733745.66144000005</v>
      </c>
    </row>
    <row r="10" spans="1:7" s="511" customFormat="1" x14ac:dyDescent="0.2">
      <c r="A10" s="490" t="s">
        <v>1363</v>
      </c>
      <c r="B10" s="490" t="s">
        <v>1364</v>
      </c>
      <c r="C10" s="491" t="s">
        <v>70</v>
      </c>
      <c r="D10" s="450">
        <v>12424.14158</v>
      </c>
      <c r="E10" s="450">
        <v>10188.0684</v>
      </c>
      <c r="F10" s="450">
        <v>2236.0731800000003</v>
      </c>
      <c r="G10" s="450">
        <v>2225.9401800000001</v>
      </c>
    </row>
    <row r="11" spans="1:7" s="439" customFormat="1" x14ac:dyDescent="0.2">
      <c r="A11" s="451" t="s">
        <v>1365</v>
      </c>
      <c r="B11" s="451" t="s">
        <v>1366</v>
      </c>
      <c r="C11" s="458" t="s">
        <v>1367</v>
      </c>
      <c r="D11" s="512">
        <v>0</v>
      </c>
      <c r="E11" s="512">
        <v>0</v>
      </c>
      <c r="F11" s="512">
        <v>0</v>
      </c>
      <c r="G11" s="512">
        <v>0</v>
      </c>
    </row>
    <row r="12" spans="1:7" s="439" customFormat="1" x14ac:dyDescent="0.2">
      <c r="A12" s="451" t="s">
        <v>1368</v>
      </c>
      <c r="B12" s="451" t="s">
        <v>1369</v>
      </c>
      <c r="C12" s="458" t="s">
        <v>1370</v>
      </c>
      <c r="D12" s="453">
        <v>8090.9519099999998</v>
      </c>
      <c r="E12" s="512">
        <v>6422.1600899999994</v>
      </c>
      <c r="F12" s="453">
        <v>1668.7918200000001</v>
      </c>
      <c r="G12" s="512">
        <v>1856.0708200000001</v>
      </c>
    </row>
    <row r="13" spans="1:7" s="439" customFormat="1" x14ac:dyDescent="0.2">
      <c r="A13" s="451" t="s">
        <v>1371</v>
      </c>
      <c r="B13" s="451" t="s">
        <v>1372</v>
      </c>
      <c r="C13" s="458" t="s">
        <v>1373</v>
      </c>
      <c r="D13" s="453">
        <v>359.37304</v>
      </c>
      <c r="E13" s="512">
        <v>59.984000000000002</v>
      </c>
      <c r="F13" s="453">
        <v>299.38903999999997</v>
      </c>
      <c r="G13" s="512">
        <v>173.55304000000001</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3614.1603100000002</v>
      </c>
      <c r="E15" s="512">
        <v>3614.1603100000002</v>
      </c>
      <c r="F15" s="453"/>
      <c r="G15" s="512">
        <v>0</v>
      </c>
    </row>
    <row r="16" spans="1:7" s="439" customFormat="1" x14ac:dyDescent="0.2">
      <c r="A16" s="451" t="s">
        <v>1380</v>
      </c>
      <c r="B16" s="451" t="s">
        <v>1381</v>
      </c>
      <c r="C16" s="458" t="s">
        <v>1382</v>
      </c>
      <c r="D16" s="453">
        <v>118.8</v>
      </c>
      <c r="E16" s="512">
        <v>91.763999999999996</v>
      </c>
      <c r="F16" s="453">
        <v>27.036000000000001</v>
      </c>
      <c r="G16" s="512">
        <v>36.048000000000002</v>
      </c>
    </row>
    <row r="17" spans="1:7" s="439" customFormat="1" x14ac:dyDescent="0.2">
      <c r="A17" s="451" t="s">
        <v>1383</v>
      </c>
      <c r="B17" s="451" t="s">
        <v>1384</v>
      </c>
      <c r="C17" s="458" t="s">
        <v>1385</v>
      </c>
      <c r="D17" s="453">
        <v>240.85632000000001</v>
      </c>
      <c r="E17" s="512">
        <v>0</v>
      </c>
      <c r="F17" s="453">
        <v>240.85632000000001</v>
      </c>
      <c r="G17" s="512">
        <v>160.26832000000002</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439" customFormat="1" x14ac:dyDescent="0.2">
      <c r="A20" s="490" t="s">
        <v>1392</v>
      </c>
      <c r="B20" s="490" t="s">
        <v>1393</v>
      </c>
      <c r="C20" s="491" t="s">
        <v>70</v>
      </c>
      <c r="D20" s="450">
        <v>1032279.16574</v>
      </c>
      <c r="E20" s="450">
        <v>280191.27226</v>
      </c>
      <c r="F20" s="450">
        <v>752087.89347999997</v>
      </c>
      <c r="G20" s="450">
        <v>731506.02125999995</v>
      </c>
    </row>
    <row r="21" spans="1:7" s="511" customFormat="1" x14ac:dyDescent="0.2">
      <c r="A21" s="451" t="s">
        <v>1394</v>
      </c>
      <c r="B21" s="451" t="s">
        <v>384</v>
      </c>
      <c r="C21" s="458" t="s">
        <v>1395</v>
      </c>
      <c r="D21" s="512">
        <v>33542.773569999998</v>
      </c>
      <c r="E21" s="512">
        <v>0</v>
      </c>
      <c r="F21" s="512">
        <v>33542.773569999998</v>
      </c>
      <c r="G21" s="512">
        <v>30648.719570000001</v>
      </c>
    </row>
    <row r="22" spans="1:7" s="439" customFormat="1" x14ac:dyDescent="0.2">
      <c r="A22" s="451" t="s">
        <v>1396</v>
      </c>
      <c r="B22" s="451" t="s">
        <v>1397</v>
      </c>
      <c r="C22" s="458" t="s">
        <v>1398</v>
      </c>
      <c r="D22" s="453">
        <v>6265.17425</v>
      </c>
      <c r="E22" s="512">
        <v>0</v>
      </c>
      <c r="F22" s="453">
        <v>6265.17425</v>
      </c>
      <c r="G22" s="512">
        <v>1467.925</v>
      </c>
    </row>
    <row r="23" spans="1:7" s="439" customFormat="1" x14ac:dyDescent="0.2">
      <c r="A23" s="451" t="s">
        <v>1399</v>
      </c>
      <c r="B23" s="451" t="s">
        <v>1400</v>
      </c>
      <c r="C23" s="458" t="s">
        <v>1401</v>
      </c>
      <c r="D23" s="453">
        <v>729147.94929999998</v>
      </c>
      <c r="E23" s="512">
        <v>99526.721959999995</v>
      </c>
      <c r="F23" s="453">
        <v>629621.22733999998</v>
      </c>
      <c r="G23" s="512">
        <v>619028.48679999996</v>
      </c>
    </row>
    <row r="24" spans="1:7" s="439" customFormat="1" ht="21" x14ac:dyDescent="0.2">
      <c r="A24" s="451" t="s">
        <v>1402</v>
      </c>
      <c r="B24" s="451" t="s">
        <v>1403</v>
      </c>
      <c r="C24" s="458" t="s">
        <v>1404</v>
      </c>
      <c r="D24" s="453">
        <v>144744.57313</v>
      </c>
      <c r="E24" s="512">
        <v>100471.178</v>
      </c>
      <c r="F24" s="453">
        <v>44273.395130000004</v>
      </c>
      <c r="G24" s="512">
        <v>42021.17815</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80193.372300000003</v>
      </c>
      <c r="E26" s="512">
        <v>80193.372300000003</v>
      </c>
      <c r="F26" s="453"/>
      <c r="G26" s="512">
        <v>0</v>
      </c>
    </row>
    <row r="27" spans="1:7" s="439" customFormat="1" x14ac:dyDescent="0.2">
      <c r="A27" s="451" t="s">
        <v>1411</v>
      </c>
      <c r="B27" s="451" t="s">
        <v>1412</v>
      </c>
      <c r="C27" s="458" t="s">
        <v>1413</v>
      </c>
      <c r="D27" s="453"/>
      <c r="E27" s="512">
        <v>0</v>
      </c>
      <c r="F27" s="453"/>
      <c r="G27" s="512">
        <v>0</v>
      </c>
    </row>
    <row r="28" spans="1:7" s="439" customFormat="1" x14ac:dyDescent="0.2">
      <c r="A28" s="451" t="s">
        <v>1414</v>
      </c>
      <c r="B28" s="451" t="s">
        <v>1415</v>
      </c>
      <c r="C28" s="458" t="s">
        <v>1416</v>
      </c>
      <c r="D28" s="453">
        <v>38385.323189999996</v>
      </c>
      <c r="E28" s="512">
        <v>0</v>
      </c>
      <c r="F28" s="453">
        <v>38385.323189999996</v>
      </c>
      <c r="G28" s="512">
        <v>38339.711739999999</v>
      </c>
    </row>
    <row r="29" spans="1:7" s="439" customFormat="1" x14ac:dyDescent="0.2">
      <c r="A29" s="451" t="s">
        <v>1417</v>
      </c>
      <c r="B29" s="451" t="s">
        <v>1418</v>
      </c>
      <c r="C29" s="458" t="s">
        <v>1419</v>
      </c>
      <c r="D29" s="453"/>
      <c r="E29" s="512">
        <v>0</v>
      </c>
      <c r="F29" s="453"/>
      <c r="G29" s="512">
        <v>0</v>
      </c>
    </row>
    <row r="30" spans="1:7" s="439" customFormat="1" x14ac:dyDescent="0.2">
      <c r="A30" s="454" t="s">
        <v>1420</v>
      </c>
      <c r="B30" s="451" t="s">
        <v>1421</v>
      </c>
      <c r="C30" s="458" t="s">
        <v>1422</v>
      </c>
      <c r="D30" s="453"/>
      <c r="E30" s="453"/>
      <c r="F30" s="453"/>
      <c r="G30" s="453"/>
    </row>
    <row r="31" spans="1:7" s="439" customFormat="1" x14ac:dyDescent="0.2">
      <c r="A31" s="490" t="s">
        <v>1423</v>
      </c>
      <c r="B31" s="490" t="s">
        <v>1424</v>
      </c>
      <c r="C31" s="491" t="s">
        <v>70</v>
      </c>
      <c r="D31" s="450">
        <v>0</v>
      </c>
      <c r="E31" s="450">
        <v>0</v>
      </c>
      <c r="F31" s="450">
        <v>0</v>
      </c>
      <c r="G31" s="450">
        <v>0</v>
      </c>
    </row>
    <row r="32" spans="1:7" s="439" customFormat="1" x14ac:dyDescent="0.2">
      <c r="A32" s="451" t="s">
        <v>1425</v>
      </c>
      <c r="B32" s="451" t="s">
        <v>1426</v>
      </c>
      <c r="C32" s="458" t="s">
        <v>1427</v>
      </c>
      <c r="D32" s="512">
        <v>0</v>
      </c>
      <c r="E32" s="512">
        <v>0</v>
      </c>
      <c r="F32" s="512">
        <v>0</v>
      </c>
      <c r="G32" s="512">
        <v>0</v>
      </c>
    </row>
    <row r="33" spans="1:7" s="511"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c r="E36" s="512">
        <v>0</v>
      </c>
      <c r="F36" s="453"/>
      <c r="G36" s="512">
        <v>0</v>
      </c>
    </row>
    <row r="37" spans="1:7" s="439" customFormat="1" x14ac:dyDescent="0.2">
      <c r="A37" s="490" t="s">
        <v>1449</v>
      </c>
      <c r="B37" s="490" t="s">
        <v>1450</v>
      </c>
      <c r="C37" s="491" t="s">
        <v>70</v>
      </c>
      <c r="D37" s="450">
        <v>13.7</v>
      </c>
      <c r="E37" s="450">
        <v>0</v>
      </c>
      <c r="F37" s="450">
        <v>13.7</v>
      </c>
      <c r="G37" s="450">
        <v>13.7</v>
      </c>
    </row>
    <row r="38" spans="1:7" s="439" customFormat="1" x14ac:dyDescent="0.2">
      <c r="A38" s="451" t="s">
        <v>1451</v>
      </c>
      <c r="B38" s="451" t="s">
        <v>1452</v>
      </c>
      <c r="C38" s="458" t="s">
        <v>1453</v>
      </c>
      <c r="D38" s="453"/>
      <c r="E38" s="512">
        <v>0</v>
      </c>
      <c r="F38" s="453"/>
      <c r="G38" s="512">
        <v>0</v>
      </c>
    </row>
    <row r="39" spans="1:7" s="511" customFormat="1" x14ac:dyDescent="0.2">
      <c r="A39" s="451" t="s">
        <v>1454</v>
      </c>
      <c r="B39" s="451" t="s">
        <v>1455</v>
      </c>
      <c r="C39" s="458" t="s">
        <v>1456</v>
      </c>
      <c r="D39" s="453"/>
      <c r="E39" s="512">
        <v>0</v>
      </c>
      <c r="F39" s="453"/>
      <c r="G39" s="512">
        <v>0</v>
      </c>
    </row>
    <row r="40" spans="1:7" s="439" customFormat="1" x14ac:dyDescent="0.2">
      <c r="A40" s="451" t="s">
        <v>1457</v>
      </c>
      <c r="B40" s="451" t="s">
        <v>1458</v>
      </c>
      <c r="C40" s="458" t="s">
        <v>1459</v>
      </c>
      <c r="D40" s="453">
        <v>13.7</v>
      </c>
      <c r="E40" s="512">
        <v>0</v>
      </c>
      <c r="F40" s="453">
        <v>13.7</v>
      </c>
      <c r="G40" s="512">
        <v>13.7</v>
      </c>
    </row>
    <row r="41" spans="1:7" s="439" customFormat="1" x14ac:dyDescent="0.2">
      <c r="A41" s="451" t="s">
        <v>1463</v>
      </c>
      <c r="B41" s="451" t="s">
        <v>1464</v>
      </c>
      <c r="C41" s="458" t="s">
        <v>1465</v>
      </c>
      <c r="D41" s="453"/>
      <c r="E41" s="512">
        <v>0</v>
      </c>
      <c r="F41" s="453"/>
      <c r="G41" s="512">
        <v>0</v>
      </c>
    </row>
    <row r="42" spans="1:7" s="439" customFormat="1" x14ac:dyDescent="0.2">
      <c r="A42" s="451" t="s">
        <v>1466</v>
      </c>
      <c r="B42" s="457" t="s">
        <v>1467</v>
      </c>
      <c r="C42" s="498" t="s">
        <v>1468</v>
      </c>
      <c r="D42" s="453"/>
      <c r="E42" s="512">
        <v>0</v>
      </c>
      <c r="F42" s="453"/>
      <c r="G42" s="512">
        <v>0</v>
      </c>
    </row>
    <row r="43" spans="1:7" s="439" customFormat="1" x14ac:dyDescent="0.2">
      <c r="A43" s="490" t="s">
        <v>1469</v>
      </c>
      <c r="B43" s="490" t="s">
        <v>1470</v>
      </c>
      <c r="C43" s="491" t="s">
        <v>70</v>
      </c>
      <c r="D43" s="450">
        <v>83391.895489999995</v>
      </c>
      <c r="E43" s="450">
        <v>0</v>
      </c>
      <c r="F43" s="450">
        <v>83391.895489999995</v>
      </c>
      <c r="G43" s="450">
        <v>72899.221030000001</v>
      </c>
    </row>
    <row r="44" spans="1:7" s="439" customFormat="1" x14ac:dyDescent="0.2">
      <c r="A44" s="448" t="s">
        <v>1471</v>
      </c>
      <c r="B44" s="448" t="s">
        <v>1472</v>
      </c>
      <c r="C44" s="497" t="s">
        <v>70</v>
      </c>
      <c r="D44" s="450">
        <v>7050.2841500000004</v>
      </c>
      <c r="E44" s="450">
        <v>0</v>
      </c>
      <c r="F44" s="450">
        <v>7050.2841500000004</v>
      </c>
      <c r="G44" s="450">
        <v>6725.9847199999995</v>
      </c>
    </row>
    <row r="45" spans="1:7" s="511" customFormat="1" x14ac:dyDescent="0.2">
      <c r="A45" s="451" t="s">
        <v>1473</v>
      </c>
      <c r="B45" s="451" t="s">
        <v>1474</v>
      </c>
      <c r="C45" s="458" t="s">
        <v>1475</v>
      </c>
      <c r="D45" s="453"/>
      <c r="E45" s="512">
        <v>0</v>
      </c>
      <c r="F45" s="453"/>
      <c r="G45" s="512">
        <v>0</v>
      </c>
    </row>
    <row r="46" spans="1:7" s="511" customFormat="1" x14ac:dyDescent="0.2">
      <c r="A46" s="451" t="s">
        <v>1476</v>
      </c>
      <c r="B46" s="451" t="s">
        <v>1477</v>
      </c>
      <c r="C46" s="458" t="s">
        <v>1478</v>
      </c>
      <c r="D46" s="453">
        <v>693.23631</v>
      </c>
      <c r="E46" s="512">
        <v>0</v>
      </c>
      <c r="F46" s="453">
        <v>693.23631</v>
      </c>
      <c r="G46" s="512">
        <v>749.44881000000009</v>
      </c>
    </row>
    <row r="47" spans="1:7" s="439" customFormat="1" x14ac:dyDescent="0.2">
      <c r="A47" s="451" t="s">
        <v>1479</v>
      </c>
      <c r="B47" s="451" t="s">
        <v>1480</v>
      </c>
      <c r="C47" s="458" t="s">
        <v>1481</v>
      </c>
      <c r="D47" s="453"/>
      <c r="E47" s="512"/>
      <c r="F47" s="453"/>
      <c r="G47" s="512">
        <v>0</v>
      </c>
    </row>
    <row r="48" spans="1:7" s="439" customFormat="1" x14ac:dyDescent="0.2">
      <c r="A48" s="451" t="s">
        <v>1482</v>
      </c>
      <c r="B48" s="451" t="s">
        <v>1483</v>
      </c>
      <c r="C48" s="458" t="s">
        <v>1484</v>
      </c>
      <c r="D48" s="453"/>
      <c r="E48" s="512"/>
      <c r="F48" s="453"/>
      <c r="G48" s="512">
        <v>0</v>
      </c>
    </row>
    <row r="49" spans="1:7" s="439" customFormat="1" x14ac:dyDescent="0.2">
      <c r="A49" s="451" t="s">
        <v>1485</v>
      </c>
      <c r="B49" s="451" t="s">
        <v>1486</v>
      </c>
      <c r="C49" s="458" t="s">
        <v>1487</v>
      </c>
      <c r="D49" s="453"/>
      <c r="E49" s="512"/>
      <c r="F49" s="453"/>
      <c r="G49" s="512">
        <v>0</v>
      </c>
    </row>
    <row r="50" spans="1:7" s="439" customFormat="1" x14ac:dyDescent="0.2">
      <c r="A50" s="451" t="s">
        <v>1488</v>
      </c>
      <c r="B50" s="451" t="s">
        <v>1489</v>
      </c>
      <c r="C50" s="458" t="s">
        <v>1490</v>
      </c>
      <c r="D50" s="453">
        <v>1089.8881299999998</v>
      </c>
      <c r="E50" s="512">
        <v>0</v>
      </c>
      <c r="F50" s="453">
        <v>1089.8881299999998</v>
      </c>
      <c r="G50" s="512">
        <v>1032.2790500000001</v>
      </c>
    </row>
    <row r="51" spans="1:7" s="439" customFormat="1" x14ac:dyDescent="0.2">
      <c r="A51" s="451" t="s">
        <v>1491</v>
      </c>
      <c r="B51" s="451" t="s">
        <v>1492</v>
      </c>
      <c r="C51" s="458" t="s">
        <v>1493</v>
      </c>
      <c r="D51" s="453"/>
      <c r="E51" s="512">
        <v>0</v>
      </c>
      <c r="F51" s="453"/>
      <c r="G51" s="512">
        <v>0</v>
      </c>
    </row>
    <row r="52" spans="1:7" s="439" customFormat="1" x14ac:dyDescent="0.2">
      <c r="A52" s="451" t="s">
        <v>1494</v>
      </c>
      <c r="B52" s="451" t="s">
        <v>1495</v>
      </c>
      <c r="C52" s="458" t="s">
        <v>1496</v>
      </c>
      <c r="D52" s="453">
        <v>5267.1597099999999</v>
      </c>
      <c r="E52" s="512">
        <v>0</v>
      </c>
      <c r="F52" s="453">
        <v>5267.1597099999999</v>
      </c>
      <c r="G52" s="512">
        <v>4920.7268600000007</v>
      </c>
    </row>
    <row r="53" spans="1:7" s="439" customFormat="1" x14ac:dyDescent="0.2">
      <c r="A53" s="451" t="s">
        <v>1497</v>
      </c>
      <c r="B53" s="451" t="s">
        <v>1498</v>
      </c>
      <c r="C53" s="458" t="s">
        <v>1499</v>
      </c>
      <c r="D53" s="453"/>
      <c r="E53" s="512">
        <v>0</v>
      </c>
      <c r="F53" s="453"/>
      <c r="G53" s="512">
        <v>23.53</v>
      </c>
    </row>
    <row r="54" spans="1:7" s="439" customFormat="1" x14ac:dyDescent="0.2">
      <c r="A54" s="457" t="s">
        <v>1500</v>
      </c>
      <c r="B54" s="457" t="s">
        <v>1501</v>
      </c>
      <c r="C54" s="498" t="s">
        <v>1502</v>
      </c>
      <c r="D54" s="453"/>
      <c r="E54" s="512">
        <v>0</v>
      </c>
      <c r="F54" s="453"/>
      <c r="G54" s="512">
        <v>0</v>
      </c>
    </row>
    <row r="55" spans="1:7" s="439" customFormat="1" x14ac:dyDescent="0.2">
      <c r="A55" s="448" t="s">
        <v>1503</v>
      </c>
      <c r="B55" s="448" t="s">
        <v>1504</v>
      </c>
      <c r="C55" s="497" t="s">
        <v>70</v>
      </c>
      <c r="D55" s="450">
        <v>17467.849149999998</v>
      </c>
      <c r="E55" s="450">
        <v>0</v>
      </c>
      <c r="F55" s="450">
        <v>17467.849149999998</v>
      </c>
      <c r="G55" s="450">
        <v>11308.91768</v>
      </c>
    </row>
    <row r="56" spans="1:7" s="439" customFormat="1" x14ac:dyDescent="0.2">
      <c r="A56" s="461" t="s">
        <v>1505</v>
      </c>
      <c r="B56" s="461" t="s">
        <v>1506</v>
      </c>
      <c r="C56" s="503" t="s">
        <v>1507</v>
      </c>
      <c r="D56" s="453">
        <v>1028.4272900000001</v>
      </c>
      <c r="E56" s="512">
        <v>0</v>
      </c>
      <c r="F56" s="453">
        <v>1028.4272900000001</v>
      </c>
      <c r="G56" s="512">
        <v>614.80740000000003</v>
      </c>
    </row>
    <row r="57" spans="1:7" s="511" customFormat="1" x14ac:dyDescent="0.2">
      <c r="A57" s="451" t="s">
        <v>1514</v>
      </c>
      <c r="B57" s="451" t="s">
        <v>1515</v>
      </c>
      <c r="C57" s="458" t="s">
        <v>1516</v>
      </c>
      <c r="D57" s="453">
        <v>2275.5954300000003</v>
      </c>
      <c r="E57" s="512">
        <v>0</v>
      </c>
      <c r="F57" s="453">
        <v>2275.5954300000003</v>
      </c>
      <c r="G57" s="512">
        <v>2484.4999299999999</v>
      </c>
    </row>
    <row r="58" spans="1:7" s="439" customFormat="1" x14ac:dyDescent="0.2">
      <c r="A58" s="451" t="s">
        <v>1517</v>
      </c>
      <c r="B58" s="451" t="s">
        <v>1518</v>
      </c>
      <c r="C58" s="458" t="s">
        <v>1519</v>
      </c>
      <c r="D58" s="453">
        <v>3</v>
      </c>
      <c r="E58" s="512">
        <v>0</v>
      </c>
      <c r="F58" s="453">
        <v>3</v>
      </c>
      <c r="G58" s="512">
        <v>0</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47.97</v>
      </c>
      <c r="E60" s="512">
        <v>0</v>
      </c>
      <c r="F60" s="453">
        <v>47.97</v>
      </c>
      <c r="G60" s="512">
        <v>70.676000000000002</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165.18</v>
      </c>
      <c r="E64" s="512">
        <v>0</v>
      </c>
      <c r="F64" s="512">
        <v>165.18</v>
      </c>
      <c r="G64" s="512">
        <v>166.99</v>
      </c>
    </row>
    <row r="65" spans="1:7" s="439" customFormat="1" x14ac:dyDescent="0.2">
      <c r="A65" s="451" t="s">
        <v>1544</v>
      </c>
      <c r="B65" s="451" t="s">
        <v>1545</v>
      </c>
      <c r="C65" s="458" t="s">
        <v>1546</v>
      </c>
      <c r="D65" s="512">
        <v>0</v>
      </c>
      <c r="E65" s="512">
        <v>0</v>
      </c>
      <c r="F65" s="512">
        <v>0</v>
      </c>
      <c r="G65" s="512">
        <v>0</v>
      </c>
    </row>
    <row r="66" spans="1:7" s="439" customFormat="1" x14ac:dyDescent="0.2">
      <c r="A66" s="451" t="s">
        <v>1547</v>
      </c>
      <c r="B66" s="451" t="s">
        <v>76</v>
      </c>
      <c r="C66" s="458" t="s">
        <v>1548</v>
      </c>
      <c r="D66" s="512">
        <v>0</v>
      </c>
      <c r="E66" s="512">
        <v>0</v>
      </c>
      <c r="F66" s="512">
        <v>0</v>
      </c>
      <c r="G66" s="512">
        <v>315.83699999999999</v>
      </c>
    </row>
    <row r="67" spans="1:7" s="439" customFormat="1" x14ac:dyDescent="0.2">
      <c r="A67" s="451" t="s">
        <v>1549</v>
      </c>
      <c r="B67" s="451" t="s">
        <v>1550</v>
      </c>
      <c r="C67" s="458" t="s">
        <v>1551</v>
      </c>
      <c r="D67" s="512">
        <v>648.70546999999999</v>
      </c>
      <c r="E67" s="512">
        <v>0</v>
      </c>
      <c r="F67" s="512">
        <v>648.70546999999999</v>
      </c>
      <c r="G67" s="512">
        <v>0</v>
      </c>
    </row>
    <row r="68" spans="1:7" s="439" customFormat="1" x14ac:dyDescent="0.2">
      <c r="A68" s="451" t="s">
        <v>1552</v>
      </c>
      <c r="B68" s="451" t="s">
        <v>1553</v>
      </c>
      <c r="C68" s="458" t="s">
        <v>1554</v>
      </c>
      <c r="D68" s="512">
        <v>0</v>
      </c>
      <c r="E68" s="512">
        <v>0</v>
      </c>
      <c r="F68" s="512">
        <v>0</v>
      </c>
      <c r="G68" s="512">
        <v>0</v>
      </c>
    </row>
    <row r="69" spans="1:7" s="439" customFormat="1" x14ac:dyDescent="0.2">
      <c r="A69" s="451" t="s">
        <v>1555</v>
      </c>
      <c r="B69" s="451" t="s">
        <v>1556</v>
      </c>
      <c r="C69" s="458" t="s">
        <v>1557</v>
      </c>
      <c r="D69" s="512">
        <v>9000</v>
      </c>
      <c r="E69" s="512">
        <v>0</v>
      </c>
      <c r="F69" s="512">
        <v>9000</v>
      </c>
      <c r="G69" s="512">
        <v>1711.7784999999999</v>
      </c>
    </row>
    <row r="70" spans="1:7" s="439" customFormat="1" x14ac:dyDescent="0.2">
      <c r="A70" s="451" t="s">
        <v>1573</v>
      </c>
      <c r="B70" s="451" t="s">
        <v>1574</v>
      </c>
      <c r="C70" s="458" t="s">
        <v>1575</v>
      </c>
      <c r="D70" s="512">
        <v>0</v>
      </c>
      <c r="E70" s="512">
        <v>0</v>
      </c>
      <c r="F70" s="512">
        <v>0</v>
      </c>
      <c r="G70" s="512">
        <v>0</v>
      </c>
    </row>
    <row r="71" spans="1:7" s="439" customFormat="1" x14ac:dyDescent="0.2">
      <c r="A71" s="451" t="s">
        <v>1579</v>
      </c>
      <c r="B71" s="451" t="s">
        <v>1580</v>
      </c>
      <c r="C71" s="458" t="s">
        <v>1581</v>
      </c>
      <c r="D71" s="512">
        <v>1135.42022</v>
      </c>
      <c r="E71" s="512">
        <v>0</v>
      </c>
      <c r="F71" s="512">
        <v>1135.42022</v>
      </c>
      <c r="G71" s="512">
        <v>862.45618999999999</v>
      </c>
    </row>
    <row r="72" spans="1:7" s="439" customFormat="1" x14ac:dyDescent="0.2">
      <c r="A72" s="451" t="s">
        <v>1582</v>
      </c>
      <c r="B72" s="451" t="s">
        <v>1583</v>
      </c>
      <c r="C72" s="458" t="s">
        <v>1584</v>
      </c>
      <c r="D72" s="512">
        <v>18.328389999999999</v>
      </c>
      <c r="E72" s="512">
        <v>0</v>
      </c>
      <c r="F72" s="512">
        <v>18.328389999999999</v>
      </c>
      <c r="G72" s="512">
        <v>79.720470000000006</v>
      </c>
    </row>
    <row r="73" spans="1:7" s="439" customFormat="1" x14ac:dyDescent="0.2">
      <c r="A73" s="451" t="s">
        <v>1585</v>
      </c>
      <c r="B73" s="451" t="s">
        <v>1586</v>
      </c>
      <c r="C73" s="458" t="s">
        <v>1587</v>
      </c>
      <c r="D73" s="512">
        <v>2382.0939700000004</v>
      </c>
      <c r="E73" s="512">
        <v>0</v>
      </c>
      <c r="F73" s="512">
        <v>2382.0939700000004</v>
      </c>
      <c r="G73" s="512">
        <v>4250.0882000000001</v>
      </c>
    </row>
    <row r="74" spans="1:7" s="439" customFormat="1" x14ac:dyDescent="0.2">
      <c r="A74" s="513" t="s">
        <v>1588</v>
      </c>
      <c r="B74" s="513" t="s">
        <v>1589</v>
      </c>
      <c r="C74" s="514" t="s">
        <v>1590</v>
      </c>
      <c r="D74" s="515">
        <v>763.12837999999999</v>
      </c>
      <c r="E74" s="515">
        <v>0</v>
      </c>
      <c r="F74" s="515">
        <v>763.12837999999999</v>
      </c>
      <c r="G74" s="515">
        <v>752.06398999999999</v>
      </c>
    </row>
    <row r="75" spans="1:7" s="439" customFormat="1" x14ac:dyDescent="0.2">
      <c r="A75" s="490" t="s">
        <v>1591</v>
      </c>
      <c r="B75" s="490" t="s">
        <v>1592</v>
      </c>
      <c r="C75" s="491" t="s">
        <v>70</v>
      </c>
      <c r="D75" s="450">
        <v>58873.762189999994</v>
      </c>
      <c r="E75" s="450">
        <v>0</v>
      </c>
      <c r="F75" s="450">
        <v>58873.762189999994</v>
      </c>
      <c r="G75" s="450">
        <v>54864.318630000002</v>
      </c>
    </row>
    <row r="76" spans="1:7" s="439" customFormat="1" x14ac:dyDescent="0.2">
      <c r="A76" s="457" t="s">
        <v>1593</v>
      </c>
      <c r="B76" s="457" t="s">
        <v>1594</v>
      </c>
      <c r="C76" s="498" t="s">
        <v>1595</v>
      </c>
      <c r="D76" s="453"/>
      <c r="E76" s="453"/>
      <c r="F76" s="453"/>
      <c r="G76" s="453"/>
    </row>
    <row r="77" spans="1:7" s="439" customFormat="1" x14ac:dyDescent="0.2">
      <c r="A77" s="451" t="s">
        <v>1596</v>
      </c>
      <c r="B77" s="451" t="s">
        <v>1597</v>
      </c>
      <c r="C77" s="458" t="s">
        <v>1598</v>
      </c>
      <c r="D77" s="453"/>
      <c r="E77" s="453"/>
      <c r="F77" s="453"/>
      <c r="G77" s="453"/>
    </row>
    <row r="78" spans="1:7" s="511" customFormat="1" x14ac:dyDescent="0.2">
      <c r="A78" s="451" t="s">
        <v>1599</v>
      </c>
      <c r="B78" s="451" t="s">
        <v>1600</v>
      </c>
      <c r="C78" s="458" t="s">
        <v>1601</v>
      </c>
      <c r="D78" s="453"/>
      <c r="E78" s="453"/>
      <c r="F78" s="453"/>
      <c r="G78" s="453"/>
    </row>
    <row r="79" spans="1:7" s="511" customFormat="1" x14ac:dyDescent="0.2">
      <c r="A79" s="451" t="s">
        <v>1602</v>
      </c>
      <c r="B79" s="451" t="s">
        <v>1603</v>
      </c>
      <c r="C79" s="458" t="s">
        <v>1604</v>
      </c>
      <c r="D79" s="453"/>
      <c r="E79" s="453"/>
      <c r="F79" s="453"/>
      <c r="G79" s="453"/>
    </row>
    <row r="80" spans="1:7" s="511" customFormat="1" x14ac:dyDescent="0.2">
      <c r="A80" s="451" t="s">
        <v>1605</v>
      </c>
      <c r="B80" s="451" t="s">
        <v>1606</v>
      </c>
      <c r="C80" s="458" t="s">
        <v>1607</v>
      </c>
      <c r="D80" s="453"/>
      <c r="E80" s="453"/>
      <c r="F80" s="453"/>
      <c r="G80" s="453"/>
    </row>
    <row r="81" spans="1:7" s="439" customFormat="1" x14ac:dyDescent="0.2">
      <c r="A81" s="451" t="s">
        <v>1608</v>
      </c>
      <c r="B81" s="451" t="s">
        <v>1609</v>
      </c>
      <c r="C81" s="458" t="s">
        <v>1610</v>
      </c>
      <c r="D81" s="453">
        <v>56429.331170000005</v>
      </c>
      <c r="E81" s="453"/>
      <c r="F81" s="453">
        <v>56429.331170000005</v>
      </c>
      <c r="G81" s="453">
        <v>52993.044560000002</v>
      </c>
    </row>
    <row r="82" spans="1:7" s="439" customFormat="1" x14ac:dyDescent="0.2">
      <c r="A82" s="451" t="s">
        <v>1611</v>
      </c>
      <c r="B82" s="451" t="s">
        <v>1612</v>
      </c>
      <c r="C82" s="458" t="s">
        <v>1613</v>
      </c>
      <c r="D82" s="453">
        <v>1807.9952599999999</v>
      </c>
      <c r="E82" s="453"/>
      <c r="F82" s="453">
        <v>1807.9952599999999</v>
      </c>
      <c r="G82" s="453">
        <v>1433.3734399999998</v>
      </c>
    </row>
    <row r="83" spans="1:7" s="439" customFormat="1" x14ac:dyDescent="0.2">
      <c r="A83" s="451" t="s">
        <v>1620</v>
      </c>
      <c r="B83" s="451" t="s">
        <v>1621</v>
      </c>
      <c r="C83" s="458" t="s">
        <v>1622</v>
      </c>
      <c r="D83" s="453">
        <v>133.00576000000001</v>
      </c>
      <c r="E83" s="453"/>
      <c r="F83" s="453">
        <v>133.00576000000001</v>
      </c>
      <c r="G83" s="453">
        <v>67.014759999999995</v>
      </c>
    </row>
    <row r="84" spans="1:7" s="439" customFormat="1" x14ac:dyDescent="0.2">
      <c r="A84" s="451" t="s">
        <v>1623</v>
      </c>
      <c r="B84" s="451" t="s">
        <v>1624</v>
      </c>
      <c r="C84" s="458" t="s">
        <v>1625</v>
      </c>
      <c r="D84" s="453">
        <v>12.723000000000001</v>
      </c>
      <c r="E84" s="453"/>
      <c r="F84" s="453">
        <v>12.723000000000001</v>
      </c>
      <c r="G84" s="453">
        <v>5</v>
      </c>
    </row>
    <row r="85" spans="1:7" s="439" customFormat="1" x14ac:dyDescent="0.2">
      <c r="A85" s="459" t="s">
        <v>1626</v>
      </c>
      <c r="B85" s="459" t="s">
        <v>1627</v>
      </c>
      <c r="C85" s="460" t="s">
        <v>1628</v>
      </c>
      <c r="D85" s="464">
        <v>490.70699999999999</v>
      </c>
      <c r="E85" s="464"/>
      <c r="F85" s="464">
        <v>490.70699999999999</v>
      </c>
      <c r="G85" s="464">
        <v>365.88587000000001</v>
      </c>
    </row>
    <row r="86" spans="1:7" s="439" customFormat="1" x14ac:dyDescent="0.2">
      <c r="A86" s="516"/>
      <c r="B86" s="516"/>
      <c r="C86" s="516"/>
      <c r="D86" s="517"/>
      <c r="E86" s="518"/>
      <c r="F86" s="517"/>
      <c r="G86" s="517"/>
    </row>
    <row r="87" spans="1:7" s="439" customFormat="1" x14ac:dyDescent="0.2">
      <c r="A87" s="516"/>
      <c r="B87" s="516"/>
      <c r="C87" s="516"/>
      <c r="D87" s="517"/>
      <c r="E87" s="518"/>
      <c r="F87" s="517"/>
      <c r="G87" s="517"/>
    </row>
    <row r="88" spans="1:7" s="439" customFormat="1" x14ac:dyDescent="0.2">
      <c r="A88" s="505"/>
      <c r="B88" s="506"/>
      <c r="C88" s="507"/>
      <c r="D88" s="474">
        <v>1</v>
      </c>
      <c r="E88" s="474">
        <v>2</v>
      </c>
      <c r="F88" s="477"/>
      <c r="G88" s="478"/>
    </row>
    <row r="89" spans="1:7" s="439" customFormat="1" ht="12.75" customHeight="1" x14ac:dyDescent="0.2">
      <c r="A89" s="1204" t="s">
        <v>1352</v>
      </c>
      <c r="B89" s="1205"/>
      <c r="C89" s="1210" t="s">
        <v>1353</v>
      </c>
      <c r="D89" s="1224" t="s">
        <v>1354</v>
      </c>
      <c r="E89" s="1224"/>
      <c r="F89" s="477"/>
      <c r="G89" s="478"/>
    </row>
    <row r="90" spans="1:7" s="519" customFormat="1" ht="12.75" customHeight="1" x14ac:dyDescent="0.2">
      <c r="A90" s="1208"/>
      <c r="B90" s="1209"/>
      <c r="C90" s="1215"/>
      <c r="D90" s="479" t="s">
        <v>1355</v>
      </c>
      <c r="E90" s="480" t="s">
        <v>1356</v>
      </c>
      <c r="F90" s="477"/>
      <c r="G90" s="478"/>
    </row>
    <row r="91" spans="1:7" s="519" customFormat="1" x14ac:dyDescent="0.2">
      <c r="A91" s="490"/>
      <c r="B91" s="490" t="s">
        <v>1629</v>
      </c>
      <c r="C91" s="491" t="s">
        <v>70</v>
      </c>
      <c r="D91" s="450">
        <v>837729.56215000001</v>
      </c>
      <c r="E91" s="450">
        <v>806644.88247000007</v>
      </c>
      <c r="F91" s="475"/>
      <c r="G91" s="476"/>
    </row>
    <row r="92" spans="1:7" x14ac:dyDescent="0.2">
      <c r="A92" s="490" t="s">
        <v>1630</v>
      </c>
      <c r="B92" s="490" t="s">
        <v>1631</v>
      </c>
      <c r="C92" s="491" t="s">
        <v>70</v>
      </c>
      <c r="D92" s="450">
        <v>811103.56437000004</v>
      </c>
      <c r="E92" s="450">
        <v>779636.83566999994</v>
      </c>
      <c r="F92" s="475"/>
      <c r="G92" s="476"/>
    </row>
    <row r="93" spans="1:7" s="446" customFormat="1" ht="12.75" customHeight="1" x14ac:dyDescent="0.2">
      <c r="A93" s="490" t="s">
        <v>1632</v>
      </c>
      <c r="B93" s="490" t="s">
        <v>1633</v>
      </c>
      <c r="C93" s="491" t="s">
        <v>70</v>
      </c>
      <c r="D93" s="450">
        <v>767394.48875999998</v>
      </c>
      <c r="E93" s="450">
        <v>741017.75078</v>
      </c>
      <c r="F93" s="475"/>
      <c r="G93" s="476"/>
    </row>
    <row r="94" spans="1:7" s="446" customFormat="1" x14ac:dyDescent="0.2">
      <c r="A94" s="451" t="s">
        <v>1634</v>
      </c>
      <c r="B94" s="451" t="s">
        <v>1635</v>
      </c>
      <c r="C94" s="458" t="s">
        <v>1636</v>
      </c>
      <c r="D94" s="453">
        <v>729095.31705999991</v>
      </c>
      <c r="E94" s="453">
        <v>713642.86582000006</v>
      </c>
      <c r="F94" s="477"/>
      <c r="G94" s="478"/>
    </row>
    <row r="95" spans="1:7" s="511" customFormat="1" x14ac:dyDescent="0.2">
      <c r="A95" s="451" t="s">
        <v>1637</v>
      </c>
      <c r="B95" s="451" t="s">
        <v>1638</v>
      </c>
      <c r="C95" s="458" t="s">
        <v>1639</v>
      </c>
      <c r="D95" s="512">
        <v>39273.959240000004</v>
      </c>
      <c r="E95" s="512">
        <v>28349.672500000001</v>
      </c>
      <c r="F95" s="477"/>
      <c r="G95" s="468"/>
    </row>
    <row r="96" spans="1:7" s="511" customFormat="1" x14ac:dyDescent="0.2">
      <c r="A96" s="451" t="s">
        <v>1640</v>
      </c>
      <c r="B96" s="451" t="s">
        <v>1641</v>
      </c>
      <c r="C96" s="458" t="s">
        <v>1642</v>
      </c>
      <c r="D96" s="512">
        <v>0</v>
      </c>
      <c r="E96" s="512">
        <v>0</v>
      </c>
      <c r="F96" s="481"/>
      <c r="G96" s="468"/>
    </row>
    <row r="97" spans="1:7" s="511" customFormat="1" x14ac:dyDescent="0.2">
      <c r="A97" s="451" t="s">
        <v>1643</v>
      </c>
      <c r="B97" s="451" t="s">
        <v>1644</v>
      </c>
      <c r="C97" s="458" t="s">
        <v>1645</v>
      </c>
      <c r="D97" s="512">
        <v>0</v>
      </c>
      <c r="E97" s="512">
        <v>0</v>
      </c>
      <c r="F97" s="481"/>
      <c r="G97" s="468"/>
    </row>
    <row r="98" spans="1:7" s="439" customFormat="1" x14ac:dyDescent="0.2">
      <c r="A98" s="451" t="s">
        <v>1646</v>
      </c>
      <c r="B98" s="451" t="s">
        <v>1647</v>
      </c>
      <c r="C98" s="458" t="s">
        <v>1648</v>
      </c>
      <c r="D98" s="512">
        <v>0</v>
      </c>
      <c r="E98" s="512">
        <v>0</v>
      </c>
      <c r="F98" s="481"/>
      <c r="G98" s="468"/>
    </row>
    <row r="99" spans="1:7" s="439" customFormat="1" x14ac:dyDescent="0.2">
      <c r="A99" s="451" t="s">
        <v>1649</v>
      </c>
      <c r="B99" s="451" t="s">
        <v>1650</v>
      </c>
      <c r="C99" s="458" t="s">
        <v>1651</v>
      </c>
      <c r="D99" s="512">
        <v>-974.78754000000004</v>
      </c>
      <c r="E99" s="512">
        <v>-974.78754000000004</v>
      </c>
      <c r="F99" s="481"/>
      <c r="G99" s="468"/>
    </row>
    <row r="100" spans="1:7" s="439" customFormat="1" x14ac:dyDescent="0.2">
      <c r="A100" s="490" t="s">
        <v>1652</v>
      </c>
      <c r="B100" s="490" t="s">
        <v>1653</v>
      </c>
      <c r="C100" s="491" t="s">
        <v>70</v>
      </c>
      <c r="D100" s="450">
        <v>43483.062030000001</v>
      </c>
      <c r="E100" s="450">
        <v>39070.732929999998</v>
      </c>
      <c r="F100" s="475"/>
      <c r="G100" s="476"/>
    </row>
    <row r="101" spans="1:7" s="439" customFormat="1" x14ac:dyDescent="0.2">
      <c r="A101" s="451" t="s">
        <v>1654</v>
      </c>
      <c r="B101" s="451" t="s">
        <v>1655</v>
      </c>
      <c r="C101" s="458" t="s">
        <v>1656</v>
      </c>
      <c r="D101" s="453">
        <v>1803.2848600000002</v>
      </c>
      <c r="E101" s="453">
        <v>2186.98486</v>
      </c>
      <c r="F101" s="477"/>
      <c r="G101" s="478"/>
    </row>
    <row r="102" spans="1:7" s="439" customFormat="1" x14ac:dyDescent="0.2">
      <c r="A102" s="451" t="s">
        <v>1657</v>
      </c>
      <c r="B102" s="451" t="s">
        <v>1658</v>
      </c>
      <c r="C102" s="458" t="s">
        <v>1659</v>
      </c>
      <c r="D102" s="512">
        <v>1962.5252700000001</v>
      </c>
      <c r="E102" s="512">
        <v>1588.34439</v>
      </c>
      <c r="F102" s="477"/>
      <c r="G102" s="478"/>
    </row>
    <row r="103" spans="1:7" s="439" customFormat="1" x14ac:dyDescent="0.2">
      <c r="A103" s="451" t="s">
        <v>1660</v>
      </c>
      <c r="B103" s="451" t="s">
        <v>1661</v>
      </c>
      <c r="C103" s="458" t="s">
        <v>1662</v>
      </c>
      <c r="D103" s="512">
        <v>10363.532449999999</v>
      </c>
      <c r="E103" s="512">
        <v>10416.53793</v>
      </c>
      <c r="F103" s="477"/>
      <c r="G103" s="478"/>
    </row>
    <row r="104" spans="1:7" s="511" customFormat="1" ht="13.5" customHeight="1" x14ac:dyDescent="0.2">
      <c r="A104" s="451" t="s">
        <v>1663</v>
      </c>
      <c r="B104" s="451" t="s">
        <v>1664</v>
      </c>
      <c r="C104" s="458" t="s">
        <v>1665</v>
      </c>
      <c r="D104" s="512">
        <v>1229.4647600000001</v>
      </c>
      <c r="E104" s="512">
        <v>1344.9189899999999</v>
      </c>
      <c r="F104" s="481"/>
      <c r="G104" s="468"/>
    </row>
    <row r="105" spans="1:7" s="439" customFormat="1" x14ac:dyDescent="0.2">
      <c r="A105" s="451" t="s">
        <v>1666</v>
      </c>
      <c r="B105" s="451" t="s">
        <v>1667</v>
      </c>
      <c r="C105" s="458" t="s">
        <v>1668</v>
      </c>
      <c r="D105" s="512">
        <v>28124.254690000002</v>
      </c>
      <c r="E105" s="512">
        <v>23533.946760000003</v>
      </c>
      <c r="F105" s="477"/>
      <c r="G105" s="478"/>
    </row>
    <row r="106" spans="1:7" s="439" customFormat="1" x14ac:dyDescent="0.2">
      <c r="A106" s="490" t="s">
        <v>1672</v>
      </c>
      <c r="B106" s="490" t="s">
        <v>1673</v>
      </c>
      <c r="C106" s="491" t="s">
        <v>70</v>
      </c>
      <c r="D106" s="450">
        <v>226.01357999999999</v>
      </c>
      <c r="E106" s="450">
        <v>-451.64803999999998</v>
      </c>
      <c r="F106" s="475"/>
      <c r="G106" s="476"/>
    </row>
    <row r="107" spans="1:7" s="439" customFormat="1" x14ac:dyDescent="0.2">
      <c r="A107" s="451" t="s">
        <v>1674</v>
      </c>
      <c r="B107" s="451" t="s">
        <v>1675</v>
      </c>
      <c r="C107" s="458" t="s">
        <v>70</v>
      </c>
      <c r="D107" s="453">
        <v>837.05025000000001</v>
      </c>
      <c r="E107" s="453">
        <v>-665.25330000000008</v>
      </c>
      <c r="F107" s="477"/>
      <c r="G107" s="468"/>
    </row>
    <row r="108" spans="1:7" s="439" customFormat="1" x14ac:dyDescent="0.2">
      <c r="A108" s="451" t="s">
        <v>1676</v>
      </c>
      <c r="B108" s="451" t="s">
        <v>1677</v>
      </c>
      <c r="C108" s="458" t="s">
        <v>1678</v>
      </c>
      <c r="D108" s="512">
        <v>0</v>
      </c>
      <c r="E108" s="512">
        <v>0</v>
      </c>
      <c r="F108" s="481"/>
      <c r="G108" s="478"/>
    </row>
    <row r="109" spans="1:7" s="439" customFormat="1" x14ac:dyDescent="0.2">
      <c r="A109" s="451" t="s">
        <v>1679</v>
      </c>
      <c r="B109" s="451" t="s">
        <v>1680</v>
      </c>
      <c r="C109" s="458" t="s">
        <v>1681</v>
      </c>
      <c r="D109" s="512">
        <v>-611.03667000000007</v>
      </c>
      <c r="E109" s="512">
        <v>213.60526000000002</v>
      </c>
      <c r="F109" s="481"/>
      <c r="G109" s="468"/>
    </row>
    <row r="110" spans="1:7" s="511" customFormat="1" x14ac:dyDescent="0.2">
      <c r="A110" s="490" t="s">
        <v>1682</v>
      </c>
      <c r="B110" s="490" t="s">
        <v>1683</v>
      </c>
      <c r="C110" s="491" t="s">
        <v>70</v>
      </c>
      <c r="D110" s="450">
        <v>26625.997780000002</v>
      </c>
      <c r="E110" s="450">
        <v>27008.0468</v>
      </c>
      <c r="F110" s="475"/>
      <c r="G110" s="476"/>
    </row>
    <row r="111" spans="1:7" s="439" customFormat="1" x14ac:dyDescent="0.2">
      <c r="A111" s="490" t="s">
        <v>1684</v>
      </c>
      <c r="B111" s="490" t="s">
        <v>1685</v>
      </c>
      <c r="C111" s="491" t="s">
        <v>70</v>
      </c>
      <c r="D111" s="450">
        <v>0</v>
      </c>
      <c r="E111" s="450">
        <v>0</v>
      </c>
      <c r="F111" s="475"/>
      <c r="G111" s="476"/>
    </row>
    <row r="112" spans="1:7" s="439" customFormat="1" x14ac:dyDescent="0.2">
      <c r="A112" s="451" t="s">
        <v>1686</v>
      </c>
      <c r="B112" s="451" t="s">
        <v>1685</v>
      </c>
      <c r="C112" s="458" t="s">
        <v>1687</v>
      </c>
      <c r="D112" s="453"/>
      <c r="E112" s="453"/>
      <c r="F112" s="481"/>
      <c r="G112" s="468"/>
    </row>
    <row r="113" spans="1:7" s="439" customFormat="1" x14ac:dyDescent="0.2">
      <c r="A113" s="490" t="s">
        <v>1688</v>
      </c>
      <c r="B113" s="490" t="s">
        <v>1689</v>
      </c>
      <c r="C113" s="491" t="s">
        <v>70</v>
      </c>
      <c r="D113" s="450">
        <v>2049.6274699999999</v>
      </c>
      <c r="E113" s="450">
        <v>749.93056000000001</v>
      </c>
      <c r="F113" s="475"/>
      <c r="G113" s="476"/>
    </row>
    <row r="114" spans="1:7" s="511" customFormat="1" x14ac:dyDescent="0.2">
      <c r="A114" s="451" t="s">
        <v>1690</v>
      </c>
      <c r="B114" s="451" t="s">
        <v>1691</v>
      </c>
      <c r="C114" s="458" t="s">
        <v>1692</v>
      </c>
      <c r="D114" s="453"/>
      <c r="E114" s="453"/>
      <c r="F114" s="481"/>
      <c r="G114" s="468"/>
    </row>
    <row r="115" spans="1:7" s="511" customFormat="1" x14ac:dyDescent="0.2">
      <c r="A115" s="451" t="s">
        <v>1693</v>
      </c>
      <c r="B115" s="451" t="s">
        <v>1694</v>
      </c>
      <c r="C115" s="458" t="s">
        <v>1695</v>
      </c>
      <c r="D115" s="512">
        <v>1766.7041899999999</v>
      </c>
      <c r="E115" s="512">
        <v>0</v>
      </c>
      <c r="F115" s="481"/>
      <c r="G115" s="468"/>
    </row>
    <row r="116" spans="1:7" s="439" customFormat="1" x14ac:dyDescent="0.2">
      <c r="A116" s="451" t="s">
        <v>1699</v>
      </c>
      <c r="B116" s="451" t="s">
        <v>1700</v>
      </c>
      <c r="C116" s="458" t="s">
        <v>1701</v>
      </c>
      <c r="D116" s="512">
        <v>0</v>
      </c>
      <c r="E116" s="512">
        <v>0</v>
      </c>
      <c r="F116" s="481"/>
      <c r="G116" s="468"/>
    </row>
    <row r="117" spans="1:7" s="511" customFormat="1" x14ac:dyDescent="0.2">
      <c r="A117" s="451" t="s">
        <v>1708</v>
      </c>
      <c r="B117" s="451" t="s">
        <v>1709</v>
      </c>
      <c r="C117" s="458" t="s">
        <v>1710</v>
      </c>
      <c r="D117" s="512">
        <v>0</v>
      </c>
      <c r="E117" s="512">
        <v>0</v>
      </c>
      <c r="F117" s="481"/>
      <c r="G117" s="468"/>
    </row>
    <row r="118" spans="1:7" s="439" customFormat="1" x14ac:dyDescent="0.2">
      <c r="A118" s="451" t="s">
        <v>1711</v>
      </c>
      <c r="B118" s="451" t="s">
        <v>1712</v>
      </c>
      <c r="C118" s="458" t="s">
        <v>1713</v>
      </c>
      <c r="D118" s="512">
        <v>282.92328000000003</v>
      </c>
      <c r="E118" s="512">
        <v>749.93056000000001</v>
      </c>
      <c r="F118" s="481"/>
      <c r="G118" s="468"/>
    </row>
    <row r="119" spans="1:7" s="439" customFormat="1" x14ac:dyDescent="0.2">
      <c r="A119" s="490" t="s">
        <v>1714</v>
      </c>
      <c r="B119" s="490" t="s">
        <v>1715</v>
      </c>
      <c r="C119" s="491" t="s">
        <v>70</v>
      </c>
      <c r="D119" s="450">
        <v>24576.370309999998</v>
      </c>
      <c r="E119" s="450">
        <v>26258.116239999999</v>
      </c>
      <c r="F119" s="475"/>
      <c r="G119" s="476"/>
    </row>
    <row r="120" spans="1:7" s="439" customFormat="1" x14ac:dyDescent="0.2">
      <c r="A120" s="451" t="s">
        <v>1716</v>
      </c>
      <c r="B120" s="451" t="s">
        <v>1717</v>
      </c>
      <c r="C120" s="458" t="s">
        <v>1718</v>
      </c>
      <c r="D120" s="453"/>
      <c r="E120" s="453"/>
      <c r="F120" s="481"/>
      <c r="G120" s="468"/>
    </row>
    <row r="121" spans="1:7" s="439" customFormat="1" x14ac:dyDescent="0.2">
      <c r="A121" s="451" t="s">
        <v>1725</v>
      </c>
      <c r="B121" s="451" t="s">
        <v>1726</v>
      </c>
      <c r="C121" s="458" t="s">
        <v>1727</v>
      </c>
      <c r="D121" s="512">
        <v>0</v>
      </c>
      <c r="E121" s="512">
        <v>0</v>
      </c>
      <c r="F121" s="481"/>
      <c r="G121" s="468"/>
    </row>
    <row r="122" spans="1:7" s="439" customFormat="1" x14ac:dyDescent="0.2">
      <c r="A122" s="451" t="s">
        <v>1728</v>
      </c>
      <c r="B122" s="451" t="s">
        <v>1729</v>
      </c>
      <c r="C122" s="458" t="s">
        <v>1730</v>
      </c>
      <c r="D122" s="512">
        <v>3389.8985499999999</v>
      </c>
      <c r="E122" s="512">
        <v>4046.2393500000003</v>
      </c>
      <c r="F122" s="477"/>
      <c r="G122" s="478"/>
    </row>
    <row r="123" spans="1:7" s="439" customFormat="1" x14ac:dyDescent="0.2">
      <c r="A123" s="451" t="s">
        <v>1734</v>
      </c>
      <c r="B123" s="451" t="s">
        <v>1735</v>
      </c>
      <c r="C123" s="458" t="s">
        <v>1736</v>
      </c>
      <c r="D123" s="512">
        <v>53.436</v>
      </c>
      <c r="E123" s="512">
        <v>22</v>
      </c>
      <c r="F123" s="477"/>
      <c r="G123" s="478"/>
    </row>
    <row r="124" spans="1:7" s="511" customFormat="1" x14ac:dyDescent="0.2">
      <c r="A124" s="451" t="s">
        <v>1740</v>
      </c>
      <c r="B124" s="451" t="s">
        <v>1741</v>
      </c>
      <c r="C124" s="458" t="s">
        <v>1742</v>
      </c>
      <c r="D124" s="512">
        <v>0</v>
      </c>
      <c r="E124" s="512">
        <v>800</v>
      </c>
      <c r="F124" s="481"/>
      <c r="G124" s="468"/>
    </row>
    <row r="125" spans="1:7" s="439" customFormat="1" ht="12.75" customHeight="1" x14ac:dyDescent="0.2">
      <c r="A125" s="451" t="s">
        <v>1743</v>
      </c>
      <c r="B125" s="451" t="s">
        <v>1744</v>
      </c>
      <c r="C125" s="458" t="s">
        <v>1745</v>
      </c>
      <c r="D125" s="512">
        <v>8967.7950000000001</v>
      </c>
      <c r="E125" s="512">
        <v>7580.451</v>
      </c>
      <c r="F125" s="477"/>
      <c r="G125" s="478"/>
    </row>
    <row r="126" spans="1:7" s="439" customFormat="1" ht="12.75" customHeight="1" x14ac:dyDescent="0.2">
      <c r="A126" s="451" t="s">
        <v>1746</v>
      </c>
      <c r="B126" s="451" t="s">
        <v>1747</v>
      </c>
      <c r="C126" s="458" t="s">
        <v>1748</v>
      </c>
      <c r="D126" s="512">
        <v>97.061000000000007</v>
      </c>
      <c r="E126" s="512">
        <v>653.84799999999996</v>
      </c>
      <c r="F126" s="477"/>
      <c r="G126" s="478"/>
    </row>
    <row r="127" spans="1:7" s="439" customFormat="1" ht="12.75" customHeight="1" x14ac:dyDescent="0.2">
      <c r="A127" s="451" t="s">
        <v>1749</v>
      </c>
      <c r="B127" s="451" t="s">
        <v>1533</v>
      </c>
      <c r="C127" s="458" t="s">
        <v>1534</v>
      </c>
      <c r="D127" s="512">
        <v>3610.672</v>
      </c>
      <c r="E127" s="512">
        <v>3247.25</v>
      </c>
      <c r="F127" s="477"/>
      <c r="G127" s="478"/>
    </row>
    <row r="128" spans="1:7" s="439" customFormat="1" ht="12.75" customHeight="1" x14ac:dyDescent="0.2">
      <c r="A128" s="451" t="s">
        <v>1750</v>
      </c>
      <c r="B128" s="451" t="s">
        <v>1536</v>
      </c>
      <c r="C128" s="458" t="s">
        <v>1537</v>
      </c>
      <c r="D128" s="512">
        <v>1551.068</v>
      </c>
      <c r="E128" s="512">
        <v>1393.2139999999999</v>
      </c>
      <c r="F128" s="477"/>
      <c r="G128" s="478"/>
    </row>
    <row r="129" spans="1:7" s="439" customFormat="1" ht="12.75" customHeight="1" x14ac:dyDescent="0.2">
      <c r="A129" s="451" t="s">
        <v>1751</v>
      </c>
      <c r="B129" s="451" t="s">
        <v>1539</v>
      </c>
      <c r="C129" s="458" t="s">
        <v>1540</v>
      </c>
      <c r="D129" s="512">
        <v>0</v>
      </c>
      <c r="E129" s="512">
        <v>0</v>
      </c>
      <c r="F129" s="477"/>
      <c r="G129" s="478"/>
    </row>
    <row r="130" spans="1:7" s="439" customFormat="1" ht="12.75" customHeight="1" x14ac:dyDescent="0.2">
      <c r="A130" s="451" t="s">
        <v>1752</v>
      </c>
      <c r="B130" s="451" t="s">
        <v>1542</v>
      </c>
      <c r="C130" s="458" t="s">
        <v>1543</v>
      </c>
      <c r="D130" s="512">
        <v>0</v>
      </c>
      <c r="E130" s="512">
        <v>0</v>
      </c>
      <c r="F130" s="477"/>
      <c r="G130" s="478"/>
    </row>
    <row r="131" spans="1:7" s="439" customFormat="1" ht="12.75" customHeight="1" x14ac:dyDescent="0.2">
      <c r="A131" s="451" t="s">
        <v>1753</v>
      </c>
      <c r="B131" s="451" t="s">
        <v>1545</v>
      </c>
      <c r="C131" s="458" t="s">
        <v>1546</v>
      </c>
      <c r="D131" s="512">
        <v>1393.4179999999999</v>
      </c>
      <c r="E131" s="512">
        <v>1147.28</v>
      </c>
      <c r="F131" s="481"/>
      <c r="G131" s="468"/>
    </row>
    <row r="132" spans="1:7" s="439" customFormat="1" ht="12.75" customHeight="1" x14ac:dyDescent="0.2">
      <c r="A132" s="451" t="s">
        <v>1754</v>
      </c>
      <c r="B132" s="451" t="s">
        <v>76</v>
      </c>
      <c r="C132" s="458" t="s">
        <v>1548</v>
      </c>
      <c r="D132" s="512">
        <v>160.13300000000001</v>
      </c>
      <c r="E132" s="512">
        <v>12.618</v>
      </c>
      <c r="F132" s="477"/>
      <c r="G132" s="478"/>
    </row>
    <row r="133" spans="1:7" s="439" customFormat="1" ht="12.75" customHeight="1" x14ac:dyDescent="0.2">
      <c r="A133" s="451" t="s">
        <v>1755</v>
      </c>
      <c r="B133" s="451" t="s">
        <v>1756</v>
      </c>
      <c r="C133" s="458" t="s">
        <v>1757</v>
      </c>
      <c r="D133" s="512">
        <v>0</v>
      </c>
      <c r="E133" s="512">
        <v>0</v>
      </c>
      <c r="F133" s="477"/>
      <c r="G133" s="478"/>
    </row>
    <row r="134" spans="1:7" s="439" customFormat="1" ht="12.75" customHeight="1" x14ac:dyDescent="0.2">
      <c r="A134" s="451" t="s">
        <v>1758</v>
      </c>
      <c r="B134" s="451" t="s">
        <v>1759</v>
      </c>
      <c r="C134" s="458" t="s">
        <v>1760</v>
      </c>
      <c r="D134" s="512">
        <v>35.908999999999999</v>
      </c>
      <c r="E134" s="512">
        <v>0</v>
      </c>
      <c r="F134" s="477"/>
      <c r="G134" s="478"/>
    </row>
    <row r="135" spans="1:7" s="439" customFormat="1" ht="12.75" customHeight="1" x14ac:dyDescent="0.2">
      <c r="A135" s="451" t="s">
        <v>1761</v>
      </c>
      <c r="B135" s="451" t="s">
        <v>1762</v>
      </c>
      <c r="C135" s="458" t="s">
        <v>1763</v>
      </c>
      <c r="D135" s="512">
        <v>0</v>
      </c>
      <c r="E135" s="512">
        <v>0</v>
      </c>
      <c r="F135" s="481"/>
      <c r="G135" s="468"/>
    </row>
    <row r="136" spans="1:7" s="439" customFormat="1" ht="12.75" customHeight="1" x14ac:dyDescent="0.2">
      <c r="A136" s="451" t="s">
        <v>1777</v>
      </c>
      <c r="B136" s="451" t="s">
        <v>1778</v>
      </c>
      <c r="C136" s="458" t="s">
        <v>1779</v>
      </c>
      <c r="D136" s="512">
        <v>144.6</v>
      </c>
      <c r="E136" s="512">
        <v>447.33300000000003</v>
      </c>
      <c r="F136" s="481"/>
      <c r="G136" s="468"/>
    </row>
    <row r="137" spans="1:7" s="439" customFormat="1" ht="12.75" customHeight="1" x14ac:dyDescent="0.2">
      <c r="A137" s="451" t="s">
        <v>1781</v>
      </c>
      <c r="B137" s="451" t="s">
        <v>1782</v>
      </c>
      <c r="C137" s="458" t="s">
        <v>1783</v>
      </c>
      <c r="D137" s="512">
        <v>1689.96397</v>
      </c>
      <c r="E137" s="512">
        <v>2079.27232</v>
      </c>
      <c r="F137" s="481"/>
      <c r="G137" s="468"/>
    </row>
    <row r="138" spans="1:7" s="439" customFormat="1" ht="12.75" customHeight="1" x14ac:dyDescent="0.2">
      <c r="A138" s="451" t="s">
        <v>1784</v>
      </c>
      <c r="B138" s="451" t="s">
        <v>1785</v>
      </c>
      <c r="C138" s="458" t="s">
        <v>1786</v>
      </c>
      <c r="D138" s="512">
        <v>2579.72228</v>
      </c>
      <c r="E138" s="512">
        <v>4209.0433499999999</v>
      </c>
      <c r="F138" s="481"/>
      <c r="G138" s="468"/>
    </row>
    <row r="139" spans="1:7" s="439" customFormat="1" ht="12.75" customHeight="1" x14ac:dyDescent="0.2">
      <c r="A139" s="451" t="s">
        <v>1787</v>
      </c>
      <c r="B139" s="451" t="s">
        <v>1788</v>
      </c>
      <c r="C139" s="458" t="s">
        <v>1789</v>
      </c>
      <c r="D139" s="512">
        <v>824.15117000000009</v>
      </c>
      <c r="E139" s="512">
        <v>574.68574000000001</v>
      </c>
      <c r="F139" s="481"/>
      <c r="G139" s="468"/>
    </row>
    <row r="140" spans="1:7" s="439" customFormat="1" ht="12.75" customHeight="1" x14ac:dyDescent="0.2">
      <c r="A140" s="459" t="s">
        <v>1790</v>
      </c>
      <c r="B140" s="459" t="s">
        <v>1791</v>
      </c>
      <c r="C140" s="460" t="s">
        <v>1792</v>
      </c>
      <c r="D140" s="464">
        <v>78.542339999999996</v>
      </c>
      <c r="E140" s="464">
        <v>44.881480000000003</v>
      </c>
      <c r="F140" s="481"/>
      <c r="G140" s="468"/>
    </row>
    <row r="141" spans="1:7" s="439" customFormat="1" ht="12.75" customHeight="1" x14ac:dyDescent="0.2">
      <c r="C141" s="440"/>
      <c r="D141" s="441"/>
      <c r="E141" s="441"/>
      <c r="F141" s="441"/>
      <c r="G141" s="441"/>
    </row>
    <row r="142" spans="1:7" s="439" customFormat="1" ht="12.75" customHeight="1" x14ac:dyDescent="0.2">
      <c r="C142" s="440"/>
      <c r="D142" s="441"/>
      <c r="E142" s="441"/>
      <c r="F142" s="441"/>
      <c r="G142" s="441"/>
    </row>
    <row r="143" spans="1:7" s="439" customFormat="1" ht="12.75" customHeight="1" x14ac:dyDescent="0.2">
      <c r="C143" s="440"/>
      <c r="D143" s="441"/>
      <c r="E143" s="441"/>
      <c r="F143" s="441"/>
      <c r="G143" s="441"/>
    </row>
    <row r="144" spans="1:7" s="439" customFormat="1" ht="12.75" customHeight="1" x14ac:dyDescent="0.2">
      <c r="C144" s="440"/>
      <c r="D144" s="441"/>
      <c r="E144" s="441"/>
      <c r="F144" s="441"/>
      <c r="G144" s="441"/>
    </row>
    <row r="145" spans="1:7" s="439" customFormat="1" ht="12.75" customHeight="1" x14ac:dyDescent="0.2">
      <c r="C145" s="440"/>
      <c r="D145" s="441"/>
      <c r="E145" s="441"/>
      <c r="F145" s="441"/>
      <c r="G145" s="441"/>
    </row>
    <row r="146" spans="1:7" s="439" customFormat="1" ht="12.75" customHeight="1" x14ac:dyDescent="0.2">
      <c r="C146" s="440"/>
      <c r="D146" s="441"/>
      <c r="E146" s="441"/>
      <c r="F146" s="441"/>
      <c r="G146" s="441"/>
    </row>
    <row r="147" spans="1:7" s="439" customFormat="1" x14ac:dyDescent="0.2">
      <c r="C147" s="440"/>
      <c r="D147" s="441"/>
      <c r="E147" s="441"/>
      <c r="F147" s="441"/>
      <c r="G147" s="441"/>
    </row>
    <row r="148" spans="1:7" s="439" customFormat="1" x14ac:dyDescent="0.2">
      <c r="C148" s="440"/>
      <c r="D148" s="441"/>
      <c r="E148" s="441"/>
      <c r="F148" s="441"/>
      <c r="G148" s="441"/>
    </row>
    <row r="149" spans="1:7" s="439" customFormat="1" x14ac:dyDescent="0.2">
      <c r="C149" s="440"/>
      <c r="D149" s="441"/>
      <c r="E149" s="441"/>
      <c r="F149" s="441"/>
      <c r="G149" s="441"/>
    </row>
    <row r="150" spans="1:7" s="439" customFormat="1" x14ac:dyDescent="0.2">
      <c r="C150" s="440"/>
      <c r="D150" s="441"/>
      <c r="E150" s="441"/>
      <c r="F150" s="441"/>
      <c r="G150" s="441"/>
    </row>
    <row r="151" spans="1:7" s="439" customFormat="1" x14ac:dyDescent="0.2">
      <c r="C151" s="440"/>
      <c r="D151" s="441"/>
      <c r="E151" s="441"/>
      <c r="F151" s="441"/>
      <c r="G151" s="441"/>
    </row>
    <row r="152" spans="1:7" s="439" customFormat="1" x14ac:dyDescent="0.2">
      <c r="C152" s="440"/>
      <c r="D152" s="441"/>
      <c r="E152" s="441"/>
      <c r="F152" s="441"/>
      <c r="G152" s="441"/>
    </row>
    <row r="153" spans="1:7" s="439" customFormat="1" x14ac:dyDescent="0.2">
      <c r="A153" s="445"/>
      <c r="B153" s="445"/>
      <c r="C153" s="520"/>
      <c r="D153" s="441"/>
      <c r="E153" s="441"/>
      <c r="F153" s="441"/>
      <c r="G153" s="441"/>
    </row>
    <row r="154" spans="1:7" s="439" customFormat="1" x14ac:dyDescent="0.2">
      <c r="A154" s="445"/>
      <c r="B154" s="445"/>
      <c r="C154" s="520"/>
      <c r="D154" s="441"/>
      <c r="E154" s="441"/>
      <c r="F154" s="441"/>
      <c r="G154" s="441"/>
    </row>
    <row r="155" spans="1:7" s="439" customFormat="1" x14ac:dyDescent="0.2">
      <c r="A155" s="445"/>
      <c r="B155" s="445"/>
      <c r="C155" s="520"/>
      <c r="D155" s="441"/>
      <c r="E155" s="441"/>
      <c r="F155" s="441"/>
      <c r="G155" s="441"/>
    </row>
    <row r="156" spans="1:7" s="439" customFormat="1" x14ac:dyDescent="0.2">
      <c r="A156" s="445"/>
      <c r="B156" s="445"/>
      <c r="C156" s="520"/>
      <c r="D156" s="441"/>
      <c r="E156" s="441"/>
      <c r="F156" s="441"/>
      <c r="G156" s="441"/>
    </row>
    <row r="157" spans="1:7" s="439" customFormat="1" x14ac:dyDescent="0.2">
      <c r="A157" s="445"/>
      <c r="B157" s="445"/>
      <c r="C157" s="520"/>
      <c r="D157" s="441"/>
      <c r="E157" s="441"/>
      <c r="F157" s="441"/>
      <c r="G157" s="441"/>
    </row>
    <row r="158" spans="1:7" s="439" customFormat="1" x14ac:dyDescent="0.2">
      <c r="A158" s="445"/>
      <c r="B158" s="445"/>
      <c r="C158" s="520"/>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row r="192" spans="1:7" x14ac:dyDescent="0.2">
      <c r="A192" s="445"/>
      <c r="D192" s="441"/>
      <c r="E192" s="441"/>
      <c r="F192" s="441"/>
      <c r="G192" s="441"/>
    </row>
    <row r="193" spans="1:7" x14ac:dyDescent="0.2">
      <c r="A193" s="445"/>
      <c r="D193" s="441"/>
      <c r="E193" s="441"/>
      <c r="F193" s="441"/>
      <c r="G193" s="441"/>
    </row>
    <row r="194" spans="1:7" x14ac:dyDescent="0.2">
      <c r="A194" s="445"/>
      <c r="D194" s="441"/>
      <c r="E194" s="441"/>
      <c r="F194" s="441"/>
      <c r="G194" s="441"/>
    </row>
    <row r="195" spans="1:7" x14ac:dyDescent="0.2">
      <c r="A195" s="445"/>
      <c r="D195" s="441"/>
      <c r="E195" s="441"/>
      <c r="F195" s="441"/>
      <c r="G195" s="441"/>
    </row>
    <row r="196" spans="1:7" x14ac:dyDescent="0.2">
      <c r="A196" s="445"/>
      <c r="D196" s="441"/>
      <c r="E196" s="441"/>
      <c r="F196" s="441"/>
      <c r="G196" s="441"/>
    </row>
    <row r="197" spans="1:7" x14ac:dyDescent="0.2">
      <c r="A197" s="445"/>
      <c r="D197" s="441"/>
      <c r="E197" s="441"/>
      <c r="F197" s="441"/>
      <c r="G197" s="441"/>
    </row>
    <row r="198" spans="1:7" x14ac:dyDescent="0.2">
      <c r="A198" s="445"/>
      <c r="D198" s="441"/>
      <c r="E198" s="441"/>
      <c r="F198" s="441"/>
      <c r="G198" s="441"/>
    </row>
    <row r="199" spans="1:7" x14ac:dyDescent="0.2">
      <c r="A199" s="445"/>
      <c r="D199" s="441"/>
      <c r="E199" s="441"/>
      <c r="F199" s="441"/>
      <c r="G199" s="441"/>
    </row>
    <row r="200" spans="1:7" x14ac:dyDescent="0.2">
      <c r="A200" s="445"/>
      <c r="D200" s="441"/>
      <c r="E200" s="441"/>
      <c r="F200" s="441"/>
      <c r="G200" s="441"/>
    </row>
    <row r="201" spans="1:7" x14ac:dyDescent="0.2">
      <c r="A201" s="445"/>
      <c r="D201" s="441"/>
      <c r="E201" s="441"/>
      <c r="F201" s="441"/>
      <c r="G201" s="441"/>
    </row>
    <row r="202" spans="1:7" x14ac:dyDescent="0.2">
      <c r="A202" s="445"/>
      <c r="D202" s="441"/>
      <c r="E202" s="441"/>
      <c r="F202" s="441"/>
      <c r="G202" s="441"/>
    </row>
    <row r="203" spans="1:7" x14ac:dyDescent="0.2">
      <c r="A203" s="445"/>
      <c r="D203" s="441"/>
      <c r="E203" s="441"/>
      <c r="F203" s="441"/>
      <c r="G203" s="441"/>
    </row>
    <row r="204" spans="1:7" x14ac:dyDescent="0.2">
      <c r="A204" s="445"/>
      <c r="D204" s="441"/>
      <c r="E204" s="441"/>
      <c r="F204" s="441"/>
      <c r="G204" s="441"/>
    </row>
    <row r="205" spans="1:7" x14ac:dyDescent="0.2">
      <c r="A205" s="445"/>
      <c r="D205" s="441"/>
      <c r="E205" s="441"/>
      <c r="F205" s="441"/>
      <c r="G205" s="441"/>
    </row>
    <row r="206" spans="1:7" x14ac:dyDescent="0.2">
      <c r="A206" s="445"/>
      <c r="D206" s="441"/>
      <c r="E206" s="441"/>
      <c r="F206" s="441"/>
      <c r="G206" s="441"/>
    </row>
    <row r="207" spans="1:7" x14ac:dyDescent="0.2">
      <c r="A207" s="445"/>
      <c r="D207" s="441"/>
      <c r="E207" s="441"/>
      <c r="F207" s="441"/>
      <c r="G207" s="441"/>
    </row>
    <row r="208" spans="1:7" x14ac:dyDescent="0.2">
      <c r="A208" s="445"/>
      <c r="D208" s="441"/>
      <c r="E208" s="441"/>
      <c r="F208" s="441"/>
      <c r="G208" s="441"/>
    </row>
    <row r="209" spans="1:7" x14ac:dyDescent="0.2">
      <c r="A209" s="445"/>
      <c r="D209" s="441"/>
      <c r="E209" s="441"/>
      <c r="F209" s="441"/>
      <c r="G209" s="441"/>
    </row>
    <row r="210" spans="1:7" x14ac:dyDescent="0.2">
      <c r="A210" s="445"/>
      <c r="D210" s="441"/>
      <c r="E210" s="441"/>
      <c r="F210" s="441"/>
      <c r="G210" s="441"/>
    </row>
    <row r="211" spans="1:7" x14ac:dyDescent="0.2">
      <c r="A211" s="445"/>
      <c r="D211" s="441"/>
      <c r="E211" s="441"/>
      <c r="F211" s="441"/>
      <c r="G211" s="441"/>
    </row>
    <row r="212" spans="1:7" x14ac:dyDescent="0.2">
      <c r="A212" s="445"/>
      <c r="D212" s="441"/>
      <c r="E212" s="441"/>
      <c r="F212" s="441"/>
      <c r="G212" s="441"/>
    </row>
    <row r="213" spans="1:7" x14ac:dyDescent="0.2">
      <c r="A213" s="445"/>
      <c r="D213" s="441"/>
      <c r="E213" s="441"/>
      <c r="F213" s="441"/>
      <c r="G213" s="441"/>
    </row>
    <row r="214" spans="1:7" x14ac:dyDescent="0.2">
      <c r="A214" s="445"/>
      <c r="D214" s="441"/>
      <c r="E214" s="441"/>
      <c r="F214" s="441"/>
      <c r="G214" s="441"/>
    </row>
    <row r="215" spans="1:7" x14ac:dyDescent="0.2">
      <c r="A215" s="445"/>
      <c r="D215" s="441"/>
      <c r="E215" s="441"/>
      <c r="F215" s="441"/>
      <c r="G215" s="441"/>
    </row>
    <row r="216" spans="1:7" x14ac:dyDescent="0.2">
      <c r="A216" s="445"/>
      <c r="D216" s="441"/>
      <c r="E216" s="441"/>
      <c r="F216" s="441"/>
      <c r="G216" s="441"/>
    </row>
    <row r="217" spans="1:7" x14ac:dyDescent="0.2">
      <c r="A217" s="445"/>
      <c r="D217" s="441"/>
      <c r="E217" s="441"/>
      <c r="F217" s="441"/>
      <c r="G217"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77" fitToHeight="2" orientation="portrait" useFirstPageNumber="1" r:id="rId1"/>
  <headerFooter>
    <oddHeader>&amp;L&amp;"Tahoma,Kurzíva"Závěrečný účet za rok 2018&amp;R&amp;"Tahoma,Kurzíva"Tabulka č. 36</oddHeader>
    <oddFooter>&amp;C&amp;"Tahoma,Obyčejné"&amp;P</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485" customWidth="1"/>
    <col min="2" max="2" width="54.7109375" style="485" customWidth="1"/>
    <col min="3" max="3" width="8.5703125" style="533" customWidth="1"/>
    <col min="4" max="7" width="15.42578125" style="485" customWidth="1"/>
    <col min="8" max="8" width="5.28515625" style="485" customWidth="1"/>
    <col min="9" max="16384" width="9.140625" style="485"/>
  </cols>
  <sheetData>
    <row r="1" spans="1:7" s="522" customFormat="1" ht="18" customHeight="1" x14ac:dyDescent="0.2">
      <c r="A1" s="1203" t="s">
        <v>1350</v>
      </c>
      <c r="B1" s="1203"/>
      <c r="C1" s="1203"/>
      <c r="D1" s="1203"/>
      <c r="E1" s="1203"/>
      <c r="F1" s="1203"/>
      <c r="G1" s="1203"/>
    </row>
    <row r="2" spans="1:7" s="523" customFormat="1" ht="18" customHeight="1" x14ac:dyDescent="0.2">
      <c r="A2" s="1203" t="s">
        <v>1980</v>
      </c>
      <c r="B2" s="1203"/>
      <c r="C2" s="1203"/>
      <c r="D2" s="1203"/>
      <c r="E2" s="1203"/>
      <c r="F2" s="1203"/>
      <c r="G2" s="1203"/>
    </row>
    <row r="4" spans="1:7" ht="12.75" customHeight="1" x14ac:dyDescent="0.2">
      <c r="A4" s="524"/>
      <c r="B4" s="525"/>
      <c r="C4" s="526"/>
      <c r="D4" s="527">
        <v>1</v>
      </c>
      <c r="E4" s="527">
        <v>2</v>
      </c>
      <c r="F4" s="527">
        <v>3</v>
      </c>
      <c r="G4" s="527">
        <v>4</v>
      </c>
    </row>
    <row r="5" spans="1:7" s="528" customFormat="1" ht="12.75" customHeight="1" x14ac:dyDescent="0.2">
      <c r="A5" s="1225" t="s">
        <v>1352</v>
      </c>
      <c r="B5" s="1226"/>
      <c r="C5" s="1229" t="s">
        <v>1353</v>
      </c>
      <c r="D5" s="1231" t="s">
        <v>1797</v>
      </c>
      <c r="E5" s="1231"/>
      <c r="F5" s="1231" t="s">
        <v>1798</v>
      </c>
      <c r="G5" s="1231"/>
    </row>
    <row r="6" spans="1:7" s="528" customFormat="1" ht="21" x14ac:dyDescent="0.2">
      <c r="A6" s="1227"/>
      <c r="B6" s="1228"/>
      <c r="C6" s="1230"/>
      <c r="D6" s="529" t="s">
        <v>1799</v>
      </c>
      <c r="E6" s="529" t="s">
        <v>1800</v>
      </c>
      <c r="F6" s="530" t="s">
        <v>1799</v>
      </c>
      <c r="G6" s="530" t="s">
        <v>1800</v>
      </c>
    </row>
    <row r="7" spans="1:7" s="528" customFormat="1" x14ac:dyDescent="0.2">
      <c r="A7" s="490" t="s">
        <v>1361</v>
      </c>
      <c r="B7" s="490" t="s">
        <v>1801</v>
      </c>
      <c r="C7" s="491" t="s">
        <v>70</v>
      </c>
      <c r="D7" s="531">
        <v>291675.26439999999</v>
      </c>
      <c r="E7" s="531">
        <v>1503.7198600000002</v>
      </c>
      <c r="F7" s="531">
        <v>296202.27560000005</v>
      </c>
      <c r="G7" s="531">
        <v>1778.88114</v>
      </c>
    </row>
    <row r="8" spans="1:7" x14ac:dyDescent="0.2">
      <c r="A8" s="448" t="s">
        <v>1363</v>
      </c>
      <c r="B8" s="448" t="s">
        <v>1802</v>
      </c>
      <c r="C8" s="497" t="s">
        <v>70</v>
      </c>
      <c r="D8" s="531">
        <v>291551.23843000003</v>
      </c>
      <c r="E8" s="531">
        <v>1475.1552799999999</v>
      </c>
      <c r="F8" s="531">
        <v>296063.40813</v>
      </c>
      <c r="G8" s="531">
        <v>1775.0238400000001</v>
      </c>
    </row>
    <row r="9" spans="1:7" x14ac:dyDescent="0.2">
      <c r="A9" s="461" t="s">
        <v>1365</v>
      </c>
      <c r="B9" s="461" t="s">
        <v>1803</v>
      </c>
      <c r="C9" s="503" t="s">
        <v>1804</v>
      </c>
      <c r="D9" s="492">
        <v>14865.672710000001</v>
      </c>
      <c r="E9" s="492">
        <v>5.02081</v>
      </c>
      <c r="F9" s="492">
        <v>16242.5969</v>
      </c>
      <c r="G9" s="492">
        <v>7.0243400000000005</v>
      </c>
    </row>
    <row r="10" spans="1:7" x14ac:dyDescent="0.2">
      <c r="A10" s="451" t="s">
        <v>1368</v>
      </c>
      <c r="B10" s="451" t="s">
        <v>1805</v>
      </c>
      <c r="C10" s="458" t="s">
        <v>1806</v>
      </c>
      <c r="D10" s="492">
        <v>9520.4394200000006</v>
      </c>
      <c r="E10" s="492">
        <v>63.126829999999998</v>
      </c>
      <c r="F10" s="492">
        <v>10354.757820000001</v>
      </c>
      <c r="G10" s="492">
        <v>42.298160000000003</v>
      </c>
    </row>
    <row r="11" spans="1:7" x14ac:dyDescent="0.2">
      <c r="A11" s="451" t="s">
        <v>1371</v>
      </c>
      <c r="B11" s="451" t="s">
        <v>1807</v>
      </c>
      <c r="C11" s="458" t="s">
        <v>1808</v>
      </c>
      <c r="D11" s="492"/>
      <c r="E11" s="492"/>
      <c r="F11" s="492"/>
      <c r="G11" s="492"/>
    </row>
    <row r="12" spans="1:7" x14ac:dyDescent="0.2">
      <c r="A12" s="451" t="s">
        <v>1374</v>
      </c>
      <c r="B12" s="451" t="s">
        <v>1809</v>
      </c>
      <c r="C12" s="458" t="s">
        <v>1810</v>
      </c>
      <c r="D12" s="492">
        <v>798.39119999999991</v>
      </c>
      <c r="E12" s="492">
        <v>762.97470999999996</v>
      </c>
      <c r="F12" s="492">
        <v>545.34772999999996</v>
      </c>
      <c r="G12" s="492">
        <v>819.77943000000005</v>
      </c>
    </row>
    <row r="13" spans="1:7" x14ac:dyDescent="0.2">
      <c r="A13" s="451" t="s">
        <v>1377</v>
      </c>
      <c r="B13" s="451" t="s">
        <v>1811</v>
      </c>
      <c r="C13" s="458" t="s">
        <v>1812</v>
      </c>
      <c r="D13" s="492">
        <v>-28.462</v>
      </c>
      <c r="E13" s="492"/>
      <c r="F13" s="492"/>
      <c r="G13" s="492"/>
    </row>
    <row r="14" spans="1:7" x14ac:dyDescent="0.2">
      <c r="A14" s="451" t="s">
        <v>1380</v>
      </c>
      <c r="B14" s="451" t="s">
        <v>1813</v>
      </c>
      <c r="C14" s="458" t="s">
        <v>1814</v>
      </c>
      <c r="D14" s="492">
        <v>-179.34082999999998</v>
      </c>
      <c r="E14" s="492"/>
      <c r="F14" s="492">
        <v>-555.97178000000008</v>
      </c>
      <c r="G14" s="492"/>
    </row>
    <row r="15" spans="1:7" x14ac:dyDescent="0.2">
      <c r="A15" s="451" t="s">
        <v>1383</v>
      </c>
      <c r="B15" s="451" t="s">
        <v>1815</v>
      </c>
      <c r="C15" s="458" t="s">
        <v>1816</v>
      </c>
      <c r="D15" s="492">
        <v>-57.613579999999999</v>
      </c>
      <c r="E15" s="492"/>
      <c r="F15" s="492">
        <v>214.59280999999999</v>
      </c>
      <c r="G15" s="492"/>
    </row>
    <row r="16" spans="1:7" x14ac:dyDescent="0.2">
      <c r="A16" s="451" t="s">
        <v>1386</v>
      </c>
      <c r="B16" s="451" t="s">
        <v>211</v>
      </c>
      <c r="C16" s="458" t="s">
        <v>1817</v>
      </c>
      <c r="D16" s="492">
        <v>26003.490510000003</v>
      </c>
      <c r="E16" s="492">
        <v>172.55323999999999</v>
      </c>
      <c r="F16" s="492">
        <v>52466.033060000002</v>
      </c>
      <c r="G16" s="492">
        <v>171.55089999999998</v>
      </c>
    </row>
    <row r="17" spans="1:7" x14ac:dyDescent="0.2">
      <c r="A17" s="451" t="s">
        <v>1389</v>
      </c>
      <c r="B17" s="451" t="s">
        <v>1818</v>
      </c>
      <c r="C17" s="458" t="s">
        <v>1819</v>
      </c>
      <c r="D17" s="492">
        <v>2050.2585800000002</v>
      </c>
      <c r="E17" s="492"/>
      <c r="F17" s="492">
        <v>1702.4621299999999</v>
      </c>
      <c r="G17" s="492"/>
    </row>
    <row r="18" spans="1:7" x14ac:dyDescent="0.2">
      <c r="A18" s="451" t="s">
        <v>1820</v>
      </c>
      <c r="B18" s="451" t="s">
        <v>1821</v>
      </c>
      <c r="C18" s="458" t="s">
        <v>1822</v>
      </c>
      <c r="D18" s="492">
        <v>135.08694</v>
      </c>
      <c r="E18" s="492"/>
      <c r="F18" s="492">
        <v>122.88855000000001</v>
      </c>
      <c r="G18" s="492"/>
    </row>
    <row r="19" spans="1:7" x14ac:dyDescent="0.2">
      <c r="A19" s="451" t="s">
        <v>1823</v>
      </c>
      <c r="B19" s="451" t="s">
        <v>1824</v>
      </c>
      <c r="C19" s="458" t="s">
        <v>1825</v>
      </c>
      <c r="D19" s="492"/>
      <c r="E19" s="492"/>
      <c r="F19" s="492"/>
      <c r="G19" s="492"/>
    </row>
    <row r="20" spans="1:7" x14ac:dyDescent="0.2">
      <c r="A20" s="451" t="s">
        <v>1826</v>
      </c>
      <c r="B20" s="451" t="s">
        <v>1827</v>
      </c>
      <c r="C20" s="458" t="s">
        <v>1828</v>
      </c>
      <c r="D20" s="492">
        <v>33137.012479999998</v>
      </c>
      <c r="E20" s="492">
        <v>36.190870000000004</v>
      </c>
      <c r="F20" s="492">
        <v>29956.79207</v>
      </c>
      <c r="G20" s="492">
        <v>299.98899</v>
      </c>
    </row>
    <row r="21" spans="1:7" x14ac:dyDescent="0.2">
      <c r="A21" s="451" t="s">
        <v>1829</v>
      </c>
      <c r="B21" s="451" t="s">
        <v>1830</v>
      </c>
      <c r="C21" s="458" t="s">
        <v>1831</v>
      </c>
      <c r="D21" s="492">
        <v>135526.80703999999</v>
      </c>
      <c r="E21" s="492">
        <v>210.93495999999999</v>
      </c>
      <c r="F21" s="492">
        <v>121954.4218</v>
      </c>
      <c r="G21" s="492">
        <v>221.46820000000002</v>
      </c>
    </row>
    <row r="22" spans="1:7" x14ac:dyDescent="0.2">
      <c r="A22" s="451" t="s">
        <v>1832</v>
      </c>
      <c r="B22" s="451" t="s">
        <v>1833</v>
      </c>
      <c r="C22" s="458" t="s">
        <v>1834</v>
      </c>
      <c r="D22" s="492">
        <v>43405.084520000004</v>
      </c>
      <c r="E22" s="492">
        <v>66.458479999999994</v>
      </c>
      <c r="F22" s="492">
        <v>38561.588840000004</v>
      </c>
      <c r="G22" s="492">
        <v>73.228160000000003</v>
      </c>
    </row>
    <row r="23" spans="1:7" x14ac:dyDescent="0.2">
      <c r="A23" s="451" t="s">
        <v>1835</v>
      </c>
      <c r="B23" s="451" t="s">
        <v>1836</v>
      </c>
      <c r="C23" s="458" t="s">
        <v>1837</v>
      </c>
      <c r="D23" s="492">
        <v>444.38918999999999</v>
      </c>
      <c r="E23" s="492">
        <v>2.2449999999999998E-2</v>
      </c>
      <c r="F23" s="492">
        <v>397.19128999999998</v>
      </c>
      <c r="G23" s="492">
        <v>1.9620000000000002E-2</v>
      </c>
    </row>
    <row r="24" spans="1:7" x14ac:dyDescent="0.2">
      <c r="A24" s="451" t="s">
        <v>1838</v>
      </c>
      <c r="B24" s="451" t="s">
        <v>1839</v>
      </c>
      <c r="C24" s="458" t="s">
        <v>1840</v>
      </c>
      <c r="D24" s="492">
        <v>6069.3665999999994</v>
      </c>
      <c r="E24" s="492">
        <v>3.98644</v>
      </c>
      <c r="F24" s="492">
        <v>5672.3750300000002</v>
      </c>
      <c r="G24" s="492">
        <v>5.1913599999999995</v>
      </c>
    </row>
    <row r="25" spans="1:7" x14ac:dyDescent="0.2">
      <c r="A25" s="451" t="s">
        <v>1841</v>
      </c>
      <c r="B25" s="451" t="s">
        <v>1842</v>
      </c>
      <c r="C25" s="458" t="s">
        <v>1843</v>
      </c>
      <c r="D25" s="492">
        <v>35.324280000000002</v>
      </c>
      <c r="E25" s="492"/>
      <c r="F25" s="492">
        <v>15.216010000000001</v>
      </c>
      <c r="G25" s="492"/>
    </row>
    <row r="26" spans="1:7" x14ac:dyDescent="0.2">
      <c r="A26" s="451" t="s">
        <v>1844</v>
      </c>
      <c r="B26" s="451" t="s">
        <v>1845</v>
      </c>
      <c r="C26" s="458" t="s">
        <v>1846</v>
      </c>
      <c r="D26" s="492"/>
      <c r="E26" s="492"/>
      <c r="F26" s="492"/>
      <c r="G26" s="492"/>
    </row>
    <row r="27" spans="1:7" x14ac:dyDescent="0.2">
      <c r="A27" s="451" t="s">
        <v>1847</v>
      </c>
      <c r="B27" s="451" t="s">
        <v>1848</v>
      </c>
      <c r="C27" s="458" t="s">
        <v>1849</v>
      </c>
      <c r="D27" s="492">
        <v>3.3149999999999999</v>
      </c>
      <c r="E27" s="492"/>
      <c r="F27" s="492">
        <v>3.3149999999999999</v>
      </c>
      <c r="G27" s="492"/>
    </row>
    <row r="28" spans="1:7" x14ac:dyDescent="0.2">
      <c r="A28" s="451" t="s">
        <v>1850</v>
      </c>
      <c r="B28" s="451" t="s">
        <v>1851</v>
      </c>
      <c r="C28" s="458" t="s">
        <v>1852</v>
      </c>
      <c r="D28" s="492">
        <v>229.23467000000002</v>
      </c>
      <c r="E28" s="492"/>
      <c r="F28" s="492">
        <v>213.95256000000001</v>
      </c>
      <c r="G28" s="492"/>
    </row>
    <row r="29" spans="1:7" x14ac:dyDescent="0.2">
      <c r="A29" s="451" t="s">
        <v>1853</v>
      </c>
      <c r="B29" s="451" t="s">
        <v>1854</v>
      </c>
      <c r="C29" s="458" t="s">
        <v>1855</v>
      </c>
      <c r="D29" s="492">
        <v>2.2080000000000002</v>
      </c>
      <c r="E29" s="492"/>
      <c r="F29" s="492"/>
      <c r="G29" s="492"/>
    </row>
    <row r="30" spans="1:7" x14ac:dyDescent="0.2">
      <c r="A30" s="451" t="s">
        <v>1856</v>
      </c>
      <c r="B30" s="451" t="s">
        <v>1857</v>
      </c>
      <c r="C30" s="458" t="s">
        <v>1858</v>
      </c>
      <c r="D30" s="492">
        <v>0.625</v>
      </c>
      <c r="E30" s="492"/>
      <c r="F30" s="492"/>
      <c r="G30" s="492"/>
    </row>
    <row r="31" spans="1:7" x14ac:dyDescent="0.2">
      <c r="A31" s="451" t="s">
        <v>1859</v>
      </c>
      <c r="B31" s="451" t="s">
        <v>1860</v>
      </c>
      <c r="C31" s="458" t="s">
        <v>1861</v>
      </c>
      <c r="D31" s="492"/>
      <c r="E31" s="492"/>
      <c r="F31" s="492"/>
      <c r="G31" s="492"/>
    </row>
    <row r="32" spans="1:7" x14ac:dyDescent="0.2">
      <c r="A32" s="451" t="s">
        <v>1862</v>
      </c>
      <c r="B32" s="451" t="s">
        <v>1863</v>
      </c>
      <c r="C32" s="458" t="s">
        <v>1864</v>
      </c>
      <c r="D32" s="492"/>
      <c r="E32" s="492"/>
      <c r="F32" s="492"/>
      <c r="G32" s="492"/>
    </row>
    <row r="33" spans="1:7" x14ac:dyDescent="0.2">
      <c r="A33" s="451" t="s">
        <v>1865</v>
      </c>
      <c r="B33" s="451" t="s">
        <v>1866</v>
      </c>
      <c r="C33" s="458" t="s">
        <v>1867</v>
      </c>
      <c r="D33" s="492">
        <v>1.7</v>
      </c>
      <c r="E33" s="492"/>
      <c r="F33" s="492">
        <v>5</v>
      </c>
      <c r="G33" s="492"/>
    </row>
    <row r="34" spans="1:7" x14ac:dyDescent="0.2">
      <c r="A34" s="451" t="s">
        <v>1868</v>
      </c>
      <c r="B34" s="451" t="s">
        <v>1869</v>
      </c>
      <c r="C34" s="458" t="s">
        <v>1870</v>
      </c>
      <c r="D34" s="492">
        <v>6.0019999999999998</v>
      </c>
      <c r="E34" s="492"/>
      <c r="F34" s="492">
        <v>73.869199999999992</v>
      </c>
      <c r="G34" s="492"/>
    </row>
    <row r="35" spans="1:7" x14ac:dyDescent="0.2">
      <c r="A35" s="451" t="s">
        <v>1871</v>
      </c>
      <c r="B35" s="451" t="s">
        <v>1872</v>
      </c>
      <c r="C35" s="458" t="s">
        <v>1873</v>
      </c>
      <c r="D35" s="492">
        <v>11499.62934</v>
      </c>
      <c r="E35" s="492">
        <v>144.88792999999998</v>
      </c>
      <c r="F35" s="492">
        <v>10963.926089999999</v>
      </c>
      <c r="G35" s="492">
        <v>134.47220999999999</v>
      </c>
    </row>
    <row r="36" spans="1:7" x14ac:dyDescent="0.2">
      <c r="A36" s="451" t="s">
        <v>1874</v>
      </c>
      <c r="B36" s="451" t="s">
        <v>1875</v>
      </c>
      <c r="C36" s="458" t="s">
        <v>1876</v>
      </c>
      <c r="D36" s="492"/>
      <c r="E36" s="492"/>
      <c r="F36" s="492"/>
      <c r="G36" s="492"/>
    </row>
    <row r="37" spans="1:7" x14ac:dyDescent="0.2">
      <c r="A37" s="451" t="s">
        <v>1877</v>
      </c>
      <c r="B37" s="451" t="s">
        <v>1878</v>
      </c>
      <c r="C37" s="458" t="s">
        <v>1879</v>
      </c>
      <c r="D37" s="492"/>
      <c r="E37" s="492"/>
      <c r="F37" s="492">
        <v>12.75</v>
      </c>
      <c r="G37" s="492"/>
    </row>
    <row r="38" spans="1:7" x14ac:dyDescent="0.2">
      <c r="A38" s="451" t="s">
        <v>1880</v>
      </c>
      <c r="B38" s="451" t="s">
        <v>1881</v>
      </c>
      <c r="C38" s="458" t="s">
        <v>1882</v>
      </c>
      <c r="D38" s="492"/>
      <c r="E38" s="492"/>
      <c r="F38" s="492"/>
      <c r="G38" s="492"/>
    </row>
    <row r="39" spans="1:7" x14ac:dyDescent="0.2">
      <c r="A39" s="451" t="s">
        <v>1883</v>
      </c>
      <c r="B39" s="451" t="s">
        <v>1884</v>
      </c>
      <c r="C39" s="458" t="s">
        <v>1885</v>
      </c>
      <c r="D39" s="492"/>
      <c r="E39" s="492"/>
      <c r="F39" s="492"/>
      <c r="G39" s="492"/>
    </row>
    <row r="40" spans="1:7" x14ac:dyDescent="0.2">
      <c r="A40" s="451" t="s">
        <v>1886</v>
      </c>
      <c r="B40" s="451" t="s">
        <v>1887</v>
      </c>
      <c r="C40" s="458" t="s">
        <v>1888</v>
      </c>
      <c r="D40" s="492"/>
      <c r="E40" s="492"/>
      <c r="F40" s="492"/>
      <c r="G40" s="492"/>
    </row>
    <row r="41" spans="1:7" x14ac:dyDescent="0.2">
      <c r="A41" s="451" t="s">
        <v>1889</v>
      </c>
      <c r="B41" s="451" t="s">
        <v>1890</v>
      </c>
      <c r="C41" s="458" t="s">
        <v>1891</v>
      </c>
      <c r="D41" s="492">
        <v>6.9889999999999999</v>
      </c>
      <c r="E41" s="492"/>
      <c r="F41" s="492">
        <v>8.6010000000000009</v>
      </c>
      <c r="G41" s="492"/>
    </row>
    <row r="42" spans="1:7" x14ac:dyDescent="0.2">
      <c r="A42" s="451" t="s">
        <v>1892</v>
      </c>
      <c r="B42" s="451" t="s">
        <v>1893</v>
      </c>
      <c r="C42" s="458" t="s">
        <v>1894</v>
      </c>
      <c r="D42" s="492">
        <v>5361.6753899999994</v>
      </c>
      <c r="E42" s="492">
        <v>8.9979999999999993</v>
      </c>
      <c r="F42" s="492">
        <v>4891.3063600000005</v>
      </c>
      <c r="G42" s="492"/>
    </row>
    <row r="43" spans="1:7" x14ac:dyDescent="0.2">
      <c r="A43" s="451" t="s">
        <v>1895</v>
      </c>
      <c r="B43" s="451" t="s">
        <v>1896</v>
      </c>
      <c r="C43" s="458" t="s">
        <v>1897</v>
      </c>
      <c r="D43" s="492">
        <v>2713.9529700000003</v>
      </c>
      <c r="E43" s="492"/>
      <c r="F43" s="492">
        <v>2240.3956600000001</v>
      </c>
      <c r="G43" s="492"/>
    </row>
    <row r="44" spans="1:7" x14ac:dyDescent="0.2">
      <c r="A44" s="448" t="s">
        <v>1392</v>
      </c>
      <c r="B44" s="448" t="s">
        <v>1898</v>
      </c>
      <c r="C44" s="497" t="s">
        <v>70</v>
      </c>
      <c r="D44" s="531">
        <v>95.547089999999997</v>
      </c>
      <c r="E44" s="531">
        <v>0</v>
      </c>
      <c r="F44" s="531">
        <v>116.56183999999999</v>
      </c>
      <c r="G44" s="531">
        <v>0.26288</v>
      </c>
    </row>
    <row r="45" spans="1:7" x14ac:dyDescent="0.2">
      <c r="A45" s="451" t="s">
        <v>1394</v>
      </c>
      <c r="B45" s="451" t="s">
        <v>1899</v>
      </c>
      <c r="C45" s="458" t="s">
        <v>1900</v>
      </c>
      <c r="D45" s="492"/>
      <c r="E45" s="492"/>
      <c r="F45" s="492"/>
      <c r="G45" s="492"/>
    </row>
    <row r="46" spans="1:7" x14ac:dyDescent="0.2">
      <c r="A46" s="451" t="s">
        <v>1396</v>
      </c>
      <c r="B46" s="451" t="s">
        <v>1901</v>
      </c>
      <c r="C46" s="458" t="s">
        <v>1902</v>
      </c>
      <c r="D46" s="492"/>
      <c r="E46" s="492"/>
      <c r="F46" s="492"/>
      <c r="G46" s="492"/>
    </row>
    <row r="47" spans="1:7" x14ac:dyDescent="0.2">
      <c r="A47" s="451" t="s">
        <v>1399</v>
      </c>
      <c r="B47" s="451" t="s">
        <v>1903</v>
      </c>
      <c r="C47" s="458" t="s">
        <v>1904</v>
      </c>
      <c r="D47" s="492">
        <v>29.433259999999997</v>
      </c>
      <c r="E47" s="492"/>
      <c r="F47" s="492">
        <v>9.0461299999999998</v>
      </c>
      <c r="G47" s="492">
        <v>0.18944</v>
      </c>
    </row>
    <row r="48" spans="1:7" x14ac:dyDescent="0.2">
      <c r="A48" s="451" t="s">
        <v>1402</v>
      </c>
      <c r="B48" s="451" t="s">
        <v>1905</v>
      </c>
      <c r="C48" s="458" t="s">
        <v>1906</v>
      </c>
      <c r="D48" s="492"/>
      <c r="E48" s="492"/>
      <c r="F48" s="492"/>
      <c r="G48" s="492"/>
    </row>
    <row r="49" spans="1:7" x14ac:dyDescent="0.2">
      <c r="A49" s="451" t="s">
        <v>1405</v>
      </c>
      <c r="B49" s="451" t="s">
        <v>1907</v>
      </c>
      <c r="C49" s="458" t="s">
        <v>1908</v>
      </c>
      <c r="D49" s="492">
        <v>66.113830000000007</v>
      </c>
      <c r="E49" s="492"/>
      <c r="F49" s="492">
        <v>107.51571000000001</v>
      </c>
      <c r="G49" s="492">
        <v>7.3439999999999991E-2</v>
      </c>
    </row>
    <row r="50" spans="1:7" x14ac:dyDescent="0.2">
      <c r="A50" s="448" t="s">
        <v>1423</v>
      </c>
      <c r="B50" s="448" t="s">
        <v>1909</v>
      </c>
      <c r="C50" s="497" t="s">
        <v>70</v>
      </c>
      <c r="D50" s="531">
        <v>0</v>
      </c>
      <c r="E50" s="531">
        <v>0</v>
      </c>
      <c r="F50" s="531">
        <v>0</v>
      </c>
      <c r="G50" s="531">
        <v>0</v>
      </c>
    </row>
    <row r="51" spans="1:7" x14ac:dyDescent="0.2">
      <c r="A51" s="451" t="s">
        <v>1425</v>
      </c>
      <c r="B51" s="451" t="s">
        <v>1910</v>
      </c>
      <c r="C51" s="458" t="s">
        <v>1911</v>
      </c>
      <c r="D51" s="492"/>
      <c r="E51" s="492"/>
      <c r="F51" s="492"/>
      <c r="G51" s="492"/>
    </row>
    <row r="52" spans="1:7" x14ac:dyDescent="0.2">
      <c r="A52" s="451" t="s">
        <v>1428</v>
      </c>
      <c r="B52" s="451" t="s">
        <v>1912</v>
      </c>
      <c r="C52" s="458" t="s">
        <v>1913</v>
      </c>
      <c r="D52" s="492"/>
      <c r="E52" s="492"/>
      <c r="F52" s="492"/>
      <c r="G52" s="492"/>
    </row>
    <row r="53" spans="1:7" x14ac:dyDescent="0.2">
      <c r="A53" s="448" t="s">
        <v>1914</v>
      </c>
      <c r="B53" s="448" t="s">
        <v>1542</v>
      </c>
      <c r="C53" s="497" t="s">
        <v>70</v>
      </c>
      <c r="D53" s="531">
        <v>28.47888</v>
      </c>
      <c r="E53" s="531">
        <v>28.564580000000003</v>
      </c>
      <c r="F53" s="531">
        <v>22.305630000000001</v>
      </c>
      <c r="G53" s="531">
        <v>3.5944199999999999</v>
      </c>
    </row>
    <row r="54" spans="1:7" x14ac:dyDescent="0.2">
      <c r="A54" s="451" t="s">
        <v>1915</v>
      </c>
      <c r="B54" s="451" t="s">
        <v>1542</v>
      </c>
      <c r="C54" s="458" t="s">
        <v>1916</v>
      </c>
      <c r="D54" s="492">
        <v>28.47888</v>
      </c>
      <c r="E54" s="492">
        <v>28.564580000000003</v>
      </c>
      <c r="F54" s="492">
        <v>22.305630000000001</v>
      </c>
      <c r="G54" s="492">
        <v>3.5944199999999999</v>
      </c>
    </row>
    <row r="55" spans="1:7" x14ac:dyDescent="0.2">
      <c r="A55" s="451" t="s">
        <v>1917</v>
      </c>
      <c r="B55" s="451" t="s">
        <v>1918</v>
      </c>
      <c r="C55" s="458" t="s">
        <v>1919</v>
      </c>
      <c r="D55" s="492"/>
      <c r="E55" s="492"/>
      <c r="F55" s="492"/>
      <c r="G55" s="492"/>
    </row>
    <row r="56" spans="1:7" x14ac:dyDescent="0.2">
      <c r="A56" s="448" t="s">
        <v>1469</v>
      </c>
      <c r="B56" s="448" t="s">
        <v>1920</v>
      </c>
      <c r="C56" s="497" t="s">
        <v>70</v>
      </c>
      <c r="D56" s="531">
        <v>291800.59623999998</v>
      </c>
      <c r="E56" s="531">
        <v>2215.4382700000001</v>
      </c>
      <c r="F56" s="531">
        <v>294702.47598000005</v>
      </c>
      <c r="G56" s="531">
        <v>2613.4274599999999</v>
      </c>
    </row>
    <row r="57" spans="1:7" x14ac:dyDescent="0.2">
      <c r="A57" s="448" t="s">
        <v>1471</v>
      </c>
      <c r="B57" s="448" t="s">
        <v>1921</v>
      </c>
      <c r="C57" s="497" t="s">
        <v>70</v>
      </c>
      <c r="D57" s="531">
        <v>30819.897300000001</v>
      </c>
      <c r="E57" s="531">
        <v>2215.4382700000001</v>
      </c>
      <c r="F57" s="531">
        <v>33360.323100000001</v>
      </c>
      <c r="G57" s="531">
        <v>2613.4274599999999</v>
      </c>
    </row>
    <row r="58" spans="1:7" x14ac:dyDescent="0.2">
      <c r="A58" s="451" t="s">
        <v>1473</v>
      </c>
      <c r="B58" s="451" t="s">
        <v>1922</v>
      </c>
      <c r="C58" s="458" t="s">
        <v>1923</v>
      </c>
      <c r="D58" s="492">
        <v>934.47421999999995</v>
      </c>
      <c r="E58" s="492"/>
      <c r="F58" s="492">
        <v>551.90453000000002</v>
      </c>
      <c r="G58" s="492"/>
    </row>
    <row r="59" spans="1:7" x14ac:dyDescent="0.2">
      <c r="A59" s="451" t="s">
        <v>1476</v>
      </c>
      <c r="B59" s="451" t="s">
        <v>1924</v>
      </c>
      <c r="C59" s="458" t="s">
        <v>1925</v>
      </c>
      <c r="D59" s="492">
        <v>24476.4575</v>
      </c>
      <c r="E59" s="492">
        <v>220.73921999999999</v>
      </c>
      <c r="F59" s="492">
        <v>24071.582120000003</v>
      </c>
      <c r="G59" s="492">
        <v>540.54186000000004</v>
      </c>
    </row>
    <row r="60" spans="1:7" x14ac:dyDescent="0.2">
      <c r="A60" s="451" t="s">
        <v>1479</v>
      </c>
      <c r="B60" s="451" t="s">
        <v>1926</v>
      </c>
      <c r="C60" s="458" t="s">
        <v>1927</v>
      </c>
      <c r="D60" s="492">
        <v>495.38099999999997</v>
      </c>
      <c r="E60" s="492">
        <v>972.50554</v>
      </c>
      <c r="F60" s="492">
        <v>614.80899999999997</v>
      </c>
      <c r="G60" s="492">
        <v>1022.34596</v>
      </c>
    </row>
    <row r="61" spans="1:7" x14ac:dyDescent="0.2">
      <c r="A61" s="451" t="s">
        <v>1482</v>
      </c>
      <c r="B61" s="451" t="s">
        <v>1928</v>
      </c>
      <c r="C61" s="458" t="s">
        <v>1929</v>
      </c>
      <c r="D61" s="492">
        <v>248.39400000000001</v>
      </c>
      <c r="E61" s="492">
        <v>1022.193</v>
      </c>
      <c r="F61" s="492">
        <v>245.93299999999999</v>
      </c>
      <c r="G61" s="492">
        <v>1049.76775</v>
      </c>
    </row>
    <row r="62" spans="1:7" x14ac:dyDescent="0.2">
      <c r="A62" s="451" t="s">
        <v>1494</v>
      </c>
      <c r="B62" s="451" t="s">
        <v>1930</v>
      </c>
      <c r="C62" s="458" t="s">
        <v>1931</v>
      </c>
      <c r="D62" s="492"/>
      <c r="E62" s="492"/>
      <c r="F62" s="492"/>
      <c r="G62" s="492"/>
    </row>
    <row r="63" spans="1:7" x14ac:dyDescent="0.2">
      <c r="A63" s="451" t="s">
        <v>1497</v>
      </c>
      <c r="B63" s="451" t="s">
        <v>1854</v>
      </c>
      <c r="C63" s="458" t="s">
        <v>1932</v>
      </c>
      <c r="D63" s="492"/>
      <c r="E63" s="492"/>
      <c r="F63" s="492">
        <v>27.3</v>
      </c>
      <c r="G63" s="492">
        <v>0.6</v>
      </c>
    </row>
    <row r="64" spans="1:7" x14ac:dyDescent="0.2">
      <c r="A64" s="451" t="s">
        <v>1500</v>
      </c>
      <c r="B64" s="451" t="s">
        <v>1857</v>
      </c>
      <c r="C64" s="458" t="s">
        <v>1933</v>
      </c>
      <c r="D64" s="492"/>
      <c r="E64" s="492"/>
      <c r="F64" s="492"/>
      <c r="G64" s="492"/>
    </row>
    <row r="65" spans="1:7" x14ac:dyDescent="0.2">
      <c r="A65" s="451" t="s">
        <v>1934</v>
      </c>
      <c r="B65" s="451" t="s">
        <v>1935</v>
      </c>
      <c r="C65" s="458" t="s">
        <v>1936</v>
      </c>
      <c r="D65" s="492"/>
      <c r="E65" s="492"/>
      <c r="F65" s="492"/>
      <c r="G65" s="492"/>
    </row>
    <row r="66" spans="1:7" x14ac:dyDescent="0.2">
      <c r="A66" s="451" t="s">
        <v>1937</v>
      </c>
      <c r="B66" s="451" t="s">
        <v>1938</v>
      </c>
      <c r="C66" s="458" t="s">
        <v>1939</v>
      </c>
      <c r="D66" s="492">
        <v>2.145</v>
      </c>
      <c r="E66" s="492"/>
      <c r="F66" s="492"/>
      <c r="G66" s="492">
        <v>0.16500000000000001</v>
      </c>
    </row>
    <row r="67" spans="1:7" x14ac:dyDescent="0.2">
      <c r="A67" s="451" t="s">
        <v>1940</v>
      </c>
      <c r="B67" s="451" t="s">
        <v>1941</v>
      </c>
      <c r="C67" s="458" t="s">
        <v>1942</v>
      </c>
      <c r="D67" s="492"/>
      <c r="E67" s="492"/>
      <c r="F67" s="492"/>
      <c r="G67" s="492"/>
    </row>
    <row r="68" spans="1:7" x14ac:dyDescent="0.2">
      <c r="A68" s="451" t="s">
        <v>1943</v>
      </c>
      <c r="B68" s="451" t="s">
        <v>1944</v>
      </c>
      <c r="C68" s="458" t="s">
        <v>1945</v>
      </c>
      <c r="D68" s="492">
        <v>6.0019999999999998</v>
      </c>
      <c r="E68" s="492"/>
      <c r="F68" s="492">
        <v>85.119199999999992</v>
      </c>
      <c r="G68" s="492"/>
    </row>
    <row r="69" spans="1:7" x14ac:dyDescent="0.2">
      <c r="A69" s="451" t="s">
        <v>1946</v>
      </c>
      <c r="B69" s="451" t="s">
        <v>1947</v>
      </c>
      <c r="C69" s="458" t="s">
        <v>1948</v>
      </c>
      <c r="D69" s="492"/>
      <c r="E69" s="492"/>
      <c r="F69" s="492"/>
      <c r="G69" s="492"/>
    </row>
    <row r="70" spans="1:7" x14ac:dyDescent="0.2">
      <c r="A70" s="451" t="s">
        <v>1949</v>
      </c>
      <c r="B70" s="451" t="s">
        <v>1950</v>
      </c>
      <c r="C70" s="458" t="s">
        <v>1951</v>
      </c>
      <c r="D70" s="492">
        <v>3725.0500299999999</v>
      </c>
      <c r="E70" s="492"/>
      <c r="F70" s="492">
        <v>5928.74215</v>
      </c>
      <c r="G70" s="492"/>
    </row>
    <row r="71" spans="1:7" x14ac:dyDescent="0.2">
      <c r="A71" s="451" t="s">
        <v>1952</v>
      </c>
      <c r="B71" s="451" t="s">
        <v>1953</v>
      </c>
      <c r="C71" s="458" t="s">
        <v>1954</v>
      </c>
      <c r="D71" s="492">
        <v>931.99355000000003</v>
      </c>
      <c r="E71" s="492"/>
      <c r="F71" s="492">
        <v>1834.9331000000002</v>
      </c>
      <c r="G71" s="492">
        <v>6.8899999999999994E-3</v>
      </c>
    </row>
    <row r="72" spans="1:7" x14ac:dyDescent="0.2">
      <c r="A72" s="448" t="s">
        <v>1503</v>
      </c>
      <c r="B72" s="448" t="s">
        <v>1955</v>
      </c>
      <c r="C72" s="497" t="s">
        <v>70</v>
      </c>
      <c r="D72" s="531">
        <v>171.19423999999998</v>
      </c>
      <c r="E72" s="531">
        <v>0</v>
      </c>
      <c r="F72" s="531">
        <v>70.130009999999999</v>
      </c>
      <c r="G72" s="531">
        <v>0</v>
      </c>
    </row>
    <row r="73" spans="1:7" x14ac:dyDescent="0.2">
      <c r="A73" s="451" t="s">
        <v>1505</v>
      </c>
      <c r="B73" s="451" t="s">
        <v>1956</v>
      </c>
      <c r="C73" s="458" t="s">
        <v>1957</v>
      </c>
      <c r="D73" s="492"/>
      <c r="E73" s="492"/>
      <c r="F73" s="492"/>
      <c r="G73" s="492"/>
    </row>
    <row r="74" spans="1:7" x14ac:dyDescent="0.2">
      <c r="A74" s="451" t="s">
        <v>1508</v>
      </c>
      <c r="B74" s="451" t="s">
        <v>1901</v>
      </c>
      <c r="C74" s="458" t="s">
        <v>1958</v>
      </c>
      <c r="D74" s="492">
        <v>164.32635999999999</v>
      </c>
      <c r="E74" s="492"/>
      <c r="F74" s="492">
        <v>68.285610000000005</v>
      </c>
      <c r="G74" s="492"/>
    </row>
    <row r="75" spans="1:7" x14ac:dyDescent="0.2">
      <c r="A75" s="451" t="s">
        <v>1511</v>
      </c>
      <c r="B75" s="451" t="s">
        <v>1959</v>
      </c>
      <c r="C75" s="458" t="s">
        <v>1960</v>
      </c>
      <c r="D75" s="492">
        <v>3.7051699999999999</v>
      </c>
      <c r="E75" s="492"/>
      <c r="F75" s="492">
        <v>0.13744000000000001</v>
      </c>
      <c r="G75" s="492"/>
    </row>
    <row r="76" spans="1:7" x14ac:dyDescent="0.2">
      <c r="A76" s="451" t="s">
        <v>1514</v>
      </c>
      <c r="B76" s="451" t="s">
        <v>1961</v>
      </c>
      <c r="C76" s="458" t="s">
        <v>1962</v>
      </c>
      <c r="D76" s="492"/>
      <c r="E76" s="492"/>
      <c r="F76" s="492"/>
      <c r="G76" s="492"/>
    </row>
    <row r="77" spans="1:7" x14ac:dyDescent="0.2">
      <c r="A77" s="451" t="s">
        <v>1520</v>
      </c>
      <c r="B77" s="451" t="s">
        <v>1963</v>
      </c>
      <c r="C77" s="458" t="s">
        <v>1964</v>
      </c>
      <c r="D77" s="492">
        <v>3.1627100000000001</v>
      </c>
      <c r="E77" s="492"/>
      <c r="F77" s="492">
        <v>1.70696</v>
      </c>
      <c r="G77" s="492"/>
    </row>
    <row r="78" spans="1:7" x14ac:dyDescent="0.2">
      <c r="A78" s="448" t="s">
        <v>1965</v>
      </c>
      <c r="B78" s="448" t="s">
        <v>1966</v>
      </c>
      <c r="C78" s="497" t="s">
        <v>70</v>
      </c>
      <c r="D78" s="531">
        <v>260809.50469999999</v>
      </c>
      <c r="E78" s="531">
        <v>0</v>
      </c>
      <c r="F78" s="531">
        <v>261272.02287000002</v>
      </c>
      <c r="G78" s="531">
        <v>0</v>
      </c>
    </row>
    <row r="79" spans="1:7" x14ac:dyDescent="0.2">
      <c r="A79" s="451" t="s">
        <v>1967</v>
      </c>
      <c r="B79" s="451" t="s">
        <v>1968</v>
      </c>
      <c r="C79" s="458" t="s">
        <v>1969</v>
      </c>
      <c r="D79" s="492"/>
      <c r="E79" s="492"/>
      <c r="F79" s="492"/>
      <c r="G79" s="492"/>
    </row>
    <row r="80" spans="1:7" x14ac:dyDescent="0.2">
      <c r="A80" s="451" t="s">
        <v>1970</v>
      </c>
      <c r="B80" s="451" t="s">
        <v>1971</v>
      </c>
      <c r="C80" s="458" t="s">
        <v>1972</v>
      </c>
      <c r="D80" s="492">
        <v>260809.50469999999</v>
      </c>
      <c r="E80" s="492"/>
      <c r="F80" s="492">
        <v>261272.02287000002</v>
      </c>
      <c r="G80" s="492"/>
    </row>
    <row r="81" spans="1:7" x14ac:dyDescent="0.2">
      <c r="A81" s="448" t="s">
        <v>1630</v>
      </c>
      <c r="B81" s="448" t="s">
        <v>1973</v>
      </c>
      <c r="C81" s="497" t="s">
        <v>70</v>
      </c>
      <c r="D81" s="532"/>
      <c r="E81" s="532"/>
      <c r="F81" s="532"/>
      <c r="G81" s="532"/>
    </row>
    <row r="82" spans="1:7" x14ac:dyDescent="0.2">
      <c r="A82" s="448" t="s">
        <v>1974</v>
      </c>
      <c r="B82" s="448" t="s">
        <v>1975</v>
      </c>
      <c r="C82" s="497" t="s">
        <v>70</v>
      </c>
      <c r="D82" s="531">
        <v>153.81072</v>
      </c>
      <c r="E82" s="531">
        <v>740.28299000000004</v>
      </c>
      <c r="F82" s="531">
        <v>-1477.4939899999999</v>
      </c>
      <c r="G82" s="531">
        <v>838.14073999999994</v>
      </c>
    </row>
    <row r="83" spans="1:7" x14ac:dyDescent="0.2">
      <c r="A83" s="448" t="s">
        <v>1976</v>
      </c>
      <c r="B83" s="448" t="s">
        <v>1675</v>
      </c>
      <c r="C83" s="497" t="s">
        <v>70</v>
      </c>
      <c r="D83" s="531">
        <v>125.33184</v>
      </c>
      <c r="E83" s="531">
        <v>711.71841000000006</v>
      </c>
      <c r="F83" s="531">
        <v>-1499.79962</v>
      </c>
      <c r="G83" s="531">
        <v>834.54631999999992</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79" orientation="portrait" useFirstPageNumber="1" r:id="rId1"/>
  <headerFooter>
    <oddHeader>&amp;L&amp;"Tahoma,Kurzíva"Závěrečný účet za rok 2018&amp;R&amp;"Tahoma,Kurzíva"Tabulka č. 37</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showGridLines="0" zoomScaleNormal="100" zoomScaleSheetLayoutView="100" workbookViewId="0">
      <selection activeCell="I2" sqref="I2"/>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8" width="9.140625" style="445" customWidth="1"/>
    <col min="9" max="16384" width="9.140625" style="445"/>
  </cols>
  <sheetData>
    <row r="1" spans="1:7" s="469" customFormat="1" ht="18" customHeight="1" x14ac:dyDescent="0.2">
      <c r="A1" s="1203" t="s">
        <v>1350</v>
      </c>
      <c r="B1" s="1203"/>
      <c r="C1" s="1203"/>
      <c r="D1" s="1203"/>
      <c r="E1" s="1203"/>
      <c r="F1" s="1203"/>
      <c r="G1" s="1203"/>
    </row>
    <row r="2" spans="1:7" s="469" customFormat="1" ht="18" customHeight="1" x14ac:dyDescent="0.2">
      <c r="A2" s="1155" t="s">
        <v>1981</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3361970.22603</v>
      </c>
      <c r="E8" s="450">
        <v>888097.60991</v>
      </c>
      <c r="F8" s="450">
        <v>2473872.6161199999</v>
      </c>
      <c r="G8" s="450">
        <v>2300138.5506799999</v>
      </c>
    </row>
    <row r="9" spans="1:7" s="511" customFormat="1" x14ac:dyDescent="0.2">
      <c r="A9" s="490" t="s">
        <v>1361</v>
      </c>
      <c r="B9" s="490" t="s">
        <v>1362</v>
      </c>
      <c r="C9" s="491" t="s">
        <v>70</v>
      </c>
      <c r="D9" s="450">
        <v>2947398.1643499997</v>
      </c>
      <c r="E9" s="450">
        <v>888093.45990999998</v>
      </c>
      <c r="F9" s="450">
        <v>2059304.70444</v>
      </c>
      <c r="G9" s="450">
        <v>1916159.60011</v>
      </c>
    </row>
    <row r="10" spans="1:7" s="511" customFormat="1" x14ac:dyDescent="0.2">
      <c r="A10" s="490" t="s">
        <v>1363</v>
      </c>
      <c r="B10" s="490" t="s">
        <v>1364</v>
      </c>
      <c r="C10" s="491" t="s">
        <v>70</v>
      </c>
      <c r="D10" s="450">
        <v>6940.9636600000003</v>
      </c>
      <c r="E10" s="450">
        <v>6848.80566</v>
      </c>
      <c r="F10" s="450">
        <v>92.158000000000001</v>
      </c>
      <c r="G10" s="450">
        <v>113.67400000000001</v>
      </c>
    </row>
    <row r="11" spans="1:7" s="439" customFormat="1" x14ac:dyDescent="0.2">
      <c r="A11" s="451" t="s">
        <v>1365</v>
      </c>
      <c r="B11" s="451" t="s">
        <v>1366</v>
      </c>
      <c r="C11" s="458" t="s">
        <v>1367</v>
      </c>
      <c r="D11" s="512">
        <v>70</v>
      </c>
      <c r="E11" s="512">
        <v>70</v>
      </c>
      <c r="F11" s="512">
        <v>0</v>
      </c>
      <c r="G11" s="512">
        <v>0</v>
      </c>
    </row>
    <row r="12" spans="1:7" s="439" customFormat="1" x14ac:dyDescent="0.2">
      <c r="A12" s="451" t="s">
        <v>1368</v>
      </c>
      <c r="B12" s="451" t="s">
        <v>1369</v>
      </c>
      <c r="C12" s="458" t="s">
        <v>1370</v>
      </c>
      <c r="D12" s="453">
        <v>196.315</v>
      </c>
      <c r="E12" s="512">
        <v>170.10300000000001</v>
      </c>
      <c r="F12" s="453">
        <v>26.212</v>
      </c>
      <c r="G12" s="512">
        <v>44.752000000000002</v>
      </c>
    </row>
    <row r="13" spans="1:7" s="439" customFormat="1" x14ac:dyDescent="0.2">
      <c r="A13" s="451" t="s">
        <v>1371</v>
      </c>
      <c r="B13" s="451" t="s">
        <v>1372</v>
      </c>
      <c r="C13" s="458" t="s">
        <v>1373</v>
      </c>
      <c r="D13" s="453"/>
      <c r="E13" s="512">
        <v>0</v>
      </c>
      <c r="F13" s="453"/>
      <c r="G13" s="512">
        <v>0</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5926.4428600000001</v>
      </c>
      <c r="E15" s="512">
        <v>5926.4428600000001</v>
      </c>
      <c r="F15" s="453"/>
      <c r="G15" s="512">
        <v>0</v>
      </c>
    </row>
    <row r="16" spans="1:7" s="439" customFormat="1" x14ac:dyDescent="0.2">
      <c r="A16" s="451" t="s">
        <v>1380</v>
      </c>
      <c r="B16" s="451" t="s">
        <v>1381</v>
      </c>
      <c r="C16" s="458" t="s">
        <v>1382</v>
      </c>
      <c r="D16" s="453">
        <v>748.20580000000007</v>
      </c>
      <c r="E16" s="512">
        <v>682.25980000000004</v>
      </c>
      <c r="F16" s="453">
        <v>65.945999999999998</v>
      </c>
      <c r="G16" s="512">
        <v>68.921999999999997</v>
      </c>
    </row>
    <row r="17" spans="1:7" s="439" customFormat="1" x14ac:dyDescent="0.2">
      <c r="A17" s="451" t="s">
        <v>1383</v>
      </c>
      <c r="B17" s="451" t="s">
        <v>1384</v>
      </c>
      <c r="C17" s="458" t="s">
        <v>1385</v>
      </c>
      <c r="D17" s="453"/>
      <c r="E17" s="512">
        <v>0</v>
      </c>
      <c r="F17" s="453"/>
      <c r="G17" s="512">
        <v>0</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439" customFormat="1" x14ac:dyDescent="0.2">
      <c r="A20" s="490" t="s">
        <v>1392</v>
      </c>
      <c r="B20" s="490" t="s">
        <v>1393</v>
      </c>
      <c r="C20" s="491" t="s">
        <v>70</v>
      </c>
      <c r="D20" s="450">
        <v>2938790.0085700001</v>
      </c>
      <c r="E20" s="450">
        <v>881244.65425000002</v>
      </c>
      <c r="F20" s="450">
        <v>2057545.3543199999</v>
      </c>
      <c r="G20" s="450">
        <v>1915877.11155</v>
      </c>
    </row>
    <row r="21" spans="1:7" s="511" customFormat="1" x14ac:dyDescent="0.2">
      <c r="A21" s="451" t="s">
        <v>1394</v>
      </c>
      <c r="B21" s="451" t="s">
        <v>384</v>
      </c>
      <c r="C21" s="458" t="s">
        <v>1395</v>
      </c>
      <c r="D21" s="512">
        <v>50488.27347</v>
      </c>
      <c r="E21" s="512">
        <v>0</v>
      </c>
      <c r="F21" s="512">
        <v>50488.27347</v>
      </c>
      <c r="G21" s="512">
        <v>49281.274429999998</v>
      </c>
    </row>
    <row r="22" spans="1:7" s="439" customFormat="1" x14ac:dyDescent="0.2">
      <c r="A22" s="451" t="s">
        <v>1396</v>
      </c>
      <c r="B22" s="451" t="s">
        <v>1397</v>
      </c>
      <c r="C22" s="458" t="s">
        <v>1398</v>
      </c>
      <c r="D22" s="453">
        <v>811.57500000000005</v>
      </c>
      <c r="E22" s="512">
        <v>0</v>
      </c>
      <c r="F22" s="453">
        <v>811.57500000000005</v>
      </c>
      <c r="G22" s="512">
        <v>811.57500000000005</v>
      </c>
    </row>
    <row r="23" spans="1:7" s="439" customFormat="1" x14ac:dyDescent="0.2">
      <c r="A23" s="451" t="s">
        <v>1399</v>
      </c>
      <c r="B23" s="451" t="s">
        <v>1400</v>
      </c>
      <c r="C23" s="458" t="s">
        <v>1401</v>
      </c>
      <c r="D23" s="453">
        <v>2286398.1687600003</v>
      </c>
      <c r="E23" s="512">
        <v>389051.49558999995</v>
      </c>
      <c r="F23" s="453">
        <v>1897346.6731700001</v>
      </c>
      <c r="G23" s="512">
        <v>1767937.5657200001</v>
      </c>
    </row>
    <row r="24" spans="1:7" s="439" customFormat="1" ht="21" x14ac:dyDescent="0.2">
      <c r="A24" s="451" t="s">
        <v>1402</v>
      </c>
      <c r="B24" s="451" t="s">
        <v>1403</v>
      </c>
      <c r="C24" s="458" t="s">
        <v>1404</v>
      </c>
      <c r="D24" s="453">
        <v>260600.75637000002</v>
      </c>
      <c r="E24" s="512">
        <v>163439.66224000001</v>
      </c>
      <c r="F24" s="453">
        <v>97161.094129999998</v>
      </c>
      <c r="G24" s="512">
        <v>82633.307769999999</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328707.06842000003</v>
      </c>
      <c r="E26" s="512">
        <v>328707.06842000003</v>
      </c>
      <c r="F26" s="453"/>
      <c r="G26" s="512">
        <v>0</v>
      </c>
    </row>
    <row r="27" spans="1:7" s="439" customFormat="1" x14ac:dyDescent="0.2">
      <c r="A27" s="451" t="s">
        <v>1411</v>
      </c>
      <c r="B27" s="451" t="s">
        <v>1412</v>
      </c>
      <c r="C27" s="458" t="s">
        <v>1413</v>
      </c>
      <c r="D27" s="453">
        <v>52.4</v>
      </c>
      <c r="E27" s="512">
        <v>46.427999999999997</v>
      </c>
      <c r="F27" s="453">
        <v>5.9720000000000004</v>
      </c>
      <c r="G27" s="512">
        <v>18.716000000000001</v>
      </c>
    </row>
    <row r="28" spans="1:7" s="439" customFormat="1" x14ac:dyDescent="0.2">
      <c r="A28" s="451" t="s">
        <v>1414</v>
      </c>
      <c r="B28" s="451" t="s">
        <v>1415</v>
      </c>
      <c r="C28" s="458" t="s">
        <v>1416</v>
      </c>
      <c r="D28" s="453">
        <v>11400.433550000002</v>
      </c>
      <c r="E28" s="512">
        <v>0</v>
      </c>
      <c r="F28" s="453">
        <v>11400.433550000002</v>
      </c>
      <c r="G28" s="512">
        <v>14970.47263</v>
      </c>
    </row>
    <row r="29" spans="1:7" s="439" customFormat="1" x14ac:dyDescent="0.2">
      <c r="A29" s="451" t="s">
        <v>1417</v>
      </c>
      <c r="B29" s="451" t="s">
        <v>1418</v>
      </c>
      <c r="C29" s="458" t="s">
        <v>1419</v>
      </c>
      <c r="D29" s="453">
        <v>331.33300000000003</v>
      </c>
      <c r="E29" s="512">
        <v>0</v>
      </c>
      <c r="F29" s="453">
        <v>331.33300000000003</v>
      </c>
      <c r="G29" s="512">
        <v>224.2</v>
      </c>
    </row>
    <row r="30" spans="1:7" s="439" customFormat="1" x14ac:dyDescent="0.2">
      <c r="A30" s="454" t="s">
        <v>1420</v>
      </c>
      <c r="B30" s="451" t="s">
        <v>1421</v>
      </c>
      <c r="C30" s="458" t="s">
        <v>1422</v>
      </c>
      <c r="D30" s="453"/>
      <c r="E30" s="453"/>
      <c r="F30" s="453"/>
      <c r="G30" s="453"/>
    </row>
    <row r="31" spans="1:7" s="439" customFormat="1" x14ac:dyDescent="0.2">
      <c r="A31" s="490" t="s">
        <v>1423</v>
      </c>
      <c r="B31" s="490" t="s">
        <v>1424</v>
      </c>
      <c r="C31" s="491" t="s">
        <v>70</v>
      </c>
      <c r="D31" s="450">
        <v>162.19211999999999</v>
      </c>
      <c r="E31" s="450">
        <v>0</v>
      </c>
      <c r="F31" s="450">
        <v>162.19211999999999</v>
      </c>
      <c r="G31" s="450">
        <v>163.81456</v>
      </c>
    </row>
    <row r="32" spans="1:7" s="439" customFormat="1" x14ac:dyDescent="0.2">
      <c r="A32" s="451" t="s">
        <v>1425</v>
      </c>
      <c r="B32" s="451" t="s">
        <v>1426</v>
      </c>
      <c r="C32" s="458" t="s">
        <v>1427</v>
      </c>
      <c r="D32" s="512">
        <v>0</v>
      </c>
      <c r="E32" s="512">
        <v>0</v>
      </c>
      <c r="F32" s="512">
        <v>0</v>
      </c>
      <c r="G32" s="512">
        <v>0</v>
      </c>
    </row>
    <row r="33" spans="1:7" s="511"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v>162.19211999999999</v>
      </c>
      <c r="E36" s="512">
        <v>0</v>
      </c>
      <c r="F36" s="453">
        <v>162.19211999999999</v>
      </c>
      <c r="G36" s="512">
        <v>163.81456</v>
      </c>
    </row>
    <row r="37" spans="1:7" s="439" customFormat="1" x14ac:dyDescent="0.2">
      <c r="A37" s="490" t="s">
        <v>1449</v>
      </c>
      <c r="B37" s="490" t="s">
        <v>1450</v>
      </c>
      <c r="C37" s="491" t="s">
        <v>70</v>
      </c>
      <c r="D37" s="450">
        <v>1505</v>
      </c>
      <c r="E37" s="450">
        <v>0</v>
      </c>
      <c r="F37" s="450">
        <v>1505</v>
      </c>
      <c r="G37" s="450">
        <v>5</v>
      </c>
    </row>
    <row r="38" spans="1:7" s="439" customFormat="1" x14ac:dyDescent="0.2">
      <c r="A38" s="451" t="s">
        <v>1451</v>
      </c>
      <c r="B38" s="451" t="s">
        <v>1452</v>
      </c>
      <c r="C38" s="458" t="s">
        <v>1453</v>
      </c>
      <c r="D38" s="453"/>
      <c r="E38" s="512">
        <v>0</v>
      </c>
      <c r="F38" s="453"/>
      <c r="G38" s="512">
        <v>0</v>
      </c>
    </row>
    <row r="39" spans="1:7" s="439" customFormat="1" x14ac:dyDescent="0.2">
      <c r="A39" s="451" t="s">
        <v>1454</v>
      </c>
      <c r="B39" s="451" t="s">
        <v>1455</v>
      </c>
      <c r="C39" s="458" t="s">
        <v>1456</v>
      </c>
      <c r="D39" s="453"/>
      <c r="E39" s="512">
        <v>0</v>
      </c>
      <c r="F39" s="453"/>
      <c r="G39" s="512">
        <v>0</v>
      </c>
    </row>
    <row r="40" spans="1:7" s="439" customFormat="1" x14ac:dyDescent="0.2">
      <c r="A40" s="451" t="s">
        <v>1457</v>
      </c>
      <c r="B40" s="451" t="s">
        <v>1458</v>
      </c>
      <c r="C40" s="458" t="s">
        <v>1459</v>
      </c>
      <c r="D40" s="453">
        <v>5</v>
      </c>
      <c r="E40" s="512">
        <v>0</v>
      </c>
      <c r="F40" s="453">
        <v>5</v>
      </c>
      <c r="G40" s="512">
        <v>5</v>
      </c>
    </row>
    <row r="41" spans="1:7" s="511" customFormat="1" x14ac:dyDescent="0.2">
      <c r="A41" s="451" t="s">
        <v>1463</v>
      </c>
      <c r="B41" s="451" t="s">
        <v>1464</v>
      </c>
      <c r="C41" s="458" t="s">
        <v>1465</v>
      </c>
      <c r="D41" s="453">
        <v>1500</v>
      </c>
      <c r="E41" s="512">
        <v>0</v>
      </c>
      <c r="F41" s="453">
        <v>1500</v>
      </c>
      <c r="G41" s="512">
        <v>0</v>
      </c>
    </row>
    <row r="42" spans="1:7" s="511" customFormat="1" x14ac:dyDescent="0.2">
      <c r="A42" s="451" t="s">
        <v>1466</v>
      </c>
      <c r="B42" s="457" t="s">
        <v>1467</v>
      </c>
      <c r="C42" s="498" t="s">
        <v>1468</v>
      </c>
      <c r="D42" s="453"/>
      <c r="E42" s="512">
        <v>0</v>
      </c>
      <c r="F42" s="453"/>
      <c r="G42" s="512"/>
    </row>
    <row r="43" spans="1:7" s="439" customFormat="1" x14ac:dyDescent="0.2">
      <c r="A43" s="490" t="s">
        <v>1469</v>
      </c>
      <c r="B43" s="490" t="s">
        <v>1470</v>
      </c>
      <c r="C43" s="491" t="s">
        <v>70</v>
      </c>
      <c r="D43" s="450">
        <v>414572.06167999998</v>
      </c>
      <c r="E43" s="450">
        <v>4.1500000000000004</v>
      </c>
      <c r="F43" s="450">
        <v>414567.91168000002</v>
      </c>
      <c r="G43" s="450">
        <v>383978.95056999999</v>
      </c>
    </row>
    <row r="44" spans="1:7" s="439" customFormat="1" x14ac:dyDescent="0.2">
      <c r="A44" s="448" t="s">
        <v>1471</v>
      </c>
      <c r="B44" s="448" t="s">
        <v>1472</v>
      </c>
      <c r="C44" s="497" t="s">
        <v>70</v>
      </c>
      <c r="D44" s="450">
        <v>5604.2962300000008</v>
      </c>
      <c r="E44" s="450">
        <v>0</v>
      </c>
      <c r="F44" s="450">
        <v>5604.2962300000008</v>
      </c>
      <c r="G44" s="450">
        <v>5540.8789699999998</v>
      </c>
    </row>
    <row r="45" spans="1:7" s="439" customFormat="1" x14ac:dyDescent="0.2">
      <c r="A45" s="451" t="s">
        <v>1473</v>
      </c>
      <c r="B45" s="451" t="s">
        <v>1474</v>
      </c>
      <c r="C45" s="458" t="s">
        <v>1475</v>
      </c>
      <c r="D45" s="453"/>
      <c r="E45" s="512">
        <v>0</v>
      </c>
      <c r="F45" s="453"/>
      <c r="G45" s="512">
        <v>0</v>
      </c>
    </row>
    <row r="46" spans="1:7" s="439" customFormat="1" x14ac:dyDescent="0.2">
      <c r="A46" s="451" t="s">
        <v>1476</v>
      </c>
      <c r="B46" s="451" t="s">
        <v>1477</v>
      </c>
      <c r="C46" s="458" t="s">
        <v>1478</v>
      </c>
      <c r="D46" s="453">
        <v>5536.6637300000002</v>
      </c>
      <c r="E46" s="512">
        <v>0</v>
      </c>
      <c r="F46" s="453">
        <v>5536.6637300000002</v>
      </c>
      <c r="G46" s="512">
        <v>5420.2749299999996</v>
      </c>
    </row>
    <row r="47" spans="1:7" s="439" customFormat="1" x14ac:dyDescent="0.2">
      <c r="A47" s="451" t="s">
        <v>1479</v>
      </c>
      <c r="B47" s="451" t="s">
        <v>1480</v>
      </c>
      <c r="C47" s="458" t="s">
        <v>1481</v>
      </c>
      <c r="D47" s="453"/>
      <c r="E47" s="512">
        <v>0</v>
      </c>
      <c r="F47" s="453"/>
      <c r="G47" s="512">
        <v>0</v>
      </c>
    </row>
    <row r="48" spans="1:7" s="439" customFormat="1" x14ac:dyDescent="0.2">
      <c r="A48" s="451" t="s">
        <v>1482</v>
      </c>
      <c r="B48" s="451" t="s">
        <v>1483</v>
      </c>
      <c r="C48" s="458" t="s">
        <v>1484</v>
      </c>
      <c r="D48" s="453"/>
      <c r="E48" s="512">
        <v>0</v>
      </c>
      <c r="F48" s="453"/>
      <c r="G48" s="512">
        <v>0</v>
      </c>
    </row>
    <row r="49" spans="1:7" s="439" customFormat="1" x14ac:dyDescent="0.2">
      <c r="A49" s="451" t="s">
        <v>1485</v>
      </c>
      <c r="B49" s="451" t="s">
        <v>1486</v>
      </c>
      <c r="C49" s="458" t="s">
        <v>1487</v>
      </c>
      <c r="D49" s="453"/>
      <c r="E49" s="512">
        <v>0</v>
      </c>
      <c r="F49" s="453"/>
      <c r="G49" s="512">
        <v>0</v>
      </c>
    </row>
    <row r="50" spans="1:7" s="439" customFormat="1" x14ac:dyDescent="0.2">
      <c r="A50" s="451" t="s">
        <v>1488</v>
      </c>
      <c r="B50" s="451" t="s">
        <v>1489</v>
      </c>
      <c r="C50" s="458" t="s">
        <v>1490</v>
      </c>
      <c r="D50" s="453">
        <v>50.841000000000001</v>
      </c>
      <c r="E50" s="512">
        <v>0</v>
      </c>
      <c r="F50" s="453">
        <v>50.841000000000001</v>
      </c>
      <c r="G50" s="512">
        <v>59.622999999999998</v>
      </c>
    </row>
    <row r="51" spans="1:7" s="439" customFormat="1" x14ac:dyDescent="0.2">
      <c r="A51" s="451" t="s">
        <v>1491</v>
      </c>
      <c r="B51" s="451" t="s">
        <v>1492</v>
      </c>
      <c r="C51" s="458" t="s">
        <v>1493</v>
      </c>
      <c r="D51" s="453"/>
      <c r="E51" s="512">
        <v>0</v>
      </c>
      <c r="F51" s="453"/>
      <c r="G51" s="512">
        <v>0</v>
      </c>
    </row>
    <row r="52" spans="1:7" s="439" customFormat="1" x14ac:dyDescent="0.2">
      <c r="A52" s="451" t="s">
        <v>1494</v>
      </c>
      <c r="B52" s="451" t="s">
        <v>1495</v>
      </c>
      <c r="C52" s="458" t="s">
        <v>1496</v>
      </c>
      <c r="D52" s="453">
        <v>6.53857</v>
      </c>
      <c r="E52" s="512">
        <v>0</v>
      </c>
      <c r="F52" s="453">
        <v>6.53857</v>
      </c>
      <c r="G52" s="512">
        <v>7.4135200000000001</v>
      </c>
    </row>
    <row r="53" spans="1:7" s="511" customFormat="1" x14ac:dyDescent="0.2">
      <c r="A53" s="451" t="s">
        <v>1497</v>
      </c>
      <c r="B53" s="451" t="s">
        <v>1498</v>
      </c>
      <c r="C53" s="458" t="s">
        <v>1499</v>
      </c>
      <c r="D53" s="453"/>
      <c r="E53" s="512">
        <v>0</v>
      </c>
      <c r="F53" s="453"/>
      <c r="G53" s="512">
        <v>0</v>
      </c>
    </row>
    <row r="54" spans="1:7" s="439" customFormat="1" x14ac:dyDescent="0.2">
      <c r="A54" s="457" t="s">
        <v>1500</v>
      </c>
      <c r="B54" s="457" t="s">
        <v>1501</v>
      </c>
      <c r="C54" s="498" t="s">
        <v>1502</v>
      </c>
      <c r="D54" s="453">
        <v>10.252930000000001</v>
      </c>
      <c r="E54" s="512">
        <v>0</v>
      </c>
      <c r="F54" s="453">
        <v>10.252930000000001</v>
      </c>
      <c r="G54" s="512">
        <v>53.567519999999995</v>
      </c>
    </row>
    <row r="55" spans="1:7" s="439" customFormat="1" x14ac:dyDescent="0.2">
      <c r="A55" s="448" t="s">
        <v>1503</v>
      </c>
      <c r="B55" s="448" t="s">
        <v>1504</v>
      </c>
      <c r="C55" s="497" t="s">
        <v>70</v>
      </c>
      <c r="D55" s="450">
        <v>44903.995149999995</v>
      </c>
      <c r="E55" s="450">
        <v>4.1500000000000004</v>
      </c>
      <c r="F55" s="450">
        <v>44899.845150000001</v>
      </c>
      <c r="G55" s="450">
        <v>51153.255279999998</v>
      </c>
    </row>
    <row r="56" spans="1:7" s="439" customFormat="1" x14ac:dyDescent="0.2">
      <c r="A56" s="461" t="s">
        <v>1505</v>
      </c>
      <c r="B56" s="461" t="s">
        <v>1506</v>
      </c>
      <c r="C56" s="503" t="s">
        <v>1507</v>
      </c>
      <c r="D56" s="453">
        <v>6196.6415399999996</v>
      </c>
      <c r="E56" s="512">
        <v>4.1500000000000004</v>
      </c>
      <c r="F56" s="453">
        <v>6192.49154</v>
      </c>
      <c r="G56" s="512">
        <v>4482.58032</v>
      </c>
    </row>
    <row r="57" spans="1:7" s="439" customFormat="1" x14ac:dyDescent="0.2">
      <c r="A57" s="451" t="s">
        <v>1514</v>
      </c>
      <c r="B57" s="451" t="s">
        <v>1515</v>
      </c>
      <c r="C57" s="458" t="s">
        <v>1516</v>
      </c>
      <c r="D57" s="453">
        <v>2130.2707</v>
      </c>
      <c r="E57" s="512">
        <v>0</v>
      </c>
      <c r="F57" s="453">
        <v>2130.2707</v>
      </c>
      <c r="G57" s="512">
        <v>2109.4616800000003</v>
      </c>
    </row>
    <row r="58" spans="1:7" s="439" customFormat="1" x14ac:dyDescent="0.2">
      <c r="A58" s="451" t="s">
        <v>1517</v>
      </c>
      <c r="B58" s="451" t="s">
        <v>1518</v>
      </c>
      <c r="C58" s="458" t="s">
        <v>1519</v>
      </c>
      <c r="D58" s="453">
        <v>1352.0283899999999</v>
      </c>
      <c r="E58" s="512">
        <v>0</v>
      </c>
      <c r="F58" s="453">
        <v>1352.0283899999999</v>
      </c>
      <c r="G58" s="512">
        <v>1206.7290399999999</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204.7045</v>
      </c>
      <c r="E60" s="512">
        <v>0</v>
      </c>
      <c r="F60" s="453">
        <v>204.7045</v>
      </c>
      <c r="G60" s="512">
        <v>289.5505</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43.61</v>
      </c>
      <c r="E64" s="512">
        <v>0</v>
      </c>
      <c r="F64" s="512">
        <v>43.61</v>
      </c>
      <c r="G64" s="512">
        <v>199.41</v>
      </c>
    </row>
    <row r="65" spans="1:7" s="439" customFormat="1" x14ac:dyDescent="0.2">
      <c r="A65" s="451" t="s">
        <v>1544</v>
      </c>
      <c r="B65" s="451" t="s">
        <v>1545</v>
      </c>
      <c r="C65" s="458" t="s">
        <v>1546</v>
      </c>
      <c r="D65" s="512">
        <v>0</v>
      </c>
      <c r="E65" s="512">
        <v>0</v>
      </c>
      <c r="F65" s="512">
        <v>0</v>
      </c>
      <c r="G65" s="512">
        <v>0</v>
      </c>
    </row>
    <row r="66" spans="1:7" s="439" customFormat="1" x14ac:dyDescent="0.2">
      <c r="A66" s="451" t="s">
        <v>1547</v>
      </c>
      <c r="B66" s="451" t="s">
        <v>76</v>
      </c>
      <c r="C66" s="458" t="s">
        <v>1548</v>
      </c>
      <c r="D66" s="512">
        <v>0</v>
      </c>
      <c r="E66" s="512">
        <v>0</v>
      </c>
      <c r="F66" s="512">
        <v>0</v>
      </c>
      <c r="G66" s="512">
        <v>0</v>
      </c>
    </row>
    <row r="67" spans="1:7" s="439" customFormat="1" x14ac:dyDescent="0.2">
      <c r="A67" s="451" t="s">
        <v>1549</v>
      </c>
      <c r="B67" s="451" t="s">
        <v>1550</v>
      </c>
      <c r="C67" s="458" t="s">
        <v>1551</v>
      </c>
      <c r="D67" s="512">
        <v>0</v>
      </c>
      <c r="E67" s="512">
        <v>0</v>
      </c>
      <c r="F67" s="512">
        <v>0</v>
      </c>
      <c r="G67" s="512">
        <v>0</v>
      </c>
    </row>
    <row r="68" spans="1:7" s="439" customFormat="1" x14ac:dyDescent="0.2">
      <c r="A68" s="451" t="s">
        <v>1552</v>
      </c>
      <c r="B68" s="451" t="s">
        <v>1553</v>
      </c>
      <c r="C68" s="458" t="s">
        <v>1554</v>
      </c>
      <c r="D68" s="512">
        <v>115</v>
      </c>
      <c r="E68" s="512">
        <v>0</v>
      </c>
      <c r="F68" s="512">
        <v>115</v>
      </c>
      <c r="G68" s="512">
        <v>161.39099999999999</v>
      </c>
    </row>
    <row r="69" spans="1:7" s="439" customFormat="1" x14ac:dyDescent="0.2">
      <c r="A69" s="451" t="s">
        <v>1555</v>
      </c>
      <c r="B69" s="451" t="s">
        <v>1556</v>
      </c>
      <c r="C69" s="458" t="s">
        <v>1557</v>
      </c>
      <c r="D69" s="512">
        <v>725.88499999999999</v>
      </c>
      <c r="E69" s="512">
        <v>0</v>
      </c>
      <c r="F69" s="512">
        <v>725.88499999999999</v>
      </c>
      <c r="G69" s="512">
        <v>725.88499999999999</v>
      </c>
    </row>
    <row r="70" spans="1:7" s="439" customFormat="1" x14ac:dyDescent="0.2">
      <c r="A70" s="451" t="s">
        <v>1573</v>
      </c>
      <c r="B70" s="451" t="s">
        <v>1574</v>
      </c>
      <c r="C70" s="458" t="s">
        <v>1575</v>
      </c>
      <c r="D70" s="512">
        <v>0</v>
      </c>
      <c r="E70" s="512">
        <v>0</v>
      </c>
      <c r="F70" s="512">
        <v>0</v>
      </c>
      <c r="G70" s="512">
        <v>0</v>
      </c>
    </row>
    <row r="71" spans="1:7" s="439" customFormat="1" x14ac:dyDescent="0.2">
      <c r="A71" s="451" t="s">
        <v>1579</v>
      </c>
      <c r="B71" s="451" t="s">
        <v>1580</v>
      </c>
      <c r="C71" s="458" t="s">
        <v>1581</v>
      </c>
      <c r="D71" s="512">
        <v>810.32107999999994</v>
      </c>
      <c r="E71" s="512">
        <v>0</v>
      </c>
      <c r="F71" s="512">
        <v>810.32107999999994</v>
      </c>
      <c r="G71" s="512">
        <v>997.59844999999996</v>
      </c>
    </row>
    <row r="72" spans="1:7" s="439" customFormat="1" x14ac:dyDescent="0.2">
      <c r="A72" s="451" t="s">
        <v>1582</v>
      </c>
      <c r="B72" s="451" t="s">
        <v>1583</v>
      </c>
      <c r="C72" s="458" t="s">
        <v>1584</v>
      </c>
      <c r="D72" s="512">
        <v>101.49339999999999</v>
      </c>
      <c r="E72" s="512">
        <v>0</v>
      </c>
      <c r="F72" s="512">
        <v>101.49339999999999</v>
      </c>
      <c r="G72" s="512">
        <v>155.64934</v>
      </c>
    </row>
    <row r="73" spans="1:7" s="439" customFormat="1" x14ac:dyDescent="0.2">
      <c r="A73" s="451" t="s">
        <v>1585</v>
      </c>
      <c r="B73" s="451" t="s">
        <v>1586</v>
      </c>
      <c r="C73" s="458" t="s">
        <v>1587</v>
      </c>
      <c r="D73" s="512">
        <v>28898.331829999999</v>
      </c>
      <c r="E73" s="512">
        <v>0</v>
      </c>
      <c r="F73" s="512">
        <v>28898.331829999999</v>
      </c>
      <c r="G73" s="512">
        <v>38637.549909999994</v>
      </c>
    </row>
    <row r="74" spans="1:7" s="439" customFormat="1" x14ac:dyDescent="0.2">
      <c r="A74" s="513" t="s">
        <v>1588</v>
      </c>
      <c r="B74" s="513" t="s">
        <v>1589</v>
      </c>
      <c r="C74" s="514" t="s">
        <v>1590</v>
      </c>
      <c r="D74" s="515">
        <v>4325.7087099999999</v>
      </c>
      <c r="E74" s="515">
        <v>0</v>
      </c>
      <c r="F74" s="515">
        <v>4325.7087099999999</v>
      </c>
      <c r="G74" s="515">
        <v>2187.4500400000002</v>
      </c>
    </row>
    <row r="75" spans="1:7" s="439" customFormat="1" ht="12.75" customHeight="1" x14ac:dyDescent="0.2">
      <c r="A75" s="490" t="s">
        <v>1591</v>
      </c>
      <c r="B75" s="490" t="s">
        <v>1592</v>
      </c>
      <c r="C75" s="491" t="s">
        <v>70</v>
      </c>
      <c r="D75" s="450">
        <v>364063.77030000003</v>
      </c>
      <c r="E75" s="450">
        <v>0</v>
      </c>
      <c r="F75" s="450">
        <v>364063.77030000003</v>
      </c>
      <c r="G75" s="450">
        <v>327284.81631999998</v>
      </c>
    </row>
    <row r="76" spans="1:7" s="519" customFormat="1" ht="12.75" customHeight="1" x14ac:dyDescent="0.2">
      <c r="A76" s="457" t="s">
        <v>1593</v>
      </c>
      <c r="B76" s="457" t="s">
        <v>1594</v>
      </c>
      <c r="C76" s="498" t="s">
        <v>1595</v>
      </c>
      <c r="D76" s="453"/>
      <c r="E76" s="453"/>
      <c r="F76" s="453"/>
      <c r="G76" s="453"/>
    </row>
    <row r="77" spans="1:7" s="519" customFormat="1" x14ac:dyDescent="0.2">
      <c r="A77" s="451" t="s">
        <v>1596</v>
      </c>
      <c r="B77" s="451" t="s">
        <v>1597</v>
      </c>
      <c r="C77" s="458" t="s">
        <v>1598</v>
      </c>
      <c r="D77" s="453"/>
      <c r="E77" s="453"/>
      <c r="F77" s="453"/>
      <c r="G77" s="453"/>
    </row>
    <row r="78" spans="1:7" x14ac:dyDescent="0.2">
      <c r="A78" s="451" t="s">
        <v>1599</v>
      </c>
      <c r="B78" s="451" t="s">
        <v>1600</v>
      </c>
      <c r="C78" s="458" t="s">
        <v>1601</v>
      </c>
      <c r="D78" s="453"/>
      <c r="E78" s="453"/>
      <c r="F78" s="453"/>
      <c r="G78" s="453"/>
    </row>
    <row r="79" spans="1:7" s="446" customFormat="1" ht="12.75" customHeight="1" x14ac:dyDescent="0.2">
      <c r="A79" s="451" t="s">
        <v>1602</v>
      </c>
      <c r="B79" s="451" t="s">
        <v>1603</v>
      </c>
      <c r="C79" s="458" t="s">
        <v>1604</v>
      </c>
      <c r="D79" s="453">
        <v>1034.6083699999999</v>
      </c>
      <c r="E79" s="453"/>
      <c r="F79" s="453">
        <v>1034.6083699999999</v>
      </c>
      <c r="G79" s="453">
        <v>1034.35787</v>
      </c>
    </row>
    <row r="80" spans="1:7" s="446" customFormat="1" x14ac:dyDescent="0.2">
      <c r="A80" s="451" t="s">
        <v>1605</v>
      </c>
      <c r="B80" s="451" t="s">
        <v>1606</v>
      </c>
      <c r="C80" s="458" t="s">
        <v>1607</v>
      </c>
      <c r="D80" s="453">
        <v>45579.89933</v>
      </c>
      <c r="E80" s="453"/>
      <c r="F80" s="453">
        <v>45579.89933</v>
      </c>
      <c r="G80" s="453">
        <v>48757.011319999998</v>
      </c>
    </row>
    <row r="81" spans="1:7" s="511" customFormat="1" x14ac:dyDescent="0.2">
      <c r="A81" s="451" t="s">
        <v>1608</v>
      </c>
      <c r="B81" s="451" t="s">
        <v>1609</v>
      </c>
      <c r="C81" s="458" t="s">
        <v>1610</v>
      </c>
      <c r="D81" s="453">
        <v>304839.84120999998</v>
      </c>
      <c r="E81" s="453"/>
      <c r="F81" s="453">
        <v>304839.84120999998</v>
      </c>
      <c r="G81" s="453">
        <v>268559.84876999998</v>
      </c>
    </row>
    <row r="82" spans="1:7" s="511" customFormat="1" x14ac:dyDescent="0.2">
      <c r="A82" s="451" t="s">
        <v>1611</v>
      </c>
      <c r="B82" s="451" t="s">
        <v>1612</v>
      </c>
      <c r="C82" s="458" t="s">
        <v>1613</v>
      </c>
      <c r="D82" s="453">
        <v>10044.71816</v>
      </c>
      <c r="E82" s="453"/>
      <c r="F82" s="453">
        <v>10044.71816</v>
      </c>
      <c r="G82" s="453">
        <v>6384.8095999999996</v>
      </c>
    </row>
    <row r="83" spans="1:7" s="439" customFormat="1" x14ac:dyDescent="0.2">
      <c r="A83" s="451" t="s">
        <v>1620</v>
      </c>
      <c r="B83" s="451" t="s">
        <v>1621</v>
      </c>
      <c r="C83" s="458" t="s">
        <v>1622</v>
      </c>
      <c r="D83" s="453">
        <v>161.54923000000002</v>
      </c>
      <c r="E83" s="453"/>
      <c r="F83" s="453">
        <v>161.54923000000002</v>
      </c>
      <c r="G83" s="453">
        <v>21.048999999999999</v>
      </c>
    </row>
    <row r="84" spans="1:7" s="439" customFormat="1" x14ac:dyDescent="0.2">
      <c r="A84" s="451" t="s">
        <v>1623</v>
      </c>
      <c r="B84" s="451" t="s">
        <v>1624</v>
      </c>
      <c r="C84" s="458" t="s">
        <v>1625</v>
      </c>
      <c r="D84" s="453"/>
      <c r="E84" s="453"/>
      <c r="F84" s="453"/>
      <c r="G84" s="453"/>
    </row>
    <row r="85" spans="1:7" s="439" customFormat="1" x14ac:dyDescent="0.2">
      <c r="A85" s="459" t="s">
        <v>1626</v>
      </c>
      <c r="B85" s="459" t="s">
        <v>1627</v>
      </c>
      <c r="C85" s="460" t="s">
        <v>1628</v>
      </c>
      <c r="D85" s="464">
        <v>2403.154</v>
      </c>
      <c r="E85" s="464"/>
      <c r="F85" s="464">
        <v>2403.154</v>
      </c>
      <c r="G85" s="464">
        <v>2527.7397599999999</v>
      </c>
    </row>
    <row r="86" spans="1:7" s="439" customFormat="1" x14ac:dyDescent="0.2">
      <c r="A86" s="516"/>
      <c r="B86" s="516"/>
      <c r="C86" s="516"/>
      <c r="D86" s="517"/>
      <c r="E86" s="518"/>
      <c r="F86" s="517"/>
      <c r="G86" s="517"/>
    </row>
    <row r="87" spans="1:7" s="439" customFormat="1" x14ac:dyDescent="0.2">
      <c r="A87" s="516"/>
      <c r="B87" s="516"/>
      <c r="C87" s="516"/>
      <c r="D87" s="517"/>
      <c r="E87" s="518"/>
      <c r="F87" s="517"/>
      <c r="G87" s="517"/>
    </row>
    <row r="88" spans="1:7" s="511" customFormat="1" ht="13.5" customHeight="1" x14ac:dyDescent="0.2">
      <c r="A88" s="505"/>
      <c r="B88" s="506"/>
      <c r="C88" s="507"/>
      <c r="D88" s="474">
        <v>1</v>
      </c>
      <c r="E88" s="474">
        <v>2</v>
      </c>
      <c r="F88" s="477"/>
      <c r="G88" s="478"/>
    </row>
    <row r="89" spans="1:7" s="439" customFormat="1" x14ac:dyDescent="0.2">
      <c r="A89" s="1204" t="s">
        <v>1352</v>
      </c>
      <c r="B89" s="1205"/>
      <c r="C89" s="1210" t="s">
        <v>1353</v>
      </c>
      <c r="D89" s="1201" t="s">
        <v>1354</v>
      </c>
      <c r="E89" s="1202"/>
      <c r="F89" s="477"/>
      <c r="G89" s="478"/>
    </row>
    <row r="90" spans="1:7" s="439" customFormat="1" x14ac:dyDescent="0.2">
      <c r="A90" s="1208"/>
      <c r="B90" s="1209"/>
      <c r="C90" s="1215"/>
      <c r="D90" s="479" t="s">
        <v>1355</v>
      </c>
      <c r="E90" s="480" t="s">
        <v>1356</v>
      </c>
      <c r="F90" s="477"/>
      <c r="G90" s="478"/>
    </row>
    <row r="91" spans="1:7" s="439" customFormat="1" x14ac:dyDescent="0.2">
      <c r="A91" s="490"/>
      <c r="B91" s="490" t="s">
        <v>1629</v>
      </c>
      <c r="C91" s="491" t="s">
        <v>70</v>
      </c>
      <c r="D91" s="450">
        <v>2473872.6161199999</v>
      </c>
      <c r="E91" s="450">
        <v>2300138.5506799999</v>
      </c>
      <c r="F91" s="475"/>
      <c r="G91" s="476"/>
    </row>
    <row r="92" spans="1:7" s="439" customFormat="1" x14ac:dyDescent="0.2">
      <c r="A92" s="490" t="s">
        <v>1630</v>
      </c>
      <c r="B92" s="490" t="s">
        <v>1631</v>
      </c>
      <c r="C92" s="491" t="s">
        <v>70</v>
      </c>
      <c r="D92" s="450">
        <v>2297321.9745100001</v>
      </c>
      <c r="E92" s="450">
        <v>2120624.61375</v>
      </c>
      <c r="F92" s="475"/>
      <c r="G92" s="476"/>
    </row>
    <row r="93" spans="1:7" s="439" customFormat="1" x14ac:dyDescent="0.2">
      <c r="A93" s="490" t="s">
        <v>1632</v>
      </c>
      <c r="B93" s="490" t="s">
        <v>1633</v>
      </c>
      <c r="C93" s="491" t="s">
        <v>70</v>
      </c>
      <c r="D93" s="450">
        <v>2073234.76147</v>
      </c>
      <c r="E93" s="450">
        <v>1923124.4013099999</v>
      </c>
      <c r="F93" s="475"/>
      <c r="G93" s="476"/>
    </row>
    <row r="94" spans="1:7" s="511" customFormat="1" x14ac:dyDescent="0.2">
      <c r="A94" s="451" t="s">
        <v>1634</v>
      </c>
      <c r="B94" s="451" t="s">
        <v>1635</v>
      </c>
      <c r="C94" s="458" t="s">
        <v>1636</v>
      </c>
      <c r="D94" s="453">
        <v>1603851.4599900001</v>
      </c>
      <c r="E94" s="453">
        <v>1499626.84415</v>
      </c>
      <c r="F94" s="477"/>
      <c r="G94" s="478"/>
    </row>
    <row r="95" spans="1:7" s="439" customFormat="1" x14ac:dyDescent="0.2">
      <c r="A95" s="451" t="s">
        <v>1637</v>
      </c>
      <c r="B95" s="451" t="s">
        <v>1638</v>
      </c>
      <c r="C95" s="458" t="s">
        <v>1639</v>
      </c>
      <c r="D95" s="512">
        <v>471620.58337999997</v>
      </c>
      <c r="E95" s="512">
        <v>425728.49296</v>
      </c>
      <c r="F95" s="477"/>
      <c r="G95" s="468"/>
    </row>
    <row r="96" spans="1:7" s="439" customFormat="1" x14ac:dyDescent="0.2">
      <c r="A96" s="451" t="s">
        <v>1640</v>
      </c>
      <c r="B96" s="451" t="s">
        <v>1641</v>
      </c>
      <c r="C96" s="458" t="s">
        <v>1642</v>
      </c>
      <c r="D96" s="512">
        <v>0</v>
      </c>
      <c r="E96" s="512">
        <v>0</v>
      </c>
      <c r="F96" s="481"/>
      <c r="G96" s="468"/>
    </row>
    <row r="97" spans="1:7" s="439" customFormat="1" x14ac:dyDescent="0.2">
      <c r="A97" s="451" t="s">
        <v>1643</v>
      </c>
      <c r="B97" s="451" t="s">
        <v>1644</v>
      </c>
      <c r="C97" s="458" t="s">
        <v>1645</v>
      </c>
      <c r="D97" s="512">
        <v>0</v>
      </c>
      <c r="E97" s="512">
        <v>0</v>
      </c>
      <c r="F97" s="481"/>
      <c r="G97" s="468"/>
    </row>
    <row r="98" spans="1:7" s="511" customFormat="1" x14ac:dyDescent="0.2">
      <c r="A98" s="451" t="s">
        <v>1646</v>
      </c>
      <c r="B98" s="451" t="s">
        <v>1647</v>
      </c>
      <c r="C98" s="458" t="s">
        <v>1648</v>
      </c>
      <c r="D98" s="512">
        <v>0</v>
      </c>
      <c r="E98" s="512">
        <v>0</v>
      </c>
      <c r="F98" s="481"/>
      <c r="G98" s="468"/>
    </row>
    <row r="99" spans="1:7" s="511" customFormat="1" x14ac:dyDescent="0.2">
      <c r="A99" s="451" t="s">
        <v>1649</v>
      </c>
      <c r="B99" s="451" t="s">
        <v>1650</v>
      </c>
      <c r="C99" s="458" t="s">
        <v>1651</v>
      </c>
      <c r="D99" s="512">
        <v>-2237.2819</v>
      </c>
      <c r="E99" s="512">
        <v>-2230.9357999999997</v>
      </c>
      <c r="F99" s="481"/>
      <c r="G99" s="468"/>
    </row>
    <row r="100" spans="1:7" s="439" customFormat="1" x14ac:dyDescent="0.2">
      <c r="A100" s="490" t="s">
        <v>1652</v>
      </c>
      <c r="B100" s="490" t="s">
        <v>1653</v>
      </c>
      <c r="C100" s="491" t="s">
        <v>70</v>
      </c>
      <c r="D100" s="450">
        <v>223782.65016999998</v>
      </c>
      <c r="E100" s="450">
        <v>197042.45031000001</v>
      </c>
      <c r="F100" s="475"/>
      <c r="G100" s="476"/>
    </row>
    <row r="101" spans="1:7" s="511" customFormat="1" x14ac:dyDescent="0.2">
      <c r="A101" s="451" t="s">
        <v>1654</v>
      </c>
      <c r="B101" s="451" t="s">
        <v>1655</v>
      </c>
      <c r="C101" s="458" t="s">
        <v>1656</v>
      </c>
      <c r="D101" s="453">
        <v>8663.9423299999999</v>
      </c>
      <c r="E101" s="453">
        <v>8076.2950099999998</v>
      </c>
      <c r="F101" s="477"/>
      <c r="G101" s="478"/>
    </row>
    <row r="102" spans="1:7" s="439" customFormat="1" x14ac:dyDescent="0.2">
      <c r="A102" s="451" t="s">
        <v>1657</v>
      </c>
      <c r="B102" s="451" t="s">
        <v>1658</v>
      </c>
      <c r="C102" s="458" t="s">
        <v>1659</v>
      </c>
      <c r="D102" s="512">
        <v>10910.690339999999</v>
      </c>
      <c r="E102" s="512">
        <v>7468.3158700000004</v>
      </c>
      <c r="F102" s="477"/>
      <c r="G102" s="478"/>
    </row>
    <row r="103" spans="1:7" s="439" customFormat="1" ht="12.75" customHeight="1" x14ac:dyDescent="0.2">
      <c r="A103" s="451" t="s">
        <v>1660</v>
      </c>
      <c r="B103" s="451" t="s">
        <v>1661</v>
      </c>
      <c r="C103" s="458" t="s">
        <v>1662</v>
      </c>
      <c r="D103" s="512">
        <v>36939.569759999998</v>
      </c>
      <c r="E103" s="512">
        <v>33581.06583</v>
      </c>
      <c r="F103" s="477"/>
      <c r="G103" s="478"/>
    </row>
    <row r="104" spans="1:7" s="439" customFormat="1" x14ac:dyDescent="0.2">
      <c r="A104" s="451" t="s">
        <v>1663</v>
      </c>
      <c r="B104" s="451" t="s">
        <v>1664</v>
      </c>
      <c r="C104" s="458" t="s">
        <v>1665</v>
      </c>
      <c r="D104" s="512">
        <v>14624.332970000001</v>
      </c>
      <c r="E104" s="512">
        <v>13982.319150000001</v>
      </c>
      <c r="F104" s="481"/>
      <c r="G104" s="468"/>
    </row>
    <row r="105" spans="1:7" s="439" customFormat="1" x14ac:dyDescent="0.2">
      <c r="A105" s="451" t="s">
        <v>1666</v>
      </c>
      <c r="B105" s="451" t="s">
        <v>1667</v>
      </c>
      <c r="C105" s="458" t="s">
        <v>1668</v>
      </c>
      <c r="D105" s="512">
        <v>152644.11477000001</v>
      </c>
      <c r="E105" s="512">
        <v>133934.45444999999</v>
      </c>
      <c r="F105" s="477"/>
      <c r="G105" s="478"/>
    </row>
    <row r="106" spans="1:7" s="439" customFormat="1" x14ac:dyDescent="0.2">
      <c r="A106" s="490" t="s">
        <v>1672</v>
      </c>
      <c r="B106" s="490" t="s">
        <v>1673</v>
      </c>
      <c r="C106" s="491" t="s">
        <v>70</v>
      </c>
      <c r="D106" s="450">
        <v>304.56286999999998</v>
      </c>
      <c r="E106" s="450">
        <v>457.76213000000001</v>
      </c>
      <c r="F106" s="477"/>
      <c r="G106" s="468"/>
    </row>
    <row r="107" spans="1:7" s="511" customFormat="1" x14ac:dyDescent="0.2">
      <c r="A107" s="451" t="s">
        <v>1674</v>
      </c>
      <c r="B107" s="451" t="s">
        <v>1675</v>
      </c>
      <c r="C107" s="458" t="s">
        <v>70</v>
      </c>
      <c r="D107" s="453">
        <v>304.56286999999998</v>
      </c>
      <c r="E107" s="453">
        <v>457.76213000000001</v>
      </c>
      <c r="F107" s="481"/>
      <c r="G107" s="478"/>
    </row>
    <row r="108" spans="1:7" s="439" customFormat="1" x14ac:dyDescent="0.2">
      <c r="A108" s="451" t="s">
        <v>1676</v>
      </c>
      <c r="B108" s="451" t="s">
        <v>1677</v>
      </c>
      <c r="C108" s="458" t="s">
        <v>1678</v>
      </c>
      <c r="D108" s="512">
        <v>0</v>
      </c>
      <c r="E108" s="512">
        <v>0</v>
      </c>
      <c r="F108" s="481"/>
      <c r="G108" s="468"/>
    </row>
    <row r="109" spans="1:7" s="439" customFormat="1" x14ac:dyDescent="0.2">
      <c r="A109" s="451" t="s">
        <v>1679</v>
      </c>
      <c r="B109" s="451" t="s">
        <v>1680</v>
      </c>
      <c r="C109" s="458" t="s">
        <v>1681</v>
      </c>
      <c r="D109" s="512">
        <v>0</v>
      </c>
      <c r="E109" s="512">
        <v>0</v>
      </c>
      <c r="F109" s="475"/>
      <c r="G109" s="476"/>
    </row>
    <row r="110" spans="1:7" s="439" customFormat="1" x14ac:dyDescent="0.2">
      <c r="A110" s="490" t="s">
        <v>1682</v>
      </c>
      <c r="B110" s="490" t="s">
        <v>1683</v>
      </c>
      <c r="C110" s="491" t="s">
        <v>70</v>
      </c>
      <c r="D110" s="450">
        <v>176550.64161000002</v>
      </c>
      <c r="E110" s="450">
        <v>179513.93693</v>
      </c>
      <c r="F110" s="475"/>
      <c r="G110" s="476"/>
    </row>
    <row r="111" spans="1:7" s="439" customFormat="1" ht="12.75" customHeight="1" x14ac:dyDescent="0.2">
      <c r="A111" s="490" t="s">
        <v>1684</v>
      </c>
      <c r="B111" s="490" t="s">
        <v>1685</v>
      </c>
      <c r="C111" s="491" t="s">
        <v>70</v>
      </c>
      <c r="D111" s="450">
        <v>0</v>
      </c>
      <c r="E111" s="450">
        <v>0</v>
      </c>
      <c r="F111" s="481"/>
      <c r="G111" s="468"/>
    </row>
    <row r="112" spans="1:7" s="439" customFormat="1" ht="12.75" customHeight="1" x14ac:dyDescent="0.2">
      <c r="A112" s="451" t="s">
        <v>1686</v>
      </c>
      <c r="B112" s="451" t="s">
        <v>1685</v>
      </c>
      <c r="C112" s="458" t="s">
        <v>1687</v>
      </c>
      <c r="D112" s="453"/>
      <c r="E112" s="453"/>
      <c r="F112" s="475"/>
      <c r="G112" s="476"/>
    </row>
    <row r="113" spans="1:7" s="439" customFormat="1" ht="12.75" customHeight="1" x14ac:dyDescent="0.2">
      <c r="A113" s="490" t="s">
        <v>1688</v>
      </c>
      <c r="B113" s="490" t="s">
        <v>1689</v>
      </c>
      <c r="C113" s="491" t="s">
        <v>70</v>
      </c>
      <c r="D113" s="450">
        <v>7498.0679299999993</v>
      </c>
      <c r="E113" s="450">
        <v>23987.213110000001</v>
      </c>
      <c r="F113" s="481"/>
      <c r="G113" s="468"/>
    </row>
    <row r="114" spans="1:7" s="439" customFormat="1" ht="12.75" customHeight="1" x14ac:dyDescent="0.2">
      <c r="A114" s="451" t="s">
        <v>1690</v>
      </c>
      <c r="B114" s="451" t="s">
        <v>1691</v>
      </c>
      <c r="C114" s="458" t="s">
        <v>1692</v>
      </c>
      <c r="D114" s="453"/>
      <c r="E114" s="453"/>
      <c r="F114" s="481"/>
      <c r="G114" s="468"/>
    </row>
    <row r="115" spans="1:7" s="439" customFormat="1" ht="12.75" customHeight="1" x14ac:dyDescent="0.2">
      <c r="A115" s="451" t="s">
        <v>1693</v>
      </c>
      <c r="B115" s="451" t="s">
        <v>1694</v>
      </c>
      <c r="C115" s="458" t="s">
        <v>1695</v>
      </c>
      <c r="D115" s="512">
        <v>0</v>
      </c>
      <c r="E115" s="512">
        <v>0</v>
      </c>
      <c r="F115" s="481"/>
      <c r="G115" s="468"/>
    </row>
    <row r="116" spans="1:7" s="439" customFormat="1" ht="12.75" customHeight="1" x14ac:dyDescent="0.2">
      <c r="A116" s="451" t="s">
        <v>1699</v>
      </c>
      <c r="B116" s="451" t="s">
        <v>1700</v>
      </c>
      <c r="C116" s="458" t="s">
        <v>1701</v>
      </c>
      <c r="D116" s="512">
        <v>0</v>
      </c>
      <c r="E116" s="512">
        <v>0</v>
      </c>
      <c r="F116" s="481"/>
      <c r="G116" s="468"/>
    </row>
    <row r="117" spans="1:7" s="439" customFormat="1" ht="12.75" customHeight="1" x14ac:dyDescent="0.2">
      <c r="A117" s="451" t="s">
        <v>1708</v>
      </c>
      <c r="B117" s="451" t="s">
        <v>1709</v>
      </c>
      <c r="C117" s="458" t="s">
        <v>1710</v>
      </c>
      <c r="D117" s="512">
        <v>0</v>
      </c>
      <c r="E117" s="512">
        <v>0</v>
      </c>
      <c r="F117" s="475"/>
      <c r="G117" s="476"/>
    </row>
    <row r="118" spans="1:7" s="439" customFormat="1" ht="12.75" customHeight="1" x14ac:dyDescent="0.2">
      <c r="A118" s="451" t="s">
        <v>1711</v>
      </c>
      <c r="B118" s="451" t="s">
        <v>1712</v>
      </c>
      <c r="C118" s="458" t="s">
        <v>1713</v>
      </c>
      <c r="D118" s="512">
        <v>7498.0679299999993</v>
      </c>
      <c r="E118" s="512">
        <v>23987.213110000001</v>
      </c>
      <c r="F118" s="481"/>
      <c r="G118" s="468"/>
    </row>
    <row r="119" spans="1:7" s="439" customFormat="1" ht="12.75" customHeight="1" x14ac:dyDescent="0.2">
      <c r="A119" s="490" t="s">
        <v>1714</v>
      </c>
      <c r="B119" s="490" t="s">
        <v>1715</v>
      </c>
      <c r="C119" s="491" t="s">
        <v>70</v>
      </c>
      <c r="D119" s="450">
        <v>169052.57368</v>
      </c>
      <c r="E119" s="450">
        <v>155526.72381999998</v>
      </c>
      <c r="F119" s="481"/>
      <c r="G119" s="468"/>
    </row>
    <row r="120" spans="1:7" s="439" customFormat="1" ht="12.75" customHeight="1" x14ac:dyDescent="0.2">
      <c r="A120" s="451" t="s">
        <v>1716</v>
      </c>
      <c r="B120" s="451" t="s">
        <v>1717</v>
      </c>
      <c r="C120" s="458" t="s">
        <v>1718</v>
      </c>
      <c r="D120" s="453"/>
      <c r="E120" s="453"/>
      <c r="F120" s="477"/>
      <c r="G120" s="478"/>
    </row>
    <row r="121" spans="1:7" s="439" customFormat="1" ht="12.75" customHeight="1" x14ac:dyDescent="0.2">
      <c r="A121" s="451" t="s">
        <v>1725</v>
      </c>
      <c r="B121" s="451" t="s">
        <v>1726</v>
      </c>
      <c r="C121" s="458" t="s">
        <v>1727</v>
      </c>
      <c r="D121" s="512">
        <v>0</v>
      </c>
      <c r="E121" s="512">
        <v>0</v>
      </c>
      <c r="F121" s="477"/>
      <c r="G121" s="478"/>
    </row>
    <row r="122" spans="1:7" s="439" customFormat="1" ht="12.75" customHeight="1" x14ac:dyDescent="0.2">
      <c r="A122" s="451" t="s">
        <v>1728</v>
      </c>
      <c r="B122" s="451" t="s">
        <v>1729</v>
      </c>
      <c r="C122" s="458" t="s">
        <v>1730</v>
      </c>
      <c r="D122" s="512">
        <v>18893.950629999999</v>
      </c>
      <c r="E122" s="512">
        <v>17919.813630000001</v>
      </c>
      <c r="F122" s="477"/>
      <c r="G122" s="478"/>
    </row>
    <row r="123" spans="1:7" s="439" customFormat="1" ht="12.75" customHeight="1" x14ac:dyDescent="0.2">
      <c r="A123" s="451" t="s">
        <v>1734</v>
      </c>
      <c r="B123" s="451" t="s">
        <v>1735</v>
      </c>
      <c r="C123" s="458" t="s">
        <v>1736</v>
      </c>
      <c r="D123" s="512">
        <v>18842.437610000001</v>
      </c>
      <c r="E123" s="512">
        <v>15344.85233</v>
      </c>
      <c r="F123" s="477"/>
      <c r="G123" s="478"/>
    </row>
    <row r="124" spans="1:7" s="439" customFormat="1" ht="12.75" customHeight="1" x14ac:dyDescent="0.2">
      <c r="A124" s="451" t="s">
        <v>1740</v>
      </c>
      <c r="B124" s="451" t="s">
        <v>1741</v>
      </c>
      <c r="C124" s="458" t="s">
        <v>1742</v>
      </c>
      <c r="D124" s="512">
        <v>0</v>
      </c>
      <c r="E124" s="512">
        <v>0</v>
      </c>
      <c r="F124" s="477"/>
      <c r="G124" s="478"/>
    </row>
    <row r="125" spans="1:7" s="439" customFormat="1" ht="12.75" customHeight="1" x14ac:dyDescent="0.2">
      <c r="A125" s="451" t="s">
        <v>1743</v>
      </c>
      <c r="B125" s="451" t="s">
        <v>1744</v>
      </c>
      <c r="C125" s="458" t="s">
        <v>1745</v>
      </c>
      <c r="D125" s="512">
        <v>36849.631999999998</v>
      </c>
      <c r="E125" s="512">
        <v>34646.523999999998</v>
      </c>
      <c r="F125" s="481"/>
      <c r="G125" s="468"/>
    </row>
    <row r="126" spans="1:7" s="439" customFormat="1" ht="12.75" customHeight="1" x14ac:dyDescent="0.2">
      <c r="A126" s="451" t="s">
        <v>1746</v>
      </c>
      <c r="B126" s="451" t="s">
        <v>1747</v>
      </c>
      <c r="C126" s="458" t="s">
        <v>1748</v>
      </c>
      <c r="D126" s="512">
        <v>3451.9479999999999</v>
      </c>
      <c r="E126" s="512">
        <v>2403.0129999999999</v>
      </c>
      <c r="F126" s="477"/>
      <c r="G126" s="478"/>
    </row>
    <row r="127" spans="1:7" s="439" customFormat="1" ht="12.75" customHeight="1" x14ac:dyDescent="0.2">
      <c r="A127" s="451" t="s">
        <v>1749</v>
      </c>
      <c r="B127" s="451" t="s">
        <v>1533</v>
      </c>
      <c r="C127" s="458" t="s">
        <v>1534</v>
      </c>
      <c r="D127" s="512">
        <v>16724.686000000002</v>
      </c>
      <c r="E127" s="512">
        <v>15451.81</v>
      </c>
      <c r="F127" s="477"/>
      <c r="G127" s="478"/>
    </row>
    <row r="128" spans="1:7" s="439" customFormat="1" ht="12.75" customHeight="1" x14ac:dyDescent="0.2">
      <c r="A128" s="451" t="s">
        <v>1750</v>
      </c>
      <c r="B128" s="451" t="s">
        <v>1536</v>
      </c>
      <c r="C128" s="458" t="s">
        <v>1537</v>
      </c>
      <c r="D128" s="512">
        <v>7175.5770000000002</v>
      </c>
      <c r="E128" s="512">
        <v>6628.0349999999999</v>
      </c>
      <c r="F128" s="477"/>
      <c r="G128" s="478"/>
    </row>
    <row r="129" spans="1:7" s="439" customFormat="1" ht="12.75" customHeight="1" x14ac:dyDescent="0.2">
      <c r="A129" s="451" t="s">
        <v>1751</v>
      </c>
      <c r="B129" s="451" t="s">
        <v>1539</v>
      </c>
      <c r="C129" s="458" t="s">
        <v>1540</v>
      </c>
      <c r="D129" s="512">
        <v>0</v>
      </c>
      <c r="E129" s="512">
        <v>0</v>
      </c>
      <c r="F129" s="481"/>
      <c r="G129" s="468"/>
    </row>
    <row r="130" spans="1:7" s="439" customFormat="1" ht="12.75" customHeight="1" x14ac:dyDescent="0.2">
      <c r="A130" s="451" t="s">
        <v>1752</v>
      </c>
      <c r="B130" s="451" t="s">
        <v>1542</v>
      </c>
      <c r="C130" s="458" t="s">
        <v>1543</v>
      </c>
      <c r="D130" s="512">
        <v>0</v>
      </c>
      <c r="E130" s="512">
        <v>0</v>
      </c>
      <c r="F130" s="481"/>
      <c r="G130" s="468"/>
    </row>
    <row r="131" spans="1:7" s="439" customFormat="1" ht="12.75" customHeight="1" x14ac:dyDescent="0.2">
      <c r="A131" s="451" t="s">
        <v>1753</v>
      </c>
      <c r="B131" s="451" t="s">
        <v>1545</v>
      </c>
      <c r="C131" s="458" t="s">
        <v>1546</v>
      </c>
      <c r="D131" s="512">
        <v>5655.4560000000001</v>
      </c>
      <c r="E131" s="512">
        <v>5156.893</v>
      </c>
      <c r="F131" s="481"/>
      <c r="G131" s="468"/>
    </row>
    <row r="132" spans="1:7" s="439" customFormat="1" ht="12.75" customHeight="1" x14ac:dyDescent="0.2">
      <c r="A132" s="451" t="s">
        <v>1754</v>
      </c>
      <c r="B132" s="451" t="s">
        <v>76</v>
      </c>
      <c r="C132" s="458" t="s">
        <v>1548</v>
      </c>
      <c r="D132" s="512">
        <v>101.04375</v>
      </c>
      <c r="E132" s="512">
        <v>3.7879999999999998</v>
      </c>
      <c r="F132" s="481"/>
      <c r="G132" s="468"/>
    </row>
    <row r="133" spans="1:7" s="439" customFormat="1" ht="12.75" customHeight="1" x14ac:dyDescent="0.2">
      <c r="A133" s="451" t="s">
        <v>1755</v>
      </c>
      <c r="B133" s="451" t="s">
        <v>1756</v>
      </c>
      <c r="C133" s="458" t="s">
        <v>1757</v>
      </c>
      <c r="D133" s="512">
        <v>0</v>
      </c>
      <c r="E133" s="512">
        <v>0</v>
      </c>
      <c r="F133" s="481"/>
      <c r="G133" s="468"/>
    </row>
    <row r="134" spans="1:7" s="439" customFormat="1" ht="12.75" customHeight="1" x14ac:dyDescent="0.2">
      <c r="A134" s="451" t="s">
        <v>1758</v>
      </c>
      <c r="B134" s="451" t="s">
        <v>1759</v>
      </c>
      <c r="C134" s="458" t="s">
        <v>1760</v>
      </c>
      <c r="D134" s="512">
        <v>0</v>
      </c>
      <c r="E134" s="512">
        <v>0</v>
      </c>
      <c r="F134" s="481"/>
      <c r="G134" s="468"/>
    </row>
    <row r="135" spans="1:7" ht="12.75" customHeight="1" x14ac:dyDescent="0.2">
      <c r="A135" s="451" t="s">
        <v>1761</v>
      </c>
      <c r="B135" s="451" t="s">
        <v>1762</v>
      </c>
      <c r="C135" s="458" t="s">
        <v>1763</v>
      </c>
      <c r="D135" s="512">
        <v>482.48066</v>
      </c>
      <c r="E135" s="512">
        <v>360</v>
      </c>
      <c r="F135" s="441"/>
      <c r="G135" s="441"/>
    </row>
    <row r="136" spans="1:7" ht="12.75" customHeight="1" x14ac:dyDescent="0.2">
      <c r="A136" s="451" t="s">
        <v>1777</v>
      </c>
      <c r="B136" s="451" t="s">
        <v>1778</v>
      </c>
      <c r="C136" s="458" t="s">
        <v>1779</v>
      </c>
      <c r="D136" s="512">
        <v>8739.9567899999984</v>
      </c>
      <c r="E136" s="512">
        <v>1466.5617999999999</v>
      </c>
      <c r="F136" s="441"/>
      <c r="G136" s="441"/>
    </row>
    <row r="137" spans="1:7" ht="12.75" customHeight="1" x14ac:dyDescent="0.2">
      <c r="A137" s="451" t="s">
        <v>1781</v>
      </c>
      <c r="B137" s="451" t="s">
        <v>1782</v>
      </c>
      <c r="C137" s="458" t="s">
        <v>1783</v>
      </c>
      <c r="D137" s="512">
        <v>528.97990000000004</v>
      </c>
      <c r="E137" s="512">
        <v>489.47661999999997</v>
      </c>
      <c r="F137" s="441"/>
      <c r="G137" s="441"/>
    </row>
    <row r="138" spans="1:7" ht="12.75" customHeight="1" x14ac:dyDescent="0.2">
      <c r="A138" s="451" t="s">
        <v>1784</v>
      </c>
      <c r="B138" s="451" t="s">
        <v>1785</v>
      </c>
      <c r="C138" s="458" t="s">
        <v>1786</v>
      </c>
      <c r="D138" s="512">
        <v>4748.2115000000003</v>
      </c>
      <c r="E138" s="512">
        <v>7795.9320499999994</v>
      </c>
      <c r="F138" s="441"/>
      <c r="G138" s="441"/>
    </row>
    <row r="139" spans="1:7" ht="12.75" customHeight="1" x14ac:dyDescent="0.2">
      <c r="A139" s="451" t="s">
        <v>1787</v>
      </c>
      <c r="B139" s="451" t="s">
        <v>1788</v>
      </c>
      <c r="C139" s="458" t="s">
        <v>1789</v>
      </c>
      <c r="D139" s="512">
        <v>2342.2444599999999</v>
      </c>
      <c r="E139" s="512">
        <v>2322.6758399999999</v>
      </c>
      <c r="F139" s="441"/>
      <c r="G139" s="441"/>
    </row>
    <row r="140" spans="1:7" ht="12.75" customHeight="1" x14ac:dyDescent="0.2">
      <c r="A140" s="459" t="s">
        <v>1790</v>
      </c>
      <c r="B140" s="459" t="s">
        <v>1791</v>
      </c>
      <c r="C140" s="460" t="s">
        <v>1792</v>
      </c>
      <c r="D140" s="464">
        <v>44515.969380000002</v>
      </c>
      <c r="E140" s="464">
        <v>45537.348549999995</v>
      </c>
      <c r="F140" s="441"/>
      <c r="G140" s="441"/>
    </row>
    <row r="141" spans="1:7" x14ac:dyDescent="0.2">
      <c r="A141" s="445"/>
      <c r="D141" s="441"/>
      <c r="E141" s="441"/>
      <c r="F141" s="441"/>
      <c r="G141" s="441"/>
    </row>
    <row r="142" spans="1:7" x14ac:dyDescent="0.2">
      <c r="A142" s="445"/>
      <c r="D142" s="441"/>
      <c r="E142" s="441"/>
      <c r="F142" s="441"/>
      <c r="G142" s="441"/>
    </row>
    <row r="143" spans="1:7" x14ac:dyDescent="0.2">
      <c r="A143" s="445"/>
      <c r="D143" s="441"/>
      <c r="E143" s="441"/>
      <c r="F143" s="441"/>
      <c r="G143" s="441"/>
    </row>
    <row r="144" spans="1:7" x14ac:dyDescent="0.2">
      <c r="A144" s="445"/>
      <c r="D144" s="441"/>
      <c r="E144" s="441"/>
      <c r="F144" s="441"/>
      <c r="G144" s="441"/>
    </row>
    <row r="145" spans="1:7" x14ac:dyDescent="0.2">
      <c r="A145" s="445"/>
      <c r="D145" s="441"/>
      <c r="E145" s="441"/>
      <c r="F145" s="441"/>
      <c r="G145" s="441"/>
    </row>
    <row r="146" spans="1:7" x14ac:dyDescent="0.2">
      <c r="A146" s="445"/>
      <c r="D146" s="441"/>
      <c r="E146" s="441"/>
      <c r="F146" s="441"/>
      <c r="G146" s="441"/>
    </row>
    <row r="147" spans="1:7" x14ac:dyDescent="0.2">
      <c r="A147" s="445"/>
      <c r="D147" s="441"/>
      <c r="E147" s="441"/>
      <c r="F147" s="441"/>
      <c r="G147" s="441"/>
    </row>
    <row r="148" spans="1:7" x14ac:dyDescent="0.2">
      <c r="A148" s="445"/>
      <c r="D148" s="441"/>
      <c r="E148" s="441"/>
      <c r="F148" s="441"/>
      <c r="G148" s="441"/>
    </row>
    <row r="149" spans="1:7" x14ac:dyDescent="0.2">
      <c r="A149" s="445"/>
      <c r="D149" s="441"/>
      <c r="E149" s="441"/>
      <c r="F149" s="441"/>
      <c r="G149" s="441"/>
    </row>
    <row r="150" spans="1:7" x14ac:dyDescent="0.2">
      <c r="A150" s="445"/>
      <c r="D150" s="441"/>
      <c r="E150" s="441"/>
      <c r="F150" s="441"/>
      <c r="G150" s="441"/>
    </row>
    <row r="151" spans="1:7" x14ac:dyDescent="0.2">
      <c r="A151" s="445"/>
      <c r="D151" s="441"/>
      <c r="E151" s="441"/>
      <c r="F151" s="441"/>
      <c r="G151" s="441"/>
    </row>
    <row r="152" spans="1:7" x14ac:dyDescent="0.2">
      <c r="A152" s="445"/>
      <c r="D152" s="441"/>
      <c r="E152" s="441"/>
      <c r="F152" s="441"/>
      <c r="G152" s="441"/>
    </row>
    <row r="153" spans="1:7" x14ac:dyDescent="0.2">
      <c r="A153" s="445"/>
      <c r="D153" s="441"/>
      <c r="E153" s="441"/>
      <c r="F153" s="441"/>
      <c r="G153" s="441"/>
    </row>
    <row r="154" spans="1:7" x14ac:dyDescent="0.2">
      <c r="A154" s="445"/>
      <c r="D154" s="441"/>
      <c r="E154" s="441"/>
      <c r="F154" s="441"/>
      <c r="G154" s="441"/>
    </row>
    <row r="155" spans="1:7" x14ac:dyDescent="0.2">
      <c r="A155" s="445"/>
      <c r="D155" s="441"/>
      <c r="E155" s="441"/>
      <c r="F155" s="441"/>
      <c r="G155" s="441"/>
    </row>
    <row r="156" spans="1:7" x14ac:dyDescent="0.2">
      <c r="A156" s="445"/>
      <c r="D156" s="441"/>
      <c r="E156" s="441"/>
      <c r="F156" s="441"/>
      <c r="G156" s="441"/>
    </row>
    <row r="157" spans="1:7" x14ac:dyDescent="0.2">
      <c r="A157" s="445"/>
      <c r="D157" s="441"/>
      <c r="E157" s="441"/>
      <c r="F157" s="441"/>
      <c r="G157" s="441"/>
    </row>
    <row r="158" spans="1:7" x14ac:dyDescent="0.2">
      <c r="A158" s="445"/>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row r="192" spans="1:7" x14ac:dyDescent="0.2">
      <c r="A192" s="445"/>
      <c r="D192" s="441"/>
      <c r="E192" s="441"/>
      <c r="F192" s="441"/>
      <c r="G192" s="441"/>
    </row>
    <row r="193" spans="1:7" x14ac:dyDescent="0.2">
      <c r="A193" s="445"/>
      <c r="D193" s="441"/>
      <c r="E193" s="441"/>
      <c r="F193" s="441"/>
      <c r="G193" s="441"/>
    </row>
    <row r="194" spans="1:7" x14ac:dyDescent="0.2">
      <c r="A194" s="445"/>
      <c r="D194" s="441"/>
      <c r="E194" s="441"/>
      <c r="F194" s="441"/>
      <c r="G194" s="441"/>
    </row>
    <row r="195" spans="1:7" x14ac:dyDescent="0.2">
      <c r="A195" s="445"/>
      <c r="D195" s="441"/>
      <c r="E195" s="441"/>
      <c r="F195" s="441"/>
      <c r="G195" s="441"/>
    </row>
    <row r="196" spans="1:7" x14ac:dyDescent="0.2">
      <c r="A196" s="445"/>
      <c r="D196" s="441"/>
      <c r="E196" s="441"/>
      <c r="F196" s="441"/>
      <c r="G196" s="441"/>
    </row>
    <row r="197" spans="1:7" x14ac:dyDescent="0.2">
      <c r="A197" s="445"/>
      <c r="D197" s="441"/>
      <c r="E197" s="441"/>
      <c r="F197" s="441"/>
      <c r="G197"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0" fitToHeight="2" orientation="portrait" useFirstPageNumber="1" r:id="rId1"/>
  <headerFooter>
    <oddHeader>&amp;L&amp;"Tahoma,Kurzíva"Závěrečný účet za rok 2018&amp;R&amp;"Tahoma,Kurzíva"Tabulka č. 38</oddHeader>
    <oddFooter>&amp;C&amp;"Tahoma,Obyčejné"&amp;P</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485" customWidth="1"/>
    <col min="2" max="2" width="54.7109375" style="485" customWidth="1"/>
    <col min="3" max="3" width="8.5703125" style="533" customWidth="1"/>
    <col min="4" max="7" width="15.42578125" style="485" customWidth="1"/>
    <col min="8" max="16384" width="9.140625" style="485"/>
  </cols>
  <sheetData>
    <row r="1" spans="1:7" s="522" customFormat="1" ht="18" customHeight="1" x14ac:dyDescent="0.2">
      <c r="A1" s="1203" t="s">
        <v>1350</v>
      </c>
      <c r="B1" s="1203"/>
      <c r="C1" s="1203"/>
      <c r="D1" s="1203"/>
      <c r="E1" s="1203"/>
      <c r="F1" s="1203"/>
      <c r="G1" s="1203"/>
    </row>
    <row r="2" spans="1:7" s="523" customFormat="1" ht="18" customHeight="1" x14ac:dyDescent="0.2">
      <c r="A2" s="1203" t="s">
        <v>1982</v>
      </c>
      <c r="B2" s="1203"/>
      <c r="C2" s="1203"/>
      <c r="D2" s="1203"/>
      <c r="E2" s="1203"/>
      <c r="F2" s="1203"/>
      <c r="G2" s="1203"/>
    </row>
    <row r="4" spans="1:7" ht="12.75" customHeight="1" x14ac:dyDescent="0.2">
      <c r="A4" s="524"/>
      <c r="B4" s="525"/>
      <c r="C4" s="526"/>
      <c r="D4" s="527">
        <v>1</v>
      </c>
      <c r="E4" s="527">
        <v>2</v>
      </c>
      <c r="F4" s="527">
        <v>3</v>
      </c>
      <c r="G4" s="527">
        <v>4</v>
      </c>
    </row>
    <row r="5" spans="1:7" s="528" customFormat="1" ht="12.75" customHeight="1" x14ac:dyDescent="0.2">
      <c r="A5" s="1225" t="s">
        <v>1983</v>
      </c>
      <c r="B5" s="1226"/>
      <c r="C5" s="1229" t="s">
        <v>1353</v>
      </c>
      <c r="D5" s="1231" t="s">
        <v>1797</v>
      </c>
      <c r="E5" s="1231"/>
      <c r="F5" s="1231" t="s">
        <v>1798</v>
      </c>
      <c r="G5" s="1231"/>
    </row>
    <row r="6" spans="1:7" s="528" customFormat="1" ht="21" x14ac:dyDescent="0.2">
      <c r="A6" s="1227"/>
      <c r="B6" s="1228"/>
      <c r="C6" s="1230"/>
      <c r="D6" s="529" t="s">
        <v>1799</v>
      </c>
      <c r="E6" s="529" t="s">
        <v>1800</v>
      </c>
      <c r="F6" s="530" t="s">
        <v>1799</v>
      </c>
      <c r="G6" s="530" t="s">
        <v>1800</v>
      </c>
    </row>
    <row r="7" spans="1:7" s="528" customFormat="1" x14ac:dyDescent="0.2">
      <c r="A7" s="490" t="s">
        <v>1361</v>
      </c>
      <c r="B7" s="490" t="s">
        <v>1801</v>
      </c>
      <c r="C7" s="491" t="s">
        <v>70</v>
      </c>
      <c r="D7" s="531">
        <v>1103197.96958</v>
      </c>
      <c r="E7" s="531">
        <v>7655.36654</v>
      </c>
      <c r="F7" s="531">
        <v>932858.32542999997</v>
      </c>
      <c r="G7" s="531">
        <v>4087.2883999999999</v>
      </c>
    </row>
    <row r="8" spans="1:7" x14ac:dyDescent="0.2">
      <c r="A8" s="448" t="s">
        <v>1363</v>
      </c>
      <c r="B8" s="448" t="s">
        <v>1802</v>
      </c>
      <c r="C8" s="497" t="s">
        <v>70</v>
      </c>
      <c r="D8" s="531">
        <v>1102746.1348299999</v>
      </c>
      <c r="E8" s="531">
        <v>7655.36654</v>
      </c>
      <c r="F8" s="531">
        <v>932741.13870000001</v>
      </c>
      <c r="G8" s="531">
        <v>4087.28901</v>
      </c>
    </row>
    <row r="9" spans="1:7" x14ac:dyDescent="0.2">
      <c r="A9" s="461" t="s">
        <v>1365</v>
      </c>
      <c r="B9" s="461" t="s">
        <v>1803</v>
      </c>
      <c r="C9" s="503" t="s">
        <v>1804</v>
      </c>
      <c r="D9" s="492">
        <v>81613.160659999994</v>
      </c>
      <c r="E9" s="492">
        <v>3239.2703199999996</v>
      </c>
      <c r="F9" s="492">
        <v>75840.013950000008</v>
      </c>
      <c r="G9" s="492">
        <v>1890.08259</v>
      </c>
    </row>
    <row r="10" spans="1:7" x14ac:dyDescent="0.2">
      <c r="A10" s="451" t="s">
        <v>1368</v>
      </c>
      <c r="B10" s="451" t="s">
        <v>1805</v>
      </c>
      <c r="C10" s="458" t="s">
        <v>1806</v>
      </c>
      <c r="D10" s="492">
        <v>43703.759659999996</v>
      </c>
      <c r="E10" s="492">
        <v>657.36315999999999</v>
      </c>
      <c r="F10" s="492">
        <v>43384.013880000006</v>
      </c>
      <c r="G10" s="492">
        <v>372.02852000000001</v>
      </c>
    </row>
    <row r="11" spans="1:7" x14ac:dyDescent="0.2">
      <c r="A11" s="451" t="s">
        <v>1371</v>
      </c>
      <c r="B11" s="451" t="s">
        <v>1807</v>
      </c>
      <c r="C11" s="458" t="s">
        <v>1808</v>
      </c>
      <c r="D11" s="492"/>
      <c r="E11" s="492"/>
      <c r="F11" s="492"/>
      <c r="G11" s="492"/>
    </row>
    <row r="12" spans="1:7" x14ac:dyDescent="0.2">
      <c r="A12" s="451" t="s">
        <v>1374</v>
      </c>
      <c r="B12" s="451" t="s">
        <v>1809</v>
      </c>
      <c r="C12" s="458" t="s">
        <v>1810</v>
      </c>
      <c r="D12" s="492"/>
      <c r="E12" s="492">
        <v>52.093839999999993</v>
      </c>
      <c r="F12" s="492"/>
      <c r="G12" s="492">
        <v>41.99004</v>
      </c>
    </row>
    <row r="13" spans="1:7" x14ac:dyDescent="0.2">
      <c r="A13" s="451" t="s">
        <v>1377</v>
      </c>
      <c r="B13" s="451" t="s">
        <v>1811</v>
      </c>
      <c r="C13" s="458" t="s">
        <v>1812</v>
      </c>
      <c r="D13" s="492">
        <v>-29.312560000000001</v>
      </c>
      <c r="E13" s="492"/>
      <c r="F13" s="492">
        <v>-26.486999999999998</v>
      </c>
      <c r="G13" s="492"/>
    </row>
    <row r="14" spans="1:7" x14ac:dyDescent="0.2">
      <c r="A14" s="451" t="s">
        <v>1380</v>
      </c>
      <c r="B14" s="451" t="s">
        <v>1813</v>
      </c>
      <c r="C14" s="458" t="s">
        <v>1814</v>
      </c>
      <c r="D14" s="492">
        <v>-4.4737900000000002</v>
      </c>
      <c r="E14" s="492"/>
      <c r="F14" s="492">
        <v>-3.3510999999999997</v>
      </c>
      <c r="G14" s="492"/>
    </row>
    <row r="15" spans="1:7" x14ac:dyDescent="0.2">
      <c r="A15" s="451" t="s">
        <v>1383</v>
      </c>
      <c r="B15" s="451" t="s">
        <v>1815</v>
      </c>
      <c r="C15" s="458" t="s">
        <v>1816</v>
      </c>
      <c r="D15" s="492">
        <v>8.782</v>
      </c>
      <c r="E15" s="492"/>
      <c r="F15" s="492">
        <v>-0.14399999999999999</v>
      </c>
      <c r="G15" s="492"/>
    </row>
    <row r="16" spans="1:7" x14ac:dyDescent="0.2">
      <c r="A16" s="451" t="s">
        <v>1386</v>
      </c>
      <c r="B16" s="451" t="s">
        <v>211</v>
      </c>
      <c r="C16" s="458" t="s">
        <v>1817</v>
      </c>
      <c r="D16" s="492">
        <v>33061.513899999998</v>
      </c>
      <c r="E16" s="492">
        <v>139.29151000000002</v>
      </c>
      <c r="F16" s="492">
        <v>22577.49294</v>
      </c>
      <c r="G16" s="492">
        <v>83.824600000000004</v>
      </c>
    </row>
    <row r="17" spans="1:7" x14ac:dyDescent="0.2">
      <c r="A17" s="451" t="s">
        <v>1389</v>
      </c>
      <c r="B17" s="451" t="s">
        <v>1818</v>
      </c>
      <c r="C17" s="458" t="s">
        <v>1819</v>
      </c>
      <c r="D17" s="492">
        <v>949.73895999999991</v>
      </c>
      <c r="E17" s="492">
        <v>0.312</v>
      </c>
      <c r="F17" s="492">
        <v>830.78393999999992</v>
      </c>
      <c r="G17" s="492"/>
    </row>
    <row r="18" spans="1:7" x14ac:dyDescent="0.2">
      <c r="A18" s="451" t="s">
        <v>1820</v>
      </c>
      <c r="B18" s="451" t="s">
        <v>1821</v>
      </c>
      <c r="C18" s="458" t="s">
        <v>1822</v>
      </c>
      <c r="D18" s="492">
        <v>147.54209</v>
      </c>
      <c r="E18" s="492">
        <v>0.81200000000000006</v>
      </c>
      <c r="F18" s="492">
        <v>152.07181</v>
      </c>
      <c r="G18" s="492">
        <v>0.90500000000000003</v>
      </c>
    </row>
    <row r="19" spans="1:7" x14ac:dyDescent="0.2">
      <c r="A19" s="451" t="s">
        <v>1823</v>
      </c>
      <c r="B19" s="451" t="s">
        <v>1824</v>
      </c>
      <c r="C19" s="458" t="s">
        <v>1825</v>
      </c>
      <c r="D19" s="492"/>
      <c r="E19" s="492"/>
      <c r="F19" s="492"/>
      <c r="G19" s="492">
        <v>-5.6</v>
      </c>
    </row>
    <row r="20" spans="1:7" x14ac:dyDescent="0.2">
      <c r="A20" s="451" t="s">
        <v>1826</v>
      </c>
      <c r="B20" s="451" t="s">
        <v>1827</v>
      </c>
      <c r="C20" s="458" t="s">
        <v>1828</v>
      </c>
      <c r="D20" s="492">
        <v>39212.701099999998</v>
      </c>
      <c r="E20" s="492">
        <v>187.61473999999998</v>
      </c>
      <c r="F20" s="492">
        <v>40548.177680000001</v>
      </c>
      <c r="G20" s="492">
        <v>166.67625000000001</v>
      </c>
    </row>
    <row r="21" spans="1:7" x14ac:dyDescent="0.2">
      <c r="A21" s="451" t="s">
        <v>1829</v>
      </c>
      <c r="B21" s="451" t="s">
        <v>1830</v>
      </c>
      <c r="C21" s="458" t="s">
        <v>1831</v>
      </c>
      <c r="D21" s="492">
        <v>610311.69822000002</v>
      </c>
      <c r="E21" s="492">
        <v>2252.1868300000001</v>
      </c>
      <c r="F21" s="492">
        <v>499068.32932999998</v>
      </c>
      <c r="G21" s="492">
        <v>906.40467000000001</v>
      </c>
    </row>
    <row r="22" spans="1:7" x14ac:dyDescent="0.2">
      <c r="A22" s="451" t="s">
        <v>1832</v>
      </c>
      <c r="B22" s="451" t="s">
        <v>1833</v>
      </c>
      <c r="C22" s="458" t="s">
        <v>1834</v>
      </c>
      <c r="D22" s="492">
        <v>203736.97396999999</v>
      </c>
      <c r="E22" s="492">
        <v>763.02403000000004</v>
      </c>
      <c r="F22" s="492">
        <v>166327.30512</v>
      </c>
      <c r="G22" s="492">
        <v>300.98138</v>
      </c>
    </row>
    <row r="23" spans="1:7" x14ac:dyDescent="0.2">
      <c r="A23" s="451" t="s">
        <v>1835</v>
      </c>
      <c r="B23" s="451" t="s">
        <v>1836</v>
      </c>
      <c r="C23" s="458" t="s">
        <v>1837</v>
      </c>
      <c r="D23" s="492">
        <v>2436.3783100000001</v>
      </c>
      <c r="E23" s="492">
        <v>4.2836499999999997</v>
      </c>
      <c r="F23" s="492">
        <v>1946.5014799999999</v>
      </c>
      <c r="G23" s="492">
        <v>1.639</v>
      </c>
    </row>
    <row r="24" spans="1:7" x14ac:dyDescent="0.2">
      <c r="A24" s="451" t="s">
        <v>1838</v>
      </c>
      <c r="B24" s="451" t="s">
        <v>1839</v>
      </c>
      <c r="C24" s="458" t="s">
        <v>1840</v>
      </c>
      <c r="D24" s="492">
        <v>20216.936839999998</v>
      </c>
      <c r="E24" s="492">
        <v>60.661139999999996</v>
      </c>
      <c r="F24" s="492">
        <v>18336.06323</v>
      </c>
      <c r="G24" s="492">
        <v>30.758479999999999</v>
      </c>
    </row>
    <row r="25" spans="1:7" x14ac:dyDescent="0.2">
      <c r="A25" s="451" t="s">
        <v>1841</v>
      </c>
      <c r="B25" s="451" t="s">
        <v>1842</v>
      </c>
      <c r="C25" s="458" t="s">
        <v>1843</v>
      </c>
      <c r="D25" s="492">
        <v>172.73602</v>
      </c>
      <c r="E25" s="492"/>
      <c r="F25" s="492">
        <v>166.40557999999999</v>
      </c>
      <c r="G25" s="492"/>
    </row>
    <row r="26" spans="1:7" x14ac:dyDescent="0.2">
      <c r="A26" s="451" t="s">
        <v>1844</v>
      </c>
      <c r="B26" s="451" t="s">
        <v>1845</v>
      </c>
      <c r="C26" s="458" t="s">
        <v>1846</v>
      </c>
      <c r="D26" s="492">
        <v>145.50200000000001</v>
      </c>
      <c r="E26" s="492"/>
      <c r="F26" s="492">
        <v>136.34399999999999</v>
      </c>
      <c r="G26" s="492"/>
    </row>
    <row r="27" spans="1:7" x14ac:dyDescent="0.2">
      <c r="A27" s="451" t="s">
        <v>1847</v>
      </c>
      <c r="B27" s="451" t="s">
        <v>1848</v>
      </c>
      <c r="C27" s="458" t="s">
        <v>1849</v>
      </c>
      <c r="D27" s="492"/>
      <c r="E27" s="492"/>
      <c r="F27" s="492"/>
      <c r="G27" s="492"/>
    </row>
    <row r="28" spans="1:7" x14ac:dyDescent="0.2">
      <c r="A28" s="451" t="s">
        <v>1850</v>
      </c>
      <c r="B28" s="451" t="s">
        <v>1851</v>
      </c>
      <c r="C28" s="458" t="s">
        <v>1852</v>
      </c>
      <c r="D28" s="492">
        <v>69.787000000000006</v>
      </c>
      <c r="E28" s="492"/>
      <c r="F28" s="492">
        <v>90.743449999999996</v>
      </c>
      <c r="G28" s="492"/>
    </row>
    <row r="29" spans="1:7" x14ac:dyDescent="0.2">
      <c r="A29" s="451" t="s">
        <v>1853</v>
      </c>
      <c r="B29" s="451" t="s">
        <v>1854</v>
      </c>
      <c r="C29" s="458" t="s">
        <v>1855</v>
      </c>
      <c r="D29" s="492"/>
      <c r="E29" s="492"/>
      <c r="F29" s="492">
        <v>0.12705</v>
      </c>
      <c r="G29" s="492"/>
    </row>
    <row r="30" spans="1:7" x14ac:dyDescent="0.2">
      <c r="A30" s="451" t="s">
        <v>1856</v>
      </c>
      <c r="B30" s="451" t="s">
        <v>1857</v>
      </c>
      <c r="C30" s="458" t="s">
        <v>1858</v>
      </c>
      <c r="D30" s="492">
        <v>41.224800000000002</v>
      </c>
      <c r="E30" s="492"/>
      <c r="F30" s="492">
        <v>201.273</v>
      </c>
      <c r="G30" s="492"/>
    </row>
    <row r="31" spans="1:7" x14ac:dyDescent="0.2">
      <c r="A31" s="451" t="s">
        <v>1859</v>
      </c>
      <c r="B31" s="451" t="s">
        <v>1860</v>
      </c>
      <c r="C31" s="458" t="s">
        <v>1861</v>
      </c>
      <c r="D31" s="492"/>
      <c r="E31" s="492"/>
      <c r="F31" s="492"/>
      <c r="G31" s="492"/>
    </row>
    <row r="32" spans="1:7" x14ac:dyDescent="0.2">
      <c r="A32" s="451" t="s">
        <v>1862</v>
      </c>
      <c r="B32" s="451" t="s">
        <v>1863</v>
      </c>
      <c r="C32" s="458" t="s">
        <v>1864</v>
      </c>
      <c r="D32" s="492"/>
      <c r="E32" s="492"/>
      <c r="F32" s="492"/>
      <c r="G32" s="492"/>
    </row>
    <row r="33" spans="1:7" x14ac:dyDescent="0.2">
      <c r="A33" s="451" t="s">
        <v>1865</v>
      </c>
      <c r="B33" s="451" t="s">
        <v>1866</v>
      </c>
      <c r="C33" s="458" t="s">
        <v>1867</v>
      </c>
      <c r="D33" s="492">
        <v>103.16685000000001</v>
      </c>
      <c r="E33" s="492"/>
      <c r="F33" s="492">
        <v>1286.5648999999999</v>
      </c>
      <c r="G33" s="492"/>
    </row>
    <row r="34" spans="1:7" x14ac:dyDescent="0.2">
      <c r="A34" s="451" t="s">
        <v>1868</v>
      </c>
      <c r="B34" s="451" t="s">
        <v>1869</v>
      </c>
      <c r="C34" s="458" t="s">
        <v>1870</v>
      </c>
      <c r="D34" s="492">
        <v>-235.33600000000001</v>
      </c>
      <c r="E34" s="492"/>
      <c r="F34" s="492">
        <v>186.33099999999999</v>
      </c>
      <c r="G34" s="492"/>
    </row>
    <row r="35" spans="1:7" x14ac:dyDescent="0.2">
      <c r="A35" s="451" t="s">
        <v>1871</v>
      </c>
      <c r="B35" s="451" t="s">
        <v>1872</v>
      </c>
      <c r="C35" s="458" t="s">
        <v>1873</v>
      </c>
      <c r="D35" s="492">
        <v>46595.755740000001</v>
      </c>
      <c r="E35" s="492">
        <v>169.11045999999999</v>
      </c>
      <c r="F35" s="492">
        <v>40744.287859999997</v>
      </c>
      <c r="G35" s="492">
        <v>75.314859999999996</v>
      </c>
    </row>
    <row r="36" spans="1:7" x14ac:dyDescent="0.2">
      <c r="A36" s="451" t="s">
        <v>1874</v>
      </c>
      <c r="B36" s="451" t="s">
        <v>1875</v>
      </c>
      <c r="C36" s="458" t="s">
        <v>1876</v>
      </c>
      <c r="D36" s="492"/>
      <c r="E36" s="492"/>
      <c r="F36" s="492"/>
      <c r="G36" s="492"/>
    </row>
    <row r="37" spans="1:7" x14ac:dyDescent="0.2">
      <c r="A37" s="451" t="s">
        <v>1877</v>
      </c>
      <c r="B37" s="451" t="s">
        <v>1878</v>
      </c>
      <c r="C37" s="458" t="s">
        <v>1879</v>
      </c>
      <c r="D37" s="492"/>
      <c r="E37" s="492"/>
      <c r="F37" s="492"/>
      <c r="G37" s="492"/>
    </row>
    <row r="38" spans="1:7" x14ac:dyDescent="0.2">
      <c r="A38" s="451" t="s">
        <v>1880</v>
      </c>
      <c r="B38" s="451" t="s">
        <v>1881</v>
      </c>
      <c r="C38" s="458" t="s">
        <v>1882</v>
      </c>
      <c r="D38" s="492"/>
      <c r="E38" s="492"/>
      <c r="F38" s="492"/>
      <c r="G38" s="492"/>
    </row>
    <row r="39" spans="1:7" x14ac:dyDescent="0.2">
      <c r="A39" s="451" t="s">
        <v>1883</v>
      </c>
      <c r="B39" s="451" t="s">
        <v>1884</v>
      </c>
      <c r="C39" s="458" t="s">
        <v>1885</v>
      </c>
      <c r="D39" s="492"/>
      <c r="E39" s="492"/>
      <c r="F39" s="492"/>
      <c r="G39" s="492"/>
    </row>
    <row r="40" spans="1:7" x14ac:dyDescent="0.2">
      <c r="A40" s="451" t="s">
        <v>1886</v>
      </c>
      <c r="B40" s="451" t="s">
        <v>1887</v>
      </c>
      <c r="C40" s="458" t="s">
        <v>1888</v>
      </c>
      <c r="D40" s="492">
        <v>4.1500000000000004</v>
      </c>
      <c r="E40" s="492"/>
      <c r="F40" s="492"/>
      <c r="G40" s="492"/>
    </row>
    <row r="41" spans="1:7" x14ac:dyDescent="0.2">
      <c r="A41" s="451" t="s">
        <v>1889</v>
      </c>
      <c r="B41" s="451" t="s">
        <v>1890</v>
      </c>
      <c r="C41" s="458" t="s">
        <v>1891</v>
      </c>
      <c r="D41" s="492">
        <v>25.538</v>
      </c>
      <c r="E41" s="492"/>
      <c r="F41" s="492">
        <v>67.364000000000004</v>
      </c>
      <c r="G41" s="492"/>
    </row>
    <row r="42" spans="1:7" x14ac:dyDescent="0.2">
      <c r="A42" s="451" t="s">
        <v>1892</v>
      </c>
      <c r="B42" s="451" t="s">
        <v>1893</v>
      </c>
      <c r="C42" s="458" t="s">
        <v>1894</v>
      </c>
      <c r="D42" s="492">
        <v>19252.915209999999</v>
      </c>
      <c r="E42" s="492">
        <v>89.038839999999993</v>
      </c>
      <c r="F42" s="492">
        <v>19666.55071</v>
      </c>
      <c r="G42" s="492">
        <v>194.12404000000001</v>
      </c>
    </row>
    <row r="43" spans="1:7" x14ac:dyDescent="0.2">
      <c r="A43" s="451" t="s">
        <v>1895</v>
      </c>
      <c r="B43" s="451" t="s">
        <v>1896</v>
      </c>
      <c r="C43" s="458" t="s">
        <v>1897</v>
      </c>
      <c r="D43" s="492">
        <v>1205.2958500000002</v>
      </c>
      <c r="E43" s="492">
        <v>40.304019999999994</v>
      </c>
      <c r="F43" s="492">
        <v>1214.3758899999998</v>
      </c>
      <c r="G43" s="492">
        <v>28.159580000000002</v>
      </c>
    </row>
    <row r="44" spans="1:7" x14ac:dyDescent="0.2">
      <c r="A44" s="448" t="s">
        <v>1392</v>
      </c>
      <c r="B44" s="448" t="s">
        <v>1898</v>
      </c>
      <c r="C44" s="497" t="s">
        <v>70</v>
      </c>
      <c r="D44" s="531">
        <v>44.83061</v>
      </c>
      <c r="E44" s="531">
        <v>0</v>
      </c>
      <c r="F44" s="531">
        <v>42.087519999999998</v>
      </c>
      <c r="G44" s="531">
        <v>-6.0999999999999997E-4</v>
      </c>
    </row>
    <row r="45" spans="1:7" x14ac:dyDescent="0.2">
      <c r="A45" s="451" t="s">
        <v>1394</v>
      </c>
      <c r="B45" s="451" t="s">
        <v>1899</v>
      </c>
      <c r="C45" s="458" t="s">
        <v>1900</v>
      </c>
      <c r="D45" s="492"/>
      <c r="E45" s="492"/>
      <c r="F45" s="492"/>
      <c r="G45" s="492"/>
    </row>
    <row r="46" spans="1:7" x14ac:dyDescent="0.2">
      <c r="A46" s="451" t="s">
        <v>1396</v>
      </c>
      <c r="B46" s="451" t="s">
        <v>1901</v>
      </c>
      <c r="C46" s="458" t="s">
        <v>1902</v>
      </c>
      <c r="D46" s="492"/>
      <c r="E46" s="492"/>
      <c r="F46" s="492"/>
      <c r="G46" s="492"/>
    </row>
    <row r="47" spans="1:7" x14ac:dyDescent="0.2">
      <c r="A47" s="451" t="s">
        <v>1399</v>
      </c>
      <c r="B47" s="451" t="s">
        <v>1903</v>
      </c>
      <c r="C47" s="458" t="s">
        <v>1904</v>
      </c>
      <c r="D47" s="492"/>
      <c r="E47" s="492"/>
      <c r="F47" s="492">
        <v>0.55185000000000006</v>
      </c>
      <c r="G47" s="492"/>
    </row>
    <row r="48" spans="1:7" x14ac:dyDescent="0.2">
      <c r="A48" s="451" t="s">
        <v>1402</v>
      </c>
      <c r="B48" s="451" t="s">
        <v>1905</v>
      </c>
      <c r="C48" s="458" t="s">
        <v>1906</v>
      </c>
      <c r="D48" s="492"/>
      <c r="E48" s="492"/>
      <c r="F48" s="492"/>
      <c r="G48" s="492"/>
    </row>
    <row r="49" spans="1:7" x14ac:dyDescent="0.2">
      <c r="A49" s="451" t="s">
        <v>1405</v>
      </c>
      <c r="B49" s="451" t="s">
        <v>1907</v>
      </c>
      <c r="C49" s="458" t="s">
        <v>1908</v>
      </c>
      <c r="D49" s="492">
        <v>44.83061</v>
      </c>
      <c r="E49" s="492"/>
      <c r="F49" s="492">
        <v>41.535669999999996</v>
      </c>
      <c r="G49" s="492"/>
    </row>
    <row r="50" spans="1:7" x14ac:dyDescent="0.2">
      <c r="A50" s="448" t="s">
        <v>1423</v>
      </c>
      <c r="B50" s="448" t="s">
        <v>1909</v>
      </c>
      <c r="C50" s="497" t="s">
        <v>70</v>
      </c>
      <c r="D50" s="531">
        <v>264.44107000000002</v>
      </c>
      <c r="E50" s="531">
        <v>0</v>
      </c>
      <c r="F50" s="531">
        <v>22.296400000000002</v>
      </c>
      <c r="G50" s="531">
        <v>0</v>
      </c>
    </row>
    <row r="51" spans="1:7" x14ac:dyDescent="0.2">
      <c r="A51" s="451" t="s">
        <v>1425</v>
      </c>
      <c r="B51" s="451" t="s">
        <v>1910</v>
      </c>
      <c r="C51" s="458" t="s">
        <v>1911</v>
      </c>
      <c r="D51" s="492"/>
      <c r="E51" s="492"/>
      <c r="F51" s="492"/>
      <c r="G51" s="492"/>
    </row>
    <row r="52" spans="1:7" x14ac:dyDescent="0.2">
      <c r="A52" s="451" t="s">
        <v>1428</v>
      </c>
      <c r="B52" s="451" t="s">
        <v>1912</v>
      </c>
      <c r="C52" s="458" t="s">
        <v>1913</v>
      </c>
      <c r="D52" s="492">
        <v>264.44107000000002</v>
      </c>
      <c r="E52" s="492"/>
      <c r="F52" s="492">
        <v>22.296400000000002</v>
      </c>
      <c r="G52" s="492"/>
    </row>
    <row r="53" spans="1:7" x14ac:dyDescent="0.2">
      <c r="A53" s="448" t="s">
        <v>1914</v>
      </c>
      <c r="B53" s="448" t="s">
        <v>1542</v>
      </c>
      <c r="C53" s="497" t="s">
        <v>70</v>
      </c>
      <c r="D53" s="531">
        <v>142.56307000000001</v>
      </c>
      <c r="E53" s="531">
        <v>0</v>
      </c>
      <c r="F53" s="531">
        <v>52.802810000000001</v>
      </c>
      <c r="G53" s="531">
        <v>0</v>
      </c>
    </row>
    <row r="54" spans="1:7" x14ac:dyDescent="0.2">
      <c r="A54" s="451" t="s">
        <v>1915</v>
      </c>
      <c r="B54" s="451" t="s">
        <v>1542</v>
      </c>
      <c r="C54" s="458" t="s">
        <v>1916</v>
      </c>
      <c r="D54" s="492">
        <v>142.56307000000001</v>
      </c>
      <c r="E54" s="492"/>
      <c r="F54" s="492">
        <v>52.802810000000001</v>
      </c>
      <c r="G54" s="492"/>
    </row>
    <row r="55" spans="1:7" x14ac:dyDescent="0.2">
      <c r="A55" s="451" t="s">
        <v>1917</v>
      </c>
      <c r="B55" s="451" t="s">
        <v>1918</v>
      </c>
      <c r="C55" s="458" t="s">
        <v>1919</v>
      </c>
      <c r="D55" s="492"/>
      <c r="E55" s="492"/>
      <c r="F55" s="492"/>
      <c r="G55" s="492"/>
    </row>
    <row r="56" spans="1:7" x14ac:dyDescent="0.2">
      <c r="A56" s="448" t="s">
        <v>1469</v>
      </c>
      <c r="B56" s="448" t="s">
        <v>1920</v>
      </c>
      <c r="C56" s="497" t="s">
        <v>70</v>
      </c>
      <c r="D56" s="531">
        <v>1102927.4967100001</v>
      </c>
      <c r="E56" s="531">
        <v>8230.4022800000002</v>
      </c>
      <c r="F56" s="531">
        <v>932692.61572</v>
      </c>
      <c r="G56" s="531">
        <v>4710.7602400000005</v>
      </c>
    </row>
    <row r="57" spans="1:7" x14ac:dyDescent="0.2">
      <c r="A57" s="448" t="s">
        <v>1471</v>
      </c>
      <c r="B57" s="448" t="s">
        <v>1921</v>
      </c>
      <c r="C57" s="497" t="s">
        <v>70</v>
      </c>
      <c r="D57" s="531">
        <v>484027.47700000001</v>
      </c>
      <c r="E57" s="531">
        <v>8230.4022800000002</v>
      </c>
      <c r="F57" s="531">
        <v>448751.02100999997</v>
      </c>
      <c r="G57" s="531">
        <v>4710.7602400000005</v>
      </c>
    </row>
    <row r="58" spans="1:7" x14ac:dyDescent="0.2">
      <c r="A58" s="451" t="s">
        <v>1473</v>
      </c>
      <c r="B58" s="451" t="s">
        <v>1922</v>
      </c>
      <c r="C58" s="458" t="s">
        <v>1923</v>
      </c>
      <c r="D58" s="492">
        <v>459.81756000000001</v>
      </c>
      <c r="E58" s="492">
        <v>38.314</v>
      </c>
      <c r="F58" s="492">
        <v>367.13499999999999</v>
      </c>
      <c r="G58" s="492">
        <v>30.170999999999999</v>
      </c>
    </row>
    <row r="59" spans="1:7" x14ac:dyDescent="0.2">
      <c r="A59" s="451" t="s">
        <v>1476</v>
      </c>
      <c r="B59" s="451" t="s">
        <v>1924</v>
      </c>
      <c r="C59" s="458" t="s">
        <v>1925</v>
      </c>
      <c r="D59" s="492">
        <v>477010.00996</v>
      </c>
      <c r="E59" s="492">
        <v>7698.1913199999999</v>
      </c>
      <c r="F59" s="492">
        <v>442580.28711999999</v>
      </c>
      <c r="G59" s="492">
        <v>4250.3869999999997</v>
      </c>
    </row>
    <row r="60" spans="1:7" x14ac:dyDescent="0.2">
      <c r="A60" s="451" t="s">
        <v>1479</v>
      </c>
      <c r="B60" s="451" t="s">
        <v>1926</v>
      </c>
      <c r="C60" s="458" t="s">
        <v>1927</v>
      </c>
      <c r="D60" s="492">
        <v>199.26599999999999</v>
      </c>
      <c r="E60" s="492">
        <v>361.06935999999996</v>
      </c>
      <c r="F60" s="492">
        <v>162.69399999999999</v>
      </c>
      <c r="G60" s="492">
        <v>328.46972</v>
      </c>
    </row>
    <row r="61" spans="1:7" x14ac:dyDescent="0.2">
      <c r="A61" s="451" t="s">
        <v>1482</v>
      </c>
      <c r="B61" s="451" t="s">
        <v>1928</v>
      </c>
      <c r="C61" s="458" t="s">
        <v>1929</v>
      </c>
      <c r="D61" s="492"/>
      <c r="E61" s="492">
        <v>109.39532000000001</v>
      </c>
      <c r="F61" s="492"/>
      <c r="G61" s="492">
        <v>83.03446000000001</v>
      </c>
    </row>
    <row r="62" spans="1:7" x14ac:dyDescent="0.2">
      <c r="A62" s="451" t="s">
        <v>1494</v>
      </c>
      <c r="B62" s="451" t="s">
        <v>1930</v>
      </c>
      <c r="C62" s="458" t="s">
        <v>1931</v>
      </c>
      <c r="D62" s="492"/>
      <c r="E62" s="492"/>
      <c r="F62" s="492">
        <v>7.0000000000000007E-2</v>
      </c>
      <c r="G62" s="492"/>
    </row>
    <row r="63" spans="1:7" x14ac:dyDescent="0.2">
      <c r="A63" s="451" t="s">
        <v>1497</v>
      </c>
      <c r="B63" s="451" t="s">
        <v>1854</v>
      </c>
      <c r="C63" s="458" t="s">
        <v>1932</v>
      </c>
      <c r="D63" s="492"/>
      <c r="E63" s="492"/>
      <c r="F63" s="492"/>
      <c r="G63" s="492"/>
    </row>
    <row r="64" spans="1:7" x14ac:dyDescent="0.2">
      <c r="A64" s="451" t="s">
        <v>1500</v>
      </c>
      <c r="B64" s="451" t="s">
        <v>1857</v>
      </c>
      <c r="C64" s="458" t="s">
        <v>1933</v>
      </c>
      <c r="D64" s="492"/>
      <c r="E64" s="492"/>
      <c r="F64" s="492"/>
      <c r="G64" s="492"/>
    </row>
    <row r="65" spans="1:7" x14ac:dyDescent="0.2">
      <c r="A65" s="451" t="s">
        <v>1934</v>
      </c>
      <c r="B65" s="451" t="s">
        <v>1935</v>
      </c>
      <c r="C65" s="458" t="s">
        <v>1936</v>
      </c>
      <c r="D65" s="492"/>
      <c r="E65" s="492"/>
      <c r="F65" s="492"/>
      <c r="G65" s="492"/>
    </row>
    <row r="66" spans="1:7" x14ac:dyDescent="0.2">
      <c r="A66" s="451" t="s">
        <v>1937</v>
      </c>
      <c r="B66" s="451" t="s">
        <v>1938</v>
      </c>
      <c r="C66" s="458" t="s">
        <v>1939</v>
      </c>
      <c r="D66" s="492"/>
      <c r="E66" s="492"/>
      <c r="F66" s="492">
        <v>1.5</v>
      </c>
      <c r="G66" s="492"/>
    </row>
    <row r="67" spans="1:7" x14ac:dyDescent="0.2">
      <c r="A67" s="451" t="s">
        <v>1940</v>
      </c>
      <c r="B67" s="451" t="s">
        <v>1941</v>
      </c>
      <c r="C67" s="458" t="s">
        <v>1942</v>
      </c>
      <c r="D67" s="492"/>
      <c r="E67" s="492"/>
      <c r="F67" s="492"/>
      <c r="G67" s="492"/>
    </row>
    <row r="68" spans="1:7" x14ac:dyDescent="0.2">
      <c r="A68" s="451" t="s">
        <v>1943</v>
      </c>
      <c r="B68" s="451" t="s">
        <v>1944</v>
      </c>
      <c r="C68" s="458" t="s">
        <v>1945</v>
      </c>
      <c r="D68" s="492">
        <v>475.75</v>
      </c>
      <c r="E68" s="492"/>
      <c r="F68" s="492">
        <v>236.94</v>
      </c>
      <c r="G68" s="492"/>
    </row>
    <row r="69" spans="1:7" x14ac:dyDescent="0.2">
      <c r="A69" s="451" t="s">
        <v>1946</v>
      </c>
      <c r="B69" s="451" t="s">
        <v>1947</v>
      </c>
      <c r="C69" s="458" t="s">
        <v>1948</v>
      </c>
      <c r="D69" s="492"/>
      <c r="E69" s="492"/>
      <c r="F69" s="492"/>
      <c r="G69" s="492"/>
    </row>
    <row r="70" spans="1:7" x14ac:dyDescent="0.2">
      <c r="A70" s="451" t="s">
        <v>1949</v>
      </c>
      <c r="B70" s="451" t="s">
        <v>1950</v>
      </c>
      <c r="C70" s="458" t="s">
        <v>1951</v>
      </c>
      <c r="D70" s="492">
        <v>2238.3671600000002</v>
      </c>
      <c r="E70" s="492"/>
      <c r="F70" s="492">
        <v>3653.9494100000002</v>
      </c>
      <c r="G70" s="492"/>
    </row>
    <row r="71" spans="1:7" x14ac:dyDescent="0.2">
      <c r="A71" s="451" t="s">
        <v>1952</v>
      </c>
      <c r="B71" s="451" t="s">
        <v>1953</v>
      </c>
      <c r="C71" s="458" t="s">
        <v>1954</v>
      </c>
      <c r="D71" s="492">
        <v>3644.2663199999997</v>
      </c>
      <c r="E71" s="492">
        <v>23.432279999999999</v>
      </c>
      <c r="F71" s="492">
        <v>1748.4454800000001</v>
      </c>
      <c r="G71" s="492">
        <v>18.698060000000002</v>
      </c>
    </row>
    <row r="72" spans="1:7" x14ac:dyDescent="0.2">
      <c r="A72" s="448" t="s">
        <v>1503</v>
      </c>
      <c r="B72" s="448" t="s">
        <v>1955</v>
      </c>
      <c r="C72" s="497" t="s">
        <v>70</v>
      </c>
      <c r="D72" s="531">
        <v>1199.03298</v>
      </c>
      <c r="E72" s="531">
        <v>0</v>
      </c>
      <c r="F72" s="531">
        <v>451.17953</v>
      </c>
      <c r="G72" s="531">
        <v>0</v>
      </c>
    </row>
    <row r="73" spans="1:7" x14ac:dyDescent="0.2">
      <c r="A73" s="451" t="s">
        <v>1505</v>
      </c>
      <c r="B73" s="451" t="s">
        <v>1956</v>
      </c>
      <c r="C73" s="458" t="s">
        <v>1957</v>
      </c>
      <c r="D73" s="492"/>
      <c r="E73" s="492"/>
      <c r="F73" s="492"/>
      <c r="G73" s="492"/>
    </row>
    <row r="74" spans="1:7" x14ac:dyDescent="0.2">
      <c r="A74" s="451" t="s">
        <v>1508</v>
      </c>
      <c r="B74" s="451" t="s">
        <v>1901</v>
      </c>
      <c r="C74" s="458" t="s">
        <v>1958</v>
      </c>
      <c r="D74" s="492">
        <v>1175.6053700000002</v>
      </c>
      <c r="E74" s="492"/>
      <c r="F74" s="492">
        <v>421.50397999999996</v>
      </c>
      <c r="G74" s="492"/>
    </row>
    <row r="75" spans="1:7" x14ac:dyDescent="0.2">
      <c r="A75" s="451" t="s">
        <v>1511</v>
      </c>
      <c r="B75" s="451" t="s">
        <v>1959</v>
      </c>
      <c r="C75" s="458" t="s">
        <v>1960</v>
      </c>
      <c r="D75" s="492">
        <v>3.02183</v>
      </c>
      <c r="E75" s="492"/>
      <c r="F75" s="492"/>
      <c r="G75" s="492"/>
    </row>
    <row r="76" spans="1:7" x14ac:dyDescent="0.2">
      <c r="A76" s="451" t="s">
        <v>1514</v>
      </c>
      <c r="B76" s="451" t="s">
        <v>1961</v>
      </c>
      <c r="C76" s="458" t="s">
        <v>1962</v>
      </c>
      <c r="D76" s="492"/>
      <c r="E76" s="492"/>
      <c r="F76" s="492"/>
      <c r="G76" s="492"/>
    </row>
    <row r="77" spans="1:7" x14ac:dyDescent="0.2">
      <c r="A77" s="451" t="s">
        <v>1520</v>
      </c>
      <c r="B77" s="451" t="s">
        <v>1963</v>
      </c>
      <c r="C77" s="458" t="s">
        <v>1964</v>
      </c>
      <c r="D77" s="492">
        <v>20.40578</v>
      </c>
      <c r="E77" s="492"/>
      <c r="F77" s="492">
        <v>29.675549999999998</v>
      </c>
      <c r="G77" s="492"/>
    </row>
    <row r="78" spans="1:7" x14ac:dyDescent="0.2">
      <c r="A78" s="448" t="s">
        <v>1965</v>
      </c>
      <c r="B78" s="448" t="s">
        <v>1966</v>
      </c>
      <c r="C78" s="497" t="s">
        <v>70</v>
      </c>
      <c r="D78" s="531">
        <v>617700.98673</v>
      </c>
      <c r="E78" s="531">
        <v>0</v>
      </c>
      <c r="F78" s="531">
        <v>483490.41518000001</v>
      </c>
      <c r="G78" s="531">
        <v>0</v>
      </c>
    </row>
    <row r="79" spans="1:7" x14ac:dyDescent="0.2">
      <c r="A79" s="451" t="s">
        <v>1967</v>
      </c>
      <c r="B79" s="451" t="s">
        <v>1968</v>
      </c>
      <c r="C79" s="458" t="s">
        <v>1969</v>
      </c>
      <c r="D79" s="492"/>
      <c r="E79" s="492"/>
      <c r="F79" s="492"/>
      <c r="G79" s="492"/>
    </row>
    <row r="80" spans="1:7" x14ac:dyDescent="0.2">
      <c r="A80" s="451" t="s">
        <v>1970</v>
      </c>
      <c r="B80" s="451" t="s">
        <v>1971</v>
      </c>
      <c r="C80" s="458" t="s">
        <v>1972</v>
      </c>
      <c r="D80" s="492">
        <v>617700.98673</v>
      </c>
      <c r="E80" s="492"/>
      <c r="F80" s="492">
        <v>483490.41518000001</v>
      </c>
      <c r="G80" s="492"/>
    </row>
    <row r="81" spans="1:7" x14ac:dyDescent="0.2">
      <c r="A81" s="448" t="s">
        <v>1630</v>
      </c>
      <c r="B81" s="448" t="s">
        <v>1973</v>
      </c>
      <c r="C81" s="497" t="s">
        <v>70</v>
      </c>
      <c r="D81" s="532"/>
      <c r="E81" s="532"/>
      <c r="F81" s="532"/>
      <c r="G81" s="532"/>
    </row>
    <row r="82" spans="1:7" x14ac:dyDescent="0.2">
      <c r="A82" s="448" t="s">
        <v>1974</v>
      </c>
      <c r="B82" s="448" t="s">
        <v>1975</v>
      </c>
      <c r="C82" s="497" t="s">
        <v>70</v>
      </c>
      <c r="D82" s="531">
        <v>-127.9098</v>
      </c>
      <c r="E82" s="531">
        <v>575.03574000000003</v>
      </c>
      <c r="F82" s="531">
        <v>-112.90689999999999</v>
      </c>
      <c r="G82" s="531">
        <v>623.47183999999993</v>
      </c>
    </row>
    <row r="83" spans="1:7" x14ac:dyDescent="0.2">
      <c r="A83" s="448" t="s">
        <v>1976</v>
      </c>
      <c r="B83" s="448" t="s">
        <v>1675</v>
      </c>
      <c r="C83" s="497" t="s">
        <v>70</v>
      </c>
      <c r="D83" s="531">
        <v>-270.47287</v>
      </c>
      <c r="E83" s="531">
        <v>575.03574000000003</v>
      </c>
      <c r="F83" s="531">
        <v>-165.70971</v>
      </c>
      <c r="G83" s="531">
        <v>623.47183999999993</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2" orientation="portrait" useFirstPageNumber="1" r:id="rId1"/>
  <headerFooter>
    <oddHeader>&amp;L&amp;"Tahoma,Kurzíva"Závěrečný účet za rok 2018&amp;R&amp;"Tahoma,Kurzíva"Tabulka č. 39</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showGridLines="0" zoomScaleNormal="100" zoomScaleSheetLayoutView="100" workbookViewId="0">
      <selection activeCell="I3" sqref="I3"/>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16384" width="9.140625" style="445"/>
  </cols>
  <sheetData>
    <row r="1" spans="1:7" s="534" customFormat="1" ht="18" customHeight="1" x14ac:dyDescent="0.2">
      <c r="A1" s="1203" t="s">
        <v>1350</v>
      </c>
      <c r="B1" s="1203"/>
      <c r="C1" s="1203"/>
      <c r="D1" s="1203"/>
      <c r="E1" s="1203"/>
      <c r="F1" s="1203"/>
      <c r="G1" s="1203"/>
    </row>
    <row r="2" spans="1:7" s="535" customFormat="1" ht="18" customHeight="1" x14ac:dyDescent="0.2">
      <c r="A2" s="1155" t="s">
        <v>1984</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13028951.48016</v>
      </c>
      <c r="E8" s="450">
        <v>5525117.2999099996</v>
      </c>
      <c r="F8" s="450">
        <v>7503834.1802500002</v>
      </c>
      <c r="G8" s="450">
        <v>7187944.8317200001</v>
      </c>
    </row>
    <row r="9" spans="1:7" s="511" customFormat="1" x14ac:dyDescent="0.2">
      <c r="A9" s="490" t="s">
        <v>1361</v>
      </c>
      <c r="B9" s="490" t="s">
        <v>1362</v>
      </c>
      <c r="C9" s="491" t="s">
        <v>70</v>
      </c>
      <c r="D9" s="450">
        <v>11687023.306260001</v>
      </c>
      <c r="E9" s="450">
        <v>5524275.0232499996</v>
      </c>
      <c r="F9" s="450">
        <v>6162748.2830100004</v>
      </c>
      <c r="G9" s="450">
        <v>6045232.3704300001</v>
      </c>
    </row>
    <row r="10" spans="1:7" s="511" customFormat="1" x14ac:dyDescent="0.2">
      <c r="A10" s="490" t="s">
        <v>1363</v>
      </c>
      <c r="B10" s="490" t="s">
        <v>1364</v>
      </c>
      <c r="C10" s="491" t="s">
        <v>70</v>
      </c>
      <c r="D10" s="450">
        <v>76848.640379999997</v>
      </c>
      <c r="E10" s="450">
        <v>71262.58054000001</v>
      </c>
      <c r="F10" s="450">
        <v>5586.0598399999999</v>
      </c>
      <c r="G10" s="450">
        <v>7093.89804</v>
      </c>
    </row>
    <row r="11" spans="1:7" s="439" customFormat="1" x14ac:dyDescent="0.2">
      <c r="A11" s="451" t="s">
        <v>1365</v>
      </c>
      <c r="B11" s="451" t="s">
        <v>1366</v>
      </c>
      <c r="C11" s="458" t="s">
        <v>1367</v>
      </c>
      <c r="D11" s="512">
        <v>0</v>
      </c>
      <c r="E11" s="512">
        <v>0</v>
      </c>
      <c r="F11" s="512">
        <v>0</v>
      </c>
      <c r="G11" s="512">
        <v>0</v>
      </c>
    </row>
    <row r="12" spans="1:7" s="439" customFormat="1" x14ac:dyDescent="0.2">
      <c r="A12" s="451" t="s">
        <v>1368</v>
      </c>
      <c r="B12" s="451" t="s">
        <v>1369</v>
      </c>
      <c r="C12" s="458" t="s">
        <v>1370</v>
      </c>
      <c r="D12" s="453">
        <v>16370.08087</v>
      </c>
      <c r="E12" s="512">
        <v>11248.689630000001</v>
      </c>
      <c r="F12" s="453">
        <v>5121.3912399999999</v>
      </c>
      <c r="G12" s="512">
        <v>5295.5404400000007</v>
      </c>
    </row>
    <row r="13" spans="1:7" s="439" customFormat="1" x14ac:dyDescent="0.2">
      <c r="A13" s="451" t="s">
        <v>1371</v>
      </c>
      <c r="B13" s="451" t="s">
        <v>1372</v>
      </c>
      <c r="C13" s="458" t="s">
        <v>1373</v>
      </c>
      <c r="D13" s="453"/>
      <c r="E13" s="512">
        <v>0</v>
      </c>
      <c r="F13" s="453"/>
      <c r="G13" s="512">
        <v>0</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59001.972809999999</v>
      </c>
      <c r="E15" s="512">
        <v>59001.972809999999</v>
      </c>
      <c r="F15" s="453"/>
      <c r="G15" s="512">
        <v>0</v>
      </c>
    </row>
    <row r="16" spans="1:7" s="439" customFormat="1" x14ac:dyDescent="0.2">
      <c r="A16" s="451" t="s">
        <v>1380</v>
      </c>
      <c r="B16" s="451" t="s">
        <v>1381</v>
      </c>
      <c r="C16" s="458" t="s">
        <v>1382</v>
      </c>
      <c r="D16" s="453">
        <v>1203.6459</v>
      </c>
      <c r="E16" s="512">
        <v>1011.9181</v>
      </c>
      <c r="F16" s="453">
        <v>191.7278</v>
      </c>
      <c r="G16" s="512">
        <v>236.96779999999998</v>
      </c>
    </row>
    <row r="17" spans="1:7" s="439" customFormat="1" x14ac:dyDescent="0.2">
      <c r="A17" s="451" t="s">
        <v>1383</v>
      </c>
      <c r="B17" s="451" t="s">
        <v>1384</v>
      </c>
      <c r="C17" s="458" t="s">
        <v>1385</v>
      </c>
      <c r="D17" s="453">
        <v>272.94079999999997</v>
      </c>
      <c r="E17" s="512">
        <v>0</v>
      </c>
      <c r="F17" s="453">
        <v>272.94079999999997</v>
      </c>
      <c r="G17" s="512">
        <v>1561.3898000000002</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511" customFormat="1" x14ac:dyDescent="0.2">
      <c r="A20" s="490" t="s">
        <v>1392</v>
      </c>
      <c r="B20" s="490" t="s">
        <v>1393</v>
      </c>
      <c r="C20" s="491" t="s">
        <v>70</v>
      </c>
      <c r="D20" s="450">
        <v>11609193.126540001</v>
      </c>
      <c r="E20" s="450">
        <v>5453012.4427100001</v>
      </c>
      <c r="F20" s="450">
        <v>6156180.6838299995</v>
      </c>
      <c r="G20" s="450">
        <v>6036675.1282200003</v>
      </c>
    </row>
    <row r="21" spans="1:7" s="439" customFormat="1" x14ac:dyDescent="0.2">
      <c r="A21" s="451" t="s">
        <v>1394</v>
      </c>
      <c r="B21" s="451" t="s">
        <v>384</v>
      </c>
      <c r="C21" s="458" t="s">
        <v>1395</v>
      </c>
      <c r="D21" s="512">
        <v>528068.60227999999</v>
      </c>
      <c r="E21" s="512">
        <v>0</v>
      </c>
      <c r="F21" s="512">
        <v>528068.60227999999</v>
      </c>
      <c r="G21" s="512">
        <v>530738.19513000001</v>
      </c>
    </row>
    <row r="22" spans="1:7" s="439" customFormat="1" x14ac:dyDescent="0.2">
      <c r="A22" s="451" t="s">
        <v>1396</v>
      </c>
      <c r="B22" s="451" t="s">
        <v>1397</v>
      </c>
      <c r="C22" s="458" t="s">
        <v>1398</v>
      </c>
      <c r="D22" s="453">
        <v>5268.0754000000006</v>
      </c>
      <c r="E22" s="512">
        <v>0</v>
      </c>
      <c r="F22" s="453">
        <v>5268.0754000000006</v>
      </c>
      <c r="G22" s="512">
        <v>5275.0754000000006</v>
      </c>
    </row>
    <row r="23" spans="1:7" s="439" customFormat="1" x14ac:dyDescent="0.2">
      <c r="A23" s="451" t="s">
        <v>1399</v>
      </c>
      <c r="B23" s="451" t="s">
        <v>1400</v>
      </c>
      <c r="C23" s="458" t="s">
        <v>1401</v>
      </c>
      <c r="D23" s="453">
        <v>7883173.1504499996</v>
      </c>
      <c r="E23" s="512">
        <v>2723398.6734499997</v>
      </c>
      <c r="F23" s="453">
        <v>5159774.477</v>
      </c>
      <c r="G23" s="512">
        <v>5115288.0116999997</v>
      </c>
    </row>
    <row r="24" spans="1:7" s="439" customFormat="1" ht="21" x14ac:dyDescent="0.2">
      <c r="A24" s="451" t="s">
        <v>1402</v>
      </c>
      <c r="B24" s="451" t="s">
        <v>1403</v>
      </c>
      <c r="C24" s="458" t="s">
        <v>1404</v>
      </c>
      <c r="D24" s="453">
        <v>1302665.8094899999</v>
      </c>
      <c r="E24" s="512">
        <v>882279.91276999994</v>
      </c>
      <c r="F24" s="453">
        <v>420385.89672000002</v>
      </c>
      <c r="G24" s="512">
        <v>355571.66810000001</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1847194.9228000001</v>
      </c>
      <c r="E26" s="512">
        <v>1847194.9228000001</v>
      </c>
      <c r="F26" s="453"/>
      <c r="G26" s="512">
        <v>0</v>
      </c>
    </row>
    <row r="27" spans="1:7" s="439" customFormat="1" x14ac:dyDescent="0.2">
      <c r="A27" s="451" t="s">
        <v>1411</v>
      </c>
      <c r="B27" s="451" t="s">
        <v>1412</v>
      </c>
      <c r="C27" s="458" t="s">
        <v>1413</v>
      </c>
      <c r="D27" s="453">
        <v>316.49584000000004</v>
      </c>
      <c r="E27" s="512">
        <v>138.93369000000001</v>
      </c>
      <c r="F27" s="453">
        <v>177.56215</v>
      </c>
      <c r="G27" s="512">
        <v>66.22869</v>
      </c>
    </row>
    <row r="28" spans="1:7" s="439" customFormat="1" x14ac:dyDescent="0.2">
      <c r="A28" s="451" t="s">
        <v>1414</v>
      </c>
      <c r="B28" s="451" t="s">
        <v>1415</v>
      </c>
      <c r="C28" s="458" t="s">
        <v>1416</v>
      </c>
      <c r="D28" s="453">
        <v>42187.75821</v>
      </c>
      <c r="E28" s="512">
        <v>0</v>
      </c>
      <c r="F28" s="453">
        <v>42187.75821</v>
      </c>
      <c r="G28" s="512">
        <v>29466.088969999997</v>
      </c>
    </row>
    <row r="29" spans="1:7" s="439" customFormat="1" x14ac:dyDescent="0.2">
      <c r="A29" s="451" t="s">
        <v>1417</v>
      </c>
      <c r="B29" s="451" t="s">
        <v>1418</v>
      </c>
      <c r="C29" s="458" t="s">
        <v>1419</v>
      </c>
      <c r="D29" s="453">
        <v>318.31207000000001</v>
      </c>
      <c r="E29" s="512">
        <v>0</v>
      </c>
      <c r="F29" s="453">
        <v>318.31207000000001</v>
      </c>
      <c r="G29" s="512">
        <v>269.86023</v>
      </c>
    </row>
    <row r="30" spans="1:7" s="439" customFormat="1" x14ac:dyDescent="0.2">
      <c r="A30" s="454" t="s">
        <v>1420</v>
      </c>
      <c r="B30" s="451" t="s">
        <v>1421</v>
      </c>
      <c r="C30" s="458" t="s">
        <v>1422</v>
      </c>
      <c r="D30" s="453"/>
      <c r="E30" s="453"/>
      <c r="F30" s="453"/>
      <c r="G30" s="453"/>
    </row>
    <row r="31" spans="1:7" s="511" customFormat="1" x14ac:dyDescent="0.2">
      <c r="A31" s="490" t="s">
        <v>1423</v>
      </c>
      <c r="B31" s="490" t="s">
        <v>1424</v>
      </c>
      <c r="C31" s="491" t="s">
        <v>70</v>
      </c>
      <c r="D31" s="450">
        <v>0</v>
      </c>
      <c r="E31" s="450">
        <v>0</v>
      </c>
      <c r="F31" s="450">
        <v>0</v>
      </c>
      <c r="G31" s="450">
        <v>0</v>
      </c>
    </row>
    <row r="32" spans="1:7" s="439" customFormat="1" x14ac:dyDescent="0.2">
      <c r="A32" s="451" t="s">
        <v>1425</v>
      </c>
      <c r="B32" s="451" t="s">
        <v>1426</v>
      </c>
      <c r="C32" s="458" t="s">
        <v>1427</v>
      </c>
      <c r="D32" s="512">
        <v>0</v>
      </c>
      <c r="E32" s="512">
        <v>0</v>
      </c>
      <c r="F32" s="512">
        <v>0</v>
      </c>
      <c r="G32" s="512">
        <v>0</v>
      </c>
    </row>
    <row r="33" spans="1:7" s="439"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c r="E36" s="512">
        <v>0</v>
      </c>
      <c r="F36" s="453"/>
      <c r="G36" s="512">
        <v>0</v>
      </c>
    </row>
    <row r="37" spans="1:7" s="511" customFormat="1" x14ac:dyDescent="0.2">
      <c r="A37" s="490" t="s">
        <v>1449</v>
      </c>
      <c r="B37" s="490" t="s">
        <v>1450</v>
      </c>
      <c r="C37" s="491" t="s">
        <v>70</v>
      </c>
      <c r="D37" s="450">
        <v>981.53933999999992</v>
      </c>
      <c r="E37" s="450">
        <v>0</v>
      </c>
      <c r="F37" s="450">
        <v>981.53933999999992</v>
      </c>
      <c r="G37" s="450">
        <v>1463.3441699999998</v>
      </c>
    </row>
    <row r="38" spans="1:7" s="439" customFormat="1" x14ac:dyDescent="0.2">
      <c r="A38" s="451" t="s">
        <v>1451</v>
      </c>
      <c r="B38" s="451" t="s">
        <v>1452</v>
      </c>
      <c r="C38" s="458" t="s">
        <v>1453</v>
      </c>
      <c r="D38" s="453"/>
      <c r="E38" s="512"/>
      <c r="F38" s="453"/>
      <c r="G38" s="512">
        <v>0</v>
      </c>
    </row>
    <row r="39" spans="1:7" s="439" customFormat="1" x14ac:dyDescent="0.2">
      <c r="A39" s="451" t="s">
        <v>1454</v>
      </c>
      <c r="B39" s="451" t="s">
        <v>1455</v>
      </c>
      <c r="C39" s="458" t="s">
        <v>1456</v>
      </c>
      <c r="D39" s="453"/>
      <c r="E39" s="512"/>
      <c r="F39" s="453"/>
      <c r="G39" s="512">
        <v>0</v>
      </c>
    </row>
    <row r="40" spans="1:7" s="439" customFormat="1" x14ac:dyDescent="0.2">
      <c r="A40" s="451" t="s">
        <v>1457</v>
      </c>
      <c r="B40" s="451" t="s">
        <v>1458</v>
      </c>
      <c r="C40" s="458" t="s">
        <v>1459</v>
      </c>
      <c r="D40" s="453">
        <v>56.863999999999997</v>
      </c>
      <c r="E40" s="512">
        <v>0</v>
      </c>
      <c r="F40" s="453">
        <v>56.863999999999997</v>
      </c>
      <c r="G40" s="512">
        <v>57.183999999999997</v>
      </c>
    </row>
    <row r="41" spans="1:7" s="439" customFormat="1" x14ac:dyDescent="0.2">
      <c r="A41" s="451" t="s">
        <v>1463</v>
      </c>
      <c r="B41" s="451" t="s">
        <v>1464</v>
      </c>
      <c r="C41" s="458" t="s">
        <v>1465</v>
      </c>
      <c r="D41" s="453">
        <v>924.67534000000001</v>
      </c>
      <c r="E41" s="512">
        <v>0</v>
      </c>
      <c r="F41" s="453">
        <v>924.67534000000001</v>
      </c>
      <c r="G41" s="512">
        <v>1406.1601699999999</v>
      </c>
    </row>
    <row r="42" spans="1:7" s="439" customFormat="1" x14ac:dyDescent="0.2">
      <c r="A42" s="451" t="s">
        <v>1466</v>
      </c>
      <c r="B42" s="457" t="s">
        <v>1467</v>
      </c>
      <c r="C42" s="498" t="s">
        <v>1468</v>
      </c>
      <c r="D42" s="453"/>
      <c r="E42" s="512"/>
      <c r="F42" s="453"/>
      <c r="G42" s="512">
        <v>0</v>
      </c>
    </row>
    <row r="43" spans="1:7" s="511" customFormat="1" x14ac:dyDescent="0.2">
      <c r="A43" s="490" t="s">
        <v>1469</v>
      </c>
      <c r="B43" s="490" t="s">
        <v>1470</v>
      </c>
      <c r="C43" s="491" t="s">
        <v>70</v>
      </c>
      <c r="D43" s="450">
        <v>1341928.1739000001</v>
      </c>
      <c r="E43" s="450">
        <v>842.27665999999999</v>
      </c>
      <c r="F43" s="450">
        <v>1341085.8972400001</v>
      </c>
      <c r="G43" s="450">
        <v>1142712.46129</v>
      </c>
    </row>
    <row r="44" spans="1:7" s="511" customFormat="1" x14ac:dyDescent="0.2">
      <c r="A44" s="448" t="s">
        <v>1471</v>
      </c>
      <c r="B44" s="448" t="s">
        <v>1472</v>
      </c>
      <c r="C44" s="497" t="s">
        <v>70</v>
      </c>
      <c r="D44" s="450">
        <v>35816.121530000004</v>
      </c>
      <c r="E44" s="450">
        <v>0</v>
      </c>
      <c r="F44" s="450">
        <v>35816.121530000004</v>
      </c>
      <c r="G44" s="450">
        <v>38500.386810000004</v>
      </c>
    </row>
    <row r="45" spans="1:7" s="439" customFormat="1" x14ac:dyDescent="0.2">
      <c r="A45" s="451" t="s">
        <v>1473</v>
      </c>
      <c r="B45" s="451" t="s">
        <v>1474</v>
      </c>
      <c r="C45" s="458" t="s">
        <v>1475</v>
      </c>
      <c r="D45" s="453"/>
      <c r="E45" s="512">
        <v>0</v>
      </c>
      <c r="F45" s="453"/>
      <c r="G45" s="512">
        <v>0</v>
      </c>
    </row>
    <row r="46" spans="1:7" s="439" customFormat="1" x14ac:dyDescent="0.2">
      <c r="A46" s="451" t="s">
        <v>1476</v>
      </c>
      <c r="B46" s="451" t="s">
        <v>1477</v>
      </c>
      <c r="C46" s="458" t="s">
        <v>1478</v>
      </c>
      <c r="D46" s="453">
        <v>16612.032789999997</v>
      </c>
      <c r="E46" s="512">
        <v>0</v>
      </c>
      <c r="F46" s="453">
        <v>16612.032789999997</v>
      </c>
      <c r="G46" s="512">
        <v>16108.9485</v>
      </c>
    </row>
    <row r="47" spans="1:7" s="439" customFormat="1" x14ac:dyDescent="0.2">
      <c r="A47" s="451" t="s">
        <v>1479</v>
      </c>
      <c r="B47" s="451" t="s">
        <v>1480</v>
      </c>
      <c r="C47" s="458" t="s">
        <v>1481</v>
      </c>
      <c r="D47" s="453">
        <v>2.29</v>
      </c>
      <c r="E47" s="512">
        <v>0</v>
      </c>
      <c r="F47" s="453">
        <v>2.29</v>
      </c>
      <c r="G47" s="512">
        <v>0</v>
      </c>
    </row>
    <row r="48" spans="1:7" s="439" customFormat="1" x14ac:dyDescent="0.2">
      <c r="A48" s="451" t="s">
        <v>1482</v>
      </c>
      <c r="B48" s="451" t="s">
        <v>1483</v>
      </c>
      <c r="C48" s="458" t="s">
        <v>1484</v>
      </c>
      <c r="D48" s="453">
        <v>7092.9361100000006</v>
      </c>
      <c r="E48" s="512">
        <v>0</v>
      </c>
      <c r="F48" s="453">
        <v>7092.9361100000006</v>
      </c>
      <c r="G48" s="512">
        <v>7200.0032699999992</v>
      </c>
    </row>
    <row r="49" spans="1:7" s="439" customFormat="1" x14ac:dyDescent="0.2">
      <c r="A49" s="451" t="s">
        <v>1485</v>
      </c>
      <c r="B49" s="451" t="s">
        <v>1486</v>
      </c>
      <c r="C49" s="458" t="s">
        <v>1487</v>
      </c>
      <c r="D49" s="453"/>
      <c r="E49" s="512">
        <v>0</v>
      </c>
      <c r="F49" s="453"/>
      <c r="G49" s="512">
        <v>0</v>
      </c>
    </row>
    <row r="50" spans="1:7" s="439" customFormat="1" x14ac:dyDescent="0.2">
      <c r="A50" s="451" t="s">
        <v>1488</v>
      </c>
      <c r="B50" s="451" t="s">
        <v>1489</v>
      </c>
      <c r="C50" s="458" t="s">
        <v>1490</v>
      </c>
      <c r="D50" s="453">
        <v>8425.8123699999996</v>
      </c>
      <c r="E50" s="512">
        <v>0</v>
      </c>
      <c r="F50" s="453">
        <v>8425.8123699999996</v>
      </c>
      <c r="G50" s="512">
        <v>12389.117390000001</v>
      </c>
    </row>
    <row r="51" spans="1:7" s="439" customFormat="1" x14ac:dyDescent="0.2">
      <c r="A51" s="451" t="s">
        <v>1491</v>
      </c>
      <c r="B51" s="451" t="s">
        <v>1492</v>
      </c>
      <c r="C51" s="458" t="s">
        <v>1493</v>
      </c>
      <c r="D51" s="453"/>
      <c r="E51" s="512">
        <v>0</v>
      </c>
      <c r="F51" s="453"/>
      <c r="G51" s="512">
        <v>0</v>
      </c>
    </row>
    <row r="52" spans="1:7" s="439" customFormat="1" x14ac:dyDescent="0.2">
      <c r="A52" s="451" t="s">
        <v>1494</v>
      </c>
      <c r="B52" s="451" t="s">
        <v>1495</v>
      </c>
      <c r="C52" s="458" t="s">
        <v>1496</v>
      </c>
      <c r="D52" s="453">
        <v>1337.6236699999999</v>
      </c>
      <c r="E52" s="512">
        <v>0</v>
      </c>
      <c r="F52" s="453">
        <v>1337.6236699999999</v>
      </c>
      <c r="G52" s="512">
        <v>1352.3168999999998</v>
      </c>
    </row>
    <row r="53" spans="1:7" s="439" customFormat="1" x14ac:dyDescent="0.2">
      <c r="A53" s="451" t="s">
        <v>1497</v>
      </c>
      <c r="B53" s="451" t="s">
        <v>1498</v>
      </c>
      <c r="C53" s="458" t="s">
        <v>1499</v>
      </c>
      <c r="D53" s="453"/>
      <c r="E53" s="512">
        <v>0</v>
      </c>
      <c r="F53" s="453"/>
      <c r="G53" s="512">
        <v>0</v>
      </c>
    </row>
    <row r="54" spans="1:7" s="439" customFormat="1" x14ac:dyDescent="0.2">
      <c r="A54" s="457" t="s">
        <v>1500</v>
      </c>
      <c r="B54" s="457" t="s">
        <v>1501</v>
      </c>
      <c r="C54" s="498" t="s">
        <v>1502</v>
      </c>
      <c r="D54" s="453">
        <v>2345.42659</v>
      </c>
      <c r="E54" s="512">
        <v>0</v>
      </c>
      <c r="F54" s="453">
        <v>2345.42659</v>
      </c>
      <c r="G54" s="512">
        <v>1450.0007499999999</v>
      </c>
    </row>
    <row r="55" spans="1:7" s="511" customFormat="1" x14ac:dyDescent="0.2">
      <c r="A55" s="448" t="s">
        <v>1503</v>
      </c>
      <c r="B55" s="448" t="s">
        <v>1504</v>
      </c>
      <c r="C55" s="497" t="s">
        <v>70</v>
      </c>
      <c r="D55" s="450">
        <v>279519.84455000004</v>
      </c>
      <c r="E55" s="450">
        <v>842.27665999999999</v>
      </c>
      <c r="F55" s="450">
        <v>278677.56789000001</v>
      </c>
      <c r="G55" s="450">
        <v>208762.51521000001</v>
      </c>
    </row>
    <row r="56" spans="1:7" s="439" customFormat="1" x14ac:dyDescent="0.2">
      <c r="A56" s="461" t="s">
        <v>1505</v>
      </c>
      <c r="B56" s="461" t="s">
        <v>1506</v>
      </c>
      <c r="C56" s="503" t="s">
        <v>1507</v>
      </c>
      <c r="D56" s="453">
        <v>17289.099549999999</v>
      </c>
      <c r="E56" s="512">
        <v>842.27665999999999</v>
      </c>
      <c r="F56" s="453">
        <v>16446.822889999999</v>
      </c>
      <c r="G56" s="512">
        <v>15631.95852</v>
      </c>
    </row>
    <row r="57" spans="1:7" s="439" customFormat="1" x14ac:dyDescent="0.2">
      <c r="A57" s="451" t="s">
        <v>1514</v>
      </c>
      <c r="B57" s="451" t="s">
        <v>1515</v>
      </c>
      <c r="C57" s="458" t="s">
        <v>1516</v>
      </c>
      <c r="D57" s="453">
        <v>22238.990989999998</v>
      </c>
      <c r="E57" s="512">
        <v>0</v>
      </c>
      <c r="F57" s="453">
        <v>22238.990989999998</v>
      </c>
      <c r="G57" s="512">
        <v>21350.681960000002</v>
      </c>
    </row>
    <row r="58" spans="1:7" s="439" customFormat="1" x14ac:dyDescent="0.2">
      <c r="A58" s="451" t="s">
        <v>1517</v>
      </c>
      <c r="B58" s="451" t="s">
        <v>1518</v>
      </c>
      <c r="C58" s="458" t="s">
        <v>1519</v>
      </c>
      <c r="D58" s="453">
        <v>5019.7782900000002</v>
      </c>
      <c r="E58" s="512">
        <v>0</v>
      </c>
      <c r="F58" s="453">
        <v>5019.7782900000002</v>
      </c>
      <c r="G58" s="512">
        <v>5601.6808099999998</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1215.2339099999999</v>
      </c>
      <c r="E60" s="512">
        <v>0</v>
      </c>
      <c r="F60" s="453">
        <v>1215.2339099999999</v>
      </c>
      <c r="G60" s="512">
        <v>1127.9778700000002</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586.67700000000002</v>
      </c>
      <c r="E64" s="512">
        <v>0</v>
      </c>
      <c r="F64" s="512">
        <v>586.67700000000002</v>
      </c>
      <c r="G64" s="512">
        <v>746.78</v>
      </c>
    </row>
    <row r="65" spans="1:7" s="439" customFormat="1" x14ac:dyDescent="0.2">
      <c r="A65" s="451" t="s">
        <v>1544</v>
      </c>
      <c r="B65" s="451" t="s">
        <v>1545</v>
      </c>
      <c r="C65" s="458" t="s">
        <v>1546</v>
      </c>
      <c r="D65" s="512">
        <v>1.0089999999999999</v>
      </c>
      <c r="E65" s="512">
        <v>0</v>
      </c>
      <c r="F65" s="512">
        <v>1.0089999999999999</v>
      </c>
      <c r="G65" s="512">
        <v>0</v>
      </c>
    </row>
    <row r="66" spans="1:7" s="439" customFormat="1" x14ac:dyDescent="0.2">
      <c r="A66" s="451" t="s">
        <v>1547</v>
      </c>
      <c r="B66" s="451" t="s">
        <v>76</v>
      </c>
      <c r="C66" s="458" t="s">
        <v>1548</v>
      </c>
      <c r="D66" s="512">
        <v>466.16957000000002</v>
      </c>
      <c r="E66" s="512">
        <v>0</v>
      </c>
      <c r="F66" s="512">
        <v>466.16957000000002</v>
      </c>
      <c r="G66" s="512">
        <v>682.93717000000004</v>
      </c>
    </row>
    <row r="67" spans="1:7" s="439" customFormat="1" x14ac:dyDescent="0.2">
      <c r="A67" s="451" t="s">
        <v>1549</v>
      </c>
      <c r="B67" s="451" t="s">
        <v>1550</v>
      </c>
      <c r="C67" s="458" t="s">
        <v>1551</v>
      </c>
      <c r="D67" s="512">
        <v>0</v>
      </c>
      <c r="E67" s="512">
        <v>0</v>
      </c>
      <c r="F67" s="512">
        <v>0</v>
      </c>
      <c r="G67" s="512">
        <v>0</v>
      </c>
    </row>
    <row r="68" spans="1:7" s="439" customFormat="1" x14ac:dyDescent="0.2">
      <c r="A68" s="451" t="s">
        <v>1552</v>
      </c>
      <c r="B68" s="451" t="s">
        <v>1553</v>
      </c>
      <c r="C68" s="458" t="s">
        <v>1554</v>
      </c>
      <c r="D68" s="512">
        <v>3381.80908</v>
      </c>
      <c r="E68" s="512">
        <v>0</v>
      </c>
      <c r="F68" s="512">
        <v>3381.80908</v>
      </c>
      <c r="G68" s="512">
        <v>318.15830999999997</v>
      </c>
    </row>
    <row r="69" spans="1:7" s="439" customFormat="1" x14ac:dyDescent="0.2">
      <c r="A69" s="451" t="s">
        <v>1555</v>
      </c>
      <c r="B69" s="451" t="s">
        <v>1556</v>
      </c>
      <c r="C69" s="458" t="s">
        <v>1557</v>
      </c>
      <c r="D69" s="512">
        <v>17831.363949999999</v>
      </c>
      <c r="E69" s="512">
        <v>0</v>
      </c>
      <c r="F69" s="512">
        <v>17831.363949999999</v>
      </c>
      <c r="G69" s="512">
        <v>25294.80589</v>
      </c>
    </row>
    <row r="70" spans="1:7" s="439" customFormat="1" x14ac:dyDescent="0.2">
      <c r="A70" s="451" t="s">
        <v>1573</v>
      </c>
      <c r="B70" s="451" t="s">
        <v>1574</v>
      </c>
      <c r="C70" s="458" t="s">
        <v>1575</v>
      </c>
      <c r="D70" s="512">
        <v>369.8605</v>
      </c>
      <c r="E70" s="512">
        <v>0</v>
      </c>
      <c r="F70" s="512">
        <v>369.8605</v>
      </c>
      <c r="G70" s="512">
        <v>339.30799999999999</v>
      </c>
    </row>
    <row r="71" spans="1:7" s="439" customFormat="1" x14ac:dyDescent="0.2">
      <c r="A71" s="451" t="s">
        <v>1579</v>
      </c>
      <c r="B71" s="451" t="s">
        <v>1580</v>
      </c>
      <c r="C71" s="458" t="s">
        <v>1581</v>
      </c>
      <c r="D71" s="512">
        <v>9981.3317999999999</v>
      </c>
      <c r="E71" s="512">
        <v>0</v>
      </c>
      <c r="F71" s="512">
        <v>9981.3317999999999</v>
      </c>
      <c r="G71" s="512">
        <v>9630.9678999999996</v>
      </c>
    </row>
    <row r="72" spans="1:7" s="439" customFormat="1" x14ac:dyDescent="0.2">
      <c r="A72" s="451" t="s">
        <v>1582</v>
      </c>
      <c r="B72" s="451" t="s">
        <v>1583</v>
      </c>
      <c r="C72" s="458" t="s">
        <v>1584</v>
      </c>
      <c r="D72" s="512">
        <v>1201.4549199999999</v>
      </c>
      <c r="E72" s="512">
        <v>0</v>
      </c>
      <c r="F72" s="512">
        <v>1201.4549199999999</v>
      </c>
      <c r="G72" s="512">
        <v>1751.3528600000002</v>
      </c>
    </row>
    <row r="73" spans="1:7" s="439" customFormat="1" x14ac:dyDescent="0.2">
      <c r="A73" s="451" t="s">
        <v>1585</v>
      </c>
      <c r="B73" s="451" t="s">
        <v>1586</v>
      </c>
      <c r="C73" s="458" t="s">
        <v>1587</v>
      </c>
      <c r="D73" s="512">
        <v>187366.06266999998</v>
      </c>
      <c r="E73" s="512">
        <v>0</v>
      </c>
      <c r="F73" s="512">
        <v>187366.06266999998</v>
      </c>
      <c r="G73" s="512">
        <v>114821.6715</v>
      </c>
    </row>
    <row r="74" spans="1:7" s="439" customFormat="1" x14ac:dyDescent="0.2">
      <c r="A74" s="513" t="s">
        <v>1588</v>
      </c>
      <c r="B74" s="513" t="s">
        <v>1589</v>
      </c>
      <c r="C74" s="514" t="s">
        <v>1590</v>
      </c>
      <c r="D74" s="515">
        <v>12571.00332</v>
      </c>
      <c r="E74" s="515">
        <v>0</v>
      </c>
      <c r="F74" s="515">
        <v>12571.00332</v>
      </c>
      <c r="G74" s="515">
        <v>11464.234420000001</v>
      </c>
    </row>
    <row r="75" spans="1:7" s="511" customFormat="1" x14ac:dyDescent="0.2">
      <c r="A75" s="490" t="s">
        <v>1591</v>
      </c>
      <c r="B75" s="490" t="s">
        <v>1592</v>
      </c>
      <c r="C75" s="491" t="s">
        <v>70</v>
      </c>
      <c r="D75" s="450">
        <v>1026592.20782</v>
      </c>
      <c r="E75" s="450">
        <v>0</v>
      </c>
      <c r="F75" s="450">
        <v>1026592.20782</v>
      </c>
      <c r="G75" s="450">
        <v>895449.55926999997</v>
      </c>
    </row>
    <row r="76" spans="1:7" s="439" customFormat="1" x14ac:dyDescent="0.2">
      <c r="A76" s="457" t="s">
        <v>1593</v>
      </c>
      <c r="B76" s="457" t="s">
        <v>1594</v>
      </c>
      <c r="C76" s="498" t="s">
        <v>1595</v>
      </c>
      <c r="D76" s="453"/>
      <c r="E76" s="453"/>
      <c r="F76" s="453"/>
      <c r="G76" s="453"/>
    </row>
    <row r="77" spans="1:7" s="439" customFormat="1" x14ac:dyDescent="0.2">
      <c r="A77" s="451" t="s">
        <v>1596</v>
      </c>
      <c r="B77" s="451" t="s">
        <v>1597</v>
      </c>
      <c r="C77" s="458" t="s">
        <v>1598</v>
      </c>
      <c r="D77" s="453"/>
      <c r="E77" s="453"/>
      <c r="F77" s="453"/>
      <c r="G77" s="453"/>
    </row>
    <row r="78" spans="1:7" s="439" customFormat="1" x14ac:dyDescent="0.2">
      <c r="A78" s="451" t="s">
        <v>1599</v>
      </c>
      <c r="B78" s="451" t="s">
        <v>1600</v>
      </c>
      <c r="C78" s="458" t="s">
        <v>1601</v>
      </c>
      <c r="D78" s="453"/>
      <c r="E78" s="453"/>
      <c r="F78" s="453"/>
      <c r="G78" s="453"/>
    </row>
    <row r="79" spans="1:7" s="439" customFormat="1" x14ac:dyDescent="0.2">
      <c r="A79" s="451" t="s">
        <v>1602</v>
      </c>
      <c r="B79" s="451" t="s">
        <v>1603</v>
      </c>
      <c r="C79" s="458" t="s">
        <v>1604</v>
      </c>
      <c r="D79" s="453">
        <v>8687.9755800000003</v>
      </c>
      <c r="E79" s="453"/>
      <c r="F79" s="453">
        <v>8687.9755800000003</v>
      </c>
      <c r="G79" s="453">
        <v>7899.46101</v>
      </c>
    </row>
    <row r="80" spans="1:7" s="439" customFormat="1" x14ac:dyDescent="0.2">
      <c r="A80" s="451" t="s">
        <v>1605</v>
      </c>
      <c r="B80" s="451" t="s">
        <v>1606</v>
      </c>
      <c r="C80" s="458" t="s">
        <v>1607</v>
      </c>
      <c r="D80" s="453">
        <v>3185.8591200000001</v>
      </c>
      <c r="E80" s="453"/>
      <c r="F80" s="453">
        <v>3185.8591200000001</v>
      </c>
      <c r="G80" s="453">
        <v>2753.6204500000003</v>
      </c>
    </row>
    <row r="81" spans="1:7" s="439" customFormat="1" x14ac:dyDescent="0.2">
      <c r="A81" s="451" t="s">
        <v>1608</v>
      </c>
      <c r="B81" s="451" t="s">
        <v>1609</v>
      </c>
      <c r="C81" s="458" t="s">
        <v>1610</v>
      </c>
      <c r="D81" s="453">
        <v>972307.96265999996</v>
      </c>
      <c r="E81" s="453"/>
      <c r="F81" s="453">
        <v>972307.96265999996</v>
      </c>
      <c r="G81" s="453">
        <v>847394.30015000002</v>
      </c>
    </row>
    <row r="82" spans="1:7" s="439" customFormat="1" x14ac:dyDescent="0.2">
      <c r="A82" s="451" t="s">
        <v>1611</v>
      </c>
      <c r="B82" s="451" t="s">
        <v>1612</v>
      </c>
      <c r="C82" s="458" t="s">
        <v>1613</v>
      </c>
      <c r="D82" s="453">
        <v>34474.256670000002</v>
      </c>
      <c r="E82" s="453"/>
      <c r="F82" s="453">
        <v>34474.256670000002</v>
      </c>
      <c r="G82" s="453">
        <v>29284.948069999999</v>
      </c>
    </row>
    <row r="83" spans="1:7" s="439" customFormat="1" x14ac:dyDescent="0.2">
      <c r="A83" s="451" t="s">
        <v>1620</v>
      </c>
      <c r="B83" s="451" t="s">
        <v>1621</v>
      </c>
      <c r="C83" s="458" t="s">
        <v>1622</v>
      </c>
      <c r="D83" s="453">
        <v>1345.8211399999998</v>
      </c>
      <c r="E83" s="453"/>
      <c r="F83" s="453">
        <v>1345.8211399999998</v>
      </c>
      <c r="G83" s="453">
        <v>1112.5003000000002</v>
      </c>
    </row>
    <row r="84" spans="1:7" s="439" customFormat="1" x14ac:dyDescent="0.2">
      <c r="A84" s="451" t="s">
        <v>1623</v>
      </c>
      <c r="B84" s="451" t="s">
        <v>1624</v>
      </c>
      <c r="C84" s="458" t="s">
        <v>1625</v>
      </c>
      <c r="D84" s="453"/>
      <c r="E84" s="453"/>
      <c r="F84" s="453"/>
      <c r="G84" s="453"/>
    </row>
    <row r="85" spans="1:7" s="439" customFormat="1" x14ac:dyDescent="0.2">
      <c r="A85" s="459" t="s">
        <v>1626</v>
      </c>
      <c r="B85" s="459" t="s">
        <v>1627</v>
      </c>
      <c r="C85" s="460" t="s">
        <v>1628</v>
      </c>
      <c r="D85" s="464">
        <v>6590.3326500000003</v>
      </c>
      <c r="E85" s="464"/>
      <c r="F85" s="464">
        <v>6590.3326500000003</v>
      </c>
      <c r="G85" s="464">
        <v>7004.7292900000002</v>
      </c>
    </row>
    <row r="86" spans="1:7" s="439" customFormat="1" x14ac:dyDescent="0.2">
      <c r="A86" s="516"/>
      <c r="B86" s="516"/>
      <c r="C86" s="516"/>
      <c r="D86" s="517"/>
      <c r="E86" s="518"/>
      <c r="F86" s="517"/>
      <c r="G86" s="517"/>
    </row>
    <row r="87" spans="1:7" s="439" customFormat="1" x14ac:dyDescent="0.2">
      <c r="A87" s="516"/>
      <c r="B87" s="516"/>
      <c r="C87" s="516"/>
      <c r="D87" s="517"/>
      <c r="E87" s="518"/>
      <c r="F87" s="517"/>
      <c r="G87" s="517"/>
    </row>
    <row r="88" spans="1:7" s="439" customFormat="1" x14ac:dyDescent="0.2">
      <c r="A88" s="505"/>
      <c r="B88" s="506"/>
      <c r="C88" s="507"/>
      <c r="D88" s="474">
        <v>1</v>
      </c>
      <c r="E88" s="474">
        <v>2</v>
      </c>
      <c r="F88" s="477"/>
      <c r="G88" s="478"/>
    </row>
    <row r="89" spans="1:7" ht="12.75" customHeight="1" x14ac:dyDescent="0.2">
      <c r="A89" s="1204" t="s">
        <v>1352</v>
      </c>
      <c r="B89" s="1205"/>
      <c r="C89" s="1210" t="s">
        <v>1353</v>
      </c>
      <c r="D89" s="1224" t="s">
        <v>1354</v>
      </c>
      <c r="E89" s="1224"/>
      <c r="F89" s="477"/>
      <c r="G89" s="478"/>
    </row>
    <row r="90" spans="1:7" s="446" customFormat="1" ht="12.75" customHeight="1" x14ac:dyDescent="0.2">
      <c r="A90" s="1208"/>
      <c r="B90" s="1209"/>
      <c r="C90" s="1215"/>
      <c r="D90" s="479" t="s">
        <v>1355</v>
      </c>
      <c r="E90" s="480" t="s">
        <v>1356</v>
      </c>
      <c r="F90" s="477"/>
      <c r="G90" s="478"/>
    </row>
    <row r="91" spans="1:7" s="446" customFormat="1" x14ac:dyDescent="0.2">
      <c r="A91" s="490"/>
      <c r="B91" s="490" t="s">
        <v>1629</v>
      </c>
      <c r="C91" s="491" t="s">
        <v>70</v>
      </c>
      <c r="D91" s="450">
        <v>7503834.1802500002</v>
      </c>
      <c r="E91" s="450">
        <v>7187944.8317200001</v>
      </c>
      <c r="F91" s="475"/>
      <c r="G91" s="476"/>
    </row>
    <row r="92" spans="1:7" s="511" customFormat="1" x14ac:dyDescent="0.2">
      <c r="A92" s="490" t="s">
        <v>1630</v>
      </c>
      <c r="B92" s="490" t="s">
        <v>1631</v>
      </c>
      <c r="C92" s="491" t="s">
        <v>70</v>
      </c>
      <c r="D92" s="450">
        <v>6641957.3332000002</v>
      </c>
      <c r="E92" s="450">
        <v>6485955.9343400002</v>
      </c>
      <c r="F92" s="475"/>
      <c r="G92" s="476"/>
    </row>
    <row r="93" spans="1:7" s="511" customFormat="1" ht="12.75" customHeight="1" x14ac:dyDescent="0.2">
      <c r="A93" s="490" t="s">
        <v>1632</v>
      </c>
      <c r="B93" s="490" t="s">
        <v>1633</v>
      </c>
      <c r="C93" s="491" t="s">
        <v>70</v>
      </c>
      <c r="D93" s="450">
        <v>6208677.2710800003</v>
      </c>
      <c r="E93" s="450">
        <v>6106320.8488699999</v>
      </c>
      <c r="F93" s="475"/>
      <c r="G93" s="476"/>
    </row>
    <row r="94" spans="1:7" s="511" customFormat="1" x14ac:dyDescent="0.2">
      <c r="A94" s="451" t="s">
        <v>1634</v>
      </c>
      <c r="B94" s="451" t="s">
        <v>1635</v>
      </c>
      <c r="C94" s="458" t="s">
        <v>1636</v>
      </c>
      <c r="D94" s="453">
        <v>5749195.3903400004</v>
      </c>
      <c r="E94" s="453">
        <v>5705715.0810699994</v>
      </c>
      <c r="F94" s="477"/>
      <c r="G94" s="478"/>
    </row>
    <row r="95" spans="1:7" s="439" customFormat="1" x14ac:dyDescent="0.2">
      <c r="A95" s="451" t="s">
        <v>1637</v>
      </c>
      <c r="B95" s="451" t="s">
        <v>1638</v>
      </c>
      <c r="C95" s="458" t="s">
        <v>1639</v>
      </c>
      <c r="D95" s="512">
        <v>1098695.11198</v>
      </c>
      <c r="E95" s="512">
        <v>1039652.0865399999</v>
      </c>
      <c r="F95" s="477"/>
      <c r="G95" s="468"/>
    </row>
    <row r="96" spans="1:7" s="439" customFormat="1" x14ac:dyDescent="0.2">
      <c r="A96" s="451" t="s">
        <v>1640</v>
      </c>
      <c r="B96" s="451" t="s">
        <v>1641</v>
      </c>
      <c r="C96" s="458" t="s">
        <v>1642</v>
      </c>
      <c r="D96" s="512">
        <v>0</v>
      </c>
      <c r="E96" s="512">
        <v>0</v>
      </c>
      <c r="F96" s="481"/>
      <c r="G96" s="468"/>
    </row>
    <row r="97" spans="1:7" s="439" customFormat="1" x14ac:dyDescent="0.2">
      <c r="A97" s="451" t="s">
        <v>1643</v>
      </c>
      <c r="B97" s="451" t="s">
        <v>1644</v>
      </c>
      <c r="C97" s="458" t="s">
        <v>1645</v>
      </c>
      <c r="D97" s="512">
        <v>-633663.70501000003</v>
      </c>
      <c r="E97" s="512">
        <v>-633540.52751000004</v>
      </c>
      <c r="F97" s="481"/>
      <c r="G97" s="468"/>
    </row>
    <row r="98" spans="1:7" s="439" customFormat="1" x14ac:dyDescent="0.2">
      <c r="A98" s="451" t="s">
        <v>1646</v>
      </c>
      <c r="B98" s="451" t="s">
        <v>1647</v>
      </c>
      <c r="C98" s="458" t="s">
        <v>1648</v>
      </c>
      <c r="D98" s="512">
        <v>0</v>
      </c>
      <c r="E98" s="512">
        <v>0</v>
      </c>
      <c r="F98" s="481"/>
      <c r="G98" s="468"/>
    </row>
    <row r="99" spans="1:7" s="439" customFormat="1" x14ac:dyDescent="0.2">
      <c r="A99" s="451" t="s">
        <v>1649</v>
      </c>
      <c r="B99" s="451" t="s">
        <v>1650</v>
      </c>
      <c r="C99" s="458" t="s">
        <v>1651</v>
      </c>
      <c r="D99" s="512">
        <v>-5549.5262300000004</v>
      </c>
      <c r="E99" s="512">
        <v>-5505.7912300000007</v>
      </c>
      <c r="F99" s="481"/>
      <c r="G99" s="468"/>
    </row>
    <row r="100" spans="1:7" s="439" customFormat="1" x14ac:dyDescent="0.2">
      <c r="A100" s="490" t="s">
        <v>1652</v>
      </c>
      <c r="B100" s="490" t="s">
        <v>1653</v>
      </c>
      <c r="C100" s="491" t="s">
        <v>70</v>
      </c>
      <c r="D100" s="450">
        <v>382954.21814000001</v>
      </c>
      <c r="E100" s="450">
        <v>329484.35304000002</v>
      </c>
      <c r="F100" s="475"/>
      <c r="G100" s="476"/>
    </row>
    <row r="101" spans="1:7" s="511" customFormat="1" x14ac:dyDescent="0.2">
      <c r="A101" s="451" t="s">
        <v>1654</v>
      </c>
      <c r="B101" s="451" t="s">
        <v>1655</v>
      </c>
      <c r="C101" s="458" t="s">
        <v>1656</v>
      </c>
      <c r="D101" s="453">
        <v>29227.39861</v>
      </c>
      <c r="E101" s="453">
        <v>27567.752989999997</v>
      </c>
      <c r="F101" s="477"/>
      <c r="G101" s="478"/>
    </row>
    <row r="102" spans="1:7" s="439" customFormat="1" x14ac:dyDescent="0.2">
      <c r="A102" s="451" t="s">
        <v>1657</v>
      </c>
      <c r="B102" s="451" t="s">
        <v>1658</v>
      </c>
      <c r="C102" s="458" t="s">
        <v>1659</v>
      </c>
      <c r="D102" s="512">
        <v>39200.485119999998</v>
      </c>
      <c r="E102" s="512">
        <v>33975.812640000004</v>
      </c>
      <c r="F102" s="477"/>
      <c r="G102" s="478"/>
    </row>
    <row r="103" spans="1:7" s="439" customFormat="1" ht="12.75" customHeight="1" x14ac:dyDescent="0.2">
      <c r="A103" s="451" t="s">
        <v>1660</v>
      </c>
      <c r="B103" s="451" t="s">
        <v>1661</v>
      </c>
      <c r="C103" s="458" t="s">
        <v>1662</v>
      </c>
      <c r="D103" s="512">
        <v>80798.804480000006</v>
      </c>
      <c r="E103" s="512">
        <v>77201.339749999999</v>
      </c>
      <c r="F103" s="477"/>
      <c r="G103" s="478"/>
    </row>
    <row r="104" spans="1:7" s="439" customFormat="1" ht="13.5" customHeight="1" x14ac:dyDescent="0.2">
      <c r="A104" s="451" t="s">
        <v>1663</v>
      </c>
      <c r="B104" s="451" t="s">
        <v>1664</v>
      </c>
      <c r="C104" s="458" t="s">
        <v>1665</v>
      </c>
      <c r="D104" s="512">
        <v>20447.7873</v>
      </c>
      <c r="E104" s="512">
        <v>17663.303459999999</v>
      </c>
      <c r="F104" s="481"/>
      <c r="G104" s="468"/>
    </row>
    <row r="105" spans="1:7" s="439" customFormat="1" x14ac:dyDescent="0.2">
      <c r="A105" s="451" t="s">
        <v>1666</v>
      </c>
      <c r="B105" s="451" t="s">
        <v>1667</v>
      </c>
      <c r="C105" s="458" t="s">
        <v>1668</v>
      </c>
      <c r="D105" s="512">
        <v>213279.74262999999</v>
      </c>
      <c r="E105" s="512">
        <v>173076.14419999998</v>
      </c>
      <c r="F105" s="477"/>
      <c r="G105" s="478"/>
    </row>
    <row r="106" spans="1:7" s="439" customFormat="1" x14ac:dyDescent="0.2">
      <c r="A106" s="490" t="s">
        <v>1672</v>
      </c>
      <c r="B106" s="490" t="s">
        <v>1673</v>
      </c>
      <c r="C106" s="491" t="s">
        <v>70</v>
      </c>
      <c r="D106" s="450">
        <v>50325.843979999998</v>
      </c>
      <c r="E106" s="450">
        <v>50150.732429999996</v>
      </c>
      <c r="F106" s="475"/>
      <c r="G106" s="476"/>
    </row>
    <row r="107" spans="1:7" s="439" customFormat="1" x14ac:dyDescent="0.2">
      <c r="A107" s="451" t="s">
        <v>1674</v>
      </c>
      <c r="B107" s="451" t="s">
        <v>1675</v>
      </c>
      <c r="C107" s="458" t="s">
        <v>70</v>
      </c>
      <c r="D107" s="453">
        <v>20729.348030000001</v>
      </c>
      <c r="E107" s="453">
        <v>20835.756309999997</v>
      </c>
      <c r="F107" s="477"/>
      <c r="G107" s="468"/>
    </row>
    <row r="108" spans="1:7" s="511" customFormat="1" x14ac:dyDescent="0.2">
      <c r="A108" s="451" t="s">
        <v>1676</v>
      </c>
      <c r="B108" s="451" t="s">
        <v>1677</v>
      </c>
      <c r="C108" s="458" t="s">
        <v>1678</v>
      </c>
      <c r="D108" s="512">
        <v>0</v>
      </c>
      <c r="E108" s="512">
        <v>0</v>
      </c>
      <c r="F108" s="481"/>
      <c r="G108" s="478"/>
    </row>
    <row r="109" spans="1:7" s="439" customFormat="1" x14ac:dyDescent="0.2">
      <c r="A109" s="451" t="s">
        <v>1679</v>
      </c>
      <c r="B109" s="451" t="s">
        <v>1680</v>
      </c>
      <c r="C109" s="458" t="s">
        <v>1681</v>
      </c>
      <c r="D109" s="512">
        <v>29596.49595</v>
      </c>
      <c r="E109" s="512">
        <v>29314.976119999999</v>
      </c>
      <c r="F109" s="481"/>
      <c r="G109" s="468"/>
    </row>
    <row r="110" spans="1:7" s="439" customFormat="1" x14ac:dyDescent="0.2">
      <c r="A110" s="490" t="s">
        <v>1682</v>
      </c>
      <c r="B110" s="490" t="s">
        <v>1683</v>
      </c>
      <c r="C110" s="491" t="s">
        <v>70</v>
      </c>
      <c r="D110" s="450">
        <v>861876.84704999998</v>
      </c>
      <c r="E110" s="450">
        <v>701988.89737999998</v>
      </c>
      <c r="F110" s="475"/>
      <c r="G110" s="476"/>
    </row>
    <row r="111" spans="1:7" s="439" customFormat="1" x14ac:dyDescent="0.2">
      <c r="A111" s="490" t="s">
        <v>1684</v>
      </c>
      <c r="B111" s="490" t="s">
        <v>1685</v>
      </c>
      <c r="C111" s="491" t="s">
        <v>70</v>
      </c>
      <c r="D111" s="450">
        <v>0</v>
      </c>
      <c r="E111" s="450">
        <v>0</v>
      </c>
      <c r="F111" s="475"/>
      <c r="G111" s="476"/>
    </row>
    <row r="112" spans="1:7" s="511" customFormat="1" x14ac:dyDescent="0.2">
      <c r="A112" s="451" t="s">
        <v>1686</v>
      </c>
      <c r="B112" s="451" t="s">
        <v>1685</v>
      </c>
      <c r="C112" s="458" t="s">
        <v>1687</v>
      </c>
      <c r="D112" s="453"/>
      <c r="E112" s="453"/>
      <c r="F112" s="481"/>
      <c r="G112" s="468"/>
    </row>
    <row r="113" spans="1:7" s="511" customFormat="1" x14ac:dyDescent="0.2">
      <c r="A113" s="490" t="s">
        <v>1688</v>
      </c>
      <c r="B113" s="490" t="s">
        <v>1689</v>
      </c>
      <c r="C113" s="491" t="s">
        <v>70</v>
      </c>
      <c r="D113" s="450">
        <v>261436.86077999999</v>
      </c>
      <c r="E113" s="450">
        <v>117135.93661</v>
      </c>
      <c r="F113" s="475"/>
      <c r="G113" s="476"/>
    </row>
    <row r="114" spans="1:7" s="439" customFormat="1" x14ac:dyDescent="0.2">
      <c r="A114" s="451" t="s">
        <v>1690</v>
      </c>
      <c r="B114" s="451" t="s">
        <v>1691</v>
      </c>
      <c r="C114" s="458" t="s">
        <v>1692</v>
      </c>
      <c r="D114" s="453">
        <v>9597.3338000000003</v>
      </c>
      <c r="E114" s="453">
        <v>2617.422</v>
      </c>
      <c r="F114" s="481"/>
      <c r="G114" s="468"/>
    </row>
    <row r="115" spans="1:7" s="511" customFormat="1" x14ac:dyDescent="0.2">
      <c r="A115" s="451" t="s">
        <v>1693</v>
      </c>
      <c r="B115" s="451" t="s">
        <v>1694</v>
      </c>
      <c r="C115" s="458" t="s">
        <v>1695</v>
      </c>
      <c r="D115" s="512">
        <v>22471.953969999999</v>
      </c>
      <c r="E115" s="512">
        <v>500</v>
      </c>
      <c r="F115" s="481"/>
      <c r="G115" s="468"/>
    </row>
    <row r="116" spans="1:7" s="439" customFormat="1" x14ac:dyDescent="0.2">
      <c r="A116" s="451" t="s">
        <v>1699</v>
      </c>
      <c r="B116" s="451" t="s">
        <v>1700</v>
      </c>
      <c r="C116" s="458" t="s">
        <v>1701</v>
      </c>
      <c r="D116" s="512">
        <v>222.14400000000001</v>
      </c>
      <c r="E116" s="512">
        <v>165.2</v>
      </c>
      <c r="F116" s="481"/>
      <c r="G116" s="468"/>
    </row>
    <row r="117" spans="1:7" s="439" customFormat="1" x14ac:dyDescent="0.2">
      <c r="A117" s="451" t="s">
        <v>1708</v>
      </c>
      <c r="B117" s="451" t="s">
        <v>1709</v>
      </c>
      <c r="C117" s="458" t="s">
        <v>1710</v>
      </c>
      <c r="D117" s="512">
        <v>88.635999999999996</v>
      </c>
      <c r="E117" s="512">
        <v>145.9</v>
      </c>
      <c r="F117" s="481"/>
      <c r="G117" s="468"/>
    </row>
    <row r="118" spans="1:7" s="439" customFormat="1" x14ac:dyDescent="0.2">
      <c r="A118" s="451" t="s">
        <v>1711</v>
      </c>
      <c r="B118" s="451" t="s">
        <v>1712</v>
      </c>
      <c r="C118" s="458" t="s">
        <v>1713</v>
      </c>
      <c r="D118" s="512">
        <v>229056.79300999999</v>
      </c>
      <c r="E118" s="512">
        <v>113707.41460999999</v>
      </c>
      <c r="F118" s="481"/>
      <c r="G118" s="468"/>
    </row>
    <row r="119" spans="1:7" s="439" customFormat="1" x14ac:dyDescent="0.2">
      <c r="A119" s="490" t="s">
        <v>1714</v>
      </c>
      <c r="B119" s="490" t="s">
        <v>1715</v>
      </c>
      <c r="C119" s="491" t="s">
        <v>70</v>
      </c>
      <c r="D119" s="450">
        <v>600439.98626999999</v>
      </c>
      <c r="E119" s="450">
        <v>584852.96077000001</v>
      </c>
      <c r="F119" s="475"/>
      <c r="G119" s="476"/>
    </row>
    <row r="120" spans="1:7" s="439" customFormat="1" x14ac:dyDescent="0.2">
      <c r="A120" s="451" t="s">
        <v>1716</v>
      </c>
      <c r="B120" s="451" t="s">
        <v>1717</v>
      </c>
      <c r="C120" s="458" t="s">
        <v>1718</v>
      </c>
      <c r="D120" s="453">
        <v>1816.80792</v>
      </c>
      <c r="E120" s="453">
        <v>1229.5440000000001</v>
      </c>
      <c r="F120" s="481"/>
      <c r="G120" s="468"/>
    </row>
    <row r="121" spans="1:7" s="439" customFormat="1" x14ac:dyDescent="0.2">
      <c r="A121" s="451" t="s">
        <v>1725</v>
      </c>
      <c r="B121" s="451" t="s">
        <v>1726</v>
      </c>
      <c r="C121" s="458" t="s">
        <v>1727</v>
      </c>
      <c r="D121" s="512">
        <v>0</v>
      </c>
      <c r="E121" s="512">
        <v>0</v>
      </c>
      <c r="F121" s="481"/>
      <c r="G121" s="468"/>
    </row>
    <row r="122" spans="1:7" s="511" customFormat="1" x14ac:dyDescent="0.2">
      <c r="A122" s="451" t="s">
        <v>1728</v>
      </c>
      <c r="B122" s="451" t="s">
        <v>1729</v>
      </c>
      <c r="C122" s="458" t="s">
        <v>1730</v>
      </c>
      <c r="D122" s="512">
        <v>41832.551749999999</v>
      </c>
      <c r="E122" s="512">
        <v>51719.446899999995</v>
      </c>
      <c r="F122" s="477"/>
      <c r="G122" s="478"/>
    </row>
    <row r="123" spans="1:7" s="439" customFormat="1" x14ac:dyDescent="0.2">
      <c r="A123" s="451" t="s">
        <v>1734</v>
      </c>
      <c r="B123" s="451" t="s">
        <v>1735</v>
      </c>
      <c r="C123" s="458" t="s">
        <v>1736</v>
      </c>
      <c r="D123" s="512">
        <v>29068.021489999999</v>
      </c>
      <c r="E123" s="512">
        <v>26310.90696</v>
      </c>
      <c r="F123" s="477"/>
      <c r="G123" s="478"/>
    </row>
    <row r="124" spans="1:7" s="439" customFormat="1" ht="12.75" customHeight="1" x14ac:dyDescent="0.2">
      <c r="A124" s="451" t="s">
        <v>1740</v>
      </c>
      <c r="B124" s="451" t="s">
        <v>1741</v>
      </c>
      <c r="C124" s="458" t="s">
        <v>1742</v>
      </c>
      <c r="D124" s="512">
        <v>13670</v>
      </c>
      <c r="E124" s="512">
        <v>0</v>
      </c>
      <c r="F124" s="481"/>
      <c r="G124" s="468"/>
    </row>
    <row r="125" spans="1:7" s="439" customFormat="1" ht="12.75" customHeight="1" x14ac:dyDescent="0.2">
      <c r="A125" s="451" t="s">
        <v>1743</v>
      </c>
      <c r="B125" s="451" t="s">
        <v>1744</v>
      </c>
      <c r="C125" s="458" t="s">
        <v>1745</v>
      </c>
      <c r="D125" s="512">
        <v>212002.239</v>
      </c>
      <c r="E125" s="512">
        <v>184934.611</v>
      </c>
      <c r="F125" s="477"/>
      <c r="G125" s="478"/>
    </row>
    <row r="126" spans="1:7" s="439" customFormat="1" ht="12.75" customHeight="1" x14ac:dyDescent="0.2">
      <c r="A126" s="451" t="s">
        <v>1746</v>
      </c>
      <c r="B126" s="451" t="s">
        <v>1747</v>
      </c>
      <c r="C126" s="458" t="s">
        <v>1748</v>
      </c>
      <c r="D126" s="512">
        <v>7598.7569999999996</v>
      </c>
      <c r="E126" s="512">
        <v>24579.523000000001</v>
      </c>
      <c r="F126" s="477"/>
      <c r="G126" s="478"/>
    </row>
    <row r="127" spans="1:7" s="439" customFormat="1" ht="12.75" customHeight="1" x14ac:dyDescent="0.2">
      <c r="A127" s="451" t="s">
        <v>1749</v>
      </c>
      <c r="B127" s="451" t="s">
        <v>1533</v>
      </c>
      <c r="C127" s="458" t="s">
        <v>1534</v>
      </c>
      <c r="D127" s="512">
        <v>88819.839010000011</v>
      </c>
      <c r="E127" s="512">
        <v>87343.98784999999</v>
      </c>
      <c r="F127" s="477"/>
      <c r="G127" s="478"/>
    </row>
    <row r="128" spans="1:7" s="439" customFormat="1" ht="12.75" customHeight="1" x14ac:dyDescent="0.2">
      <c r="A128" s="451" t="s">
        <v>1750</v>
      </c>
      <c r="B128" s="451" t="s">
        <v>1536</v>
      </c>
      <c r="C128" s="458" t="s">
        <v>1537</v>
      </c>
      <c r="D128" s="512">
        <v>38795.627099999998</v>
      </c>
      <c r="E128" s="512">
        <v>37472.377999999997</v>
      </c>
      <c r="F128" s="477"/>
      <c r="G128" s="478"/>
    </row>
    <row r="129" spans="1:7" s="439" customFormat="1" ht="12.75" customHeight="1" x14ac:dyDescent="0.2">
      <c r="A129" s="451" t="s">
        <v>1751</v>
      </c>
      <c r="B129" s="451" t="s">
        <v>1539</v>
      </c>
      <c r="C129" s="458" t="s">
        <v>1540</v>
      </c>
      <c r="D129" s="512">
        <v>0</v>
      </c>
      <c r="E129" s="512">
        <v>0</v>
      </c>
      <c r="F129" s="477"/>
      <c r="G129" s="478"/>
    </row>
    <row r="130" spans="1:7" s="439" customFormat="1" ht="12.75" customHeight="1" x14ac:dyDescent="0.2">
      <c r="A130" s="451" t="s">
        <v>1752</v>
      </c>
      <c r="B130" s="451" t="s">
        <v>1542</v>
      </c>
      <c r="C130" s="458" t="s">
        <v>1543</v>
      </c>
      <c r="D130" s="512">
        <v>179.64125000000001</v>
      </c>
      <c r="E130" s="512">
        <v>177.815</v>
      </c>
      <c r="F130" s="481"/>
      <c r="G130" s="468"/>
    </row>
    <row r="131" spans="1:7" s="439" customFormat="1" ht="12.75" customHeight="1" x14ac:dyDescent="0.2">
      <c r="A131" s="451" t="s">
        <v>1753</v>
      </c>
      <c r="B131" s="451" t="s">
        <v>1545</v>
      </c>
      <c r="C131" s="458" t="s">
        <v>1546</v>
      </c>
      <c r="D131" s="512">
        <v>36774.237000000001</v>
      </c>
      <c r="E131" s="512">
        <v>35725.063000000002</v>
      </c>
      <c r="F131" s="477"/>
      <c r="G131" s="478"/>
    </row>
    <row r="132" spans="1:7" s="439" customFormat="1" ht="12.75" customHeight="1" x14ac:dyDescent="0.2">
      <c r="A132" s="451" t="s">
        <v>1754</v>
      </c>
      <c r="B132" s="451" t="s">
        <v>76</v>
      </c>
      <c r="C132" s="458" t="s">
        <v>1548</v>
      </c>
      <c r="D132" s="512">
        <v>5109.1184699999994</v>
      </c>
      <c r="E132" s="512">
        <v>3913.5994100000003</v>
      </c>
      <c r="F132" s="481"/>
      <c r="G132" s="468"/>
    </row>
    <row r="133" spans="1:7" s="439" customFormat="1" ht="12.75" customHeight="1" x14ac:dyDescent="0.2">
      <c r="A133" s="451" t="s">
        <v>1755</v>
      </c>
      <c r="B133" s="451" t="s">
        <v>1756</v>
      </c>
      <c r="C133" s="458" t="s">
        <v>1757</v>
      </c>
      <c r="D133" s="512">
        <v>0</v>
      </c>
      <c r="E133" s="512">
        <v>6.5170000000000003</v>
      </c>
      <c r="F133" s="477"/>
      <c r="G133" s="478"/>
    </row>
    <row r="134" spans="1:7" s="439" customFormat="1" ht="12.75" customHeight="1" x14ac:dyDescent="0.2">
      <c r="A134" s="451" t="s">
        <v>1758</v>
      </c>
      <c r="B134" s="451" t="s">
        <v>1759</v>
      </c>
      <c r="C134" s="458" t="s">
        <v>1760</v>
      </c>
      <c r="D134" s="512">
        <v>14.298</v>
      </c>
      <c r="E134" s="512">
        <v>231.19920000000002</v>
      </c>
      <c r="F134" s="481"/>
      <c r="G134" s="468"/>
    </row>
    <row r="135" spans="1:7" s="439" customFormat="1" ht="12.75" customHeight="1" x14ac:dyDescent="0.2">
      <c r="A135" s="451" t="s">
        <v>1761</v>
      </c>
      <c r="B135" s="451" t="s">
        <v>1762</v>
      </c>
      <c r="C135" s="458" t="s">
        <v>1763</v>
      </c>
      <c r="D135" s="512">
        <v>1005.72925</v>
      </c>
      <c r="E135" s="512">
        <v>539.13606000000004</v>
      </c>
      <c r="F135" s="477"/>
      <c r="G135" s="478"/>
    </row>
    <row r="136" spans="1:7" s="439" customFormat="1" ht="12.75" customHeight="1" x14ac:dyDescent="0.2">
      <c r="A136" s="451" t="s">
        <v>1777</v>
      </c>
      <c r="B136" s="451" t="s">
        <v>1778</v>
      </c>
      <c r="C136" s="458" t="s">
        <v>1779</v>
      </c>
      <c r="D136" s="512">
        <v>60085.624659999994</v>
      </c>
      <c r="E136" s="512">
        <v>63405.603390000004</v>
      </c>
      <c r="F136" s="481"/>
      <c r="G136" s="468"/>
    </row>
    <row r="137" spans="1:7" s="439" customFormat="1" ht="12.75" customHeight="1" x14ac:dyDescent="0.2">
      <c r="A137" s="454" t="s">
        <v>1781</v>
      </c>
      <c r="B137" s="451" t="s">
        <v>1782</v>
      </c>
      <c r="C137" s="458" t="s">
        <v>1783</v>
      </c>
      <c r="D137" s="512">
        <v>10925.29196</v>
      </c>
      <c r="E137" s="512">
        <v>11711.1764</v>
      </c>
      <c r="F137" s="477"/>
      <c r="G137" s="478"/>
    </row>
    <row r="138" spans="1:7" s="439" customFormat="1" ht="12.75" customHeight="1" x14ac:dyDescent="0.2">
      <c r="A138" s="451" t="s">
        <v>1784</v>
      </c>
      <c r="B138" s="451" t="s">
        <v>1785</v>
      </c>
      <c r="C138" s="458" t="s">
        <v>1786</v>
      </c>
      <c r="D138" s="512">
        <v>22956.28714</v>
      </c>
      <c r="E138" s="512">
        <v>24159.840579999996</v>
      </c>
      <c r="F138" s="481"/>
      <c r="G138" s="468"/>
    </row>
    <row r="139" spans="1:7" s="439" customFormat="1" ht="12.75" customHeight="1" x14ac:dyDescent="0.2">
      <c r="A139" s="451" t="s">
        <v>1787</v>
      </c>
      <c r="B139" s="451" t="s">
        <v>1788</v>
      </c>
      <c r="C139" s="458" t="s">
        <v>1789</v>
      </c>
      <c r="D139" s="512">
        <v>15586.32532</v>
      </c>
      <c r="E139" s="512">
        <v>15841.428679999999</v>
      </c>
      <c r="F139" s="477"/>
      <c r="G139" s="478"/>
    </row>
    <row r="140" spans="1:7" s="439" customFormat="1" ht="12.75" customHeight="1" x14ac:dyDescent="0.2">
      <c r="A140" s="459" t="s">
        <v>1790</v>
      </c>
      <c r="B140" s="459" t="s">
        <v>1791</v>
      </c>
      <c r="C140" s="460" t="s">
        <v>1792</v>
      </c>
      <c r="D140" s="464">
        <v>14199.58995</v>
      </c>
      <c r="E140" s="464">
        <v>15551.27434</v>
      </c>
      <c r="F140" s="481"/>
      <c r="G140" s="468"/>
    </row>
    <row r="141" spans="1:7" s="439" customFormat="1" ht="12.75" customHeight="1" x14ac:dyDescent="0.2">
      <c r="C141" s="440"/>
      <c r="D141" s="441"/>
      <c r="E141" s="441"/>
      <c r="F141" s="441"/>
      <c r="G141" s="441"/>
    </row>
    <row r="142" spans="1:7" s="439" customFormat="1" ht="12.75" customHeight="1" x14ac:dyDescent="0.2">
      <c r="C142" s="440"/>
      <c r="D142" s="441"/>
      <c r="E142" s="441"/>
      <c r="F142" s="441"/>
      <c r="G142" s="441"/>
    </row>
    <row r="143" spans="1:7" s="439" customFormat="1" ht="12.75" customHeight="1" x14ac:dyDescent="0.2">
      <c r="C143" s="440"/>
      <c r="D143" s="441"/>
      <c r="E143" s="441"/>
      <c r="F143" s="441"/>
      <c r="G143" s="441"/>
    </row>
    <row r="144" spans="1:7" s="439" customFormat="1" ht="12.75" customHeight="1" x14ac:dyDescent="0.2">
      <c r="C144" s="440"/>
      <c r="D144" s="441"/>
      <c r="E144" s="441"/>
      <c r="F144" s="441"/>
      <c r="G144" s="441"/>
    </row>
    <row r="145" spans="1:7" s="439" customFormat="1" ht="12.75" customHeight="1" x14ac:dyDescent="0.2">
      <c r="C145" s="440"/>
      <c r="D145" s="441"/>
      <c r="E145" s="441"/>
      <c r="F145" s="441"/>
      <c r="G145" s="441"/>
    </row>
    <row r="146" spans="1:7" s="439" customFormat="1" ht="12.75" customHeight="1" x14ac:dyDescent="0.2">
      <c r="C146" s="440"/>
      <c r="D146" s="441"/>
      <c r="E146" s="441"/>
      <c r="F146" s="441"/>
      <c r="G146" s="441"/>
    </row>
    <row r="147" spans="1:7" s="439" customFormat="1" x14ac:dyDescent="0.2">
      <c r="C147" s="440"/>
      <c r="D147" s="441"/>
      <c r="E147" s="441"/>
      <c r="F147" s="441"/>
      <c r="G147" s="441"/>
    </row>
    <row r="148" spans="1:7" x14ac:dyDescent="0.2">
      <c r="A148" s="439"/>
      <c r="B148" s="439"/>
      <c r="C148" s="440"/>
      <c r="D148" s="441"/>
      <c r="E148" s="441"/>
      <c r="F148" s="441"/>
      <c r="G148" s="441"/>
    </row>
    <row r="149" spans="1:7" x14ac:dyDescent="0.2">
      <c r="A149" s="439"/>
      <c r="B149" s="439"/>
      <c r="C149" s="440"/>
      <c r="D149" s="441"/>
      <c r="E149" s="441"/>
      <c r="F149" s="441"/>
      <c r="G149" s="441"/>
    </row>
    <row r="150" spans="1:7" x14ac:dyDescent="0.2">
      <c r="A150" s="439"/>
      <c r="B150" s="439"/>
      <c r="C150" s="440"/>
      <c r="D150" s="441"/>
      <c r="E150" s="441"/>
      <c r="F150" s="441"/>
      <c r="G150" s="441"/>
    </row>
    <row r="151" spans="1:7" x14ac:dyDescent="0.2">
      <c r="A151" s="439"/>
      <c r="B151" s="439"/>
      <c r="C151" s="440"/>
      <c r="D151" s="441"/>
      <c r="E151" s="441"/>
      <c r="F151" s="441"/>
      <c r="G151" s="441"/>
    </row>
    <row r="152" spans="1:7" x14ac:dyDescent="0.2">
      <c r="A152" s="439"/>
      <c r="B152" s="439"/>
      <c r="C152" s="440"/>
      <c r="D152" s="441"/>
      <c r="E152" s="441"/>
      <c r="F152" s="441"/>
      <c r="G152" s="441"/>
    </row>
    <row r="153" spans="1:7" x14ac:dyDescent="0.2">
      <c r="A153" s="445"/>
      <c r="D153" s="441"/>
      <c r="E153" s="441"/>
      <c r="F153" s="441"/>
      <c r="G153" s="441"/>
    </row>
    <row r="154" spans="1:7" x14ac:dyDescent="0.2">
      <c r="A154" s="445"/>
      <c r="D154" s="441"/>
      <c r="E154" s="441"/>
      <c r="F154" s="441"/>
      <c r="G154" s="441"/>
    </row>
    <row r="155" spans="1:7" x14ac:dyDescent="0.2">
      <c r="A155" s="445"/>
      <c r="D155" s="441"/>
      <c r="E155" s="441"/>
      <c r="F155" s="441"/>
      <c r="G155" s="441"/>
    </row>
    <row r="156" spans="1:7" x14ac:dyDescent="0.2">
      <c r="A156" s="445"/>
      <c r="D156" s="441"/>
      <c r="E156" s="441"/>
      <c r="F156" s="441"/>
      <c r="G156" s="441"/>
    </row>
    <row r="157" spans="1:7" x14ac:dyDescent="0.2">
      <c r="A157" s="445"/>
      <c r="D157" s="441"/>
      <c r="E157" s="441"/>
      <c r="F157" s="441"/>
      <c r="G157" s="441"/>
    </row>
    <row r="158" spans="1:7" x14ac:dyDescent="0.2">
      <c r="A158" s="445"/>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3" fitToHeight="2" orientation="portrait" useFirstPageNumber="1" r:id="rId1"/>
  <headerFooter>
    <oddHeader>&amp;L&amp;"Tahoma,Kurzíva"Závěrečný účet za rok 2018&amp;R&amp;"Tahoma,Kurzíva"Tabulka č. 40</oddHeader>
    <oddFooter>&amp;C&amp;"Tahoma,Obyčejné"&amp;P</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485" customWidth="1"/>
    <col min="2" max="2" width="54.7109375" style="485" customWidth="1"/>
    <col min="3" max="3" width="8.5703125" style="533" customWidth="1"/>
    <col min="4" max="7" width="15.42578125" style="485" customWidth="1"/>
    <col min="8" max="16384" width="9.140625" style="485"/>
  </cols>
  <sheetData>
    <row r="1" spans="1:7" s="522" customFormat="1" ht="18" customHeight="1" x14ac:dyDescent="0.2">
      <c r="A1" s="1203" t="s">
        <v>1350</v>
      </c>
      <c r="B1" s="1203"/>
      <c r="C1" s="1203"/>
      <c r="D1" s="1203"/>
      <c r="E1" s="1203"/>
      <c r="F1" s="1203"/>
      <c r="G1" s="1203"/>
    </row>
    <row r="2" spans="1:7" s="523" customFormat="1" ht="18" customHeight="1" x14ac:dyDescent="0.2">
      <c r="A2" s="1203" t="s">
        <v>1985</v>
      </c>
      <c r="B2" s="1203"/>
      <c r="C2" s="1203"/>
      <c r="D2" s="1203"/>
      <c r="E2" s="1203"/>
      <c r="F2" s="1203"/>
      <c r="G2" s="1203"/>
    </row>
    <row r="4" spans="1:7" ht="12.75" customHeight="1" x14ac:dyDescent="0.2">
      <c r="A4" s="524"/>
      <c r="B4" s="525"/>
      <c r="C4" s="526"/>
      <c r="D4" s="527">
        <v>1</v>
      </c>
      <c r="E4" s="527">
        <v>2</v>
      </c>
      <c r="F4" s="527">
        <v>3</v>
      </c>
      <c r="G4" s="527">
        <v>4</v>
      </c>
    </row>
    <row r="5" spans="1:7" s="528" customFormat="1" ht="12.75" customHeight="1" x14ac:dyDescent="0.2">
      <c r="A5" s="1225" t="s">
        <v>1983</v>
      </c>
      <c r="B5" s="1226"/>
      <c r="C5" s="1229" t="s">
        <v>1353</v>
      </c>
      <c r="D5" s="1231" t="s">
        <v>1797</v>
      </c>
      <c r="E5" s="1231"/>
      <c r="F5" s="1231" t="s">
        <v>1798</v>
      </c>
      <c r="G5" s="1231"/>
    </row>
    <row r="6" spans="1:7" s="528" customFormat="1" ht="21" x14ac:dyDescent="0.2">
      <c r="A6" s="1227"/>
      <c r="B6" s="1228"/>
      <c r="C6" s="1230"/>
      <c r="D6" s="529" t="s">
        <v>1799</v>
      </c>
      <c r="E6" s="529" t="s">
        <v>1800</v>
      </c>
      <c r="F6" s="530" t="s">
        <v>1799</v>
      </c>
      <c r="G6" s="530" t="s">
        <v>1800</v>
      </c>
    </row>
    <row r="7" spans="1:7" s="528" customFormat="1" x14ac:dyDescent="0.2">
      <c r="A7" s="490" t="s">
        <v>1361</v>
      </c>
      <c r="B7" s="490" t="s">
        <v>1801</v>
      </c>
      <c r="C7" s="491" t="s">
        <v>70</v>
      </c>
      <c r="D7" s="531">
        <v>5365674.7943400005</v>
      </c>
      <c r="E7" s="531">
        <v>164376.24755</v>
      </c>
      <c r="F7" s="531">
        <v>4809682.9515399998</v>
      </c>
      <c r="G7" s="531">
        <v>158858.20177000001</v>
      </c>
    </row>
    <row r="8" spans="1:7" x14ac:dyDescent="0.2">
      <c r="A8" s="448" t="s">
        <v>1363</v>
      </c>
      <c r="B8" s="448" t="s">
        <v>1802</v>
      </c>
      <c r="C8" s="497" t="s">
        <v>70</v>
      </c>
      <c r="D8" s="531">
        <v>5364032.7354100002</v>
      </c>
      <c r="E8" s="531">
        <v>163546.69568999999</v>
      </c>
      <c r="F8" s="531">
        <v>4808159.9526300002</v>
      </c>
      <c r="G8" s="531">
        <v>157771.43869000001</v>
      </c>
    </row>
    <row r="9" spans="1:7" x14ac:dyDescent="0.2">
      <c r="A9" s="461" t="s">
        <v>1365</v>
      </c>
      <c r="B9" s="461" t="s">
        <v>1803</v>
      </c>
      <c r="C9" s="503" t="s">
        <v>1804</v>
      </c>
      <c r="D9" s="492">
        <v>242913.91584</v>
      </c>
      <c r="E9" s="492">
        <v>30589.540010000001</v>
      </c>
      <c r="F9" s="492">
        <v>240269.43927999999</v>
      </c>
      <c r="G9" s="492">
        <v>31112.823210000002</v>
      </c>
    </row>
    <row r="10" spans="1:7" x14ac:dyDescent="0.2">
      <c r="A10" s="451" t="s">
        <v>1368</v>
      </c>
      <c r="B10" s="451" t="s">
        <v>1805</v>
      </c>
      <c r="C10" s="458" t="s">
        <v>1806</v>
      </c>
      <c r="D10" s="492">
        <v>195073.31275000001</v>
      </c>
      <c r="E10" s="492">
        <v>22973.258670000003</v>
      </c>
      <c r="F10" s="492">
        <v>196753.25637000002</v>
      </c>
      <c r="G10" s="492">
        <v>24297.054760000003</v>
      </c>
    </row>
    <row r="11" spans="1:7" x14ac:dyDescent="0.2">
      <c r="A11" s="451" t="s">
        <v>1371</v>
      </c>
      <c r="B11" s="451" t="s">
        <v>1807</v>
      </c>
      <c r="C11" s="458" t="s">
        <v>1808</v>
      </c>
      <c r="D11" s="492">
        <v>211.24028000000001</v>
      </c>
      <c r="E11" s="492">
        <v>64.916550000000001</v>
      </c>
      <c r="F11" s="492">
        <v>221.63547</v>
      </c>
      <c r="G11" s="492">
        <v>67.018119999999996</v>
      </c>
    </row>
    <row r="12" spans="1:7" x14ac:dyDescent="0.2">
      <c r="A12" s="451" t="s">
        <v>1374</v>
      </c>
      <c r="B12" s="451" t="s">
        <v>1809</v>
      </c>
      <c r="C12" s="458" t="s">
        <v>1810</v>
      </c>
      <c r="D12" s="492">
        <v>1021.4794300000001</v>
      </c>
      <c r="E12" s="492">
        <v>5569.5989500000005</v>
      </c>
      <c r="F12" s="492">
        <v>1032.7494300000001</v>
      </c>
      <c r="G12" s="492">
        <v>6086.2455099999997</v>
      </c>
    </row>
    <row r="13" spans="1:7" x14ac:dyDescent="0.2">
      <c r="A13" s="451" t="s">
        <v>1377</v>
      </c>
      <c r="B13" s="451" t="s">
        <v>1811</v>
      </c>
      <c r="C13" s="458" t="s">
        <v>1812</v>
      </c>
      <c r="D13" s="492">
        <v>-629.30971999999997</v>
      </c>
      <c r="E13" s="492"/>
      <c r="F13" s="492">
        <v>-290.21550999999999</v>
      </c>
      <c r="G13" s="492"/>
    </row>
    <row r="14" spans="1:7" x14ac:dyDescent="0.2">
      <c r="A14" s="451" t="s">
        <v>1380</v>
      </c>
      <c r="B14" s="451" t="s">
        <v>1813</v>
      </c>
      <c r="C14" s="458" t="s">
        <v>1814</v>
      </c>
      <c r="D14" s="492">
        <v>-630.43199000000004</v>
      </c>
      <c r="E14" s="492">
        <v>-212.05663000000001</v>
      </c>
      <c r="F14" s="492">
        <v>-640.87045999999998</v>
      </c>
      <c r="G14" s="492">
        <v>-302.32240000000002</v>
      </c>
    </row>
    <row r="15" spans="1:7" x14ac:dyDescent="0.2">
      <c r="A15" s="451" t="s">
        <v>1383</v>
      </c>
      <c r="B15" s="451" t="s">
        <v>1815</v>
      </c>
      <c r="C15" s="458" t="s">
        <v>1816</v>
      </c>
      <c r="D15" s="492">
        <v>-104.04389</v>
      </c>
      <c r="E15" s="492">
        <v>4382.7316000000001</v>
      </c>
      <c r="F15" s="492">
        <v>486.09474</v>
      </c>
      <c r="G15" s="492">
        <v>-2303.5259799999999</v>
      </c>
    </row>
    <row r="16" spans="1:7" x14ac:dyDescent="0.2">
      <c r="A16" s="451" t="s">
        <v>1386</v>
      </c>
      <c r="B16" s="451" t="s">
        <v>211</v>
      </c>
      <c r="C16" s="458" t="s">
        <v>1817</v>
      </c>
      <c r="D16" s="492">
        <v>178373.58603000001</v>
      </c>
      <c r="E16" s="492">
        <v>5433.0010700000003</v>
      </c>
      <c r="F16" s="492">
        <v>170643.21884000002</v>
      </c>
      <c r="G16" s="492">
        <v>5162.6168399999997</v>
      </c>
    </row>
    <row r="17" spans="1:7" x14ac:dyDescent="0.2">
      <c r="A17" s="451" t="s">
        <v>1389</v>
      </c>
      <c r="B17" s="451" t="s">
        <v>1818</v>
      </c>
      <c r="C17" s="458" t="s">
        <v>1819</v>
      </c>
      <c r="D17" s="492">
        <v>24694.882140000002</v>
      </c>
      <c r="E17" s="492">
        <v>44.535589999999999</v>
      </c>
      <c r="F17" s="492">
        <v>21056.276120000002</v>
      </c>
      <c r="G17" s="492">
        <v>65.205849999999998</v>
      </c>
    </row>
    <row r="18" spans="1:7" x14ac:dyDescent="0.2">
      <c r="A18" s="451" t="s">
        <v>1820</v>
      </c>
      <c r="B18" s="451" t="s">
        <v>1821</v>
      </c>
      <c r="C18" s="458" t="s">
        <v>1822</v>
      </c>
      <c r="D18" s="492">
        <v>1126.45849</v>
      </c>
      <c r="E18" s="492">
        <v>133.16229999999999</v>
      </c>
      <c r="F18" s="492">
        <v>870.98625000000004</v>
      </c>
      <c r="G18" s="492">
        <v>122.91676</v>
      </c>
    </row>
    <row r="19" spans="1:7" x14ac:dyDescent="0.2">
      <c r="A19" s="451" t="s">
        <v>1823</v>
      </c>
      <c r="B19" s="451" t="s">
        <v>1824</v>
      </c>
      <c r="C19" s="458" t="s">
        <v>1825</v>
      </c>
      <c r="D19" s="492">
        <v>-10283.14042</v>
      </c>
      <c r="E19" s="492">
        <v>-284.72078000000005</v>
      </c>
      <c r="F19" s="492">
        <v>-10286.588</v>
      </c>
      <c r="G19" s="492">
        <v>-405.46587</v>
      </c>
    </row>
    <row r="20" spans="1:7" x14ac:dyDescent="0.2">
      <c r="A20" s="451" t="s">
        <v>1826</v>
      </c>
      <c r="B20" s="451" t="s">
        <v>1827</v>
      </c>
      <c r="C20" s="458" t="s">
        <v>1828</v>
      </c>
      <c r="D20" s="492">
        <v>226731.56396</v>
      </c>
      <c r="E20" s="492">
        <v>16198.29811</v>
      </c>
      <c r="F20" s="492">
        <v>213318.84613999998</v>
      </c>
      <c r="G20" s="492">
        <v>17390.339170000003</v>
      </c>
    </row>
    <row r="21" spans="1:7" x14ac:dyDescent="0.2">
      <c r="A21" s="451" t="s">
        <v>1829</v>
      </c>
      <c r="B21" s="451" t="s">
        <v>1830</v>
      </c>
      <c r="C21" s="458" t="s">
        <v>1831</v>
      </c>
      <c r="D21" s="492">
        <v>3061288.5682700002</v>
      </c>
      <c r="E21" s="492">
        <v>53720.726729999995</v>
      </c>
      <c r="F21" s="492">
        <v>2697124.47982</v>
      </c>
      <c r="G21" s="492">
        <v>51740.137009999999</v>
      </c>
    </row>
    <row r="22" spans="1:7" x14ac:dyDescent="0.2">
      <c r="A22" s="451" t="s">
        <v>1832</v>
      </c>
      <c r="B22" s="451" t="s">
        <v>1833</v>
      </c>
      <c r="C22" s="458" t="s">
        <v>1834</v>
      </c>
      <c r="D22" s="492">
        <v>1016020.39145</v>
      </c>
      <c r="E22" s="492">
        <v>15208.00123</v>
      </c>
      <c r="F22" s="492">
        <v>898704.46166999999</v>
      </c>
      <c r="G22" s="492">
        <v>14721.50187</v>
      </c>
    </row>
    <row r="23" spans="1:7" x14ac:dyDescent="0.2">
      <c r="A23" s="451" t="s">
        <v>1835</v>
      </c>
      <c r="B23" s="451" t="s">
        <v>1836</v>
      </c>
      <c r="C23" s="458" t="s">
        <v>1837</v>
      </c>
      <c r="D23" s="492">
        <v>12380.16639</v>
      </c>
      <c r="E23" s="492">
        <v>156.57551000000001</v>
      </c>
      <c r="F23" s="492">
        <v>10821.93455</v>
      </c>
      <c r="G23" s="492">
        <v>153.66650000000001</v>
      </c>
    </row>
    <row r="24" spans="1:7" x14ac:dyDescent="0.2">
      <c r="A24" s="451" t="s">
        <v>1838</v>
      </c>
      <c r="B24" s="451" t="s">
        <v>1839</v>
      </c>
      <c r="C24" s="458" t="s">
        <v>1840</v>
      </c>
      <c r="D24" s="492">
        <v>93332.162260000012</v>
      </c>
      <c r="E24" s="492">
        <v>1449.6450300000001</v>
      </c>
      <c r="F24" s="492">
        <v>79277.370089999997</v>
      </c>
      <c r="G24" s="492">
        <v>1414.7822800000001</v>
      </c>
    </row>
    <row r="25" spans="1:7" x14ac:dyDescent="0.2">
      <c r="A25" s="451" t="s">
        <v>1841</v>
      </c>
      <c r="B25" s="451" t="s">
        <v>1842</v>
      </c>
      <c r="C25" s="458" t="s">
        <v>1843</v>
      </c>
      <c r="D25" s="492">
        <v>3813.1492599999997</v>
      </c>
      <c r="E25" s="492">
        <v>1.0369999999999999</v>
      </c>
      <c r="F25" s="492">
        <v>4480.22829</v>
      </c>
      <c r="G25" s="492">
        <v>0.82350999999999996</v>
      </c>
    </row>
    <row r="26" spans="1:7" x14ac:dyDescent="0.2">
      <c r="A26" s="451" t="s">
        <v>1844</v>
      </c>
      <c r="B26" s="451" t="s">
        <v>1845</v>
      </c>
      <c r="C26" s="458" t="s">
        <v>1846</v>
      </c>
      <c r="D26" s="492">
        <v>137.28</v>
      </c>
      <c r="E26" s="492">
        <v>122.846</v>
      </c>
      <c r="F26" s="492">
        <v>133.57900000000001</v>
      </c>
      <c r="G26" s="492">
        <v>134.006</v>
      </c>
    </row>
    <row r="27" spans="1:7" x14ac:dyDescent="0.2">
      <c r="A27" s="451" t="s">
        <v>1847</v>
      </c>
      <c r="B27" s="451" t="s">
        <v>1848</v>
      </c>
      <c r="C27" s="458" t="s">
        <v>1849</v>
      </c>
      <c r="D27" s="492"/>
      <c r="E27" s="492"/>
      <c r="F27" s="492"/>
      <c r="G27" s="492"/>
    </row>
    <row r="28" spans="1:7" x14ac:dyDescent="0.2">
      <c r="A28" s="451" t="s">
        <v>1850</v>
      </c>
      <c r="B28" s="451" t="s">
        <v>1851</v>
      </c>
      <c r="C28" s="458" t="s">
        <v>1852</v>
      </c>
      <c r="D28" s="492">
        <v>560.63803000000007</v>
      </c>
      <c r="E28" s="492">
        <v>109.47424000000001</v>
      </c>
      <c r="F28" s="492">
        <v>523.10322999999994</v>
      </c>
      <c r="G28" s="492">
        <v>89.625169999999997</v>
      </c>
    </row>
    <row r="29" spans="1:7" x14ac:dyDescent="0.2">
      <c r="A29" s="451" t="s">
        <v>1853</v>
      </c>
      <c r="B29" s="451" t="s">
        <v>1854</v>
      </c>
      <c r="C29" s="458" t="s">
        <v>1855</v>
      </c>
      <c r="D29" s="492">
        <v>43.275199999999998</v>
      </c>
      <c r="E29" s="492"/>
      <c r="F29" s="492">
        <v>26.455439999999999</v>
      </c>
      <c r="G29" s="492"/>
    </row>
    <row r="30" spans="1:7" x14ac:dyDescent="0.2">
      <c r="A30" s="451" t="s">
        <v>1856</v>
      </c>
      <c r="B30" s="451" t="s">
        <v>1857</v>
      </c>
      <c r="C30" s="458" t="s">
        <v>1858</v>
      </c>
      <c r="D30" s="492">
        <v>55.209489999999995</v>
      </c>
      <c r="E30" s="492">
        <v>3.0335100000000002</v>
      </c>
      <c r="F30" s="492">
        <v>60.091200000000001</v>
      </c>
      <c r="G30" s="492">
        <v>0.6</v>
      </c>
    </row>
    <row r="31" spans="1:7" x14ac:dyDescent="0.2">
      <c r="A31" s="451" t="s">
        <v>1859</v>
      </c>
      <c r="B31" s="451" t="s">
        <v>1860</v>
      </c>
      <c r="C31" s="458" t="s">
        <v>1861</v>
      </c>
      <c r="D31" s="492"/>
      <c r="E31" s="492"/>
      <c r="F31" s="492"/>
      <c r="G31" s="492"/>
    </row>
    <row r="32" spans="1:7" x14ac:dyDescent="0.2">
      <c r="A32" s="451" t="s">
        <v>1862</v>
      </c>
      <c r="B32" s="451" t="s">
        <v>1863</v>
      </c>
      <c r="C32" s="458" t="s">
        <v>1864</v>
      </c>
      <c r="D32" s="492">
        <v>580.09556000000009</v>
      </c>
      <c r="E32" s="492">
        <v>53.669059999999995</v>
      </c>
      <c r="F32" s="492">
        <v>431.70195000000001</v>
      </c>
      <c r="G32" s="492">
        <v>105.82524000000001</v>
      </c>
    </row>
    <row r="33" spans="1:7" x14ac:dyDescent="0.2">
      <c r="A33" s="451" t="s">
        <v>1865</v>
      </c>
      <c r="B33" s="451" t="s">
        <v>1866</v>
      </c>
      <c r="C33" s="458" t="s">
        <v>1867</v>
      </c>
      <c r="D33" s="492">
        <v>678.61623999999995</v>
      </c>
      <c r="E33" s="492">
        <v>33.246000000000002</v>
      </c>
      <c r="F33" s="492">
        <v>742.50698999999997</v>
      </c>
      <c r="G33" s="492">
        <v>0.97</v>
      </c>
    </row>
    <row r="34" spans="1:7" x14ac:dyDescent="0.2">
      <c r="A34" s="451" t="s">
        <v>1868</v>
      </c>
      <c r="B34" s="451" t="s">
        <v>1869</v>
      </c>
      <c r="C34" s="458" t="s">
        <v>1870</v>
      </c>
      <c r="D34" s="492">
        <v>452.44153999999997</v>
      </c>
      <c r="E34" s="492">
        <v>3.0578000000000003</v>
      </c>
      <c r="F34" s="492">
        <v>142.20973999999998</v>
      </c>
      <c r="G34" s="492"/>
    </row>
    <row r="35" spans="1:7" x14ac:dyDescent="0.2">
      <c r="A35" s="451" t="s">
        <v>1871</v>
      </c>
      <c r="B35" s="451" t="s">
        <v>1872</v>
      </c>
      <c r="C35" s="458" t="s">
        <v>1873</v>
      </c>
      <c r="D35" s="492">
        <v>151306.33569000001</v>
      </c>
      <c r="E35" s="492">
        <v>5619.5746600000002</v>
      </c>
      <c r="F35" s="492">
        <v>152004.43912</v>
      </c>
      <c r="G35" s="492">
        <v>5860.7024900000006</v>
      </c>
    </row>
    <row r="36" spans="1:7" x14ac:dyDescent="0.2">
      <c r="A36" s="451" t="s">
        <v>1874</v>
      </c>
      <c r="B36" s="451" t="s">
        <v>1875</v>
      </c>
      <c r="C36" s="458" t="s">
        <v>1876</v>
      </c>
      <c r="D36" s="492"/>
      <c r="E36" s="492"/>
      <c r="F36" s="492"/>
      <c r="G36" s="492"/>
    </row>
    <row r="37" spans="1:7" x14ac:dyDescent="0.2">
      <c r="A37" s="451" t="s">
        <v>1877</v>
      </c>
      <c r="B37" s="451" t="s">
        <v>1878</v>
      </c>
      <c r="C37" s="458" t="s">
        <v>1879</v>
      </c>
      <c r="D37" s="492">
        <v>190.28865999999999</v>
      </c>
      <c r="E37" s="492">
        <v>64.111370000000008</v>
      </c>
      <c r="F37" s="492">
        <v>133.06010000000001</v>
      </c>
      <c r="G37" s="492"/>
    </row>
    <row r="38" spans="1:7" x14ac:dyDescent="0.2">
      <c r="A38" s="451" t="s">
        <v>1880</v>
      </c>
      <c r="B38" s="451" t="s">
        <v>1881</v>
      </c>
      <c r="C38" s="458" t="s">
        <v>1882</v>
      </c>
      <c r="D38" s="492"/>
      <c r="E38" s="492"/>
      <c r="F38" s="492"/>
      <c r="G38" s="492"/>
    </row>
    <row r="39" spans="1:7" x14ac:dyDescent="0.2">
      <c r="A39" s="451" t="s">
        <v>1883</v>
      </c>
      <c r="B39" s="451" t="s">
        <v>1884</v>
      </c>
      <c r="C39" s="458" t="s">
        <v>1885</v>
      </c>
      <c r="D39" s="492"/>
      <c r="E39" s="492"/>
      <c r="F39" s="492"/>
      <c r="G39" s="492"/>
    </row>
    <row r="40" spans="1:7" x14ac:dyDescent="0.2">
      <c r="A40" s="451" t="s">
        <v>1886</v>
      </c>
      <c r="B40" s="451" t="s">
        <v>1887</v>
      </c>
      <c r="C40" s="458" t="s">
        <v>1888</v>
      </c>
      <c r="D40" s="492"/>
      <c r="E40" s="492">
        <v>38.082300000000004</v>
      </c>
      <c r="F40" s="492"/>
      <c r="G40" s="492">
        <v>-73.79907</v>
      </c>
    </row>
    <row r="41" spans="1:7" x14ac:dyDescent="0.2">
      <c r="A41" s="451" t="s">
        <v>1889</v>
      </c>
      <c r="B41" s="451" t="s">
        <v>1890</v>
      </c>
      <c r="C41" s="458" t="s">
        <v>1891</v>
      </c>
      <c r="D41" s="492">
        <v>1935.1470200000001</v>
      </c>
      <c r="E41" s="492">
        <v>97.892690000000002</v>
      </c>
      <c r="F41" s="492">
        <v>855.31906000000004</v>
      </c>
      <c r="G41" s="492">
        <v>144.26220000000001</v>
      </c>
    </row>
    <row r="42" spans="1:7" x14ac:dyDescent="0.2">
      <c r="A42" s="451" t="s">
        <v>1892</v>
      </c>
      <c r="B42" s="451" t="s">
        <v>1893</v>
      </c>
      <c r="C42" s="458" t="s">
        <v>1894</v>
      </c>
      <c r="D42" s="492">
        <v>134553.05807</v>
      </c>
      <c r="E42" s="492">
        <v>675.33632999999998</v>
      </c>
      <c r="F42" s="492">
        <v>101244.84818</v>
      </c>
      <c r="G42" s="492">
        <v>940.95202000000006</v>
      </c>
    </row>
    <row r="43" spans="1:7" x14ac:dyDescent="0.2">
      <c r="A43" s="451" t="s">
        <v>1895</v>
      </c>
      <c r="B43" s="451" t="s">
        <v>1896</v>
      </c>
      <c r="C43" s="458" t="s">
        <v>1897</v>
      </c>
      <c r="D43" s="492">
        <v>28206.399379999999</v>
      </c>
      <c r="E43" s="492">
        <v>1298.1207899999999</v>
      </c>
      <c r="F43" s="492">
        <v>28019.33553</v>
      </c>
      <c r="G43" s="492">
        <v>1244.4775</v>
      </c>
    </row>
    <row r="44" spans="1:7" x14ac:dyDescent="0.2">
      <c r="A44" s="448" t="s">
        <v>1392</v>
      </c>
      <c r="B44" s="448" t="s">
        <v>1898</v>
      </c>
      <c r="C44" s="497" t="s">
        <v>70</v>
      </c>
      <c r="D44" s="531">
        <v>1173.0651399999999</v>
      </c>
      <c r="E44" s="531">
        <v>16.64208</v>
      </c>
      <c r="F44" s="531">
        <v>1300.6712299999999</v>
      </c>
      <c r="G44" s="531">
        <v>65.905410000000003</v>
      </c>
    </row>
    <row r="45" spans="1:7" x14ac:dyDescent="0.2">
      <c r="A45" s="451" t="s">
        <v>1394</v>
      </c>
      <c r="B45" s="451" t="s">
        <v>1899</v>
      </c>
      <c r="C45" s="458" t="s">
        <v>1900</v>
      </c>
      <c r="D45" s="492"/>
      <c r="E45" s="492"/>
      <c r="F45" s="492"/>
      <c r="G45" s="492"/>
    </row>
    <row r="46" spans="1:7" x14ac:dyDescent="0.2">
      <c r="A46" s="451" t="s">
        <v>1396</v>
      </c>
      <c r="B46" s="451" t="s">
        <v>1901</v>
      </c>
      <c r="C46" s="458" t="s">
        <v>1902</v>
      </c>
      <c r="D46" s="492">
        <v>201.63389999999998</v>
      </c>
      <c r="E46" s="492"/>
      <c r="F46" s="492">
        <v>8.9711499999999997</v>
      </c>
      <c r="G46" s="492"/>
    </row>
    <row r="47" spans="1:7" x14ac:dyDescent="0.2">
      <c r="A47" s="451" t="s">
        <v>1399</v>
      </c>
      <c r="B47" s="451" t="s">
        <v>1903</v>
      </c>
      <c r="C47" s="458" t="s">
        <v>1904</v>
      </c>
      <c r="D47" s="492">
        <v>893.41085999999996</v>
      </c>
      <c r="E47" s="492">
        <v>16.634550000000001</v>
      </c>
      <c r="F47" s="492">
        <v>1194.4365400000002</v>
      </c>
      <c r="G47" s="492">
        <v>64.592680000000001</v>
      </c>
    </row>
    <row r="48" spans="1:7" x14ac:dyDescent="0.2">
      <c r="A48" s="451" t="s">
        <v>1402</v>
      </c>
      <c r="B48" s="451" t="s">
        <v>1905</v>
      </c>
      <c r="C48" s="458" t="s">
        <v>1906</v>
      </c>
      <c r="D48" s="492"/>
      <c r="E48" s="492"/>
      <c r="F48" s="492"/>
      <c r="G48" s="492"/>
    </row>
    <row r="49" spans="1:7" x14ac:dyDescent="0.2">
      <c r="A49" s="451" t="s">
        <v>1405</v>
      </c>
      <c r="B49" s="451" t="s">
        <v>1907</v>
      </c>
      <c r="C49" s="458" t="s">
        <v>1908</v>
      </c>
      <c r="D49" s="492">
        <v>78.020380000000003</v>
      </c>
      <c r="E49" s="492">
        <v>7.5300000000000002E-3</v>
      </c>
      <c r="F49" s="492">
        <v>97.263539999999992</v>
      </c>
      <c r="G49" s="492">
        <v>1.31273</v>
      </c>
    </row>
    <row r="50" spans="1:7" x14ac:dyDescent="0.2">
      <c r="A50" s="448" t="s">
        <v>1423</v>
      </c>
      <c r="B50" s="448" t="s">
        <v>1909</v>
      </c>
      <c r="C50" s="497" t="s">
        <v>70</v>
      </c>
      <c r="D50" s="531">
        <v>184.82387</v>
      </c>
      <c r="E50" s="531">
        <v>0</v>
      </c>
      <c r="F50" s="531">
        <v>34.569000000000003</v>
      </c>
      <c r="G50" s="531">
        <v>0</v>
      </c>
    </row>
    <row r="51" spans="1:7" x14ac:dyDescent="0.2">
      <c r="A51" s="451" t="s">
        <v>1425</v>
      </c>
      <c r="B51" s="451" t="s">
        <v>1910</v>
      </c>
      <c r="C51" s="458" t="s">
        <v>1911</v>
      </c>
      <c r="D51" s="492"/>
      <c r="E51" s="492"/>
      <c r="F51" s="492"/>
      <c r="G51" s="492"/>
    </row>
    <row r="52" spans="1:7" x14ac:dyDescent="0.2">
      <c r="A52" s="451" t="s">
        <v>1428</v>
      </c>
      <c r="B52" s="451" t="s">
        <v>1912</v>
      </c>
      <c r="C52" s="458" t="s">
        <v>1913</v>
      </c>
      <c r="D52" s="492">
        <v>184.82387</v>
      </c>
      <c r="E52" s="492"/>
      <c r="F52" s="492">
        <v>34.569000000000003</v>
      </c>
      <c r="G52" s="492"/>
    </row>
    <row r="53" spans="1:7" x14ac:dyDescent="0.2">
      <c r="A53" s="448" t="s">
        <v>1914</v>
      </c>
      <c r="B53" s="448" t="s">
        <v>1542</v>
      </c>
      <c r="C53" s="497" t="s">
        <v>70</v>
      </c>
      <c r="D53" s="531">
        <v>284.16991999999999</v>
      </c>
      <c r="E53" s="531">
        <v>812.90978000000007</v>
      </c>
      <c r="F53" s="531">
        <v>187.75667999999999</v>
      </c>
      <c r="G53" s="531">
        <v>1020.8576700000001</v>
      </c>
    </row>
    <row r="54" spans="1:7" x14ac:dyDescent="0.2">
      <c r="A54" s="451" t="s">
        <v>1915</v>
      </c>
      <c r="B54" s="451" t="s">
        <v>1542</v>
      </c>
      <c r="C54" s="458" t="s">
        <v>1916</v>
      </c>
      <c r="D54" s="492">
        <v>284.16991999999999</v>
      </c>
      <c r="E54" s="492">
        <v>812.90978000000007</v>
      </c>
      <c r="F54" s="492">
        <v>182.43668</v>
      </c>
      <c r="G54" s="492">
        <v>1020.8576700000001</v>
      </c>
    </row>
    <row r="55" spans="1:7" x14ac:dyDescent="0.2">
      <c r="A55" s="451" t="s">
        <v>1917</v>
      </c>
      <c r="B55" s="451" t="s">
        <v>1918</v>
      </c>
      <c r="C55" s="458" t="s">
        <v>1919</v>
      </c>
      <c r="D55" s="492"/>
      <c r="E55" s="492"/>
      <c r="F55" s="492">
        <v>5.32</v>
      </c>
      <c r="G55" s="492"/>
    </row>
    <row r="56" spans="1:7" x14ac:dyDescent="0.2">
      <c r="A56" s="448" t="s">
        <v>1469</v>
      </c>
      <c r="B56" s="448" t="s">
        <v>1920</v>
      </c>
      <c r="C56" s="497" t="s">
        <v>70</v>
      </c>
      <c r="D56" s="531">
        <v>5359405.8517800001</v>
      </c>
      <c r="E56" s="531">
        <v>191374.53813999999</v>
      </c>
      <c r="F56" s="531">
        <v>4802887.4767800001</v>
      </c>
      <c r="G56" s="531">
        <v>186488.79284000001</v>
      </c>
    </row>
    <row r="57" spans="1:7" x14ac:dyDescent="0.2">
      <c r="A57" s="448" t="s">
        <v>1471</v>
      </c>
      <c r="B57" s="448" t="s">
        <v>1921</v>
      </c>
      <c r="C57" s="497" t="s">
        <v>70</v>
      </c>
      <c r="D57" s="531">
        <v>317033.65591000003</v>
      </c>
      <c r="E57" s="531">
        <v>186164.77953999999</v>
      </c>
      <c r="F57" s="531">
        <v>312019.13212000002</v>
      </c>
      <c r="G57" s="531">
        <v>182168.25552999999</v>
      </c>
    </row>
    <row r="58" spans="1:7" x14ac:dyDescent="0.2">
      <c r="A58" s="451" t="s">
        <v>1473</v>
      </c>
      <c r="B58" s="451" t="s">
        <v>1922</v>
      </c>
      <c r="C58" s="458" t="s">
        <v>1923</v>
      </c>
      <c r="D58" s="492">
        <v>4749.5406500000008</v>
      </c>
      <c r="E58" s="492">
        <v>26400.732479999999</v>
      </c>
      <c r="F58" s="492">
        <v>4862.0700999999999</v>
      </c>
      <c r="G58" s="492">
        <v>21759.46441</v>
      </c>
    </row>
    <row r="59" spans="1:7" x14ac:dyDescent="0.2">
      <c r="A59" s="451" t="s">
        <v>1476</v>
      </c>
      <c r="B59" s="451" t="s">
        <v>1924</v>
      </c>
      <c r="C59" s="458" t="s">
        <v>1925</v>
      </c>
      <c r="D59" s="492">
        <v>245999.12393999999</v>
      </c>
      <c r="E59" s="492">
        <v>113072.67164</v>
      </c>
      <c r="F59" s="492">
        <v>238578.49616000001</v>
      </c>
      <c r="G59" s="492">
        <v>115015.46947</v>
      </c>
    </row>
    <row r="60" spans="1:7" x14ac:dyDescent="0.2">
      <c r="A60" s="451" t="s">
        <v>1479</v>
      </c>
      <c r="B60" s="451" t="s">
        <v>1926</v>
      </c>
      <c r="C60" s="458" t="s">
        <v>1927</v>
      </c>
      <c r="D60" s="492">
        <v>301.44671999999997</v>
      </c>
      <c r="E60" s="492">
        <v>34803.043250000002</v>
      </c>
      <c r="F60" s="492">
        <v>247.46045000000001</v>
      </c>
      <c r="G60" s="492">
        <v>34941.931920000003</v>
      </c>
    </row>
    <row r="61" spans="1:7" x14ac:dyDescent="0.2">
      <c r="A61" s="451" t="s">
        <v>1482</v>
      </c>
      <c r="B61" s="451" t="s">
        <v>1928</v>
      </c>
      <c r="C61" s="458" t="s">
        <v>1929</v>
      </c>
      <c r="D61" s="492">
        <v>2247.8026400000003</v>
      </c>
      <c r="E61" s="492">
        <v>8038.7624400000004</v>
      </c>
      <c r="F61" s="492">
        <v>2218.0256600000002</v>
      </c>
      <c r="G61" s="492">
        <v>8270.6057099999998</v>
      </c>
    </row>
    <row r="62" spans="1:7" x14ac:dyDescent="0.2">
      <c r="A62" s="451" t="s">
        <v>1494</v>
      </c>
      <c r="B62" s="451" t="s">
        <v>1930</v>
      </c>
      <c r="C62" s="458" t="s">
        <v>1931</v>
      </c>
      <c r="D62" s="492">
        <v>357.11048999999997</v>
      </c>
      <c r="E62" s="492">
        <v>98.802999999999997</v>
      </c>
      <c r="F62" s="492">
        <v>355.47300999999999</v>
      </c>
      <c r="G62" s="492">
        <v>123.5654</v>
      </c>
    </row>
    <row r="63" spans="1:7" x14ac:dyDescent="0.2">
      <c r="A63" s="451" t="s">
        <v>1497</v>
      </c>
      <c r="B63" s="451" t="s">
        <v>1854</v>
      </c>
      <c r="C63" s="458" t="s">
        <v>1932</v>
      </c>
      <c r="D63" s="492">
        <v>147.83099999999999</v>
      </c>
      <c r="E63" s="492">
        <v>391.08004999999997</v>
      </c>
      <c r="F63" s="492">
        <v>53.073399999999999</v>
      </c>
      <c r="G63" s="492">
        <v>54.06888</v>
      </c>
    </row>
    <row r="64" spans="1:7" x14ac:dyDescent="0.2">
      <c r="A64" s="451" t="s">
        <v>1500</v>
      </c>
      <c r="B64" s="451" t="s">
        <v>1857</v>
      </c>
      <c r="C64" s="458" t="s">
        <v>1933</v>
      </c>
      <c r="D64" s="492">
        <v>22.532</v>
      </c>
      <c r="E64" s="492">
        <v>4.2145000000000001</v>
      </c>
      <c r="F64" s="492">
        <v>26.317</v>
      </c>
      <c r="G64" s="492">
        <v>0.3508</v>
      </c>
    </row>
    <row r="65" spans="1:7" x14ac:dyDescent="0.2">
      <c r="A65" s="451" t="s">
        <v>1934</v>
      </c>
      <c r="B65" s="451" t="s">
        <v>1935</v>
      </c>
      <c r="C65" s="458" t="s">
        <v>1936</v>
      </c>
      <c r="D65" s="492">
        <v>104.68692999999999</v>
      </c>
      <c r="E65" s="492">
        <v>21.2697</v>
      </c>
      <c r="F65" s="492">
        <v>59.182639999999999</v>
      </c>
      <c r="G65" s="492">
        <v>8.1349999999999998</v>
      </c>
    </row>
    <row r="66" spans="1:7" x14ac:dyDescent="0.2">
      <c r="A66" s="451" t="s">
        <v>1937</v>
      </c>
      <c r="B66" s="451" t="s">
        <v>1938</v>
      </c>
      <c r="C66" s="458" t="s">
        <v>1939</v>
      </c>
      <c r="D66" s="492">
        <v>946.38535000000002</v>
      </c>
      <c r="E66" s="492">
        <v>325.22833000000003</v>
      </c>
      <c r="F66" s="492">
        <v>820.22583999999995</v>
      </c>
      <c r="G66" s="492">
        <v>145.59745000000001</v>
      </c>
    </row>
    <row r="67" spans="1:7" x14ac:dyDescent="0.2">
      <c r="A67" s="451" t="s">
        <v>1940</v>
      </c>
      <c r="B67" s="451" t="s">
        <v>1941</v>
      </c>
      <c r="C67" s="458" t="s">
        <v>1942</v>
      </c>
      <c r="D67" s="492"/>
      <c r="E67" s="492"/>
      <c r="F67" s="492"/>
      <c r="G67" s="492"/>
    </row>
    <row r="68" spans="1:7" x14ac:dyDescent="0.2">
      <c r="A68" s="451" t="s">
        <v>1943</v>
      </c>
      <c r="B68" s="451" t="s">
        <v>1944</v>
      </c>
      <c r="C68" s="458" t="s">
        <v>1945</v>
      </c>
      <c r="D68" s="492">
        <v>1035.80999</v>
      </c>
      <c r="E68" s="492">
        <v>147.82232999999999</v>
      </c>
      <c r="F68" s="492">
        <v>948.63234</v>
      </c>
      <c r="G68" s="492"/>
    </row>
    <row r="69" spans="1:7" x14ac:dyDescent="0.2">
      <c r="A69" s="451" t="s">
        <v>1946</v>
      </c>
      <c r="B69" s="451" t="s">
        <v>1947</v>
      </c>
      <c r="C69" s="458" t="s">
        <v>1948</v>
      </c>
      <c r="D69" s="492"/>
      <c r="E69" s="492"/>
      <c r="F69" s="492"/>
      <c r="G69" s="492"/>
    </row>
    <row r="70" spans="1:7" x14ac:dyDescent="0.2">
      <c r="A70" s="451" t="s">
        <v>1949</v>
      </c>
      <c r="B70" s="451" t="s">
        <v>1950</v>
      </c>
      <c r="C70" s="458" t="s">
        <v>1951</v>
      </c>
      <c r="D70" s="492">
        <v>43201.636899999998</v>
      </c>
      <c r="E70" s="492">
        <v>1666.5988400000001</v>
      </c>
      <c r="F70" s="492">
        <v>41680.551579999999</v>
      </c>
      <c r="G70" s="492">
        <v>521.48292000000004</v>
      </c>
    </row>
    <row r="71" spans="1:7" x14ac:dyDescent="0.2">
      <c r="A71" s="451" t="s">
        <v>1952</v>
      </c>
      <c r="B71" s="451" t="s">
        <v>1953</v>
      </c>
      <c r="C71" s="458" t="s">
        <v>1954</v>
      </c>
      <c r="D71" s="492">
        <v>17919.749299999999</v>
      </c>
      <c r="E71" s="492">
        <v>1194.5529799999999</v>
      </c>
      <c r="F71" s="492">
        <v>22169.623940000001</v>
      </c>
      <c r="G71" s="492">
        <v>1327.58357</v>
      </c>
    </row>
    <row r="72" spans="1:7" x14ac:dyDescent="0.2">
      <c r="A72" s="448" t="s">
        <v>1503</v>
      </c>
      <c r="B72" s="448" t="s">
        <v>1955</v>
      </c>
      <c r="C72" s="497" t="s">
        <v>70</v>
      </c>
      <c r="D72" s="531">
        <v>2254.34521</v>
      </c>
      <c r="E72" s="531">
        <v>4.6756499999999992</v>
      </c>
      <c r="F72" s="531">
        <v>1707.8642500000001</v>
      </c>
      <c r="G72" s="531">
        <v>4.1882700000000002</v>
      </c>
    </row>
    <row r="73" spans="1:7" x14ac:dyDescent="0.2">
      <c r="A73" s="451" t="s">
        <v>1505</v>
      </c>
      <c r="B73" s="451" t="s">
        <v>1956</v>
      </c>
      <c r="C73" s="458" t="s">
        <v>1957</v>
      </c>
      <c r="D73" s="492"/>
      <c r="E73" s="492"/>
      <c r="F73" s="492"/>
      <c r="G73" s="492"/>
    </row>
    <row r="74" spans="1:7" x14ac:dyDescent="0.2">
      <c r="A74" s="451" t="s">
        <v>1508</v>
      </c>
      <c r="B74" s="451" t="s">
        <v>1901</v>
      </c>
      <c r="C74" s="458" t="s">
        <v>1958</v>
      </c>
      <c r="D74" s="492">
        <v>1276.1186</v>
      </c>
      <c r="E74" s="492">
        <v>4.6093900000000003</v>
      </c>
      <c r="F74" s="492">
        <v>445.62079999999997</v>
      </c>
      <c r="G74" s="492">
        <v>2.0503299999999998</v>
      </c>
    </row>
    <row r="75" spans="1:7" x14ac:dyDescent="0.2">
      <c r="A75" s="451" t="s">
        <v>1511</v>
      </c>
      <c r="B75" s="451" t="s">
        <v>1959</v>
      </c>
      <c r="C75" s="458" t="s">
        <v>1960</v>
      </c>
      <c r="D75" s="492">
        <v>555.44418999999994</v>
      </c>
      <c r="E75" s="492"/>
      <c r="F75" s="492">
        <v>331.58693</v>
      </c>
      <c r="G75" s="492">
        <v>2.1073499999999998</v>
      </c>
    </row>
    <row r="76" spans="1:7" x14ac:dyDescent="0.2">
      <c r="A76" s="451" t="s">
        <v>1514</v>
      </c>
      <c r="B76" s="451" t="s">
        <v>1961</v>
      </c>
      <c r="C76" s="458" t="s">
        <v>1962</v>
      </c>
      <c r="D76" s="492"/>
      <c r="E76" s="492"/>
      <c r="F76" s="492"/>
      <c r="G76" s="492"/>
    </row>
    <row r="77" spans="1:7" x14ac:dyDescent="0.2">
      <c r="A77" s="451" t="s">
        <v>1520</v>
      </c>
      <c r="B77" s="451" t="s">
        <v>1963</v>
      </c>
      <c r="C77" s="458" t="s">
        <v>1964</v>
      </c>
      <c r="D77" s="492">
        <v>422.78242</v>
      </c>
      <c r="E77" s="492">
        <v>6.6259999999999999E-2</v>
      </c>
      <c r="F77" s="492">
        <v>930.65652</v>
      </c>
      <c r="G77" s="492">
        <v>3.0589999999999999E-2</v>
      </c>
    </row>
    <row r="78" spans="1:7" x14ac:dyDescent="0.2">
      <c r="A78" s="448" t="s">
        <v>1965</v>
      </c>
      <c r="B78" s="448" t="s">
        <v>1966</v>
      </c>
      <c r="C78" s="497" t="s">
        <v>70</v>
      </c>
      <c r="D78" s="531">
        <v>5040117.85066</v>
      </c>
      <c r="E78" s="531">
        <v>5205.08295</v>
      </c>
      <c r="F78" s="531">
        <v>4489160.4804100003</v>
      </c>
      <c r="G78" s="531">
        <v>4316.3490400000001</v>
      </c>
    </row>
    <row r="79" spans="1:7" x14ac:dyDescent="0.2">
      <c r="A79" s="451" t="s">
        <v>1967</v>
      </c>
      <c r="B79" s="451" t="s">
        <v>1968</v>
      </c>
      <c r="C79" s="458" t="s">
        <v>1969</v>
      </c>
      <c r="D79" s="492"/>
      <c r="E79" s="492"/>
      <c r="F79" s="492"/>
      <c r="G79" s="492"/>
    </row>
    <row r="80" spans="1:7" x14ac:dyDescent="0.2">
      <c r="A80" s="451" t="s">
        <v>1970</v>
      </c>
      <c r="B80" s="451" t="s">
        <v>1971</v>
      </c>
      <c r="C80" s="458" t="s">
        <v>1972</v>
      </c>
      <c r="D80" s="492">
        <v>5040117.85066</v>
      </c>
      <c r="E80" s="492">
        <v>5205.08295</v>
      </c>
      <c r="F80" s="492">
        <v>4489160.4804100003</v>
      </c>
      <c r="G80" s="492">
        <v>4316.3490400000001</v>
      </c>
    </row>
    <row r="81" spans="1:7" x14ac:dyDescent="0.2">
      <c r="A81" s="448" t="s">
        <v>1630</v>
      </c>
      <c r="B81" s="448" t="s">
        <v>1973</v>
      </c>
      <c r="C81" s="497" t="s">
        <v>70</v>
      </c>
      <c r="D81" s="532"/>
      <c r="E81" s="532"/>
      <c r="F81" s="532"/>
      <c r="G81" s="532"/>
    </row>
    <row r="82" spans="1:7" x14ac:dyDescent="0.2">
      <c r="A82" s="448" t="s">
        <v>1974</v>
      </c>
      <c r="B82" s="448" t="s">
        <v>1975</v>
      </c>
      <c r="C82" s="497" t="s">
        <v>70</v>
      </c>
      <c r="D82" s="531">
        <v>-5984.7726399999992</v>
      </c>
      <c r="E82" s="531">
        <v>27811.200370000002</v>
      </c>
      <c r="F82" s="531">
        <v>-6607.7160800000001</v>
      </c>
      <c r="G82" s="531">
        <v>28651.44874</v>
      </c>
    </row>
    <row r="83" spans="1:7" x14ac:dyDescent="0.2">
      <c r="A83" s="448" t="s">
        <v>1976</v>
      </c>
      <c r="B83" s="448" t="s">
        <v>1675</v>
      </c>
      <c r="C83" s="497" t="s">
        <v>70</v>
      </c>
      <c r="D83" s="531">
        <v>-6268.9425599999995</v>
      </c>
      <c r="E83" s="531">
        <v>26998.290590000001</v>
      </c>
      <c r="F83" s="531">
        <v>-6795.4747600000001</v>
      </c>
      <c r="G83" s="531">
        <v>27630.591069999999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5" orientation="portrait" useFirstPageNumber="1" r:id="rId1"/>
  <headerFooter>
    <oddHeader>&amp;L&amp;"Tahoma,Kurzíva"Závěrečný účet za rok 2018&amp;R&amp;"Tahoma,Kurzíva"Tabulka č. 41</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showGridLines="0" zoomScaleNormal="100" zoomScaleSheetLayoutView="100" workbookViewId="0">
      <selection activeCell="I3" sqref="I3"/>
    </sheetView>
  </sheetViews>
  <sheetFormatPr defaultRowHeight="12.75" x14ac:dyDescent="0.2"/>
  <cols>
    <col min="1" max="1" width="7" style="521" customWidth="1"/>
    <col min="2" max="2" width="45.42578125" style="445" customWidth="1"/>
    <col min="3" max="3" width="8.7109375" style="520" customWidth="1"/>
    <col min="4" max="7" width="13.85546875" style="484" customWidth="1"/>
    <col min="8" max="16384" width="9.140625" style="445"/>
  </cols>
  <sheetData>
    <row r="1" spans="1:7" s="534" customFormat="1" ht="18" customHeight="1" x14ac:dyDescent="0.2">
      <c r="A1" s="1203" t="s">
        <v>1350</v>
      </c>
      <c r="B1" s="1203"/>
      <c r="C1" s="1203"/>
      <c r="D1" s="1203"/>
      <c r="E1" s="1203"/>
      <c r="F1" s="1203"/>
      <c r="G1" s="1203"/>
    </row>
    <row r="2" spans="1:7" s="535" customFormat="1" ht="18" customHeight="1" x14ac:dyDescent="0.2">
      <c r="A2" s="1155" t="s">
        <v>1986</v>
      </c>
      <c r="B2" s="1155"/>
      <c r="C2" s="1155"/>
      <c r="D2" s="1155"/>
      <c r="E2" s="1155"/>
      <c r="F2" s="1155"/>
      <c r="G2" s="1155"/>
    </row>
    <row r="3" spans="1:7" s="439" customFormat="1" x14ac:dyDescent="0.2">
      <c r="C3" s="440"/>
      <c r="D3" s="441"/>
      <c r="E3" s="441"/>
      <c r="F3" s="441"/>
      <c r="G3" s="441"/>
    </row>
    <row r="4" spans="1:7" x14ac:dyDescent="0.2">
      <c r="A4" s="442"/>
      <c r="B4" s="442"/>
      <c r="C4" s="443"/>
      <c r="D4" s="444">
        <v>1</v>
      </c>
      <c r="E4" s="444">
        <v>2</v>
      </c>
      <c r="F4" s="444">
        <v>3</v>
      </c>
      <c r="G4" s="444">
        <v>4</v>
      </c>
    </row>
    <row r="5" spans="1:7" s="510" customFormat="1" ht="12.75" customHeight="1" x14ac:dyDescent="0.2">
      <c r="A5" s="1204" t="s">
        <v>1352</v>
      </c>
      <c r="B5" s="1205"/>
      <c r="C5" s="1210" t="s">
        <v>1353</v>
      </c>
      <c r="D5" s="1216" t="s">
        <v>1354</v>
      </c>
      <c r="E5" s="1217"/>
      <c r="F5" s="1217"/>
      <c r="G5" s="1218"/>
    </row>
    <row r="6" spans="1:7" s="446" customFormat="1" x14ac:dyDescent="0.2">
      <c r="A6" s="1206"/>
      <c r="B6" s="1207"/>
      <c r="C6" s="1211"/>
      <c r="D6" s="1219" t="s">
        <v>1355</v>
      </c>
      <c r="E6" s="1220"/>
      <c r="F6" s="1221"/>
      <c r="G6" s="1222" t="s">
        <v>1356</v>
      </c>
    </row>
    <row r="7" spans="1:7" s="446" customFormat="1" x14ac:dyDescent="0.2">
      <c r="A7" s="1208"/>
      <c r="B7" s="1209"/>
      <c r="C7" s="1215"/>
      <c r="D7" s="489" t="s">
        <v>1357</v>
      </c>
      <c r="E7" s="489" t="s">
        <v>1358</v>
      </c>
      <c r="F7" s="489" t="s">
        <v>1359</v>
      </c>
      <c r="G7" s="1223"/>
    </row>
    <row r="8" spans="1:7" s="446" customFormat="1" x14ac:dyDescent="0.2">
      <c r="A8" s="490"/>
      <c r="B8" s="490" t="s">
        <v>1360</v>
      </c>
      <c r="C8" s="491" t="s">
        <v>70</v>
      </c>
      <c r="D8" s="450">
        <v>12744697.51568</v>
      </c>
      <c r="E8" s="450">
        <v>5100093.2913100002</v>
      </c>
      <c r="F8" s="450">
        <v>7644604.22437</v>
      </c>
      <c r="G8" s="450">
        <v>7295290.5263</v>
      </c>
    </row>
    <row r="9" spans="1:7" s="511" customFormat="1" x14ac:dyDescent="0.2">
      <c r="A9" s="490" t="s">
        <v>1361</v>
      </c>
      <c r="B9" s="490" t="s">
        <v>1362</v>
      </c>
      <c r="C9" s="491" t="s">
        <v>70</v>
      </c>
      <c r="D9" s="450">
        <v>11258581.89222</v>
      </c>
      <c r="E9" s="450">
        <v>5093801.8891700003</v>
      </c>
      <c r="F9" s="450">
        <v>6164780.0030500004</v>
      </c>
      <c r="G9" s="450">
        <v>5966527.2100499999</v>
      </c>
    </row>
    <row r="10" spans="1:7" s="511" customFormat="1" x14ac:dyDescent="0.2">
      <c r="A10" s="490" t="s">
        <v>1363</v>
      </c>
      <c r="B10" s="490" t="s">
        <v>1364</v>
      </c>
      <c r="C10" s="491" t="s">
        <v>70</v>
      </c>
      <c r="D10" s="450">
        <v>163513.83062999998</v>
      </c>
      <c r="E10" s="450">
        <v>137935.69112</v>
      </c>
      <c r="F10" s="450">
        <v>25578.139510000001</v>
      </c>
      <c r="G10" s="450">
        <v>30391.997719999999</v>
      </c>
    </row>
    <row r="11" spans="1:7" s="439" customFormat="1" x14ac:dyDescent="0.2">
      <c r="A11" s="451" t="s">
        <v>1365</v>
      </c>
      <c r="B11" s="451" t="s">
        <v>1366</v>
      </c>
      <c r="C11" s="458" t="s">
        <v>1367</v>
      </c>
      <c r="D11" s="512">
        <v>205.25</v>
      </c>
      <c r="E11" s="512">
        <v>194.98750000000001</v>
      </c>
      <c r="F11" s="512">
        <v>10.262499999999999</v>
      </c>
      <c r="G11" s="512">
        <v>10.262499999999999</v>
      </c>
    </row>
    <row r="12" spans="1:7" s="439" customFormat="1" x14ac:dyDescent="0.2">
      <c r="A12" s="451" t="s">
        <v>1368</v>
      </c>
      <c r="B12" s="451" t="s">
        <v>1369</v>
      </c>
      <c r="C12" s="458" t="s">
        <v>1370</v>
      </c>
      <c r="D12" s="453">
        <v>147606.82477000001</v>
      </c>
      <c r="E12" s="512">
        <v>122686.31587000001</v>
      </c>
      <c r="F12" s="453">
        <v>24920.508899999997</v>
      </c>
      <c r="G12" s="512">
        <v>30258.31522</v>
      </c>
    </row>
    <row r="13" spans="1:7" s="439" customFormat="1" x14ac:dyDescent="0.2">
      <c r="A13" s="451" t="s">
        <v>1371</v>
      </c>
      <c r="B13" s="451" t="s">
        <v>1372</v>
      </c>
      <c r="C13" s="458" t="s">
        <v>1373</v>
      </c>
      <c r="D13" s="453"/>
      <c r="E13" s="512">
        <v>0</v>
      </c>
      <c r="F13" s="453"/>
      <c r="G13" s="512">
        <v>0</v>
      </c>
    </row>
    <row r="14" spans="1:7" s="439" customFormat="1" x14ac:dyDescent="0.2">
      <c r="A14" s="451" t="s">
        <v>1374</v>
      </c>
      <c r="B14" s="451" t="s">
        <v>1375</v>
      </c>
      <c r="C14" s="458" t="s">
        <v>1376</v>
      </c>
      <c r="D14" s="453"/>
      <c r="E14" s="512">
        <v>0</v>
      </c>
      <c r="F14" s="453"/>
      <c r="G14" s="512">
        <v>0</v>
      </c>
    </row>
    <row r="15" spans="1:7" s="439" customFormat="1" x14ac:dyDescent="0.2">
      <c r="A15" s="451" t="s">
        <v>1377</v>
      </c>
      <c r="B15" s="451" t="s">
        <v>1378</v>
      </c>
      <c r="C15" s="458" t="s">
        <v>1379</v>
      </c>
      <c r="D15" s="453">
        <v>13090.55775</v>
      </c>
      <c r="E15" s="512">
        <v>13090.55775</v>
      </c>
      <c r="F15" s="453"/>
      <c r="G15" s="512">
        <v>0</v>
      </c>
    </row>
    <row r="16" spans="1:7" s="439" customFormat="1" x14ac:dyDescent="0.2">
      <c r="A16" s="451" t="s">
        <v>1380</v>
      </c>
      <c r="B16" s="451" t="s">
        <v>1381</v>
      </c>
      <c r="C16" s="458" t="s">
        <v>1382</v>
      </c>
      <c r="D16" s="453"/>
      <c r="E16" s="512">
        <v>0</v>
      </c>
      <c r="F16" s="453"/>
      <c r="G16" s="512">
        <v>0</v>
      </c>
    </row>
    <row r="17" spans="1:7" s="439" customFormat="1" x14ac:dyDescent="0.2">
      <c r="A17" s="451" t="s">
        <v>1383</v>
      </c>
      <c r="B17" s="451" t="s">
        <v>1384</v>
      </c>
      <c r="C17" s="458" t="s">
        <v>1385</v>
      </c>
      <c r="D17" s="453">
        <v>2611.1981099999998</v>
      </c>
      <c r="E17" s="512">
        <v>1963.83</v>
      </c>
      <c r="F17" s="453">
        <v>647.36811</v>
      </c>
      <c r="G17" s="512">
        <v>123.42</v>
      </c>
    </row>
    <row r="18" spans="1:7" s="439" customFormat="1" x14ac:dyDescent="0.2">
      <c r="A18" s="451" t="s">
        <v>1386</v>
      </c>
      <c r="B18" s="451" t="s">
        <v>1387</v>
      </c>
      <c r="C18" s="458" t="s">
        <v>1388</v>
      </c>
      <c r="D18" s="453"/>
      <c r="E18" s="512">
        <v>0</v>
      </c>
      <c r="F18" s="453"/>
      <c r="G18" s="512">
        <v>0</v>
      </c>
    </row>
    <row r="19" spans="1:7" s="439" customFormat="1" x14ac:dyDescent="0.2">
      <c r="A19" s="454" t="s">
        <v>1389</v>
      </c>
      <c r="B19" s="451" t="s">
        <v>1390</v>
      </c>
      <c r="C19" s="458" t="s">
        <v>1391</v>
      </c>
      <c r="D19" s="453"/>
      <c r="E19" s="512">
        <v>0</v>
      </c>
      <c r="F19" s="453"/>
      <c r="G19" s="512">
        <v>0</v>
      </c>
    </row>
    <row r="20" spans="1:7" s="511" customFormat="1" x14ac:dyDescent="0.2">
      <c r="A20" s="490" t="s">
        <v>1392</v>
      </c>
      <c r="B20" s="490" t="s">
        <v>1393</v>
      </c>
      <c r="C20" s="491" t="s">
        <v>70</v>
      </c>
      <c r="D20" s="450">
        <v>11094880.699589999</v>
      </c>
      <c r="E20" s="450">
        <v>4955866.1980499998</v>
      </c>
      <c r="F20" s="450">
        <v>6139014.5015399996</v>
      </c>
      <c r="G20" s="450">
        <v>5935947.8503299998</v>
      </c>
    </row>
    <row r="21" spans="1:7" s="439" customFormat="1" x14ac:dyDescent="0.2">
      <c r="A21" s="451" t="s">
        <v>1394</v>
      </c>
      <c r="B21" s="451" t="s">
        <v>384</v>
      </c>
      <c r="C21" s="458" t="s">
        <v>1395</v>
      </c>
      <c r="D21" s="512">
        <v>81709.08382</v>
      </c>
      <c r="E21" s="512">
        <v>0</v>
      </c>
      <c r="F21" s="512">
        <v>81709.08382</v>
      </c>
      <c r="G21" s="512">
        <v>77029.95882</v>
      </c>
    </row>
    <row r="22" spans="1:7" s="439" customFormat="1" x14ac:dyDescent="0.2">
      <c r="A22" s="451" t="s">
        <v>1396</v>
      </c>
      <c r="B22" s="451" t="s">
        <v>1397</v>
      </c>
      <c r="C22" s="458" t="s">
        <v>1398</v>
      </c>
      <c r="D22" s="453">
        <v>3575.14</v>
      </c>
      <c r="E22" s="512">
        <v>0</v>
      </c>
      <c r="F22" s="453">
        <v>3575.14</v>
      </c>
      <c r="G22" s="512">
        <v>3575.14</v>
      </c>
    </row>
    <row r="23" spans="1:7" s="439" customFormat="1" x14ac:dyDescent="0.2">
      <c r="A23" s="451" t="s">
        <v>1399</v>
      </c>
      <c r="B23" s="451" t="s">
        <v>1400</v>
      </c>
      <c r="C23" s="458" t="s">
        <v>1401</v>
      </c>
      <c r="D23" s="453">
        <v>6437291.2921499992</v>
      </c>
      <c r="E23" s="512">
        <v>1672462.0018199999</v>
      </c>
      <c r="F23" s="453">
        <v>4764829.2903300002</v>
      </c>
      <c r="G23" s="512">
        <v>4759195.8029199997</v>
      </c>
    </row>
    <row r="24" spans="1:7" s="439" customFormat="1" ht="21" x14ac:dyDescent="0.2">
      <c r="A24" s="451" t="s">
        <v>1402</v>
      </c>
      <c r="B24" s="451" t="s">
        <v>1403</v>
      </c>
      <c r="C24" s="458" t="s">
        <v>1404</v>
      </c>
      <c r="D24" s="453">
        <v>3824347.8109299997</v>
      </c>
      <c r="E24" s="512">
        <v>2602101.9145500003</v>
      </c>
      <c r="F24" s="453">
        <v>1222245.89638</v>
      </c>
      <c r="G24" s="512">
        <v>1075521.7147000001</v>
      </c>
    </row>
    <row r="25" spans="1:7" s="439" customFormat="1" x14ac:dyDescent="0.2">
      <c r="A25" s="451" t="s">
        <v>1405</v>
      </c>
      <c r="B25" s="451" t="s">
        <v>1406</v>
      </c>
      <c r="C25" s="458" t="s">
        <v>1407</v>
      </c>
      <c r="D25" s="453"/>
      <c r="E25" s="512">
        <v>0</v>
      </c>
      <c r="F25" s="453"/>
      <c r="G25" s="512">
        <v>0</v>
      </c>
    </row>
    <row r="26" spans="1:7" s="439" customFormat="1" x14ac:dyDescent="0.2">
      <c r="A26" s="451" t="s">
        <v>1408</v>
      </c>
      <c r="B26" s="451" t="s">
        <v>1409</v>
      </c>
      <c r="C26" s="458" t="s">
        <v>1410</v>
      </c>
      <c r="D26" s="453">
        <v>681302.2816799999</v>
      </c>
      <c r="E26" s="512">
        <v>681302.2816799999</v>
      </c>
      <c r="F26" s="453"/>
      <c r="G26" s="512">
        <v>7.9740000000000002</v>
      </c>
    </row>
    <row r="27" spans="1:7" s="439" customFormat="1" x14ac:dyDescent="0.2">
      <c r="A27" s="451" t="s">
        <v>1411</v>
      </c>
      <c r="B27" s="451" t="s">
        <v>1412</v>
      </c>
      <c r="C27" s="458" t="s">
        <v>1413</v>
      </c>
      <c r="D27" s="453"/>
      <c r="E27" s="512">
        <v>0</v>
      </c>
      <c r="F27" s="453"/>
      <c r="G27" s="512">
        <v>0</v>
      </c>
    </row>
    <row r="28" spans="1:7" s="439" customFormat="1" x14ac:dyDescent="0.2">
      <c r="A28" s="451" t="s">
        <v>1414</v>
      </c>
      <c r="B28" s="451" t="s">
        <v>1415</v>
      </c>
      <c r="C28" s="458" t="s">
        <v>1416</v>
      </c>
      <c r="D28" s="453">
        <v>66645.091010000004</v>
      </c>
      <c r="E28" s="512">
        <v>0</v>
      </c>
      <c r="F28" s="453">
        <v>66645.091010000004</v>
      </c>
      <c r="G28" s="512">
        <v>20577.259890000001</v>
      </c>
    </row>
    <row r="29" spans="1:7" s="439" customFormat="1" x14ac:dyDescent="0.2">
      <c r="A29" s="451" t="s">
        <v>1417</v>
      </c>
      <c r="B29" s="451" t="s">
        <v>1418</v>
      </c>
      <c r="C29" s="458" t="s">
        <v>1419</v>
      </c>
      <c r="D29" s="453">
        <v>10</v>
      </c>
      <c r="E29" s="512">
        <v>0</v>
      </c>
      <c r="F29" s="453">
        <v>10</v>
      </c>
      <c r="G29" s="512">
        <v>40</v>
      </c>
    </row>
    <row r="30" spans="1:7" s="439" customFormat="1" x14ac:dyDescent="0.2">
      <c r="A30" s="454" t="s">
        <v>1420</v>
      </c>
      <c r="B30" s="451" t="s">
        <v>1421</v>
      </c>
      <c r="C30" s="458" t="s">
        <v>1422</v>
      </c>
      <c r="D30" s="453"/>
      <c r="E30" s="453"/>
      <c r="F30" s="453"/>
      <c r="G30" s="453"/>
    </row>
    <row r="31" spans="1:7" s="511" customFormat="1" x14ac:dyDescent="0.2">
      <c r="A31" s="490" t="s">
        <v>1423</v>
      </c>
      <c r="B31" s="490" t="s">
        <v>1424</v>
      </c>
      <c r="C31" s="491" t="s">
        <v>70</v>
      </c>
      <c r="D31" s="450">
        <v>137.36199999999999</v>
      </c>
      <c r="E31" s="450">
        <v>0</v>
      </c>
      <c r="F31" s="450">
        <v>137.36199999999999</v>
      </c>
      <c r="G31" s="450">
        <v>137.36199999999999</v>
      </c>
    </row>
    <row r="32" spans="1:7" s="439" customFormat="1" x14ac:dyDescent="0.2">
      <c r="A32" s="451" t="s">
        <v>1425</v>
      </c>
      <c r="B32" s="451" t="s">
        <v>1426</v>
      </c>
      <c r="C32" s="458" t="s">
        <v>1427</v>
      </c>
      <c r="D32" s="512">
        <v>0</v>
      </c>
      <c r="E32" s="512">
        <v>0</v>
      </c>
      <c r="F32" s="512">
        <v>0</v>
      </c>
      <c r="G32" s="512">
        <v>0</v>
      </c>
    </row>
    <row r="33" spans="1:7" s="439" customFormat="1" x14ac:dyDescent="0.2">
      <c r="A33" s="451" t="s">
        <v>1428</v>
      </c>
      <c r="B33" s="451" t="s">
        <v>1429</v>
      </c>
      <c r="C33" s="458" t="s">
        <v>1430</v>
      </c>
      <c r="D33" s="512">
        <v>0</v>
      </c>
      <c r="E33" s="512">
        <v>0</v>
      </c>
      <c r="F33" s="512">
        <v>0</v>
      </c>
      <c r="G33" s="512">
        <v>0</v>
      </c>
    </row>
    <row r="34" spans="1:7" s="439" customFormat="1" x14ac:dyDescent="0.2">
      <c r="A34" s="451" t="s">
        <v>1431</v>
      </c>
      <c r="B34" s="451" t="s">
        <v>1432</v>
      </c>
      <c r="C34" s="458" t="s">
        <v>1433</v>
      </c>
      <c r="D34" s="512">
        <v>0</v>
      </c>
      <c r="E34" s="512">
        <v>0</v>
      </c>
      <c r="F34" s="512">
        <v>0</v>
      </c>
      <c r="G34" s="512">
        <v>0</v>
      </c>
    </row>
    <row r="35" spans="1:7" s="439" customFormat="1" x14ac:dyDescent="0.2">
      <c r="A35" s="451" t="s">
        <v>1437</v>
      </c>
      <c r="B35" s="451" t="s">
        <v>1438</v>
      </c>
      <c r="C35" s="458" t="s">
        <v>1439</v>
      </c>
      <c r="D35" s="453"/>
      <c r="E35" s="512">
        <v>0</v>
      </c>
      <c r="F35" s="453"/>
      <c r="G35" s="512">
        <v>0</v>
      </c>
    </row>
    <row r="36" spans="1:7" s="439" customFormat="1" x14ac:dyDescent="0.2">
      <c r="A36" s="451" t="s">
        <v>1440</v>
      </c>
      <c r="B36" s="451" t="s">
        <v>1441</v>
      </c>
      <c r="C36" s="458" t="s">
        <v>1442</v>
      </c>
      <c r="D36" s="453">
        <v>137.36199999999999</v>
      </c>
      <c r="E36" s="512">
        <v>0</v>
      </c>
      <c r="F36" s="453">
        <v>137.36199999999999</v>
      </c>
      <c r="G36" s="512">
        <v>137.36199999999999</v>
      </c>
    </row>
    <row r="37" spans="1:7" s="511" customFormat="1" x14ac:dyDescent="0.2">
      <c r="A37" s="490" t="s">
        <v>1449</v>
      </c>
      <c r="B37" s="490" t="s">
        <v>1450</v>
      </c>
      <c r="C37" s="491" t="s">
        <v>70</v>
      </c>
      <c r="D37" s="450">
        <v>50</v>
      </c>
      <c r="E37" s="450">
        <v>0</v>
      </c>
      <c r="F37" s="450">
        <v>50</v>
      </c>
      <c r="G37" s="450">
        <v>50</v>
      </c>
    </row>
    <row r="38" spans="1:7" s="439" customFormat="1" x14ac:dyDescent="0.2">
      <c r="A38" s="451" t="s">
        <v>1451</v>
      </c>
      <c r="B38" s="451" t="s">
        <v>1452</v>
      </c>
      <c r="C38" s="458" t="s">
        <v>1453</v>
      </c>
      <c r="D38" s="453"/>
      <c r="E38" s="512">
        <v>0</v>
      </c>
      <c r="F38" s="453"/>
      <c r="G38" s="512">
        <v>0</v>
      </c>
    </row>
    <row r="39" spans="1:7" s="439" customFormat="1" x14ac:dyDescent="0.2">
      <c r="A39" s="451" t="s">
        <v>1454</v>
      </c>
      <c r="B39" s="451" t="s">
        <v>1455</v>
      </c>
      <c r="C39" s="458" t="s">
        <v>1456</v>
      </c>
      <c r="D39" s="453"/>
      <c r="E39" s="512">
        <v>0</v>
      </c>
      <c r="F39" s="453"/>
      <c r="G39" s="512">
        <v>0</v>
      </c>
    </row>
    <row r="40" spans="1:7" s="439" customFormat="1" x14ac:dyDescent="0.2">
      <c r="A40" s="451" t="s">
        <v>1457</v>
      </c>
      <c r="B40" s="451" t="s">
        <v>1458</v>
      </c>
      <c r="C40" s="458" t="s">
        <v>1459</v>
      </c>
      <c r="D40" s="453">
        <v>50</v>
      </c>
      <c r="E40" s="512">
        <v>0</v>
      </c>
      <c r="F40" s="453">
        <v>50</v>
      </c>
      <c r="G40" s="512">
        <v>50</v>
      </c>
    </row>
    <row r="41" spans="1:7" s="439" customFormat="1" x14ac:dyDescent="0.2">
      <c r="A41" s="451" t="s">
        <v>1463</v>
      </c>
      <c r="B41" s="451" t="s">
        <v>1464</v>
      </c>
      <c r="C41" s="458" t="s">
        <v>1465</v>
      </c>
      <c r="D41" s="453"/>
      <c r="E41" s="512">
        <v>0</v>
      </c>
      <c r="F41" s="453"/>
      <c r="G41" s="512">
        <v>0</v>
      </c>
    </row>
    <row r="42" spans="1:7" s="439" customFormat="1" x14ac:dyDescent="0.2">
      <c r="A42" s="451" t="s">
        <v>1466</v>
      </c>
      <c r="B42" s="457" t="s">
        <v>1467</v>
      </c>
      <c r="C42" s="498" t="s">
        <v>1468</v>
      </c>
      <c r="D42" s="453"/>
      <c r="E42" s="512">
        <v>0</v>
      </c>
      <c r="F42" s="453"/>
      <c r="G42" s="512">
        <v>0</v>
      </c>
    </row>
    <row r="43" spans="1:7" s="511" customFormat="1" x14ac:dyDescent="0.2">
      <c r="A43" s="490" t="s">
        <v>1469</v>
      </c>
      <c r="B43" s="490" t="s">
        <v>1470</v>
      </c>
      <c r="C43" s="491" t="s">
        <v>70</v>
      </c>
      <c r="D43" s="450">
        <v>1486115.6234600001</v>
      </c>
      <c r="E43" s="450">
        <v>6291.4021399999992</v>
      </c>
      <c r="F43" s="450">
        <v>1479824.22132</v>
      </c>
      <c r="G43" s="450">
        <v>1328763.3162499999</v>
      </c>
    </row>
    <row r="44" spans="1:7" s="511" customFormat="1" x14ac:dyDescent="0.2">
      <c r="A44" s="448" t="s">
        <v>1471</v>
      </c>
      <c r="B44" s="448" t="s">
        <v>1472</v>
      </c>
      <c r="C44" s="497" t="s">
        <v>70</v>
      </c>
      <c r="D44" s="450">
        <v>170331.71062</v>
      </c>
      <c r="E44" s="450">
        <v>0</v>
      </c>
      <c r="F44" s="450">
        <v>170331.71062</v>
      </c>
      <c r="G44" s="450">
        <v>169937.68246000001</v>
      </c>
    </row>
    <row r="45" spans="1:7" s="439" customFormat="1" x14ac:dyDescent="0.2">
      <c r="A45" s="451" t="s">
        <v>1473</v>
      </c>
      <c r="B45" s="451" t="s">
        <v>1474</v>
      </c>
      <c r="C45" s="458" t="s">
        <v>1475</v>
      </c>
      <c r="D45" s="453"/>
      <c r="E45" s="512">
        <v>0</v>
      </c>
      <c r="F45" s="453"/>
      <c r="G45" s="512">
        <v>0</v>
      </c>
    </row>
    <row r="46" spans="1:7" s="439" customFormat="1" x14ac:dyDescent="0.2">
      <c r="A46" s="451" t="s">
        <v>1476</v>
      </c>
      <c r="B46" s="451" t="s">
        <v>1477</v>
      </c>
      <c r="C46" s="458" t="s">
        <v>1478</v>
      </c>
      <c r="D46" s="453">
        <v>131859.25769</v>
      </c>
      <c r="E46" s="512">
        <v>0</v>
      </c>
      <c r="F46" s="453">
        <v>131859.25769</v>
      </c>
      <c r="G46" s="512">
        <v>131649.48220999999</v>
      </c>
    </row>
    <row r="47" spans="1:7" s="439" customFormat="1" x14ac:dyDescent="0.2">
      <c r="A47" s="451" t="s">
        <v>1479</v>
      </c>
      <c r="B47" s="451" t="s">
        <v>1480</v>
      </c>
      <c r="C47" s="458" t="s">
        <v>1481</v>
      </c>
      <c r="D47" s="453">
        <v>1515.02198</v>
      </c>
      <c r="E47" s="512">
        <v>0</v>
      </c>
      <c r="F47" s="453">
        <v>1515.02198</v>
      </c>
      <c r="G47" s="512">
        <v>1145.87123</v>
      </c>
    </row>
    <row r="48" spans="1:7" s="439" customFormat="1" x14ac:dyDescent="0.2">
      <c r="A48" s="451" t="s">
        <v>1482</v>
      </c>
      <c r="B48" s="451" t="s">
        <v>1483</v>
      </c>
      <c r="C48" s="458" t="s">
        <v>1484</v>
      </c>
      <c r="D48" s="453"/>
      <c r="E48" s="512">
        <v>0</v>
      </c>
      <c r="F48" s="453"/>
      <c r="G48" s="512">
        <v>0</v>
      </c>
    </row>
    <row r="49" spans="1:7" s="439" customFormat="1" x14ac:dyDescent="0.2">
      <c r="A49" s="451" t="s">
        <v>1485</v>
      </c>
      <c r="B49" s="451" t="s">
        <v>1486</v>
      </c>
      <c r="C49" s="458" t="s">
        <v>1487</v>
      </c>
      <c r="D49" s="453"/>
      <c r="E49" s="512">
        <v>0</v>
      </c>
      <c r="F49" s="453"/>
      <c r="G49" s="512">
        <v>0</v>
      </c>
    </row>
    <row r="50" spans="1:7" s="439" customFormat="1" x14ac:dyDescent="0.2">
      <c r="A50" s="451" t="s">
        <v>1488</v>
      </c>
      <c r="B50" s="451" t="s">
        <v>1489</v>
      </c>
      <c r="C50" s="458" t="s">
        <v>1490</v>
      </c>
      <c r="D50" s="453">
        <v>2709.1745499999997</v>
      </c>
      <c r="E50" s="512">
        <v>0</v>
      </c>
      <c r="F50" s="453">
        <v>2709.1745499999997</v>
      </c>
      <c r="G50" s="512">
        <v>3298.8436400000001</v>
      </c>
    </row>
    <row r="51" spans="1:7" s="439" customFormat="1" x14ac:dyDescent="0.2">
      <c r="A51" s="451" t="s">
        <v>1491</v>
      </c>
      <c r="B51" s="451" t="s">
        <v>1492</v>
      </c>
      <c r="C51" s="458" t="s">
        <v>1493</v>
      </c>
      <c r="D51" s="453"/>
      <c r="E51" s="512">
        <v>0</v>
      </c>
      <c r="F51" s="453"/>
      <c r="G51" s="512">
        <v>0</v>
      </c>
    </row>
    <row r="52" spans="1:7" s="439" customFormat="1" x14ac:dyDescent="0.2">
      <c r="A52" s="451" t="s">
        <v>1494</v>
      </c>
      <c r="B52" s="451" t="s">
        <v>1495</v>
      </c>
      <c r="C52" s="458" t="s">
        <v>1496</v>
      </c>
      <c r="D52" s="453">
        <v>34223.356</v>
      </c>
      <c r="E52" s="512">
        <v>0</v>
      </c>
      <c r="F52" s="453">
        <v>34223.356</v>
      </c>
      <c r="G52" s="512">
        <v>33782.099689999995</v>
      </c>
    </row>
    <row r="53" spans="1:7" s="439" customFormat="1" x14ac:dyDescent="0.2">
      <c r="A53" s="451" t="s">
        <v>1497</v>
      </c>
      <c r="B53" s="451" t="s">
        <v>1498</v>
      </c>
      <c r="C53" s="458" t="s">
        <v>1499</v>
      </c>
      <c r="D53" s="453">
        <v>24.900400000000001</v>
      </c>
      <c r="E53" s="512">
        <v>0</v>
      </c>
      <c r="F53" s="453">
        <v>24.900400000000001</v>
      </c>
      <c r="G53" s="512">
        <v>61.385690000000004</v>
      </c>
    </row>
    <row r="54" spans="1:7" s="439" customFormat="1" x14ac:dyDescent="0.2">
      <c r="A54" s="457" t="s">
        <v>1500</v>
      </c>
      <c r="B54" s="457" t="s">
        <v>1501</v>
      </c>
      <c r="C54" s="498" t="s">
        <v>1502</v>
      </c>
      <c r="D54" s="453"/>
      <c r="E54" s="512">
        <v>0</v>
      </c>
      <c r="F54" s="453"/>
      <c r="G54" s="512">
        <v>0</v>
      </c>
    </row>
    <row r="55" spans="1:7" s="511" customFormat="1" x14ac:dyDescent="0.2">
      <c r="A55" s="448" t="s">
        <v>1503</v>
      </c>
      <c r="B55" s="448" t="s">
        <v>1504</v>
      </c>
      <c r="C55" s="497" t="s">
        <v>70</v>
      </c>
      <c r="D55" s="450">
        <v>793152.40778000001</v>
      </c>
      <c r="E55" s="450">
        <v>6291.4021399999992</v>
      </c>
      <c r="F55" s="450">
        <v>786861.00563999999</v>
      </c>
      <c r="G55" s="450">
        <v>643421.82452000002</v>
      </c>
    </row>
    <row r="56" spans="1:7" s="439" customFormat="1" x14ac:dyDescent="0.2">
      <c r="A56" s="461" t="s">
        <v>1505</v>
      </c>
      <c r="B56" s="461" t="s">
        <v>1506</v>
      </c>
      <c r="C56" s="503" t="s">
        <v>1507</v>
      </c>
      <c r="D56" s="453">
        <v>499486.37199000001</v>
      </c>
      <c r="E56" s="512">
        <v>4377.0651399999997</v>
      </c>
      <c r="F56" s="453">
        <v>495109.30685000005</v>
      </c>
      <c r="G56" s="512">
        <v>473722.46122000006</v>
      </c>
    </row>
    <row r="57" spans="1:7" s="439" customFormat="1" x14ac:dyDescent="0.2">
      <c r="A57" s="451" t="s">
        <v>1514</v>
      </c>
      <c r="B57" s="451" t="s">
        <v>1515</v>
      </c>
      <c r="C57" s="458" t="s">
        <v>1516</v>
      </c>
      <c r="D57" s="453">
        <v>2035.1561100000001</v>
      </c>
      <c r="E57" s="512">
        <v>0</v>
      </c>
      <c r="F57" s="453">
        <v>2035.1561100000001</v>
      </c>
      <c r="G57" s="512">
        <v>3440.8773200000001</v>
      </c>
    </row>
    <row r="58" spans="1:7" s="439" customFormat="1" x14ac:dyDescent="0.2">
      <c r="A58" s="451" t="s">
        <v>1517</v>
      </c>
      <c r="B58" s="451" t="s">
        <v>1518</v>
      </c>
      <c r="C58" s="458" t="s">
        <v>1519</v>
      </c>
      <c r="D58" s="453">
        <v>9974.1522699999987</v>
      </c>
      <c r="E58" s="512">
        <v>0</v>
      </c>
      <c r="F58" s="453">
        <v>9974.1522699999987</v>
      </c>
      <c r="G58" s="512">
        <v>5339.7788</v>
      </c>
    </row>
    <row r="59" spans="1:7" s="439" customFormat="1" x14ac:dyDescent="0.2">
      <c r="A59" s="451" t="s">
        <v>1520</v>
      </c>
      <c r="B59" s="451" t="s">
        <v>1521</v>
      </c>
      <c r="C59" s="458" t="s">
        <v>1522</v>
      </c>
      <c r="D59" s="453"/>
      <c r="E59" s="512">
        <v>0</v>
      </c>
      <c r="F59" s="453"/>
      <c r="G59" s="512">
        <v>0</v>
      </c>
    </row>
    <row r="60" spans="1:7" s="439" customFormat="1" x14ac:dyDescent="0.2">
      <c r="A60" s="451" t="s">
        <v>1529</v>
      </c>
      <c r="B60" s="451" t="s">
        <v>1530</v>
      </c>
      <c r="C60" s="458" t="s">
        <v>1531</v>
      </c>
      <c r="D60" s="453">
        <v>1502.3698300000001</v>
      </c>
      <c r="E60" s="512">
        <v>0</v>
      </c>
      <c r="F60" s="453">
        <v>1502.3698300000001</v>
      </c>
      <c r="G60" s="512">
        <v>1393.24406</v>
      </c>
    </row>
    <row r="61" spans="1:7" s="439" customFormat="1" x14ac:dyDescent="0.2">
      <c r="A61" s="451" t="s">
        <v>1532</v>
      </c>
      <c r="B61" s="451" t="s">
        <v>1533</v>
      </c>
      <c r="C61" s="458" t="s">
        <v>1534</v>
      </c>
      <c r="D61" s="512">
        <v>0</v>
      </c>
      <c r="E61" s="512">
        <v>0</v>
      </c>
      <c r="F61" s="512">
        <v>0</v>
      </c>
      <c r="G61" s="512">
        <v>0</v>
      </c>
    </row>
    <row r="62" spans="1:7" s="439" customFormat="1" x14ac:dyDescent="0.2">
      <c r="A62" s="451" t="s">
        <v>1535</v>
      </c>
      <c r="B62" s="451" t="s">
        <v>1536</v>
      </c>
      <c r="C62" s="458" t="s">
        <v>1537</v>
      </c>
      <c r="D62" s="512">
        <v>0</v>
      </c>
      <c r="E62" s="512">
        <v>0</v>
      </c>
      <c r="F62" s="512">
        <v>0</v>
      </c>
      <c r="G62" s="512">
        <v>0</v>
      </c>
    </row>
    <row r="63" spans="1:7" s="439" customFormat="1" x14ac:dyDescent="0.2">
      <c r="A63" s="451" t="s">
        <v>1538</v>
      </c>
      <c r="B63" s="451" t="s">
        <v>1539</v>
      </c>
      <c r="C63" s="458" t="s">
        <v>1540</v>
      </c>
      <c r="D63" s="512">
        <v>0</v>
      </c>
      <c r="E63" s="512">
        <v>0</v>
      </c>
      <c r="F63" s="512">
        <v>0</v>
      </c>
      <c r="G63" s="512">
        <v>0</v>
      </c>
    </row>
    <row r="64" spans="1:7" s="439" customFormat="1" x14ac:dyDescent="0.2">
      <c r="A64" s="451" t="s">
        <v>1541</v>
      </c>
      <c r="B64" s="451" t="s">
        <v>1542</v>
      </c>
      <c r="C64" s="458" t="s">
        <v>1543</v>
      </c>
      <c r="D64" s="512">
        <v>1032.92</v>
      </c>
      <c r="E64" s="512">
        <v>0</v>
      </c>
      <c r="F64" s="512">
        <v>1032.92</v>
      </c>
      <c r="G64" s="512">
        <v>4019.75</v>
      </c>
    </row>
    <row r="65" spans="1:7" s="439" customFormat="1" x14ac:dyDescent="0.2">
      <c r="A65" s="451" t="s">
        <v>1544</v>
      </c>
      <c r="B65" s="451" t="s">
        <v>1545</v>
      </c>
      <c r="C65" s="458" t="s">
        <v>1546</v>
      </c>
      <c r="D65" s="512">
        <v>0</v>
      </c>
      <c r="E65" s="512">
        <v>0</v>
      </c>
      <c r="F65" s="512">
        <v>0</v>
      </c>
      <c r="G65" s="512">
        <v>0</v>
      </c>
    </row>
    <row r="66" spans="1:7" s="439" customFormat="1" x14ac:dyDescent="0.2">
      <c r="A66" s="451" t="s">
        <v>1547</v>
      </c>
      <c r="B66" s="451" t="s">
        <v>76</v>
      </c>
      <c r="C66" s="458" t="s">
        <v>1548</v>
      </c>
      <c r="D66" s="512">
        <v>9630.7865899999997</v>
      </c>
      <c r="E66" s="512">
        <v>0</v>
      </c>
      <c r="F66" s="512">
        <v>9630.7865899999997</v>
      </c>
      <c r="G66" s="512">
        <v>2579.73144</v>
      </c>
    </row>
    <row r="67" spans="1:7" s="439" customFormat="1" x14ac:dyDescent="0.2">
      <c r="A67" s="451" t="s">
        <v>1549</v>
      </c>
      <c r="B67" s="451" t="s">
        <v>1550</v>
      </c>
      <c r="C67" s="458" t="s">
        <v>1551</v>
      </c>
      <c r="D67" s="512">
        <v>0</v>
      </c>
      <c r="E67" s="512">
        <v>0</v>
      </c>
      <c r="F67" s="512">
        <v>0</v>
      </c>
      <c r="G67" s="512">
        <v>36.590000000000003</v>
      </c>
    </row>
    <row r="68" spans="1:7" s="439" customFormat="1" x14ac:dyDescent="0.2">
      <c r="A68" s="451" t="s">
        <v>1552</v>
      </c>
      <c r="B68" s="451" t="s">
        <v>1553</v>
      </c>
      <c r="C68" s="458" t="s">
        <v>1554</v>
      </c>
      <c r="D68" s="512">
        <v>15</v>
      </c>
      <c r="E68" s="512">
        <v>0</v>
      </c>
      <c r="F68" s="512">
        <v>15</v>
      </c>
      <c r="G68" s="512">
        <v>223.55699999999999</v>
      </c>
    </row>
    <row r="69" spans="1:7" s="439" customFormat="1" x14ac:dyDescent="0.2">
      <c r="A69" s="451" t="s">
        <v>1555</v>
      </c>
      <c r="B69" s="451" t="s">
        <v>1556</v>
      </c>
      <c r="C69" s="458" t="s">
        <v>1557</v>
      </c>
      <c r="D69" s="512">
        <v>77.52</v>
      </c>
      <c r="E69" s="512">
        <v>0</v>
      </c>
      <c r="F69" s="512">
        <v>77.52</v>
      </c>
      <c r="G69" s="512">
        <v>7734.5848699999997</v>
      </c>
    </row>
    <row r="70" spans="1:7" s="439" customFormat="1" x14ac:dyDescent="0.2">
      <c r="A70" s="451" t="s">
        <v>1573</v>
      </c>
      <c r="B70" s="451" t="s">
        <v>1574</v>
      </c>
      <c r="C70" s="458" t="s">
        <v>1575</v>
      </c>
      <c r="D70" s="512">
        <v>0</v>
      </c>
      <c r="E70" s="512">
        <v>0</v>
      </c>
      <c r="F70" s="512">
        <v>0</v>
      </c>
      <c r="G70" s="512">
        <v>0</v>
      </c>
    </row>
    <row r="71" spans="1:7" s="439" customFormat="1" x14ac:dyDescent="0.2">
      <c r="A71" s="451" t="s">
        <v>1579</v>
      </c>
      <c r="B71" s="451" t="s">
        <v>1580</v>
      </c>
      <c r="C71" s="458" t="s">
        <v>1581</v>
      </c>
      <c r="D71" s="512">
        <v>9050.3054600000014</v>
      </c>
      <c r="E71" s="512">
        <v>0</v>
      </c>
      <c r="F71" s="512">
        <v>9050.3054600000014</v>
      </c>
      <c r="G71" s="512">
        <v>7628.9130400000004</v>
      </c>
    </row>
    <row r="72" spans="1:7" s="439" customFormat="1" x14ac:dyDescent="0.2">
      <c r="A72" s="451" t="s">
        <v>1582</v>
      </c>
      <c r="B72" s="451" t="s">
        <v>1583</v>
      </c>
      <c r="C72" s="458" t="s">
        <v>1584</v>
      </c>
      <c r="D72" s="512">
        <v>1267.8847599999999</v>
      </c>
      <c r="E72" s="512">
        <v>0</v>
      </c>
      <c r="F72" s="512">
        <v>1267.8847599999999</v>
      </c>
      <c r="G72" s="512">
        <v>1753.0977499999999</v>
      </c>
    </row>
    <row r="73" spans="1:7" s="439" customFormat="1" x14ac:dyDescent="0.2">
      <c r="A73" s="451" t="s">
        <v>1585</v>
      </c>
      <c r="B73" s="451" t="s">
        <v>1586</v>
      </c>
      <c r="C73" s="458" t="s">
        <v>1587</v>
      </c>
      <c r="D73" s="512">
        <v>236919.67277</v>
      </c>
      <c r="E73" s="512">
        <v>0</v>
      </c>
      <c r="F73" s="512">
        <v>236919.67277</v>
      </c>
      <c r="G73" s="512">
        <v>120373.88445999999</v>
      </c>
    </row>
    <row r="74" spans="1:7" s="439" customFormat="1" x14ac:dyDescent="0.2">
      <c r="A74" s="513" t="s">
        <v>1588</v>
      </c>
      <c r="B74" s="513" t="s">
        <v>1589</v>
      </c>
      <c r="C74" s="514" t="s">
        <v>1590</v>
      </c>
      <c r="D74" s="515">
        <v>22160.268</v>
      </c>
      <c r="E74" s="515">
        <v>1914.337</v>
      </c>
      <c r="F74" s="515">
        <v>20245.931</v>
      </c>
      <c r="G74" s="515">
        <v>15175.35456</v>
      </c>
    </row>
    <row r="75" spans="1:7" s="511" customFormat="1" x14ac:dyDescent="0.2">
      <c r="A75" s="490" t="s">
        <v>1591</v>
      </c>
      <c r="B75" s="490" t="s">
        <v>1592</v>
      </c>
      <c r="C75" s="491" t="s">
        <v>70</v>
      </c>
      <c r="D75" s="450">
        <v>522631.50506</v>
      </c>
      <c r="E75" s="450">
        <v>0</v>
      </c>
      <c r="F75" s="450">
        <v>522631.50506</v>
      </c>
      <c r="G75" s="450">
        <v>515403.80926999997</v>
      </c>
    </row>
    <row r="76" spans="1:7" s="439" customFormat="1" x14ac:dyDescent="0.2">
      <c r="A76" s="457" t="s">
        <v>1593</v>
      </c>
      <c r="B76" s="457" t="s">
        <v>1594</v>
      </c>
      <c r="C76" s="498" t="s">
        <v>1595</v>
      </c>
      <c r="D76" s="453"/>
      <c r="E76" s="453"/>
      <c r="F76" s="453"/>
      <c r="G76" s="453"/>
    </row>
    <row r="77" spans="1:7" s="439" customFormat="1" x14ac:dyDescent="0.2">
      <c r="A77" s="451" t="s">
        <v>1596</v>
      </c>
      <c r="B77" s="451" t="s">
        <v>1597</v>
      </c>
      <c r="C77" s="458" t="s">
        <v>1598</v>
      </c>
      <c r="D77" s="453"/>
      <c r="E77" s="453"/>
      <c r="F77" s="453"/>
      <c r="G77" s="453"/>
    </row>
    <row r="78" spans="1:7" s="439" customFormat="1" x14ac:dyDescent="0.2">
      <c r="A78" s="451" t="s">
        <v>1599</v>
      </c>
      <c r="B78" s="451" t="s">
        <v>1600</v>
      </c>
      <c r="C78" s="458" t="s">
        <v>1601</v>
      </c>
      <c r="D78" s="453"/>
      <c r="E78" s="453"/>
      <c r="F78" s="453"/>
      <c r="G78" s="453"/>
    </row>
    <row r="79" spans="1:7" s="439" customFormat="1" x14ac:dyDescent="0.2">
      <c r="A79" s="451" t="s">
        <v>1602</v>
      </c>
      <c r="B79" s="451" t="s">
        <v>1603</v>
      </c>
      <c r="C79" s="458" t="s">
        <v>1604</v>
      </c>
      <c r="D79" s="453">
        <v>202.77195999999998</v>
      </c>
      <c r="E79" s="453"/>
      <c r="F79" s="453">
        <v>202.77195999999998</v>
      </c>
      <c r="G79" s="453">
        <v>202.75163000000001</v>
      </c>
    </row>
    <row r="80" spans="1:7" s="439" customFormat="1" x14ac:dyDescent="0.2">
      <c r="A80" s="451" t="s">
        <v>1605</v>
      </c>
      <c r="B80" s="451" t="s">
        <v>1606</v>
      </c>
      <c r="C80" s="458" t="s">
        <v>1607</v>
      </c>
      <c r="D80" s="453">
        <v>3276.8485299999998</v>
      </c>
      <c r="E80" s="453"/>
      <c r="F80" s="453">
        <v>3276.8485299999998</v>
      </c>
      <c r="G80" s="453">
        <v>3799.1947599999999</v>
      </c>
    </row>
    <row r="81" spans="1:7" s="439" customFormat="1" x14ac:dyDescent="0.2">
      <c r="A81" s="451" t="s">
        <v>1608</v>
      </c>
      <c r="B81" s="451" t="s">
        <v>1609</v>
      </c>
      <c r="C81" s="458" t="s">
        <v>1610</v>
      </c>
      <c r="D81" s="453">
        <v>501076.23435000004</v>
      </c>
      <c r="E81" s="453"/>
      <c r="F81" s="453">
        <v>501076.23435000004</v>
      </c>
      <c r="G81" s="453">
        <v>493830.42699000001</v>
      </c>
    </row>
    <row r="82" spans="1:7" s="439" customFormat="1" x14ac:dyDescent="0.2">
      <c r="A82" s="451" t="s">
        <v>1611</v>
      </c>
      <c r="B82" s="451" t="s">
        <v>1612</v>
      </c>
      <c r="C82" s="458" t="s">
        <v>1613</v>
      </c>
      <c r="D82" s="453">
        <v>14893.880009999999</v>
      </c>
      <c r="E82" s="453"/>
      <c r="F82" s="453">
        <v>14893.880009999999</v>
      </c>
      <c r="G82" s="453">
        <v>13530.748019999999</v>
      </c>
    </row>
    <row r="83" spans="1:7" s="439" customFormat="1" x14ac:dyDescent="0.2">
      <c r="A83" s="451" t="s">
        <v>1620</v>
      </c>
      <c r="B83" s="451" t="s">
        <v>1621</v>
      </c>
      <c r="C83" s="458" t="s">
        <v>1622</v>
      </c>
      <c r="D83" s="453">
        <v>1245.48694</v>
      </c>
      <c r="E83" s="453"/>
      <c r="F83" s="453">
        <v>1245.48694</v>
      </c>
      <c r="G83" s="453">
        <v>2365.8834999999999</v>
      </c>
    </row>
    <row r="84" spans="1:7" s="439" customFormat="1" x14ac:dyDescent="0.2">
      <c r="A84" s="451" t="s">
        <v>1623</v>
      </c>
      <c r="B84" s="451" t="s">
        <v>1624</v>
      </c>
      <c r="C84" s="458" t="s">
        <v>1625</v>
      </c>
      <c r="D84" s="453">
        <v>74</v>
      </c>
      <c r="E84" s="453"/>
      <c r="F84" s="453">
        <v>74</v>
      </c>
      <c r="G84" s="453">
        <v>47.747</v>
      </c>
    </row>
    <row r="85" spans="1:7" s="439" customFormat="1" x14ac:dyDescent="0.2">
      <c r="A85" s="459" t="s">
        <v>1626</v>
      </c>
      <c r="B85" s="459" t="s">
        <v>1627</v>
      </c>
      <c r="C85" s="460" t="s">
        <v>1628</v>
      </c>
      <c r="D85" s="464">
        <v>1862.2832700000001</v>
      </c>
      <c r="E85" s="464"/>
      <c r="F85" s="464">
        <v>1862.2832700000001</v>
      </c>
      <c r="G85" s="464">
        <v>1627.0573700000002</v>
      </c>
    </row>
    <row r="86" spans="1:7" s="439" customFormat="1" x14ac:dyDescent="0.2">
      <c r="A86" s="516"/>
      <c r="B86" s="516"/>
      <c r="C86" s="516"/>
      <c r="D86" s="517"/>
      <c r="E86" s="518"/>
      <c r="F86" s="517"/>
      <c r="G86" s="517"/>
    </row>
    <row r="87" spans="1:7" s="439" customFormat="1" x14ac:dyDescent="0.2">
      <c r="A87" s="516"/>
      <c r="B87" s="516"/>
      <c r="C87" s="516"/>
      <c r="D87" s="517"/>
      <c r="E87" s="518"/>
      <c r="F87" s="517"/>
      <c r="G87" s="517"/>
    </row>
    <row r="88" spans="1:7" s="439" customFormat="1" x14ac:dyDescent="0.2">
      <c r="A88" s="505"/>
      <c r="B88" s="506"/>
      <c r="C88" s="507"/>
      <c r="D88" s="474">
        <v>1</v>
      </c>
      <c r="E88" s="474">
        <v>2</v>
      </c>
      <c r="F88" s="477"/>
      <c r="G88" s="478"/>
    </row>
    <row r="89" spans="1:7" ht="12.75" customHeight="1" x14ac:dyDescent="0.2">
      <c r="A89" s="1204" t="s">
        <v>1352</v>
      </c>
      <c r="B89" s="1205"/>
      <c r="C89" s="1210" t="s">
        <v>1353</v>
      </c>
      <c r="D89" s="1224" t="s">
        <v>1354</v>
      </c>
      <c r="E89" s="1224"/>
      <c r="F89" s="477"/>
      <c r="G89" s="478"/>
    </row>
    <row r="90" spans="1:7" s="446" customFormat="1" ht="12.75" customHeight="1" x14ac:dyDescent="0.2">
      <c r="A90" s="1208"/>
      <c r="B90" s="1209"/>
      <c r="C90" s="1215"/>
      <c r="D90" s="479" t="s">
        <v>1355</v>
      </c>
      <c r="E90" s="480" t="s">
        <v>1356</v>
      </c>
      <c r="F90" s="477"/>
      <c r="G90" s="478"/>
    </row>
    <row r="91" spans="1:7" s="446" customFormat="1" x14ac:dyDescent="0.2">
      <c r="A91" s="490"/>
      <c r="B91" s="490" t="s">
        <v>1629</v>
      </c>
      <c r="C91" s="491" t="s">
        <v>70</v>
      </c>
      <c r="D91" s="450">
        <v>7644604.22437</v>
      </c>
      <c r="E91" s="450">
        <v>7295290.5263</v>
      </c>
      <c r="F91" s="475"/>
      <c r="G91" s="476"/>
    </row>
    <row r="92" spans="1:7" s="511" customFormat="1" x14ac:dyDescent="0.2">
      <c r="A92" s="490" t="s">
        <v>1630</v>
      </c>
      <c r="B92" s="490" t="s">
        <v>1631</v>
      </c>
      <c r="C92" s="491" t="s">
        <v>70</v>
      </c>
      <c r="D92" s="450">
        <v>6225306.8767400002</v>
      </c>
      <c r="E92" s="450">
        <v>6067048.2763499999</v>
      </c>
      <c r="F92" s="475"/>
      <c r="G92" s="476"/>
    </row>
    <row r="93" spans="1:7" s="511" customFormat="1" ht="12.75" customHeight="1" x14ac:dyDescent="0.2">
      <c r="A93" s="490" t="s">
        <v>1632</v>
      </c>
      <c r="B93" s="490" t="s">
        <v>1633</v>
      </c>
      <c r="C93" s="491" t="s">
        <v>70</v>
      </c>
      <c r="D93" s="450">
        <v>6508112.7202700004</v>
      </c>
      <c r="E93" s="450">
        <v>6212403.7555200001</v>
      </c>
      <c r="F93" s="475"/>
      <c r="G93" s="476"/>
    </row>
    <row r="94" spans="1:7" s="511" customFormat="1" x14ac:dyDescent="0.2">
      <c r="A94" s="451" t="s">
        <v>1634</v>
      </c>
      <c r="B94" s="451" t="s">
        <v>1635</v>
      </c>
      <c r="C94" s="458" t="s">
        <v>1636</v>
      </c>
      <c r="D94" s="453">
        <v>5152535.0708299996</v>
      </c>
      <c r="E94" s="453">
        <v>5027962.4556</v>
      </c>
      <c r="F94" s="477"/>
      <c r="G94" s="478"/>
    </row>
    <row r="95" spans="1:7" s="439" customFormat="1" x14ac:dyDescent="0.2">
      <c r="A95" s="451" t="s">
        <v>1637</v>
      </c>
      <c r="B95" s="451" t="s">
        <v>1638</v>
      </c>
      <c r="C95" s="458" t="s">
        <v>1639</v>
      </c>
      <c r="D95" s="512">
        <v>1334392.1042299999</v>
      </c>
      <c r="E95" s="512">
        <v>1163255.75471</v>
      </c>
      <c r="F95" s="477"/>
      <c r="G95" s="468"/>
    </row>
    <row r="96" spans="1:7" s="439" customFormat="1" x14ac:dyDescent="0.2">
      <c r="A96" s="451" t="s">
        <v>1640</v>
      </c>
      <c r="B96" s="451" t="s">
        <v>1641</v>
      </c>
      <c r="C96" s="458" t="s">
        <v>1642</v>
      </c>
      <c r="D96" s="512">
        <v>0</v>
      </c>
      <c r="E96" s="512">
        <v>0</v>
      </c>
      <c r="F96" s="481"/>
      <c r="G96" s="468"/>
    </row>
    <row r="97" spans="1:7" s="439" customFormat="1" x14ac:dyDescent="0.2">
      <c r="A97" s="451" t="s">
        <v>1643</v>
      </c>
      <c r="B97" s="451" t="s">
        <v>1644</v>
      </c>
      <c r="C97" s="458" t="s">
        <v>1645</v>
      </c>
      <c r="D97" s="512">
        <v>0</v>
      </c>
      <c r="E97" s="512">
        <v>0</v>
      </c>
      <c r="F97" s="481"/>
      <c r="G97" s="468"/>
    </row>
    <row r="98" spans="1:7" s="439" customFormat="1" x14ac:dyDescent="0.2">
      <c r="A98" s="451" t="s">
        <v>1646</v>
      </c>
      <c r="B98" s="451" t="s">
        <v>1647</v>
      </c>
      <c r="C98" s="458" t="s">
        <v>1648</v>
      </c>
      <c r="D98" s="512">
        <v>0</v>
      </c>
      <c r="E98" s="512">
        <v>0</v>
      </c>
      <c r="F98" s="481"/>
      <c r="G98" s="468"/>
    </row>
    <row r="99" spans="1:7" s="439" customFormat="1" x14ac:dyDescent="0.2">
      <c r="A99" s="451" t="s">
        <v>1649</v>
      </c>
      <c r="B99" s="451" t="s">
        <v>1650</v>
      </c>
      <c r="C99" s="458" t="s">
        <v>1651</v>
      </c>
      <c r="D99" s="512">
        <v>21185.54521</v>
      </c>
      <c r="E99" s="512">
        <v>21185.54521</v>
      </c>
      <c r="F99" s="481"/>
      <c r="G99" s="468"/>
    </row>
    <row r="100" spans="1:7" s="439" customFormat="1" x14ac:dyDescent="0.2">
      <c r="A100" s="490" t="s">
        <v>1652</v>
      </c>
      <c r="B100" s="490" t="s">
        <v>1653</v>
      </c>
      <c r="C100" s="491" t="s">
        <v>70</v>
      </c>
      <c r="D100" s="450">
        <v>155574.32230999999</v>
      </c>
      <c r="E100" s="450">
        <v>179540.54502000002</v>
      </c>
      <c r="F100" s="475"/>
      <c r="G100" s="476"/>
    </row>
    <row r="101" spans="1:7" s="511" customFormat="1" x14ac:dyDescent="0.2">
      <c r="A101" s="451" t="s">
        <v>1654</v>
      </c>
      <c r="B101" s="451" t="s">
        <v>1655</v>
      </c>
      <c r="C101" s="458" t="s">
        <v>1656</v>
      </c>
      <c r="D101" s="453">
        <v>3730.2439399999998</v>
      </c>
      <c r="E101" s="453">
        <v>3908.2439399999998</v>
      </c>
      <c r="F101" s="477"/>
      <c r="G101" s="478"/>
    </row>
    <row r="102" spans="1:7" s="439" customFormat="1" x14ac:dyDescent="0.2">
      <c r="A102" s="451" t="s">
        <v>1657</v>
      </c>
      <c r="B102" s="451" t="s">
        <v>1658</v>
      </c>
      <c r="C102" s="458" t="s">
        <v>1659</v>
      </c>
      <c r="D102" s="512">
        <v>17118.290559999998</v>
      </c>
      <c r="E102" s="512">
        <v>17315.405360000001</v>
      </c>
      <c r="F102" s="477"/>
      <c r="G102" s="478"/>
    </row>
    <row r="103" spans="1:7" s="439" customFormat="1" ht="12.75" customHeight="1" x14ac:dyDescent="0.2">
      <c r="A103" s="451" t="s">
        <v>1660</v>
      </c>
      <c r="B103" s="451" t="s">
        <v>1661</v>
      </c>
      <c r="C103" s="458" t="s">
        <v>1662</v>
      </c>
      <c r="D103" s="512">
        <v>15449.775820000001</v>
      </c>
      <c r="E103" s="512">
        <v>16824.161469999999</v>
      </c>
      <c r="F103" s="477"/>
      <c r="G103" s="478"/>
    </row>
    <row r="104" spans="1:7" s="439" customFormat="1" ht="13.5" customHeight="1" x14ac:dyDescent="0.2">
      <c r="A104" s="451" t="s">
        <v>1663</v>
      </c>
      <c r="B104" s="451" t="s">
        <v>1664</v>
      </c>
      <c r="C104" s="458" t="s">
        <v>1665</v>
      </c>
      <c r="D104" s="512">
        <v>9821.0225200000004</v>
      </c>
      <c r="E104" s="512">
        <v>8578.5851000000002</v>
      </c>
      <c r="F104" s="481"/>
      <c r="G104" s="468"/>
    </row>
    <row r="105" spans="1:7" s="439" customFormat="1" x14ac:dyDescent="0.2">
      <c r="A105" s="451" t="s">
        <v>1666</v>
      </c>
      <c r="B105" s="451" t="s">
        <v>1667</v>
      </c>
      <c r="C105" s="458" t="s">
        <v>1668</v>
      </c>
      <c r="D105" s="512">
        <v>109454.98947</v>
      </c>
      <c r="E105" s="512">
        <v>132914.14915000001</v>
      </c>
      <c r="F105" s="477"/>
      <c r="G105" s="478"/>
    </row>
    <row r="106" spans="1:7" s="439" customFormat="1" x14ac:dyDescent="0.2">
      <c r="A106" s="490" t="s">
        <v>1672</v>
      </c>
      <c r="B106" s="490" t="s">
        <v>1673</v>
      </c>
      <c r="C106" s="491" t="s">
        <v>70</v>
      </c>
      <c r="D106" s="450">
        <v>-438380.16583999997</v>
      </c>
      <c r="E106" s="450">
        <v>-324896.02419000003</v>
      </c>
      <c r="F106" s="475"/>
      <c r="G106" s="476"/>
    </row>
    <row r="107" spans="1:7" s="439" customFormat="1" x14ac:dyDescent="0.2">
      <c r="A107" s="451" t="s">
        <v>1674</v>
      </c>
      <c r="B107" s="451" t="s">
        <v>1675</v>
      </c>
      <c r="C107" s="458" t="s">
        <v>70</v>
      </c>
      <c r="D107" s="453">
        <v>-111294.54045</v>
      </c>
      <c r="E107" s="453">
        <v>-68160.155499999993</v>
      </c>
      <c r="F107" s="477"/>
      <c r="G107" s="468"/>
    </row>
    <row r="108" spans="1:7" s="511" customFormat="1" x14ac:dyDescent="0.2">
      <c r="A108" s="451" t="s">
        <v>1676</v>
      </c>
      <c r="B108" s="451" t="s">
        <v>1677</v>
      </c>
      <c r="C108" s="458" t="s">
        <v>1678</v>
      </c>
      <c r="D108" s="512">
        <v>0</v>
      </c>
      <c r="E108" s="512">
        <v>0</v>
      </c>
      <c r="F108" s="481"/>
      <c r="G108" s="478"/>
    </row>
    <row r="109" spans="1:7" s="439" customFormat="1" x14ac:dyDescent="0.2">
      <c r="A109" s="451" t="s">
        <v>1679</v>
      </c>
      <c r="B109" s="451" t="s">
        <v>1680</v>
      </c>
      <c r="C109" s="458" t="s">
        <v>1681</v>
      </c>
      <c r="D109" s="512">
        <v>-327085.62539</v>
      </c>
      <c r="E109" s="512">
        <v>-256735.86869</v>
      </c>
      <c r="F109" s="481"/>
      <c r="G109" s="468"/>
    </row>
    <row r="110" spans="1:7" s="439" customFormat="1" x14ac:dyDescent="0.2">
      <c r="A110" s="490" t="s">
        <v>1682</v>
      </c>
      <c r="B110" s="490" t="s">
        <v>1683</v>
      </c>
      <c r="C110" s="491" t="s">
        <v>70</v>
      </c>
      <c r="D110" s="450">
        <v>1419297.3476300002</v>
      </c>
      <c r="E110" s="450">
        <v>1228242.2499500001</v>
      </c>
      <c r="F110" s="475"/>
      <c r="G110" s="476"/>
    </row>
    <row r="111" spans="1:7" s="439" customFormat="1" x14ac:dyDescent="0.2">
      <c r="A111" s="490" t="s">
        <v>1684</v>
      </c>
      <c r="B111" s="490" t="s">
        <v>1685</v>
      </c>
      <c r="C111" s="491" t="s">
        <v>70</v>
      </c>
      <c r="D111" s="450">
        <v>3000</v>
      </c>
      <c r="E111" s="450">
        <v>3270</v>
      </c>
      <c r="F111" s="475"/>
      <c r="G111" s="476"/>
    </row>
    <row r="112" spans="1:7" s="511" customFormat="1" x14ac:dyDescent="0.2">
      <c r="A112" s="451" t="s">
        <v>1686</v>
      </c>
      <c r="B112" s="451" t="s">
        <v>1685</v>
      </c>
      <c r="C112" s="458" t="s">
        <v>1687</v>
      </c>
      <c r="D112" s="453">
        <v>3000</v>
      </c>
      <c r="E112" s="453">
        <v>3270</v>
      </c>
      <c r="F112" s="481"/>
      <c r="G112" s="468"/>
    </row>
    <row r="113" spans="1:7" s="511" customFormat="1" x14ac:dyDescent="0.2">
      <c r="A113" s="490" t="s">
        <v>1688</v>
      </c>
      <c r="B113" s="490" t="s">
        <v>1689</v>
      </c>
      <c r="C113" s="491" t="s">
        <v>70</v>
      </c>
      <c r="D113" s="450">
        <v>212532.47424000001</v>
      </c>
      <c r="E113" s="450">
        <v>115746.46487000001</v>
      </c>
      <c r="F113" s="475"/>
      <c r="G113" s="476"/>
    </row>
    <row r="114" spans="1:7" s="439" customFormat="1" x14ac:dyDescent="0.2">
      <c r="A114" s="451" t="s">
        <v>1690</v>
      </c>
      <c r="B114" s="451" t="s">
        <v>1691</v>
      </c>
      <c r="C114" s="458" t="s">
        <v>1692</v>
      </c>
      <c r="D114" s="453">
        <v>22983</v>
      </c>
      <c r="E114" s="453">
        <v>25983</v>
      </c>
      <c r="F114" s="481"/>
      <c r="G114" s="468"/>
    </row>
    <row r="115" spans="1:7" s="511" customFormat="1" x14ac:dyDescent="0.2">
      <c r="A115" s="451" t="s">
        <v>1693</v>
      </c>
      <c r="B115" s="451" t="s">
        <v>1694</v>
      </c>
      <c r="C115" s="458" t="s">
        <v>1695</v>
      </c>
      <c r="D115" s="512">
        <v>71849.936099999992</v>
      </c>
      <c r="E115" s="512">
        <v>40659.782850000003</v>
      </c>
      <c r="F115" s="481"/>
      <c r="G115" s="468"/>
    </row>
    <row r="116" spans="1:7" s="439" customFormat="1" x14ac:dyDescent="0.2">
      <c r="A116" s="451" t="s">
        <v>1699</v>
      </c>
      <c r="B116" s="451" t="s">
        <v>1700</v>
      </c>
      <c r="C116" s="458" t="s">
        <v>1701</v>
      </c>
      <c r="D116" s="512">
        <v>33126.169000000002</v>
      </c>
      <c r="E116" s="512">
        <v>33126.169000000002</v>
      </c>
      <c r="F116" s="481"/>
      <c r="G116" s="468"/>
    </row>
    <row r="117" spans="1:7" s="439" customFormat="1" x14ac:dyDescent="0.2">
      <c r="A117" s="451" t="s">
        <v>1708</v>
      </c>
      <c r="B117" s="451" t="s">
        <v>1709</v>
      </c>
      <c r="C117" s="458" t="s">
        <v>1710</v>
      </c>
      <c r="D117" s="512">
        <v>9841.7660999999989</v>
      </c>
      <c r="E117" s="512">
        <v>13007.51302</v>
      </c>
      <c r="F117" s="481"/>
      <c r="G117" s="468"/>
    </row>
    <row r="118" spans="1:7" s="439" customFormat="1" x14ac:dyDescent="0.2">
      <c r="A118" s="451" t="s">
        <v>1711</v>
      </c>
      <c r="B118" s="451" t="s">
        <v>1712</v>
      </c>
      <c r="C118" s="458" t="s">
        <v>1713</v>
      </c>
      <c r="D118" s="512">
        <v>74731.603040000002</v>
      </c>
      <c r="E118" s="512">
        <v>2970</v>
      </c>
      <c r="F118" s="481"/>
      <c r="G118" s="468"/>
    </row>
    <row r="119" spans="1:7" s="439" customFormat="1" x14ac:dyDescent="0.2">
      <c r="A119" s="490" t="s">
        <v>1714</v>
      </c>
      <c r="B119" s="490" t="s">
        <v>1715</v>
      </c>
      <c r="C119" s="491" t="s">
        <v>70</v>
      </c>
      <c r="D119" s="450">
        <v>1203764.8733900001</v>
      </c>
      <c r="E119" s="450">
        <v>1109225.7850799998</v>
      </c>
      <c r="F119" s="475"/>
      <c r="G119" s="476"/>
    </row>
    <row r="120" spans="1:7" s="439" customFormat="1" x14ac:dyDescent="0.2">
      <c r="A120" s="451" t="s">
        <v>1716</v>
      </c>
      <c r="B120" s="451" t="s">
        <v>1717</v>
      </c>
      <c r="C120" s="458" t="s">
        <v>1718</v>
      </c>
      <c r="D120" s="453">
        <v>78200</v>
      </c>
      <c r="E120" s="453">
        <v>84700</v>
      </c>
      <c r="F120" s="481"/>
      <c r="G120" s="468"/>
    </row>
    <row r="121" spans="1:7" s="439" customFormat="1" x14ac:dyDescent="0.2">
      <c r="A121" s="451" t="s">
        <v>1725</v>
      </c>
      <c r="B121" s="451" t="s">
        <v>1726</v>
      </c>
      <c r="C121" s="458" t="s">
        <v>1727</v>
      </c>
      <c r="D121" s="512">
        <v>0</v>
      </c>
      <c r="E121" s="512">
        <v>0</v>
      </c>
      <c r="F121" s="481"/>
      <c r="G121" s="468"/>
    </row>
    <row r="122" spans="1:7" s="511" customFormat="1" x14ac:dyDescent="0.2">
      <c r="A122" s="451" t="s">
        <v>1728</v>
      </c>
      <c r="B122" s="451" t="s">
        <v>1729</v>
      </c>
      <c r="C122" s="458" t="s">
        <v>1730</v>
      </c>
      <c r="D122" s="512">
        <v>529369.54302999994</v>
      </c>
      <c r="E122" s="512">
        <v>468557.10736999998</v>
      </c>
      <c r="F122" s="477"/>
      <c r="G122" s="478"/>
    </row>
    <row r="123" spans="1:7" s="439" customFormat="1" x14ac:dyDescent="0.2">
      <c r="A123" s="451" t="s">
        <v>1734</v>
      </c>
      <c r="B123" s="451" t="s">
        <v>1735</v>
      </c>
      <c r="C123" s="458" t="s">
        <v>1736</v>
      </c>
      <c r="D123" s="512">
        <v>24443.382120000002</v>
      </c>
      <c r="E123" s="512">
        <v>24307.98532</v>
      </c>
      <c r="F123" s="477"/>
      <c r="G123" s="478"/>
    </row>
    <row r="124" spans="1:7" s="439" customFormat="1" ht="12.75" customHeight="1" x14ac:dyDescent="0.2">
      <c r="A124" s="451" t="s">
        <v>1740</v>
      </c>
      <c r="B124" s="451" t="s">
        <v>1741</v>
      </c>
      <c r="C124" s="458" t="s">
        <v>1742</v>
      </c>
      <c r="D124" s="512">
        <v>44929.564829999996</v>
      </c>
      <c r="E124" s="512">
        <v>0</v>
      </c>
      <c r="F124" s="481"/>
      <c r="G124" s="468"/>
    </row>
    <row r="125" spans="1:7" s="439" customFormat="1" ht="12.75" customHeight="1" x14ac:dyDescent="0.2">
      <c r="A125" s="451" t="s">
        <v>1743</v>
      </c>
      <c r="B125" s="451" t="s">
        <v>1744</v>
      </c>
      <c r="C125" s="458" t="s">
        <v>1745</v>
      </c>
      <c r="D125" s="512">
        <v>214274.035</v>
      </c>
      <c r="E125" s="512">
        <v>192085.02100000001</v>
      </c>
      <c r="F125" s="477"/>
      <c r="G125" s="478"/>
    </row>
    <row r="126" spans="1:7" s="439" customFormat="1" ht="12.75" customHeight="1" x14ac:dyDescent="0.2">
      <c r="A126" s="451" t="s">
        <v>1746</v>
      </c>
      <c r="B126" s="451" t="s">
        <v>1747</v>
      </c>
      <c r="C126" s="458" t="s">
        <v>1748</v>
      </c>
      <c r="D126" s="512">
        <v>1384.681</v>
      </c>
      <c r="E126" s="512">
        <v>1610.6208700000002</v>
      </c>
      <c r="F126" s="477"/>
      <c r="G126" s="478"/>
    </row>
    <row r="127" spans="1:7" s="439" customFormat="1" ht="12.75" customHeight="1" x14ac:dyDescent="0.2">
      <c r="A127" s="451" t="s">
        <v>1749</v>
      </c>
      <c r="B127" s="451" t="s">
        <v>1533</v>
      </c>
      <c r="C127" s="458" t="s">
        <v>1534</v>
      </c>
      <c r="D127" s="512">
        <v>84365.34375</v>
      </c>
      <c r="E127" s="512">
        <v>76442.064499999993</v>
      </c>
      <c r="F127" s="477"/>
      <c r="G127" s="478"/>
    </row>
    <row r="128" spans="1:7" s="439" customFormat="1" ht="12.75" customHeight="1" x14ac:dyDescent="0.2">
      <c r="A128" s="451" t="s">
        <v>1750</v>
      </c>
      <c r="B128" s="451" t="s">
        <v>1536</v>
      </c>
      <c r="C128" s="458" t="s">
        <v>1537</v>
      </c>
      <c r="D128" s="512">
        <v>38588.231</v>
      </c>
      <c r="E128" s="512">
        <v>34673.576999999997</v>
      </c>
      <c r="F128" s="477"/>
      <c r="G128" s="478"/>
    </row>
    <row r="129" spans="1:7" s="439" customFormat="1" ht="12.75" customHeight="1" x14ac:dyDescent="0.2">
      <c r="A129" s="451" t="s">
        <v>1751</v>
      </c>
      <c r="B129" s="451" t="s">
        <v>1539</v>
      </c>
      <c r="C129" s="458" t="s">
        <v>1540</v>
      </c>
      <c r="D129" s="512">
        <v>3.6</v>
      </c>
      <c r="E129" s="512">
        <v>0</v>
      </c>
      <c r="F129" s="477"/>
      <c r="G129" s="478"/>
    </row>
    <row r="130" spans="1:7" s="439" customFormat="1" ht="12.75" customHeight="1" x14ac:dyDescent="0.2">
      <c r="A130" s="451" t="s">
        <v>1752</v>
      </c>
      <c r="B130" s="451" t="s">
        <v>1542</v>
      </c>
      <c r="C130" s="458" t="s">
        <v>1543</v>
      </c>
      <c r="D130" s="512">
        <v>99.54</v>
      </c>
      <c r="E130" s="512">
        <v>0.76</v>
      </c>
      <c r="F130" s="481"/>
      <c r="G130" s="468"/>
    </row>
    <row r="131" spans="1:7" s="439" customFormat="1" ht="12.75" customHeight="1" x14ac:dyDescent="0.2">
      <c r="A131" s="451" t="s">
        <v>1753</v>
      </c>
      <c r="B131" s="451" t="s">
        <v>1545</v>
      </c>
      <c r="C131" s="458" t="s">
        <v>1546</v>
      </c>
      <c r="D131" s="512">
        <v>40244.917000000001</v>
      </c>
      <c r="E131" s="512">
        <v>34654.705999999998</v>
      </c>
      <c r="F131" s="477"/>
      <c r="G131" s="478"/>
    </row>
    <row r="132" spans="1:7" s="439" customFormat="1" ht="12.75" customHeight="1" x14ac:dyDescent="0.2">
      <c r="A132" s="451" t="s">
        <v>1754</v>
      </c>
      <c r="B132" s="451" t="s">
        <v>76</v>
      </c>
      <c r="C132" s="458" t="s">
        <v>1548</v>
      </c>
      <c r="D132" s="512">
        <v>5054.7252400000007</v>
      </c>
      <c r="E132" s="512">
        <v>1775.7634599999999</v>
      </c>
      <c r="F132" s="481"/>
      <c r="G132" s="468"/>
    </row>
    <row r="133" spans="1:7" s="439" customFormat="1" ht="12.75" customHeight="1" x14ac:dyDescent="0.2">
      <c r="A133" s="451" t="s">
        <v>1755</v>
      </c>
      <c r="B133" s="451" t="s">
        <v>1756</v>
      </c>
      <c r="C133" s="458" t="s">
        <v>1757</v>
      </c>
      <c r="D133" s="512">
        <v>0</v>
      </c>
      <c r="E133" s="512">
        <v>0</v>
      </c>
      <c r="F133" s="477"/>
      <c r="G133" s="478"/>
    </row>
    <row r="134" spans="1:7" s="439" customFormat="1" ht="12.75" customHeight="1" x14ac:dyDescent="0.2">
      <c r="A134" s="451" t="s">
        <v>1758</v>
      </c>
      <c r="B134" s="451" t="s">
        <v>1759</v>
      </c>
      <c r="C134" s="458" t="s">
        <v>1760</v>
      </c>
      <c r="D134" s="512">
        <v>25</v>
      </c>
      <c r="E134" s="512">
        <v>40.185000000000002</v>
      </c>
      <c r="F134" s="481"/>
      <c r="G134" s="468"/>
    </row>
    <row r="135" spans="1:7" s="439" customFormat="1" ht="12.75" customHeight="1" x14ac:dyDescent="0.2">
      <c r="A135" s="451" t="s">
        <v>1761</v>
      </c>
      <c r="B135" s="451" t="s">
        <v>1762</v>
      </c>
      <c r="C135" s="458" t="s">
        <v>1763</v>
      </c>
      <c r="D135" s="512">
        <v>392.28960999999998</v>
      </c>
      <c r="E135" s="512">
        <v>2960.5455000000002</v>
      </c>
      <c r="F135" s="477"/>
      <c r="G135" s="478"/>
    </row>
    <row r="136" spans="1:7" s="439" customFormat="1" ht="12.75" customHeight="1" x14ac:dyDescent="0.2">
      <c r="A136" s="451" t="s">
        <v>1777</v>
      </c>
      <c r="B136" s="451" t="s">
        <v>1778</v>
      </c>
      <c r="C136" s="458" t="s">
        <v>1779</v>
      </c>
      <c r="D136" s="512">
        <v>12623.60374</v>
      </c>
      <c r="E136" s="512">
        <v>9841.143</v>
      </c>
      <c r="F136" s="481"/>
      <c r="G136" s="468"/>
    </row>
    <row r="137" spans="1:7" s="439" customFormat="1" ht="12.75" customHeight="1" x14ac:dyDescent="0.2">
      <c r="A137" s="454" t="s">
        <v>1781</v>
      </c>
      <c r="B137" s="451" t="s">
        <v>1782</v>
      </c>
      <c r="C137" s="458" t="s">
        <v>1783</v>
      </c>
      <c r="D137" s="512">
        <v>3974.58752</v>
      </c>
      <c r="E137" s="512">
        <v>4860.6487999999999</v>
      </c>
      <c r="F137" s="477"/>
      <c r="G137" s="478"/>
    </row>
    <row r="138" spans="1:7" s="439" customFormat="1" ht="12.75" customHeight="1" x14ac:dyDescent="0.2">
      <c r="A138" s="451" t="s">
        <v>1784</v>
      </c>
      <c r="B138" s="451" t="s">
        <v>1785</v>
      </c>
      <c r="C138" s="458" t="s">
        <v>1786</v>
      </c>
      <c r="D138" s="512">
        <v>4341.7824099999998</v>
      </c>
      <c r="E138" s="512">
        <v>814.05276000000003</v>
      </c>
      <c r="F138" s="481"/>
      <c r="G138" s="468"/>
    </row>
    <row r="139" spans="1:7" s="439" customFormat="1" ht="12.75" customHeight="1" x14ac:dyDescent="0.2">
      <c r="A139" s="451" t="s">
        <v>1787</v>
      </c>
      <c r="B139" s="451" t="s">
        <v>1788</v>
      </c>
      <c r="C139" s="458" t="s">
        <v>1789</v>
      </c>
      <c r="D139" s="512">
        <v>100245.50304000001</v>
      </c>
      <c r="E139" s="512">
        <v>101205.57478</v>
      </c>
      <c r="F139" s="477"/>
      <c r="G139" s="478"/>
    </row>
    <row r="140" spans="1:7" s="439" customFormat="1" ht="12.75" customHeight="1" x14ac:dyDescent="0.2">
      <c r="A140" s="459" t="s">
        <v>1790</v>
      </c>
      <c r="B140" s="459" t="s">
        <v>1791</v>
      </c>
      <c r="C140" s="460" t="s">
        <v>1792</v>
      </c>
      <c r="D140" s="464">
        <v>21204.544100000003</v>
      </c>
      <c r="E140" s="464">
        <v>70696.029720000006</v>
      </c>
      <c r="F140" s="481"/>
      <c r="G140" s="468"/>
    </row>
    <row r="141" spans="1:7" s="439" customFormat="1" x14ac:dyDescent="0.2">
      <c r="C141" s="440"/>
      <c r="D141" s="441"/>
      <c r="E141" s="441"/>
      <c r="F141" s="441"/>
      <c r="G141" s="441"/>
    </row>
    <row r="142" spans="1:7" s="439" customFormat="1" x14ac:dyDescent="0.2">
      <c r="C142" s="440"/>
      <c r="D142" s="441"/>
      <c r="E142" s="441"/>
      <c r="F142" s="441"/>
      <c r="G142" s="441"/>
    </row>
    <row r="143" spans="1:7" s="439" customFormat="1" x14ac:dyDescent="0.2">
      <c r="C143" s="440"/>
      <c r="D143" s="441"/>
      <c r="E143" s="441"/>
      <c r="F143" s="441"/>
      <c r="G143" s="441"/>
    </row>
    <row r="144" spans="1:7" s="439" customFormat="1" x14ac:dyDescent="0.2">
      <c r="C144" s="440"/>
      <c r="D144" s="441"/>
      <c r="E144" s="441"/>
      <c r="F144" s="441"/>
      <c r="G144" s="441"/>
    </row>
    <row r="145" spans="1:7" s="439" customFormat="1" x14ac:dyDescent="0.2">
      <c r="C145" s="440"/>
      <c r="D145" s="441"/>
      <c r="E145" s="441"/>
      <c r="F145" s="441"/>
      <c r="G145" s="441"/>
    </row>
    <row r="146" spans="1:7" s="439" customFormat="1" ht="12.75" customHeight="1" x14ac:dyDescent="0.2">
      <c r="C146" s="440"/>
      <c r="D146" s="441"/>
      <c r="E146" s="441"/>
      <c r="F146" s="441"/>
      <c r="G146" s="441"/>
    </row>
    <row r="147" spans="1:7" s="439" customFormat="1" x14ac:dyDescent="0.2">
      <c r="C147" s="440"/>
      <c r="D147" s="441"/>
      <c r="E147" s="441"/>
      <c r="F147" s="441"/>
      <c r="G147" s="441"/>
    </row>
    <row r="148" spans="1:7" x14ac:dyDescent="0.2">
      <c r="A148" s="439"/>
      <c r="B148" s="439"/>
      <c r="C148" s="440"/>
      <c r="D148" s="441"/>
      <c r="E148" s="441"/>
      <c r="F148" s="441"/>
      <c r="G148" s="441"/>
    </row>
    <row r="149" spans="1:7" x14ac:dyDescent="0.2">
      <c r="A149" s="439"/>
      <c r="B149" s="439"/>
      <c r="C149" s="440"/>
      <c r="D149" s="441"/>
      <c r="E149" s="441"/>
      <c r="F149" s="441"/>
      <c r="G149" s="441"/>
    </row>
    <row r="150" spans="1:7" x14ac:dyDescent="0.2">
      <c r="A150" s="439"/>
      <c r="B150" s="439"/>
      <c r="C150" s="440"/>
      <c r="D150" s="441"/>
      <c r="E150" s="441"/>
      <c r="F150" s="441"/>
      <c r="G150" s="441"/>
    </row>
    <row r="151" spans="1:7" x14ac:dyDescent="0.2">
      <c r="A151" s="439"/>
      <c r="B151" s="439"/>
      <c r="C151" s="440"/>
      <c r="D151" s="441"/>
      <c r="E151" s="441"/>
      <c r="F151" s="441"/>
      <c r="G151" s="441"/>
    </row>
    <row r="152" spans="1:7" x14ac:dyDescent="0.2">
      <c r="A152" s="439"/>
      <c r="B152" s="439"/>
      <c r="C152" s="440"/>
      <c r="D152" s="441"/>
      <c r="E152" s="441"/>
      <c r="F152" s="441"/>
      <c r="G152" s="441"/>
    </row>
    <row r="153" spans="1:7" x14ac:dyDescent="0.2">
      <c r="A153" s="445"/>
      <c r="D153" s="441"/>
      <c r="E153" s="441"/>
      <c r="F153" s="441"/>
      <c r="G153" s="441"/>
    </row>
    <row r="154" spans="1:7" x14ac:dyDescent="0.2">
      <c r="A154" s="445"/>
      <c r="D154" s="441"/>
      <c r="E154" s="441"/>
      <c r="F154" s="441"/>
      <c r="G154" s="441"/>
    </row>
    <row r="155" spans="1:7" x14ac:dyDescent="0.2">
      <c r="A155" s="445"/>
      <c r="D155" s="441"/>
      <c r="E155" s="441"/>
      <c r="F155" s="441"/>
      <c r="G155" s="441"/>
    </row>
    <row r="156" spans="1:7" x14ac:dyDescent="0.2">
      <c r="A156" s="445"/>
      <c r="D156" s="441"/>
      <c r="E156" s="441"/>
      <c r="F156" s="441"/>
      <c r="G156" s="441"/>
    </row>
    <row r="157" spans="1:7" x14ac:dyDescent="0.2">
      <c r="A157" s="445"/>
      <c r="D157" s="441"/>
      <c r="E157" s="441"/>
      <c r="F157" s="441"/>
      <c r="G157" s="441"/>
    </row>
    <row r="158" spans="1:7" x14ac:dyDescent="0.2">
      <c r="A158" s="445"/>
      <c r="D158" s="441"/>
      <c r="E158" s="441"/>
      <c r="F158" s="441"/>
      <c r="G158" s="441"/>
    </row>
    <row r="159" spans="1:7" x14ac:dyDescent="0.2">
      <c r="A159" s="445"/>
      <c r="D159" s="441"/>
      <c r="E159" s="441"/>
      <c r="F159" s="441"/>
      <c r="G159" s="441"/>
    </row>
    <row r="160" spans="1:7" x14ac:dyDescent="0.2">
      <c r="A160" s="445"/>
      <c r="D160" s="441"/>
      <c r="E160" s="441"/>
      <c r="F160" s="441"/>
      <c r="G160" s="441"/>
    </row>
    <row r="161" spans="1:7" x14ac:dyDescent="0.2">
      <c r="A161" s="445"/>
      <c r="D161" s="441"/>
      <c r="E161" s="441"/>
      <c r="F161" s="441"/>
      <c r="G161" s="441"/>
    </row>
    <row r="162" spans="1:7" x14ac:dyDescent="0.2">
      <c r="A162" s="445"/>
      <c r="D162" s="441"/>
      <c r="E162" s="441"/>
      <c r="F162" s="441"/>
      <c r="G162" s="441"/>
    </row>
    <row r="163" spans="1:7" x14ac:dyDescent="0.2">
      <c r="A163" s="445"/>
      <c r="D163" s="441"/>
      <c r="E163" s="441"/>
      <c r="F163" s="441"/>
      <c r="G163" s="441"/>
    </row>
    <row r="164" spans="1:7" x14ac:dyDescent="0.2">
      <c r="A164" s="445"/>
      <c r="D164" s="441"/>
      <c r="E164" s="441"/>
      <c r="F164" s="441"/>
      <c r="G164" s="441"/>
    </row>
    <row r="165" spans="1:7" x14ac:dyDescent="0.2">
      <c r="A165" s="445"/>
      <c r="D165" s="441"/>
      <c r="E165" s="441"/>
      <c r="F165" s="441"/>
      <c r="G165" s="441"/>
    </row>
    <row r="166" spans="1:7" x14ac:dyDescent="0.2">
      <c r="A166" s="445"/>
      <c r="D166" s="441"/>
      <c r="E166" s="441"/>
      <c r="F166" s="441"/>
      <c r="G166" s="441"/>
    </row>
    <row r="167" spans="1:7" x14ac:dyDescent="0.2">
      <c r="A167" s="445"/>
      <c r="D167" s="441"/>
      <c r="E167" s="441"/>
      <c r="F167" s="441"/>
      <c r="G167" s="441"/>
    </row>
    <row r="168" spans="1:7" x14ac:dyDescent="0.2">
      <c r="A168" s="445"/>
      <c r="D168" s="441"/>
      <c r="E168" s="441"/>
      <c r="F168" s="441"/>
      <c r="G168" s="441"/>
    </row>
    <row r="169" spans="1:7" x14ac:dyDescent="0.2">
      <c r="A169" s="445"/>
      <c r="D169" s="441"/>
      <c r="E169" s="441"/>
      <c r="F169" s="441"/>
      <c r="G169" s="441"/>
    </row>
    <row r="170" spans="1:7" x14ac:dyDescent="0.2">
      <c r="A170" s="445"/>
      <c r="D170" s="441"/>
      <c r="E170" s="441"/>
      <c r="F170" s="441"/>
      <c r="G170" s="441"/>
    </row>
    <row r="171" spans="1:7" x14ac:dyDescent="0.2">
      <c r="A171" s="445"/>
      <c r="D171" s="441"/>
      <c r="E171" s="441"/>
      <c r="F171" s="441"/>
      <c r="G171" s="441"/>
    </row>
    <row r="172" spans="1:7" x14ac:dyDescent="0.2">
      <c r="A172" s="445"/>
      <c r="D172" s="441"/>
      <c r="E172" s="441"/>
      <c r="F172" s="441"/>
      <c r="G172" s="441"/>
    </row>
    <row r="173" spans="1:7" x14ac:dyDescent="0.2">
      <c r="A173" s="445"/>
      <c r="D173" s="441"/>
      <c r="E173" s="441"/>
      <c r="F173" s="441"/>
      <c r="G173" s="441"/>
    </row>
    <row r="174" spans="1:7" x14ac:dyDescent="0.2">
      <c r="A174" s="445"/>
      <c r="D174" s="441"/>
      <c r="E174" s="441"/>
      <c r="F174" s="441"/>
      <c r="G174" s="441"/>
    </row>
    <row r="175" spans="1:7" x14ac:dyDescent="0.2">
      <c r="A175" s="445"/>
      <c r="D175" s="441"/>
      <c r="E175" s="441"/>
      <c r="F175" s="441"/>
      <c r="G175" s="441"/>
    </row>
    <row r="176" spans="1:7" x14ac:dyDescent="0.2">
      <c r="A176" s="445"/>
      <c r="D176" s="441"/>
      <c r="E176" s="441"/>
      <c r="F176" s="441"/>
      <c r="G176" s="441"/>
    </row>
    <row r="177" spans="1:7" x14ac:dyDescent="0.2">
      <c r="A177" s="445"/>
      <c r="D177" s="441"/>
      <c r="E177" s="441"/>
      <c r="F177" s="441"/>
      <c r="G177" s="441"/>
    </row>
    <row r="178" spans="1:7" x14ac:dyDescent="0.2">
      <c r="A178" s="445"/>
      <c r="D178" s="441"/>
      <c r="E178" s="441"/>
      <c r="F178" s="441"/>
      <c r="G178" s="441"/>
    </row>
    <row r="179" spans="1:7" x14ac:dyDescent="0.2">
      <c r="A179" s="445"/>
      <c r="D179" s="441"/>
      <c r="E179" s="441"/>
      <c r="F179" s="441"/>
      <c r="G179" s="441"/>
    </row>
    <row r="180" spans="1:7" x14ac:dyDescent="0.2">
      <c r="A180" s="445"/>
      <c r="D180" s="441"/>
      <c r="E180" s="441"/>
      <c r="F180" s="441"/>
      <c r="G180" s="441"/>
    </row>
    <row r="181" spans="1:7" x14ac:dyDescent="0.2">
      <c r="A181" s="445"/>
      <c r="D181" s="441"/>
      <c r="E181" s="441"/>
      <c r="F181" s="441"/>
      <c r="G181" s="441"/>
    </row>
    <row r="182" spans="1:7" x14ac:dyDescent="0.2">
      <c r="A182" s="445"/>
      <c r="D182" s="441"/>
      <c r="E182" s="441"/>
      <c r="F182" s="441"/>
      <c r="G182" s="441"/>
    </row>
    <row r="183" spans="1:7" x14ac:dyDescent="0.2">
      <c r="A183" s="445"/>
      <c r="D183" s="441"/>
      <c r="E183" s="441"/>
      <c r="F183" s="441"/>
      <c r="G183" s="441"/>
    </row>
    <row r="184" spans="1:7" x14ac:dyDescent="0.2">
      <c r="A184" s="445"/>
      <c r="D184" s="441"/>
      <c r="E184" s="441"/>
      <c r="F184" s="441"/>
      <c r="G184" s="441"/>
    </row>
    <row r="185" spans="1:7" x14ac:dyDescent="0.2">
      <c r="A185" s="445"/>
      <c r="D185" s="441"/>
      <c r="E185" s="441"/>
      <c r="F185" s="441"/>
      <c r="G185" s="441"/>
    </row>
    <row r="186" spans="1:7" x14ac:dyDescent="0.2">
      <c r="A186" s="445"/>
      <c r="D186" s="441"/>
      <c r="E186" s="441"/>
      <c r="F186" s="441"/>
      <c r="G186" s="441"/>
    </row>
    <row r="187" spans="1:7" x14ac:dyDescent="0.2">
      <c r="A187" s="445"/>
      <c r="D187" s="441"/>
      <c r="E187" s="441"/>
      <c r="F187" s="441"/>
      <c r="G187" s="441"/>
    </row>
    <row r="188" spans="1:7" x14ac:dyDescent="0.2">
      <c r="A188" s="445"/>
      <c r="D188" s="441"/>
      <c r="E188" s="441"/>
      <c r="F188" s="441"/>
      <c r="G188" s="441"/>
    </row>
    <row r="189" spans="1:7" x14ac:dyDescent="0.2">
      <c r="A189" s="445"/>
      <c r="D189" s="441"/>
      <c r="E189" s="441"/>
      <c r="F189" s="441"/>
      <c r="G189" s="441"/>
    </row>
    <row r="190" spans="1:7" x14ac:dyDescent="0.2">
      <c r="A190" s="445"/>
      <c r="D190" s="441"/>
      <c r="E190" s="441"/>
      <c r="F190" s="441"/>
      <c r="G190" s="441"/>
    </row>
    <row r="191" spans="1:7" x14ac:dyDescent="0.2">
      <c r="A191" s="445"/>
      <c r="D191" s="441"/>
      <c r="E191" s="441"/>
      <c r="F191" s="441"/>
      <c r="G191" s="441"/>
    </row>
    <row r="192" spans="1:7" x14ac:dyDescent="0.2">
      <c r="A192" s="445"/>
      <c r="D192" s="441"/>
      <c r="E192" s="441"/>
      <c r="F192" s="441"/>
      <c r="G192" s="441"/>
    </row>
    <row r="193" spans="1:7" x14ac:dyDescent="0.2">
      <c r="A193" s="445"/>
      <c r="D193" s="441"/>
      <c r="E193" s="441"/>
      <c r="F193" s="441"/>
      <c r="G193" s="441"/>
    </row>
    <row r="194" spans="1:7" x14ac:dyDescent="0.2">
      <c r="A194" s="445"/>
      <c r="D194" s="441"/>
      <c r="E194" s="441"/>
      <c r="F194" s="441"/>
      <c r="G194" s="441"/>
    </row>
    <row r="195" spans="1:7" x14ac:dyDescent="0.2">
      <c r="A195" s="445"/>
      <c r="D195" s="441"/>
      <c r="E195" s="441"/>
      <c r="F195" s="441"/>
      <c r="G195" s="441"/>
    </row>
    <row r="196" spans="1:7" x14ac:dyDescent="0.2">
      <c r="A196" s="445"/>
      <c r="D196" s="441"/>
      <c r="E196" s="441"/>
      <c r="F196" s="441"/>
      <c r="G196" s="441"/>
    </row>
    <row r="197" spans="1:7" x14ac:dyDescent="0.2">
      <c r="A197" s="445"/>
      <c r="D197" s="441"/>
      <c r="E197" s="441"/>
      <c r="F197" s="441"/>
      <c r="G197" s="441"/>
    </row>
    <row r="198" spans="1:7" x14ac:dyDescent="0.2">
      <c r="A198" s="445"/>
      <c r="D198" s="441"/>
      <c r="E198" s="441"/>
      <c r="F198" s="441"/>
      <c r="G198" s="441"/>
    </row>
    <row r="199" spans="1:7" x14ac:dyDescent="0.2">
      <c r="A199" s="445"/>
      <c r="D199" s="441"/>
      <c r="E199" s="441"/>
      <c r="F199" s="441"/>
      <c r="G199" s="441"/>
    </row>
    <row r="200" spans="1:7" x14ac:dyDescent="0.2">
      <c r="A200" s="445"/>
      <c r="D200" s="441"/>
      <c r="E200" s="441"/>
      <c r="F200" s="441"/>
      <c r="G200" s="441"/>
    </row>
    <row r="201" spans="1:7" x14ac:dyDescent="0.2">
      <c r="A201" s="445"/>
      <c r="D201" s="441"/>
      <c r="E201" s="441"/>
      <c r="F201" s="441"/>
      <c r="G201" s="441"/>
    </row>
    <row r="202" spans="1:7" x14ac:dyDescent="0.2">
      <c r="A202" s="445"/>
      <c r="D202" s="441"/>
      <c r="E202" s="441"/>
      <c r="F202" s="441"/>
      <c r="G202" s="441"/>
    </row>
    <row r="203" spans="1:7" x14ac:dyDescent="0.2">
      <c r="A203" s="445"/>
      <c r="D203" s="441"/>
      <c r="E203" s="441"/>
      <c r="F203" s="441"/>
      <c r="G203" s="441"/>
    </row>
    <row r="204" spans="1:7" x14ac:dyDescent="0.2">
      <c r="A204" s="445"/>
      <c r="D204" s="441"/>
      <c r="E204" s="441"/>
      <c r="F204" s="441"/>
      <c r="G204" s="441"/>
    </row>
    <row r="205" spans="1:7" x14ac:dyDescent="0.2">
      <c r="A205" s="445"/>
      <c r="D205" s="441"/>
      <c r="E205" s="441"/>
      <c r="F205" s="441"/>
      <c r="G205" s="441"/>
    </row>
    <row r="206" spans="1:7" x14ac:dyDescent="0.2">
      <c r="A206" s="445"/>
      <c r="D206" s="441"/>
      <c r="E206" s="441"/>
      <c r="F206" s="441"/>
      <c r="G206" s="441"/>
    </row>
    <row r="207" spans="1:7" x14ac:dyDescent="0.2">
      <c r="A207" s="445"/>
      <c r="D207" s="441"/>
      <c r="E207" s="441"/>
      <c r="F207" s="441"/>
      <c r="G207" s="441"/>
    </row>
    <row r="208" spans="1:7" x14ac:dyDescent="0.2">
      <c r="A208" s="445"/>
      <c r="D208" s="441"/>
      <c r="E208" s="441"/>
      <c r="F208" s="441"/>
      <c r="G208" s="441"/>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3" firstPageNumber="486" fitToHeight="2" orientation="portrait" useFirstPageNumber="1" r:id="rId1"/>
  <headerFooter>
    <oddHeader>&amp;L&amp;"Tahoma,Kurzíva"Závěrečný účet za rok 2018&amp;R&amp;"Tahoma,Kurzíva"Tabulka č. 42</oddHeader>
    <oddFooter>&amp;C&amp;"Tahoma,Obyčejné"&amp;P</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G27"/>
  <sheetViews>
    <sheetView showGridLines="0" zoomScaleNormal="100" zoomScaleSheetLayoutView="100" workbookViewId="0">
      <selection sqref="A1:G1"/>
    </sheetView>
  </sheetViews>
  <sheetFormatPr defaultRowHeight="14.25" x14ac:dyDescent="0.2"/>
  <cols>
    <col min="1" max="1" width="21.28515625" style="41" customWidth="1"/>
    <col min="2" max="3" width="12.85546875" style="41" customWidth="1"/>
    <col min="4" max="4" width="8.7109375" style="42" customWidth="1"/>
    <col min="5" max="6" width="12.85546875" style="42" customWidth="1"/>
    <col min="7" max="7" width="8.7109375" style="42" customWidth="1"/>
    <col min="8" max="9" width="12.85546875" style="41" customWidth="1"/>
    <col min="10" max="10" width="8.7109375" style="41" customWidth="1"/>
    <col min="11" max="11" width="15.85546875" style="41" customWidth="1"/>
    <col min="12" max="12" width="9.7109375" style="41" customWidth="1"/>
    <col min="13" max="16384" width="9.140625" style="41"/>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58" orientation="landscape" useFirstPageNumber="1" r:id="rId2"/>
  <headerFooter scaleWithDoc="0" alignWithMargins="0">
    <oddHeader>&amp;L&amp;"Tahoma,Kurzíva"&amp;9Závěrečný účet za rok 2018&amp;R&amp;"Tahoma,Kurzíva"&amp;9Graf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3" sqref="I3"/>
    </sheetView>
  </sheetViews>
  <sheetFormatPr defaultRowHeight="12.75" x14ac:dyDescent="0.2"/>
  <cols>
    <col min="1" max="1" width="6.7109375" style="485" customWidth="1"/>
    <col min="2" max="2" width="54.7109375" style="485" customWidth="1"/>
    <col min="3" max="3" width="8.5703125" style="533" customWidth="1"/>
    <col min="4" max="7" width="15.42578125" style="485" customWidth="1"/>
    <col min="8" max="16384" width="9.140625" style="485"/>
  </cols>
  <sheetData>
    <row r="1" spans="1:7" s="522" customFormat="1" ht="18" customHeight="1" x14ac:dyDescent="0.2">
      <c r="A1" s="1203" t="s">
        <v>1350</v>
      </c>
      <c r="B1" s="1203"/>
      <c r="C1" s="1203"/>
      <c r="D1" s="1203"/>
      <c r="E1" s="1203"/>
      <c r="F1" s="1203"/>
      <c r="G1" s="1203"/>
    </row>
    <row r="2" spans="1:7" s="523" customFormat="1" ht="18" customHeight="1" x14ac:dyDescent="0.2">
      <c r="A2" s="1203" t="s">
        <v>1987</v>
      </c>
      <c r="B2" s="1203"/>
      <c r="C2" s="1203"/>
      <c r="D2" s="1203"/>
      <c r="E2" s="1203"/>
      <c r="F2" s="1203"/>
      <c r="G2" s="1203"/>
    </row>
    <row r="4" spans="1:7" ht="12.75" customHeight="1" x14ac:dyDescent="0.2">
      <c r="A4" s="524"/>
      <c r="B4" s="525"/>
      <c r="C4" s="526"/>
      <c r="D4" s="527">
        <v>1</v>
      </c>
      <c r="E4" s="527">
        <v>2</v>
      </c>
      <c r="F4" s="527">
        <v>3</v>
      </c>
      <c r="G4" s="527">
        <v>4</v>
      </c>
    </row>
    <row r="5" spans="1:7" s="528" customFormat="1" ht="12.75" customHeight="1" x14ac:dyDescent="0.2">
      <c r="A5" s="1225" t="s">
        <v>1352</v>
      </c>
      <c r="B5" s="1226"/>
      <c r="C5" s="1229" t="s">
        <v>1353</v>
      </c>
      <c r="D5" s="1231" t="s">
        <v>1797</v>
      </c>
      <c r="E5" s="1231"/>
      <c r="F5" s="1231" t="s">
        <v>1798</v>
      </c>
      <c r="G5" s="1231"/>
    </row>
    <row r="6" spans="1:7" s="528" customFormat="1" ht="21" x14ac:dyDescent="0.2">
      <c r="A6" s="1227"/>
      <c r="B6" s="1228"/>
      <c r="C6" s="1230"/>
      <c r="D6" s="529" t="s">
        <v>1799</v>
      </c>
      <c r="E6" s="529" t="s">
        <v>1800</v>
      </c>
      <c r="F6" s="530" t="s">
        <v>1799</v>
      </c>
      <c r="G6" s="530" t="s">
        <v>1800</v>
      </c>
    </row>
    <row r="7" spans="1:7" s="528" customFormat="1" x14ac:dyDescent="0.2">
      <c r="A7" s="490" t="s">
        <v>1361</v>
      </c>
      <c r="B7" s="490" t="s">
        <v>1801</v>
      </c>
      <c r="C7" s="491" t="s">
        <v>70</v>
      </c>
      <c r="D7" s="531">
        <v>6947933.2330900002</v>
      </c>
      <c r="E7" s="531">
        <v>40672.257170000004</v>
      </c>
      <c r="F7" s="531">
        <v>6386567.3920499999</v>
      </c>
      <c r="G7" s="531">
        <v>38825.603350000005</v>
      </c>
    </row>
    <row r="8" spans="1:7" x14ac:dyDescent="0.2">
      <c r="A8" s="448" t="s">
        <v>1363</v>
      </c>
      <c r="B8" s="448" t="s">
        <v>1802</v>
      </c>
      <c r="C8" s="497" t="s">
        <v>70</v>
      </c>
      <c r="D8" s="531">
        <v>6945189.0258500008</v>
      </c>
      <c r="E8" s="531">
        <v>40519.51541</v>
      </c>
      <c r="F8" s="531">
        <v>6384316.9110600008</v>
      </c>
      <c r="G8" s="531">
        <v>38764.746460000002</v>
      </c>
    </row>
    <row r="9" spans="1:7" x14ac:dyDescent="0.2">
      <c r="A9" s="461" t="s">
        <v>1365</v>
      </c>
      <c r="B9" s="461" t="s">
        <v>1803</v>
      </c>
      <c r="C9" s="503" t="s">
        <v>1804</v>
      </c>
      <c r="D9" s="492">
        <v>1114636.0110799999</v>
      </c>
      <c r="E9" s="492">
        <v>5509.0826699999998</v>
      </c>
      <c r="F9" s="492">
        <v>1072579.1507999999</v>
      </c>
      <c r="G9" s="492">
        <v>4026.5580800000002</v>
      </c>
    </row>
    <row r="10" spans="1:7" x14ac:dyDescent="0.2">
      <c r="A10" s="451" t="s">
        <v>1368</v>
      </c>
      <c r="B10" s="451" t="s">
        <v>1805</v>
      </c>
      <c r="C10" s="458" t="s">
        <v>1806</v>
      </c>
      <c r="D10" s="492">
        <v>137834.08999000001</v>
      </c>
      <c r="E10" s="492">
        <v>10811.262570000001</v>
      </c>
      <c r="F10" s="492">
        <v>143144.76681999999</v>
      </c>
      <c r="G10" s="492">
        <v>10672.812480000001</v>
      </c>
    </row>
    <row r="11" spans="1:7" x14ac:dyDescent="0.2">
      <c r="A11" s="451" t="s">
        <v>1371</v>
      </c>
      <c r="B11" s="451" t="s">
        <v>1807</v>
      </c>
      <c r="C11" s="458" t="s">
        <v>1808</v>
      </c>
      <c r="D11" s="492"/>
      <c r="E11" s="492"/>
      <c r="F11" s="492"/>
      <c r="G11" s="492"/>
    </row>
    <row r="12" spans="1:7" x14ac:dyDescent="0.2">
      <c r="A12" s="451" t="s">
        <v>1374</v>
      </c>
      <c r="B12" s="451" t="s">
        <v>1809</v>
      </c>
      <c r="C12" s="458" t="s">
        <v>1810</v>
      </c>
      <c r="D12" s="492">
        <v>487293.70231999998</v>
      </c>
      <c r="E12" s="492">
        <v>7731.89059</v>
      </c>
      <c r="F12" s="492">
        <v>468598.38757999998</v>
      </c>
      <c r="G12" s="492">
        <v>7937.9987599999995</v>
      </c>
    </row>
    <row r="13" spans="1:7" x14ac:dyDescent="0.2">
      <c r="A13" s="451" t="s">
        <v>1377</v>
      </c>
      <c r="B13" s="451" t="s">
        <v>1811</v>
      </c>
      <c r="C13" s="458" t="s">
        <v>1812</v>
      </c>
      <c r="D13" s="492">
        <v>-75.981560000000002</v>
      </c>
      <c r="E13" s="492"/>
      <c r="F13" s="492">
        <v>-94.741420000000005</v>
      </c>
      <c r="G13" s="492"/>
    </row>
    <row r="14" spans="1:7" x14ac:dyDescent="0.2">
      <c r="A14" s="451" t="s">
        <v>1380</v>
      </c>
      <c r="B14" s="451" t="s">
        <v>1813</v>
      </c>
      <c r="C14" s="458" t="s">
        <v>1814</v>
      </c>
      <c r="D14" s="492">
        <v>-37009.394990000001</v>
      </c>
      <c r="E14" s="492">
        <v>-509.69376</v>
      </c>
      <c r="F14" s="492">
        <v>-35937.00333</v>
      </c>
      <c r="G14" s="492">
        <v>-526.77917000000002</v>
      </c>
    </row>
    <row r="15" spans="1:7" x14ac:dyDescent="0.2">
      <c r="A15" s="451" t="s">
        <v>1383</v>
      </c>
      <c r="B15" s="451" t="s">
        <v>1815</v>
      </c>
      <c r="C15" s="458" t="s">
        <v>1816</v>
      </c>
      <c r="D15" s="492">
        <v>-3670.9403299999999</v>
      </c>
      <c r="E15" s="492">
        <v>206.23789000000002</v>
      </c>
      <c r="F15" s="492">
        <v>-4043.1833900000001</v>
      </c>
      <c r="G15" s="492">
        <v>164.36027999999999</v>
      </c>
    </row>
    <row r="16" spans="1:7" x14ac:dyDescent="0.2">
      <c r="A16" s="451" t="s">
        <v>1386</v>
      </c>
      <c r="B16" s="451" t="s">
        <v>211</v>
      </c>
      <c r="C16" s="458" t="s">
        <v>1817</v>
      </c>
      <c r="D16" s="492">
        <v>81246.439700000003</v>
      </c>
      <c r="E16" s="492">
        <v>791.3371800000001</v>
      </c>
      <c r="F16" s="492">
        <v>80234.235019999993</v>
      </c>
      <c r="G16" s="492">
        <v>436.67331999999999</v>
      </c>
    </row>
    <row r="17" spans="1:7" x14ac:dyDescent="0.2">
      <c r="A17" s="451" t="s">
        <v>1389</v>
      </c>
      <c r="B17" s="451" t="s">
        <v>1818</v>
      </c>
      <c r="C17" s="458" t="s">
        <v>1819</v>
      </c>
      <c r="D17" s="492">
        <v>5914.6724599999998</v>
      </c>
      <c r="E17" s="492">
        <v>1.4077500000000001</v>
      </c>
      <c r="F17" s="492">
        <v>4812.4858400000003</v>
      </c>
      <c r="G17" s="492">
        <v>5.4981</v>
      </c>
    </row>
    <row r="18" spans="1:7" x14ac:dyDescent="0.2">
      <c r="A18" s="451" t="s">
        <v>1820</v>
      </c>
      <c r="B18" s="451" t="s">
        <v>1821</v>
      </c>
      <c r="C18" s="458" t="s">
        <v>1822</v>
      </c>
      <c r="D18" s="492">
        <v>879.72556999999995</v>
      </c>
      <c r="E18" s="492">
        <v>1.8909500000000001</v>
      </c>
      <c r="F18" s="492">
        <v>1120.5508400000001</v>
      </c>
      <c r="G18" s="492">
        <v>3.1467399999999999</v>
      </c>
    </row>
    <row r="19" spans="1:7" x14ac:dyDescent="0.2">
      <c r="A19" s="451" t="s">
        <v>1823</v>
      </c>
      <c r="B19" s="451" t="s">
        <v>1824</v>
      </c>
      <c r="C19" s="458" t="s">
        <v>1825</v>
      </c>
      <c r="D19" s="492">
        <v>-1323.6775600000001</v>
      </c>
      <c r="E19" s="492">
        <v>-0.16875000000000001</v>
      </c>
      <c r="F19" s="492">
        <v>-1210.8951100000002</v>
      </c>
      <c r="G19" s="492">
        <v>-0.15374000000000002</v>
      </c>
    </row>
    <row r="20" spans="1:7" x14ac:dyDescent="0.2">
      <c r="A20" s="451" t="s">
        <v>1826</v>
      </c>
      <c r="B20" s="451" t="s">
        <v>1827</v>
      </c>
      <c r="C20" s="458" t="s">
        <v>1828</v>
      </c>
      <c r="D20" s="492">
        <v>368125.94635000004</v>
      </c>
      <c r="E20" s="492">
        <v>1832.96029</v>
      </c>
      <c r="F20" s="492">
        <v>356190.57007000002</v>
      </c>
      <c r="G20" s="492">
        <v>2104.6592400000004</v>
      </c>
    </row>
    <row r="21" spans="1:7" x14ac:dyDescent="0.2">
      <c r="A21" s="451" t="s">
        <v>1829</v>
      </c>
      <c r="B21" s="451" t="s">
        <v>1830</v>
      </c>
      <c r="C21" s="458" t="s">
        <v>1831</v>
      </c>
      <c r="D21" s="492">
        <v>3223036.3957399996</v>
      </c>
      <c r="E21" s="492">
        <v>7000.29547</v>
      </c>
      <c r="F21" s="492">
        <v>2875102.6710999999</v>
      </c>
      <c r="G21" s="492">
        <v>6630.7839000000004</v>
      </c>
    </row>
    <row r="22" spans="1:7" x14ac:dyDescent="0.2">
      <c r="A22" s="451" t="s">
        <v>1832</v>
      </c>
      <c r="B22" s="451" t="s">
        <v>1833</v>
      </c>
      <c r="C22" s="458" t="s">
        <v>1834</v>
      </c>
      <c r="D22" s="492">
        <v>1069672.4136699999</v>
      </c>
      <c r="E22" s="492">
        <v>2357.0597799999996</v>
      </c>
      <c r="F22" s="492">
        <v>957290.82384000008</v>
      </c>
      <c r="G22" s="492">
        <v>2215.69562</v>
      </c>
    </row>
    <row r="23" spans="1:7" x14ac:dyDescent="0.2">
      <c r="A23" s="451" t="s">
        <v>1835</v>
      </c>
      <c r="B23" s="451" t="s">
        <v>1836</v>
      </c>
      <c r="C23" s="458" t="s">
        <v>1837</v>
      </c>
      <c r="D23" s="492">
        <v>13123.80024</v>
      </c>
      <c r="E23" s="492">
        <v>26.362269999999999</v>
      </c>
      <c r="F23" s="492">
        <v>11670.594560000001</v>
      </c>
      <c r="G23" s="492">
        <v>23.921419999999998</v>
      </c>
    </row>
    <row r="24" spans="1:7" x14ac:dyDescent="0.2">
      <c r="A24" s="451" t="s">
        <v>1838</v>
      </c>
      <c r="B24" s="451" t="s">
        <v>1839</v>
      </c>
      <c r="C24" s="458" t="s">
        <v>1840</v>
      </c>
      <c r="D24" s="492">
        <v>76696.432549999998</v>
      </c>
      <c r="E24" s="492">
        <v>152.04792</v>
      </c>
      <c r="F24" s="492">
        <v>67887.83759000001</v>
      </c>
      <c r="G24" s="492">
        <v>135.65971999999999</v>
      </c>
    </row>
    <row r="25" spans="1:7" x14ac:dyDescent="0.2">
      <c r="A25" s="451" t="s">
        <v>1841</v>
      </c>
      <c r="B25" s="451" t="s">
        <v>1842</v>
      </c>
      <c r="C25" s="458" t="s">
        <v>1843</v>
      </c>
      <c r="D25" s="492">
        <v>23.585000000000001</v>
      </c>
      <c r="E25" s="492"/>
      <c r="F25" s="492">
        <v>2704.4568399999998</v>
      </c>
      <c r="G25" s="492">
        <v>0.16116</v>
      </c>
    </row>
    <row r="26" spans="1:7" x14ac:dyDescent="0.2">
      <c r="A26" s="451" t="s">
        <v>1844</v>
      </c>
      <c r="B26" s="451" t="s">
        <v>1845</v>
      </c>
      <c r="C26" s="458" t="s">
        <v>1846</v>
      </c>
      <c r="D26" s="492">
        <v>270.76251999999999</v>
      </c>
      <c r="E26" s="492">
        <v>2.2054800000000001</v>
      </c>
      <c r="F26" s="492">
        <v>261.19104999999996</v>
      </c>
      <c r="G26" s="492">
        <v>3.6794499999999997</v>
      </c>
    </row>
    <row r="27" spans="1:7" x14ac:dyDescent="0.2">
      <c r="A27" s="451" t="s">
        <v>1847</v>
      </c>
      <c r="B27" s="451" t="s">
        <v>1848</v>
      </c>
      <c r="C27" s="458" t="s">
        <v>1849</v>
      </c>
      <c r="D27" s="492">
        <v>1.0640000000000001</v>
      </c>
      <c r="E27" s="492"/>
      <c r="F27" s="492">
        <v>1.0640000000000001</v>
      </c>
      <c r="G27" s="492"/>
    </row>
    <row r="28" spans="1:7" x14ac:dyDescent="0.2">
      <c r="A28" s="451" t="s">
        <v>1850</v>
      </c>
      <c r="B28" s="451" t="s">
        <v>1851</v>
      </c>
      <c r="C28" s="458" t="s">
        <v>1852</v>
      </c>
      <c r="D28" s="492">
        <v>433.35131999999999</v>
      </c>
      <c r="E28" s="492">
        <v>53.8384</v>
      </c>
      <c r="F28" s="492">
        <v>415.46396000000004</v>
      </c>
      <c r="G28" s="492">
        <v>32.533259999999999</v>
      </c>
    </row>
    <row r="29" spans="1:7" x14ac:dyDescent="0.2">
      <c r="A29" s="451" t="s">
        <v>1853</v>
      </c>
      <c r="B29" s="451" t="s">
        <v>1854</v>
      </c>
      <c r="C29" s="458" t="s">
        <v>1855</v>
      </c>
      <c r="D29" s="492">
        <v>7.9180000000000001</v>
      </c>
      <c r="E29" s="492"/>
      <c r="F29" s="492">
        <v>1.042</v>
      </c>
      <c r="G29" s="492"/>
    </row>
    <row r="30" spans="1:7" x14ac:dyDescent="0.2">
      <c r="A30" s="451" t="s">
        <v>1856</v>
      </c>
      <c r="B30" s="451" t="s">
        <v>1857</v>
      </c>
      <c r="C30" s="458" t="s">
        <v>1858</v>
      </c>
      <c r="D30" s="492">
        <v>164.80489</v>
      </c>
      <c r="E30" s="492">
        <v>4.9870000000000001</v>
      </c>
      <c r="F30" s="492">
        <v>108.35016</v>
      </c>
      <c r="G30" s="492"/>
    </row>
    <row r="31" spans="1:7" x14ac:dyDescent="0.2">
      <c r="A31" s="451" t="s">
        <v>1859</v>
      </c>
      <c r="B31" s="451" t="s">
        <v>1860</v>
      </c>
      <c r="C31" s="458" t="s">
        <v>1861</v>
      </c>
      <c r="D31" s="492"/>
      <c r="E31" s="492"/>
      <c r="F31" s="492"/>
      <c r="G31" s="492"/>
    </row>
    <row r="32" spans="1:7" x14ac:dyDescent="0.2">
      <c r="A32" s="451" t="s">
        <v>1862</v>
      </c>
      <c r="B32" s="451" t="s">
        <v>1863</v>
      </c>
      <c r="C32" s="458" t="s">
        <v>1864</v>
      </c>
      <c r="D32" s="492">
        <v>22018.630730000001</v>
      </c>
      <c r="E32" s="492">
        <v>362.69521999999995</v>
      </c>
      <c r="F32" s="492">
        <v>21710.034789999998</v>
      </c>
      <c r="G32" s="492">
        <v>239.74809999999999</v>
      </c>
    </row>
    <row r="33" spans="1:7" x14ac:dyDescent="0.2">
      <c r="A33" s="451" t="s">
        <v>1865</v>
      </c>
      <c r="B33" s="451" t="s">
        <v>1866</v>
      </c>
      <c r="C33" s="458" t="s">
        <v>1867</v>
      </c>
      <c r="D33" s="492">
        <v>2143.9091699999999</v>
      </c>
      <c r="E33" s="492">
        <v>23.640639999999998</v>
      </c>
      <c r="F33" s="492">
        <v>2854.1173799999997</v>
      </c>
      <c r="G33" s="492">
        <v>17.964419999999997</v>
      </c>
    </row>
    <row r="34" spans="1:7" x14ac:dyDescent="0.2">
      <c r="A34" s="451" t="s">
        <v>1868</v>
      </c>
      <c r="B34" s="451" t="s">
        <v>1869</v>
      </c>
      <c r="C34" s="458" t="s">
        <v>1870</v>
      </c>
      <c r="D34" s="492">
        <v>327.36547999999999</v>
      </c>
      <c r="E34" s="492"/>
      <c r="F34" s="492">
        <v>-483.73548999999997</v>
      </c>
      <c r="G34" s="492">
        <v>0.98236000000000001</v>
      </c>
    </row>
    <row r="35" spans="1:7" x14ac:dyDescent="0.2">
      <c r="A35" s="451" t="s">
        <v>1871</v>
      </c>
      <c r="B35" s="451" t="s">
        <v>1872</v>
      </c>
      <c r="C35" s="458" t="s">
        <v>1873</v>
      </c>
      <c r="D35" s="492">
        <v>317928.32895999996</v>
      </c>
      <c r="E35" s="492">
        <v>4019.9449900000004</v>
      </c>
      <c r="F35" s="492">
        <v>315261.10304000002</v>
      </c>
      <c r="G35" s="492">
        <v>4316.7071799999994</v>
      </c>
    </row>
    <row r="36" spans="1:7" x14ac:dyDescent="0.2">
      <c r="A36" s="451" t="s">
        <v>1874</v>
      </c>
      <c r="B36" s="451" t="s">
        <v>1875</v>
      </c>
      <c r="C36" s="458" t="s">
        <v>1876</v>
      </c>
      <c r="D36" s="492"/>
      <c r="E36" s="492"/>
      <c r="F36" s="492"/>
      <c r="G36" s="492"/>
    </row>
    <row r="37" spans="1:7" x14ac:dyDescent="0.2">
      <c r="A37" s="451" t="s">
        <v>1877</v>
      </c>
      <c r="B37" s="451" t="s">
        <v>1878</v>
      </c>
      <c r="C37" s="458" t="s">
        <v>1879</v>
      </c>
      <c r="D37" s="492"/>
      <c r="E37" s="492"/>
      <c r="F37" s="492">
        <v>90.031000000000006</v>
      </c>
      <c r="G37" s="492"/>
    </row>
    <row r="38" spans="1:7" x14ac:dyDescent="0.2">
      <c r="A38" s="451" t="s">
        <v>1880</v>
      </c>
      <c r="B38" s="451" t="s">
        <v>1881</v>
      </c>
      <c r="C38" s="458" t="s">
        <v>1882</v>
      </c>
      <c r="D38" s="492"/>
      <c r="E38" s="492"/>
      <c r="F38" s="492"/>
      <c r="G38" s="492"/>
    </row>
    <row r="39" spans="1:7" x14ac:dyDescent="0.2">
      <c r="A39" s="451" t="s">
        <v>1883</v>
      </c>
      <c r="B39" s="451" t="s">
        <v>1884</v>
      </c>
      <c r="C39" s="458" t="s">
        <v>1885</v>
      </c>
      <c r="D39" s="492">
        <v>-270</v>
      </c>
      <c r="E39" s="492"/>
      <c r="F39" s="492">
        <v>-11420.8</v>
      </c>
      <c r="G39" s="492"/>
    </row>
    <row r="40" spans="1:7" x14ac:dyDescent="0.2">
      <c r="A40" s="451" t="s">
        <v>1886</v>
      </c>
      <c r="B40" s="451" t="s">
        <v>1887</v>
      </c>
      <c r="C40" s="458" t="s">
        <v>1888</v>
      </c>
      <c r="D40" s="492">
        <v>-26.680130000000002</v>
      </c>
      <c r="E40" s="492">
        <v>60.704219999999999</v>
      </c>
      <c r="F40" s="492">
        <v>5418.9311799999996</v>
      </c>
      <c r="G40" s="492">
        <v>182.95881</v>
      </c>
    </row>
    <row r="41" spans="1:7" x14ac:dyDescent="0.2">
      <c r="A41" s="451" t="s">
        <v>1889</v>
      </c>
      <c r="B41" s="451" t="s">
        <v>1890</v>
      </c>
      <c r="C41" s="458" t="s">
        <v>1891</v>
      </c>
      <c r="D41" s="492">
        <v>7869.3642099999997</v>
      </c>
      <c r="E41" s="492"/>
      <c r="F41" s="492">
        <v>6111.62662</v>
      </c>
      <c r="G41" s="492"/>
    </row>
    <row r="42" spans="1:7" x14ac:dyDescent="0.2">
      <c r="A42" s="451" t="s">
        <v>1892</v>
      </c>
      <c r="B42" s="451" t="s">
        <v>1893</v>
      </c>
      <c r="C42" s="458" t="s">
        <v>1894</v>
      </c>
      <c r="D42" s="492">
        <v>38030.593380000006</v>
      </c>
      <c r="E42" s="492">
        <v>74.137419999999992</v>
      </c>
      <c r="F42" s="492">
        <v>34365.649740000001</v>
      </c>
      <c r="G42" s="492">
        <v>126.93636000000001</v>
      </c>
    </row>
    <row r="43" spans="1:7" x14ac:dyDescent="0.2">
      <c r="A43" s="451" t="s">
        <v>1895</v>
      </c>
      <c r="B43" s="451" t="s">
        <v>1896</v>
      </c>
      <c r="C43" s="458" t="s">
        <v>1897</v>
      </c>
      <c r="D43" s="492">
        <v>19886.393090000001</v>
      </c>
      <c r="E43" s="492">
        <v>5.3892199999999999</v>
      </c>
      <c r="F43" s="492">
        <v>9572.1339800000005</v>
      </c>
      <c r="G43" s="492">
        <v>12.24061</v>
      </c>
    </row>
    <row r="44" spans="1:7" x14ac:dyDescent="0.2">
      <c r="A44" s="448" t="s">
        <v>1392</v>
      </c>
      <c r="B44" s="448" t="s">
        <v>1898</v>
      </c>
      <c r="C44" s="497" t="s">
        <v>70</v>
      </c>
      <c r="D44" s="531">
        <v>2604.5892400000002</v>
      </c>
      <c r="E44" s="531">
        <v>1.9760000000000003E-2</v>
      </c>
      <c r="F44" s="531">
        <v>1667.9759899999999</v>
      </c>
      <c r="G44" s="531">
        <v>0.28288999999999997</v>
      </c>
    </row>
    <row r="45" spans="1:7" x14ac:dyDescent="0.2">
      <c r="A45" s="451" t="s">
        <v>1394</v>
      </c>
      <c r="B45" s="451" t="s">
        <v>1899</v>
      </c>
      <c r="C45" s="458" t="s">
        <v>1900</v>
      </c>
      <c r="D45" s="492"/>
      <c r="E45" s="492"/>
      <c r="F45" s="492"/>
      <c r="G45" s="492"/>
    </row>
    <row r="46" spans="1:7" x14ac:dyDescent="0.2">
      <c r="A46" s="451" t="s">
        <v>1396</v>
      </c>
      <c r="B46" s="451" t="s">
        <v>1901</v>
      </c>
      <c r="C46" s="458" t="s">
        <v>1902</v>
      </c>
      <c r="D46" s="492">
        <v>2209.3575299999998</v>
      </c>
      <c r="E46" s="492"/>
      <c r="F46" s="492">
        <v>1248.08304</v>
      </c>
      <c r="G46" s="492"/>
    </row>
    <row r="47" spans="1:7" x14ac:dyDescent="0.2">
      <c r="A47" s="451" t="s">
        <v>1399</v>
      </c>
      <c r="B47" s="451" t="s">
        <v>1903</v>
      </c>
      <c r="C47" s="458" t="s">
        <v>1904</v>
      </c>
      <c r="D47" s="492">
        <v>73.264440000000008</v>
      </c>
      <c r="E47" s="492"/>
      <c r="F47" s="492">
        <v>89.895330000000001</v>
      </c>
      <c r="G47" s="492"/>
    </row>
    <row r="48" spans="1:7" x14ac:dyDescent="0.2">
      <c r="A48" s="451" t="s">
        <v>1402</v>
      </c>
      <c r="B48" s="451" t="s">
        <v>1905</v>
      </c>
      <c r="C48" s="458" t="s">
        <v>1906</v>
      </c>
      <c r="D48" s="492"/>
      <c r="E48" s="492"/>
      <c r="F48" s="492"/>
      <c r="G48" s="492"/>
    </row>
    <row r="49" spans="1:7" x14ac:dyDescent="0.2">
      <c r="A49" s="451" t="s">
        <v>1405</v>
      </c>
      <c r="B49" s="451" t="s">
        <v>1907</v>
      </c>
      <c r="C49" s="458" t="s">
        <v>1908</v>
      </c>
      <c r="D49" s="492">
        <v>321.96727000000004</v>
      </c>
      <c r="E49" s="492">
        <v>1.9760000000000003E-2</v>
      </c>
      <c r="F49" s="492">
        <v>329.99761999999998</v>
      </c>
      <c r="G49" s="492">
        <v>0.28288999999999997</v>
      </c>
    </row>
    <row r="50" spans="1:7" x14ac:dyDescent="0.2">
      <c r="A50" s="448" t="s">
        <v>1423</v>
      </c>
      <c r="B50" s="448" t="s">
        <v>1909</v>
      </c>
      <c r="C50" s="497" t="s">
        <v>70</v>
      </c>
      <c r="D50" s="531">
        <v>0</v>
      </c>
      <c r="E50" s="531">
        <v>0</v>
      </c>
      <c r="F50" s="531">
        <v>0</v>
      </c>
      <c r="G50" s="531">
        <v>0</v>
      </c>
    </row>
    <row r="51" spans="1:7" x14ac:dyDescent="0.2">
      <c r="A51" s="451" t="s">
        <v>1425</v>
      </c>
      <c r="B51" s="451" t="s">
        <v>1910</v>
      </c>
      <c r="C51" s="458" t="s">
        <v>1911</v>
      </c>
      <c r="D51" s="492"/>
      <c r="E51" s="492"/>
      <c r="F51" s="492"/>
      <c r="G51" s="492"/>
    </row>
    <row r="52" spans="1:7" x14ac:dyDescent="0.2">
      <c r="A52" s="451" t="s">
        <v>1428</v>
      </c>
      <c r="B52" s="451" t="s">
        <v>1912</v>
      </c>
      <c r="C52" s="458" t="s">
        <v>1913</v>
      </c>
      <c r="D52" s="492"/>
      <c r="E52" s="492"/>
      <c r="F52" s="492"/>
      <c r="G52" s="492"/>
    </row>
    <row r="53" spans="1:7" x14ac:dyDescent="0.2">
      <c r="A53" s="448" t="s">
        <v>1914</v>
      </c>
      <c r="B53" s="448" t="s">
        <v>1542</v>
      </c>
      <c r="C53" s="497" t="s">
        <v>70</v>
      </c>
      <c r="D53" s="531">
        <v>139.61799999999999</v>
      </c>
      <c r="E53" s="531">
        <v>152.72200000000001</v>
      </c>
      <c r="F53" s="531">
        <v>582.505</v>
      </c>
      <c r="G53" s="531">
        <v>60.573999999999998</v>
      </c>
    </row>
    <row r="54" spans="1:7" x14ac:dyDescent="0.2">
      <c r="A54" s="451" t="s">
        <v>1915</v>
      </c>
      <c r="B54" s="451" t="s">
        <v>1542</v>
      </c>
      <c r="C54" s="458" t="s">
        <v>1916</v>
      </c>
      <c r="D54" s="492">
        <v>139.61799999999999</v>
      </c>
      <c r="E54" s="492">
        <v>152.72200000000001</v>
      </c>
      <c r="F54" s="492">
        <v>582.505</v>
      </c>
      <c r="G54" s="492">
        <v>60.573999999999998</v>
      </c>
    </row>
    <row r="55" spans="1:7" x14ac:dyDescent="0.2">
      <c r="A55" s="451" t="s">
        <v>1917</v>
      </c>
      <c r="B55" s="451" t="s">
        <v>1918</v>
      </c>
      <c r="C55" s="458" t="s">
        <v>1919</v>
      </c>
      <c r="D55" s="492"/>
      <c r="E55" s="492"/>
      <c r="F55" s="492"/>
      <c r="G55" s="492"/>
    </row>
    <row r="56" spans="1:7" x14ac:dyDescent="0.2">
      <c r="A56" s="448" t="s">
        <v>1469</v>
      </c>
      <c r="B56" s="448" t="s">
        <v>1920</v>
      </c>
      <c r="C56" s="497" t="s">
        <v>70</v>
      </c>
      <c r="D56" s="531">
        <v>6813205.60836</v>
      </c>
      <c r="E56" s="531">
        <v>64105.34145</v>
      </c>
      <c r="F56" s="531">
        <v>6298829.6940100007</v>
      </c>
      <c r="G56" s="531">
        <v>58403.14589</v>
      </c>
    </row>
    <row r="57" spans="1:7" x14ac:dyDescent="0.2">
      <c r="A57" s="448" t="s">
        <v>1471</v>
      </c>
      <c r="B57" s="448" t="s">
        <v>1921</v>
      </c>
      <c r="C57" s="497" t="s">
        <v>70</v>
      </c>
      <c r="D57" s="531">
        <v>5880850.2983500008</v>
      </c>
      <c r="E57" s="531">
        <v>61904.190299999995</v>
      </c>
      <c r="F57" s="531">
        <v>5436023.9276800007</v>
      </c>
      <c r="G57" s="531">
        <v>58300.010390000003</v>
      </c>
    </row>
    <row r="58" spans="1:7" x14ac:dyDescent="0.2">
      <c r="A58" s="451" t="s">
        <v>1473</v>
      </c>
      <c r="B58" s="451" t="s">
        <v>1922</v>
      </c>
      <c r="C58" s="458" t="s">
        <v>1923</v>
      </c>
      <c r="D58" s="492">
        <v>8692.7197300000007</v>
      </c>
      <c r="E58" s="492">
        <v>20.104290000000002</v>
      </c>
      <c r="F58" s="492">
        <v>8140.0967199999996</v>
      </c>
      <c r="G58" s="492">
        <v>24.568660000000001</v>
      </c>
    </row>
    <row r="59" spans="1:7" x14ac:dyDescent="0.2">
      <c r="A59" s="451" t="s">
        <v>1476</v>
      </c>
      <c r="B59" s="451" t="s">
        <v>1924</v>
      </c>
      <c r="C59" s="458" t="s">
        <v>1925</v>
      </c>
      <c r="D59" s="492">
        <v>5188891.34968</v>
      </c>
      <c r="E59" s="492">
        <v>14331.25245</v>
      </c>
      <c r="F59" s="492">
        <v>4781143.3125299998</v>
      </c>
      <c r="G59" s="492">
        <v>11300.07669</v>
      </c>
    </row>
    <row r="60" spans="1:7" x14ac:dyDescent="0.2">
      <c r="A60" s="451" t="s">
        <v>1479</v>
      </c>
      <c r="B60" s="451" t="s">
        <v>1926</v>
      </c>
      <c r="C60" s="458" t="s">
        <v>1927</v>
      </c>
      <c r="D60" s="492">
        <v>430.86532</v>
      </c>
      <c r="E60" s="492">
        <v>25298.06307</v>
      </c>
      <c r="F60" s="492">
        <v>318.07483000000002</v>
      </c>
      <c r="G60" s="492">
        <v>25246.767670000001</v>
      </c>
    </row>
    <row r="61" spans="1:7" x14ac:dyDescent="0.2">
      <c r="A61" s="451" t="s">
        <v>1482</v>
      </c>
      <c r="B61" s="451" t="s">
        <v>1928</v>
      </c>
      <c r="C61" s="458" t="s">
        <v>1929</v>
      </c>
      <c r="D61" s="492">
        <v>583653.25123000005</v>
      </c>
      <c r="E61" s="492">
        <v>12350.090269999999</v>
      </c>
      <c r="F61" s="492">
        <v>563215.52565999993</v>
      </c>
      <c r="G61" s="492">
        <v>12325.71817</v>
      </c>
    </row>
    <row r="62" spans="1:7" x14ac:dyDescent="0.2">
      <c r="A62" s="451" t="s">
        <v>1494</v>
      </c>
      <c r="B62" s="451" t="s">
        <v>1930</v>
      </c>
      <c r="C62" s="458" t="s">
        <v>1931</v>
      </c>
      <c r="D62" s="492"/>
      <c r="E62" s="492"/>
      <c r="F62" s="492"/>
      <c r="G62" s="492"/>
    </row>
    <row r="63" spans="1:7" x14ac:dyDescent="0.2">
      <c r="A63" s="451" t="s">
        <v>1497</v>
      </c>
      <c r="B63" s="451" t="s">
        <v>1854</v>
      </c>
      <c r="C63" s="458" t="s">
        <v>1932</v>
      </c>
      <c r="D63" s="492">
        <v>193.44062</v>
      </c>
      <c r="E63" s="492"/>
      <c r="F63" s="492">
        <v>666.09852000000001</v>
      </c>
      <c r="G63" s="492"/>
    </row>
    <row r="64" spans="1:7" x14ac:dyDescent="0.2">
      <c r="A64" s="451" t="s">
        <v>1500</v>
      </c>
      <c r="B64" s="451" t="s">
        <v>1857</v>
      </c>
      <c r="C64" s="458" t="s">
        <v>1933</v>
      </c>
      <c r="D64" s="492">
        <v>28.940999999999999</v>
      </c>
      <c r="E64" s="492"/>
      <c r="F64" s="492">
        <v>2013.0650000000001</v>
      </c>
      <c r="G64" s="492"/>
    </row>
    <row r="65" spans="1:7" x14ac:dyDescent="0.2">
      <c r="A65" s="451" t="s">
        <v>1934</v>
      </c>
      <c r="B65" s="451" t="s">
        <v>1935</v>
      </c>
      <c r="C65" s="458" t="s">
        <v>1936</v>
      </c>
      <c r="D65" s="492">
        <v>3104.53631</v>
      </c>
      <c r="E65" s="492"/>
      <c r="F65" s="492">
        <v>1535.8851399999999</v>
      </c>
      <c r="G65" s="492"/>
    </row>
    <row r="66" spans="1:7" x14ac:dyDescent="0.2">
      <c r="A66" s="451" t="s">
        <v>1937</v>
      </c>
      <c r="B66" s="451" t="s">
        <v>1938</v>
      </c>
      <c r="C66" s="458" t="s">
        <v>1939</v>
      </c>
      <c r="D66" s="492">
        <v>32025.804989999997</v>
      </c>
      <c r="E66" s="492">
        <v>452.7337</v>
      </c>
      <c r="F66" s="492">
        <v>31121.797489999997</v>
      </c>
      <c r="G66" s="492">
        <v>224.02851000000001</v>
      </c>
    </row>
    <row r="67" spans="1:7" x14ac:dyDescent="0.2">
      <c r="A67" s="451" t="s">
        <v>1940</v>
      </c>
      <c r="B67" s="451" t="s">
        <v>1941</v>
      </c>
      <c r="C67" s="458" t="s">
        <v>1942</v>
      </c>
      <c r="D67" s="492"/>
      <c r="E67" s="492"/>
      <c r="F67" s="492"/>
      <c r="G67" s="492"/>
    </row>
    <row r="68" spans="1:7" x14ac:dyDescent="0.2">
      <c r="A68" s="451" t="s">
        <v>1943</v>
      </c>
      <c r="B68" s="451" t="s">
        <v>1944</v>
      </c>
      <c r="C68" s="458" t="s">
        <v>1945</v>
      </c>
      <c r="D68" s="492">
        <v>358.05975999999998</v>
      </c>
      <c r="E68" s="492">
        <v>51.042589999999997</v>
      </c>
      <c r="F68" s="492">
        <v>486.98313999999999</v>
      </c>
      <c r="G68" s="492"/>
    </row>
    <row r="69" spans="1:7" x14ac:dyDescent="0.2">
      <c r="A69" s="451" t="s">
        <v>1946</v>
      </c>
      <c r="B69" s="451" t="s">
        <v>1947</v>
      </c>
      <c r="C69" s="458" t="s">
        <v>1948</v>
      </c>
      <c r="D69" s="492"/>
      <c r="E69" s="492"/>
      <c r="F69" s="492"/>
      <c r="G69" s="492"/>
    </row>
    <row r="70" spans="1:7" x14ac:dyDescent="0.2">
      <c r="A70" s="451" t="s">
        <v>1949</v>
      </c>
      <c r="B70" s="451" t="s">
        <v>1950</v>
      </c>
      <c r="C70" s="458" t="s">
        <v>1951</v>
      </c>
      <c r="D70" s="492">
        <v>11756.14033</v>
      </c>
      <c r="E70" s="492">
        <v>8.6190899999999999</v>
      </c>
      <c r="F70" s="492">
        <v>21395.101739999998</v>
      </c>
      <c r="G70" s="492">
        <v>3.2789999999999999</v>
      </c>
    </row>
    <row r="71" spans="1:7" x14ac:dyDescent="0.2">
      <c r="A71" s="451" t="s">
        <v>1952</v>
      </c>
      <c r="B71" s="451" t="s">
        <v>1953</v>
      </c>
      <c r="C71" s="458" t="s">
        <v>1954</v>
      </c>
      <c r="D71" s="492">
        <v>51715.189380000003</v>
      </c>
      <c r="E71" s="492">
        <v>9392.2848400000003</v>
      </c>
      <c r="F71" s="492">
        <v>25987.98691</v>
      </c>
      <c r="G71" s="492">
        <v>9175.5716899999989</v>
      </c>
    </row>
    <row r="72" spans="1:7" x14ac:dyDescent="0.2">
      <c r="A72" s="448" t="s">
        <v>1503</v>
      </c>
      <c r="B72" s="448" t="s">
        <v>1955</v>
      </c>
      <c r="C72" s="497" t="s">
        <v>70</v>
      </c>
      <c r="D72" s="531">
        <v>85539.737730000008</v>
      </c>
      <c r="E72" s="531">
        <v>107.12235000000001</v>
      </c>
      <c r="F72" s="531">
        <v>78143.590750000003</v>
      </c>
      <c r="G72" s="531">
        <v>103.13549999999999</v>
      </c>
    </row>
    <row r="73" spans="1:7" x14ac:dyDescent="0.2">
      <c r="A73" s="451" t="s">
        <v>1505</v>
      </c>
      <c r="B73" s="451" t="s">
        <v>1956</v>
      </c>
      <c r="C73" s="458" t="s">
        <v>1957</v>
      </c>
      <c r="D73" s="492"/>
      <c r="E73" s="492"/>
      <c r="F73" s="492"/>
      <c r="G73" s="492"/>
    </row>
    <row r="74" spans="1:7" x14ac:dyDescent="0.2">
      <c r="A74" s="451" t="s">
        <v>1508</v>
      </c>
      <c r="B74" s="451" t="s">
        <v>1901</v>
      </c>
      <c r="C74" s="458" t="s">
        <v>1958</v>
      </c>
      <c r="D74" s="492">
        <v>997.0081899999999</v>
      </c>
      <c r="E74" s="492"/>
      <c r="F74" s="492">
        <v>438.24153999999999</v>
      </c>
      <c r="G74" s="492"/>
    </row>
    <row r="75" spans="1:7" x14ac:dyDescent="0.2">
      <c r="A75" s="451" t="s">
        <v>1511</v>
      </c>
      <c r="B75" s="451" t="s">
        <v>1959</v>
      </c>
      <c r="C75" s="458" t="s">
        <v>1960</v>
      </c>
      <c r="D75" s="492">
        <v>17.015490000000003</v>
      </c>
      <c r="E75" s="492"/>
      <c r="F75" s="492">
        <v>1.59507</v>
      </c>
      <c r="G75" s="492"/>
    </row>
    <row r="76" spans="1:7" x14ac:dyDescent="0.2">
      <c r="A76" s="451" t="s">
        <v>1514</v>
      </c>
      <c r="B76" s="451" t="s">
        <v>1961</v>
      </c>
      <c r="C76" s="458" t="s">
        <v>1962</v>
      </c>
      <c r="D76" s="492"/>
      <c r="E76" s="492"/>
      <c r="F76" s="492"/>
      <c r="G76" s="492"/>
    </row>
    <row r="77" spans="1:7" x14ac:dyDescent="0.2">
      <c r="A77" s="451" t="s">
        <v>1520</v>
      </c>
      <c r="B77" s="451" t="s">
        <v>1963</v>
      </c>
      <c r="C77" s="458" t="s">
        <v>1964</v>
      </c>
      <c r="D77" s="492">
        <v>84525.714049999995</v>
      </c>
      <c r="E77" s="492">
        <v>107.12235000000001</v>
      </c>
      <c r="F77" s="492">
        <v>77703.754140000005</v>
      </c>
      <c r="G77" s="492">
        <v>103.13549999999999</v>
      </c>
    </row>
    <row r="78" spans="1:7" x14ac:dyDescent="0.2">
      <c r="A78" s="448" t="s">
        <v>1965</v>
      </c>
      <c r="B78" s="448" t="s">
        <v>1966</v>
      </c>
      <c r="C78" s="497" t="s">
        <v>70</v>
      </c>
      <c r="D78" s="531">
        <v>846815.57227999996</v>
      </c>
      <c r="E78" s="531">
        <v>2094.0288</v>
      </c>
      <c r="F78" s="531">
        <v>784662.17558000004</v>
      </c>
      <c r="G78" s="531">
        <v>0</v>
      </c>
    </row>
    <row r="79" spans="1:7" x14ac:dyDescent="0.2">
      <c r="A79" s="451" t="s">
        <v>1967</v>
      </c>
      <c r="B79" s="451" t="s">
        <v>1968</v>
      </c>
      <c r="C79" s="458" t="s">
        <v>1969</v>
      </c>
      <c r="D79" s="492"/>
      <c r="E79" s="492"/>
      <c r="F79" s="492"/>
      <c r="G79" s="492"/>
    </row>
    <row r="80" spans="1:7" x14ac:dyDescent="0.2">
      <c r="A80" s="451" t="s">
        <v>1970</v>
      </c>
      <c r="B80" s="451" t="s">
        <v>1971</v>
      </c>
      <c r="C80" s="458" t="s">
        <v>1972</v>
      </c>
      <c r="D80" s="492">
        <v>846815.57227999996</v>
      </c>
      <c r="E80" s="492">
        <v>2094.0288</v>
      </c>
      <c r="F80" s="492">
        <v>784662.17558000004</v>
      </c>
      <c r="G80" s="492"/>
    </row>
    <row r="81" spans="1:7" x14ac:dyDescent="0.2">
      <c r="A81" s="448" t="s">
        <v>1630</v>
      </c>
      <c r="B81" s="448" t="s">
        <v>1973</v>
      </c>
      <c r="C81" s="497" t="s">
        <v>70</v>
      </c>
      <c r="D81" s="532"/>
      <c r="E81" s="532"/>
      <c r="F81" s="532"/>
      <c r="G81" s="532"/>
    </row>
    <row r="82" spans="1:7" x14ac:dyDescent="0.2">
      <c r="A82" s="448" t="s">
        <v>1974</v>
      </c>
      <c r="B82" s="448" t="s">
        <v>1975</v>
      </c>
      <c r="C82" s="497" t="s">
        <v>70</v>
      </c>
      <c r="D82" s="531">
        <v>-134588.00672999999</v>
      </c>
      <c r="E82" s="531">
        <v>23585.806280000001</v>
      </c>
      <c r="F82" s="531">
        <v>-87155.193040000013</v>
      </c>
      <c r="G82" s="531">
        <v>19638.116539999999</v>
      </c>
    </row>
    <row r="83" spans="1:7" x14ac:dyDescent="0.2">
      <c r="A83" s="448" t="s">
        <v>1976</v>
      </c>
      <c r="B83" s="448" t="s">
        <v>1675</v>
      </c>
      <c r="C83" s="497" t="s">
        <v>70</v>
      </c>
      <c r="D83" s="531">
        <v>-134727.62472999998</v>
      </c>
      <c r="E83" s="531">
        <v>23433.084280000003</v>
      </c>
      <c r="F83" s="531">
        <v>-87737.698040000003</v>
      </c>
      <c r="G83" s="531">
        <v>19577.542539999999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8" orientation="portrait" useFirstPageNumber="1" r:id="rId1"/>
  <headerFooter>
    <oddHeader>&amp;L&amp;"Tahoma,Kurzíva"Závěrečný účet za rok 2018&amp;R&amp;"Tahoma,Kurzíva"Tabulka č. 43</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74"/>
  <sheetViews>
    <sheetView topLeftCell="A46" zoomScaleNormal="100" workbookViewId="0">
      <selection activeCell="F60" sqref="F60"/>
    </sheetView>
  </sheetViews>
  <sheetFormatPr defaultRowHeight="12.75" x14ac:dyDescent="0.2"/>
  <cols>
    <col min="1" max="1" width="15.140625" style="43" bestFit="1" customWidth="1"/>
    <col min="2" max="2" width="13.140625" style="43" bestFit="1" customWidth="1"/>
    <col min="3" max="3" width="10.140625" style="43" bestFit="1" customWidth="1"/>
    <col min="4" max="4" width="10.85546875" style="43" bestFit="1" customWidth="1"/>
    <col min="5" max="5" width="11.28515625" style="43" bestFit="1" customWidth="1"/>
    <col min="6" max="6" width="10.85546875" style="43" bestFit="1" customWidth="1"/>
    <col min="7" max="7" width="11.28515625" style="43" bestFit="1" customWidth="1"/>
    <col min="8" max="8" width="15.28515625" style="43" bestFit="1" customWidth="1"/>
    <col min="9" max="9" width="14.5703125" style="43" customWidth="1"/>
    <col min="10" max="10" width="15.28515625" style="43" bestFit="1" customWidth="1"/>
    <col min="11" max="11" width="8.7109375" style="43" customWidth="1"/>
    <col min="12" max="12" width="13.42578125" style="43" customWidth="1"/>
    <col min="13" max="13" width="8.28515625" style="43" customWidth="1"/>
    <col min="14" max="14" width="13.28515625" style="43" customWidth="1"/>
    <col min="15" max="15" width="8.140625" style="43" customWidth="1"/>
    <col min="16" max="16" width="13.85546875" style="43" customWidth="1"/>
    <col min="17" max="17" width="7.140625" style="43" customWidth="1"/>
    <col min="18" max="18" width="13.5703125" style="43" customWidth="1"/>
    <col min="19" max="19" width="8.28515625" style="43" customWidth="1"/>
    <col min="20" max="16384" width="9.140625" style="43"/>
  </cols>
  <sheetData>
    <row r="2" spans="1:9" x14ac:dyDescent="0.2">
      <c r="A2" s="43" t="s">
        <v>23</v>
      </c>
    </row>
    <row r="3" spans="1:9" ht="15.75" x14ac:dyDescent="0.25">
      <c r="A3" s="44"/>
      <c r="B3" s="45">
        <v>2011</v>
      </c>
      <c r="C3" s="3">
        <v>2012</v>
      </c>
      <c r="D3" s="3">
        <v>2013</v>
      </c>
      <c r="E3" s="3">
        <v>2014</v>
      </c>
      <c r="F3" s="3">
        <v>2015</v>
      </c>
      <c r="G3" s="3">
        <v>2016</v>
      </c>
      <c r="H3" s="3">
        <v>2017</v>
      </c>
      <c r="I3" s="3">
        <v>2018</v>
      </c>
    </row>
    <row r="4" spans="1:9" x14ac:dyDescent="0.2">
      <c r="A4" s="44" t="s">
        <v>24</v>
      </c>
      <c r="B4" s="12">
        <v>11790.804</v>
      </c>
      <c r="C4" s="12">
        <v>11574.909</v>
      </c>
      <c r="D4" s="12">
        <v>11415.745999999999</v>
      </c>
      <c r="E4" s="12">
        <v>12137.583000000001</v>
      </c>
      <c r="F4" s="12">
        <v>13726.48</v>
      </c>
      <c r="G4" s="12">
        <v>14534.133</v>
      </c>
      <c r="H4" s="12">
        <v>14651.603999999999</v>
      </c>
      <c r="I4" s="12">
        <v>16584.9666</v>
      </c>
    </row>
    <row r="5" spans="1:9" x14ac:dyDescent="0.2">
      <c r="A5" s="44" t="s">
        <v>25</v>
      </c>
      <c r="B5" s="12">
        <v>5006.0230000000001</v>
      </c>
      <c r="C5" s="12">
        <v>4827.9070000000002</v>
      </c>
      <c r="D5" s="12">
        <v>4951.1000000000004</v>
      </c>
      <c r="E5" s="12">
        <v>5259.0230000000001</v>
      </c>
      <c r="F5" s="12">
        <v>5360.3950000000004</v>
      </c>
      <c r="G5" s="12">
        <v>6116.0690000000004</v>
      </c>
      <c r="H5" s="12">
        <v>6723.5209999999997</v>
      </c>
      <c r="I5" s="12">
        <v>7499.8827000000001</v>
      </c>
    </row>
    <row r="6" spans="1:9" x14ac:dyDescent="0.2">
      <c r="A6" s="44" t="s">
        <v>24</v>
      </c>
      <c r="B6" s="10"/>
      <c r="C6" s="10"/>
      <c r="D6" s="10">
        <f>'graf 1'!D25*100/'graf 1'!D27</f>
        <v>69.749211301920965</v>
      </c>
      <c r="E6" s="10">
        <f>'graf 1'!E25*100/'graf 1'!E27</f>
        <v>69.769833265178278</v>
      </c>
      <c r="F6" s="10">
        <f>'graf 1'!F25*100/'graf 1'!F27</f>
        <v>71.915806018533672</v>
      </c>
      <c r="G6" s="10">
        <f>'graf 1'!G25*100/'graf 1'!G27</f>
        <v>70.382522166126989</v>
      </c>
      <c r="H6" s="10">
        <f>'graf 1'!H25*100/'graf 1'!H27</f>
        <v>68.545114940848293</v>
      </c>
      <c r="I6" s="10">
        <f>'graf 1'!I25*100/'graf 1'!I27</f>
        <v>68.860578670924042</v>
      </c>
    </row>
    <row r="7" spans="1:9" x14ac:dyDescent="0.2">
      <c r="A7" s="44" t="s">
        <v>25</v>
      </c>
      <c r="B7" s="10"/>
      <c r="C7" s="10"/>
      <c r="D7" s="10">
        <f>'graf 1'!D26*100/'graf 1'!D27</f>
        <v>30.250788698079035</v>
      </c>
      <c r="E7" s="10">
        <f>'graf 1'!E26*100/'graf 1'!E27</f>
        <v>30.230166734821726</v>
      </c>
      <c r="F7" s="10">
        <f>'graf 1'!F26*100/'graf 1'!F27</f>
        <v>28.084193981466321</v>
      </c>
      <c r="G7" s="10">
        <f>'graf 1'!G26*100/'graf 1'!G27</f>
        <v>29.617477833873004</v>
      </c>
      <c r="H7" s="10">
        <f>'graf 1'!H26*100/'graf 1'!H27</f>
        <v>31.4548850591517</v>
      </c>
      <c r="I7" s="10">
        <f>'graf 1'!I26*100/'graf 1'!I27</f>
        <v>31.139421329075951</v>
      </c>
    </row>
    <row r="11" spans="1:9" ht="13.5" thickBot="1" x14ac:dyDescent="0.25">
      <c r="A11" s="43" t="s">
        <v>26</v>
      </c>
    </row>
    <row r="12" spans="1:9" x14ac:dyDescent="0.2">
      <c r="A12" s="16"/>
      <c r="B12" s="8">
        <v>2011</v>
      </c>
      <c r="C12" s="4">
        <v>2012</v>
      </c>
      <c r="D12" s="4">
        <v>2013</v>
      </c>
      <c r="E12" s="4">
        <v>2014</v>
      </c>
      <c r="F12" s="4">
        <v>2015</v>
      </c>
      <c r="G12" s="4">
        <v>2016</v>
      </c>
      <c r="H12" s="4">
        <v>2017</v>
      </c>
      <c r="I12" s="4">
        <v>2018</v>
      </c>
    </row>
    <row r="13" spans="1:9" x14ac:dyDescent="0.2">
      <c r="A13" s="44" t="s">
        <v>27</v>
      </c>
      <c r="B13" s="12">
        <v>14769.003000000001</v>
      </c>
      <c r="C13" s="12">
        <v>14909.261</v>
      </c>
      <c r="D13" s="12">
        <v>14904.712</v>
      </c>
      <c r="E13" s="12">
        <v>15138.14</v>
      </c>
      <c r="F13" s="12">
        <v>16356.737999999999</v>
      </c>
      <c r="G13" s="12">
        <v>16889.752</v>
      </c>
      <c r="H13" s="12">
        <v>18636.111000000001</v>
      </c>
      <c r="I13" s="12">
        <v>21071.899700000002</v>
      </c>
    </row>
    <row r="14" spans="1:9" x14ac:dyDescent="0.2">
      <c r="A14" s="44" t="s">
        <v>28</v>
      </c>
      <c r="B14" s="12">
        <v>2062.2800000000002</v>
      </c>
      <c r="C14" s="12">
        <v>1912.375</v>
      </c>
      <c r="D14" s="12">
        <v>2009.296</v>
      </c>
      <c r="E14" s="12">
        <v>2299.4070000000002</v>
      </c>
      <c r="F14" s="12">
        <v>4409.991</v>
      </c>
      <c r="G14" s="12">
        <v>1192.5619999999999</v>
      </c>
      <c r="H14" s="12">
        <v>1361.5730000000001</v>
      </c>
      <c r="I14" s="12">
        <v>3075.1028999999999</v>
      </c>
    </row>
    <row r="15" spans="1:9" x14ac:dyDescent="0.2">
      <c r="A15" s="44" t="s">
        <v>27</v>
      </c>
      <c r="B15" s="10"/>
      <c r="C15" s="10"/>
      <c r="D15" s="10">
        <f>'graf 2'!D34*100/'graf 2'!D36</f>
        <v>88.120521168016481</v>
      </c>
      <c r="E15" s="10">
        <f>'graf 2'!E34*100/'graf 2'!E36</f>
        <v>86.813472101322517</v>
      </c>
      <c r="F15" s="10">
        <f>'graf 2'!F34*100/'graf 2'!F36</f>
        <v>78.764152024134376</v>
      </c>
      <c r="G15" s="10">
        <f>'graf 2'!G34*100/'graf 2'!G36</f>
        <v>93.404815335028474</v>
      </c>
      <c r="H15" s="10">
        <f>'graf 2'!H34*100/'graf 2'!H36</f>
        <v>93.191346557931411</v>
      </c>
      <c r="I15" s="10">
        <f>'graf 2'!I34*100/'graf 2'!I36</f>
        <v>87.265074051054285</v>
      </c>
    </row>
    <row r="16" spans="1:9" x14ac:dyDescent="0.2">
      <c r="A16" s="44" t="s">
        <v>28</v>
      </c>
      <c r="B16" s="10"/>
      <c r="C16" s="10"/>
      <c r="D16" s="10">
        <f>'graf 2'!D35*100/'graf 2'!D36</f>
        <v>11.879478831983526</v>
      </c>
      <c r="E16" s="10">
        <f>'graf 2'!E35*100/'graf 2'!E36</f>
        <v>13.186527898677493</v>
      </c>
      <c r="F16" s="10">
        <f>'graf 2'!F35*100/'graf 2'!F36</f>
        <v>21.235847975865624</v>
      </c>
      <c r="G16" s="10">
        <f>'graf 2'!G35*100/'graf 2'!G36</f>
        <v>6.5951846649715291</v>
      </c>
      <c r="H16" s="10">
        <f>'graf 2'!H35*100/'graf 2'!H36</f>
        <v>6.808653442068592</v>
      </c>
      <c r="I16" s="10">
        <f>'graf 2'!I35*100/'graf 2'!I36</f>
        <v>12.73492594894573</v>
      </c>
    </row>
    <row r="20" spans="1:16" x14ac:dyDescent="0.2">
      <c r="A20" s="23" t="s">
        <v>29</v>
      </c>
      <c r="B20" s="23"/>
      <c r="C20" s="16"/>
    </row>
    <row r="21" spans="1:16" x14ac:dyDescent="0.2">
      <c r="A21" s="46"/>
      <c r="B21" s="47"/>
      <c r="C21" s="16"/>
    </row>
    <row r="22" spans="1:16" x14ac:dyDescent="0.2">
      <c r="A22" s="47" t="s">
        <v>30</v>
      </c>
      <c r="B22" s="48" t="s">
        <v>18</v>
      </c>
      <c r="C22" s="16"/>
    </row>
    <row r="23" spans="1:16" x14ac:dyDescent="0.2">
      <c r="A23" s="47" t="s">
        <v>31</v>
      </c>
      <c r="B23" s="48" t="s">
        <v>19</v>
      </c>
      <c r="C23" s="16"/>
    </row>
    <row r="24" spans="1:16" x14ac:dyDescent="0.2">
      <c r="A24" s="47" t="s">
        <v>32</v>
      </c>
      <c r="B24" s="48" t="s">
        <v>20</v>
      </c>
      <c r="C24" s="16"/>
    </row>
    <row r="25" spans="1:16" x14ac:dyDescent="0.2">
      <c r="A25" s="47" t="s">
        <v>7</v>
      </c>
      <c r="B25" s="48" t="s">
        <v>17</v>
      </c>
      <c r="C25" s="16"/>
    </row>
    <row r="26" spans="1:16" x14ac:dyDescent="0.2">
      <c r="A26" s="47" t="s">
        <v>6</v>
      </c>
      <c r="B26" s="48" t="s">
        <v>21</v>
      </c>
      <c r="C26" s="16"/>
      <c r="O26" s="83"/>
      <c r="P26" s="83"/>
    </row>
    <row r="27" spans="1:16" x14ac:dyDescent="0.2">
      <c r="A27" s="47" t="s">
        <v>10</v>
      </c>
      <c r="B27" s="48"/>
      <c r="C27" s="16"/>
      <c r="O27" s="84"/>
      <c r="P27" s="85"/>
    </row>
    <row r="28" spans="1:16" x14ac:dyDescent="0.2">
      <c r="A28" s="23"/>
      <c r="B28" s="23"/>
      <c r="C28" s="16"/>
      <c r="O28" s="84"/>
      <c r="P28" s="86"/>
    </row>
    <row r="29" spans="1:16" x14ac:dyDescent="0.2">
      <c r="A29" s="23"/>
      <c r="B29" s="1">
        <v>2018</v>
      </c>
      <c r="C29" s="23"/>
      <c r="O29" s="84"/>
      <c r="P29" s="86"/>
    </row>
    <row r="30" spans="1:16" x14ac:dyDescent="0.2">
      <c r="A30" s="49" t="s">
        <v>33</v>
      </c>
      <c r="B30" s="1" t="s">
        <v>34</v>
      </c>
      <c r="C30" s="23"/>
      <c r="O30" s="84"/>
      <c r="P30" s="87"/>
    </row>
    <row r="31" spans="1:16" x14ac:dyDescent="0.2">
      <c r="A31" s="47" t="s">
        <v>7</v>
      </c>
      <c r="B31" s="82">
        <v>86808.153999999995</v>
      </c>
      <c r="C31" s="97">
        <f>B31/B36*100</f>
        <v>0.36042639351396377</v>
      </c>
      <c r="O31" s="84"/>
      <c r="P31" s="86"/>
    </row>
    <row r="32" spans="1:16" x14ac:dyDescent="0.2">
      <c r="A32" s="47" t="s">
        <v>5</v>
      </c>
      <c r="B32" s="91">
        <v>6849224.4119999995</v>
      </c>
      <c r="C32" s="97">
        <f>B32/B36*100</f>
        <v>28.437895974437598</v>
      </c>
      <c r="O32" s="84"/>
      <c r="P32" s="86"/>
    </row>
    <row r="33" spans="1:19" x14ac:dyDescent="0.2">
      <c r="A33" s="47" t="s">
        <v>31</v>
      </c>
      <c r="B33" s="50">
        <v>1015098.897</v>
      </c>
      <c r="C33" s="97">
        <f>B33/B36*100</f>
        <v>4.2146782029913066</v>
      </c>
      <c r="O33" s="84"/>
      <c r="P33" s="85"/>
    </row>
    <row r="34" spans="1:19" x14ac:dyDescent="0.2">
      <c r="A34" s="47" t="s">
        <v>32</v>
      </c>
      <c r="B34" s="50">
        <v>15569867.778999999</v>
      </c>
      <c r="C34" s="97">
        <f>B34/B36*100</f>
        <v>64.645900557616272</v>
      </c>
      <c r="O34" s="84"/>
      <c r="P34" s="85"/>
    </row>
    <row r="35" spans="1:19" x14ac:dyDescent="0.2">
      <c r="A35" s="47" t="s">
        <v>6</v>
      </c>
      <c r="B35" s="91">
        <v>563850.13699999999</v>
      </c>
      <c r="C35" s="97">
        <f>B35/B36*100</f>
        <v>2.34109887144086</v>
      </c>
      <c r="O35" s="84"/>
      <c r="P35" s="87"/>
    </row>
    <row r="36" spans="1:19" x14ac:dyDescent="0.2">
      <c r="A36" s="47" t="s">
        <v>10</v>
      </c>
      <c r="B36" s="50">
        <f>SUM(B31:B35)</f>
        <v>24084849.378999997</v>
      </c>
      <c r="C36" s="97">
        <f>SUM(C31:C35)</f>
        <v>100</v>
      </c>
      <c r="O36" s="84"/>
      <c r="P36" s="85"/>
    </row>
    <row r="37" spans="1:19" x14ac:dyDescent="0.2">
      <c r="O37" s="84"/>
      <c r="P37" s="86"/>
    </row>
    <row r="38" spans="1:19" x14ac:dyDescent="0.2">
      <c r="O38" s="88"/>
      <c r="P38" s="89"/>
    </row>
    <row r="39" spans="1:19" x14ac:dyDescent="0.2">
      <c r="A39" s="47" t="s">
        <v>35</v>
      </c>
      <c r="O39" s="84"/>
      <c r="P39" s="86"/>
    </row>
    <row r="40" spans="1:19" x14ac:dyDescent="0.2">
      <c r="O40" s="84"/>
      <c r="P40" s="86"/>
    </row>
    <row r="41" spans="1:19" ht="15" x14ac:dyDescent="0.2">
      <c r="A41" s="24"/>
      <c r="B41" s="24"/>
      <c r="C41" s="24"/>
      <c r="D41" s="40"/>
      <c r="E41" s="30"/>
      <c r="F41" s="24"/>
      <c r="G41" s="24"/>
      <c r="H41" s="24"/>
      <c r="I41" s="24"/>
      <c r="O41" s="88"/>
      <c r="P41" s="86"/>
    </row>
    <row r="42" spans="1:19" x14ac:dyDescent="0.2">
      <c r="A42" s="51" t="s">
        <v>2</v>
      </c>
      <c r="B42" s="1063">
        <v>2010</v>
      </c>
      <c r="C42" s="1064"/>
      <c r="D42" s="1062">
        <v>2011</v>
      </c>
      <c r="E42" s="1062"/>
      <c r="F42" s="1062">
        <v>2012</v>
      </c>
      <c r="G42" s="1062"/>
      <c r="H42" s="1062">
        <v>2013</v>
      </c>
      <c r="I42" s="1062"/>
      <c r="J42" s="1062">
        <v>2014</v>
      </c>
      <c r="K42" s="1062"/>
      <c r="L42" s="1062">
        <v>2015</v>
      </c>
      <c r="M42" s="1062"/>
      <c r="N42" s="1062">
        <v>2016</v>
      </c>
      <c r="O42" s="1062"/>
      <c r="P42" s="1062">
        <v>2017</v>
      </c>
      <c r="Q42" s="1062"/>
      <c r="R42" s="1062">
        <v>2018</v>
      </c>
      <c r="S42" s="1062"/>
    </row>
    <row r="43" spans="1:19" ht="25.5" x14ac:dyDescent="0.2">
      <c r="A43" s="52" t="s">
        <v>36</v>
      </c>
      <c r="B43" s="53">
        <v>83174.53138</v>
      </c>
      <c r="C43" s="54">
        <f>B43*100/B56</f>
        <v>0.4977271057541624</v>
      </c>
      <c r="D43" s="55">
        <v>50249.629439999997</v>
      </c>
      <c r="E43" s="56">
        <f t="shared" ref="E43:E54" si="0">D43/$D$56*100</f>
        <v>0.29854901314190779</v>
      </c>
      <c r="F43" s="24"/>
      <c r="G43" s="55"/>
      <c r="H43" s="24"/>
      <c r="I43" s="55"/>
      <c r="J43" s="24"/>
      <c r="K43" s="55"/>
      <c r="L43" s="24"/>
      <c r="M43" s="55"/>
      <c r="N43" s="24"/>
      <c r="O43" s="55"/>
      <c r="P43" s="24"/>
      <c r="Q43" s="55"/>
      <c r="R43" s="24"/>
      <c r="S43" s="55"/>
    </row>
    <row r="44" spans="1:19" x14ac:dyDescent="0.2">
      <c r="A44" s="57" t="s">
        <v>37</v>
      </c>
      <c r="B44" s="58">
        <v>193322.11895999999</v>
      </c>
      <c r="C44" s="59">
        <f t="shared" ref="C44:C55" si="1">B44/$B$56*100</f>
        <v>1.1568644529972063</v>
      </c>
      <c r="D44" s="60">
        <f>162931.94504+50249.62944</f>
        <v>213181.57447999998</v>
      </c>
      <c r="E44" s="30">
        <f t="shared" si="0"/>
        <v>1.2665794631786664</v>
      </c>
      <c r="F44" s="60">
        <v>170629.92</v>
      </c>
      <c r="G44" s="30">
        <f t="shared" ref="G44:G54" si="2">F44/$F$56*100</f>
        <v>1.0143479305618779</v>
      </c>
      <c r="H44" s="60">
        <v>152934.28</v>
      </c>
      <c r="I44" s="30">
        <f t="shared" ref="I44:I54" si="3">H44/$H$56*100</f>
        <v>0.90418709538929842</v>
      </c>
      <c r="J44" s="60">
        <v>136507.53864000004</v>
      </c>
      <c r="K44" s="30">
        <f t="shared" ref="K44:K54" si="4">J44/$H$56*100</f>
        <v>0.8070679435744823</v>
      </c>
      <c r="L44" s="60">
        <v>102520.63812</v>
      </c>
      <c r="M44" s="90">
        <f>L44/$L$56*100</f>
        <v>0.4936773399203403</v>
      </c>
      <c r="N44" s="60">
        <v>150763.94</v>
      </c>
      <c r="O44" s="90">
        <f>N44/$N$56*100</f>
        <v>0.83376461661892298</v>
      </c>
      <c r="P44" s="60">
        <v>160334.31792999999</v>
      </c>
      <c r="Q44" s="90">
        <f>P44/$P$56*100</f>
        <v>0.80176443201973213</v>
      </c>
      <c r="R44" s="60">
        <v>185849.80342000004</v>
      </c>
      <c r="S44" s="90">
        <f>R44/$R$56*100</f>
        <v>0.7696599308414197</v>
      </c>
    </row>
    <row r="45" spans="1:19" ht="25.5" x14ac:dyDescent="0.2">
      <c r="A45" s="57" t="s">
        <v>60</v>
      </c>
      <c r="B45" s="58">
        <v>2894007.1503900001</v>
      </c>
      <c r="C45" s="59">
        <f t="shared" si="1"/>
        <v>17.318111435032719</v>
      </c>
      <c r="D45" s="60">
        <v>3160888.4401600002</v>
      </c>
      <c r="E45" s="30">
        <f t="shared" si="0"/>
        <v>18.77984245810654</v>
      </c>
      <c r="F45" s="60">
        <v>3205307.55</v>
      </c>
      <c r="G45" s="30">
        <f t="shared" si="2"/>
        <v>19.054671538009647</v>
      </c>
      <c r="H45" s="60">
        <v>3020238.37</v>
      </c>
      <c r="I45" s="30">
        <f t="shared" si="3"/>
        <v>17.8564319206499</v>
      </c>
      <c r="J45" s="60">
        <v>3424360.5140899993</v>
      </c>
      <c r="K45" s="30">
        <f t="shared" si="4"/>
        <v>20.245706762413509</v>
      </c>
      <c r="L45" s="60">
        <v>3703631.5427000001</v>
      </c>
      <c r="M45" s="90">
        <f t="shared" ref="M45:M54" si="5">L45/$L$56*100</f>
        <v>17.83444779094204</v>
      </c>
      <c r="N45" s="60">
        <v>2365106.6800000002</v>
      </c>
      <c r="O45" s="90">
        <f t="shared" ref="O45:O54" si="6">N45/$N$56*100</f>
        <v>13.079667885523913</v>
      </c>
      <c r="P45" s="60">
        <v>2678202.1603299994</v>
      </c>
      <c r="Q45" s="90">
        <f t="shared" ref="Q45:Q54" si="7">P45/$P$56*100</f>
        <v>13.39256162768897</v>
      </c>
      <c r="R45" s="60">
        <v>3246553.3547900007</v>
      </c>
      <c r="S45" s="90">
        <f t="shared" ref="S45:S54" si="8">R45/$R$56*100</f>
        <v>13.444953852728968</v>
      </c>
    </row>
    <row r="46" spans="1:19" x14ac:dyDescent="0.2">
      <c r="A46" s="57" t="s">
        <v>38</v>
      </c>
      <c r="B46" s="58">
        <v>10967763.668959999</v>
      </c>
      <c r="C46" s="59">
        <f t="shared" si="1"/>
        <v>65.632510060162048</v>
      </c>
      <c r="D46" s="60">
        <v>11128361.640380001</v>
      </c>
      <c r="E46" s="30">
        <f t="shared" si="0"/>
        <v>66.117132059426226</v>
      </c>
      <c r="F46" s="60">
        <v>11225454</v>
      </c>
      <c r="G46" s="30">
        <f t="shared" si="2"/>
        <v>66.732235674244905</v>
      </c>
      <c r="H46" s="60">
        <v>11254915.52</v>
      </c>
      <c r="I46" s="30">
        <f t="shared" si="3"/>
        <v>66.541977200145936</v>
      </c>
      <c r="J46" s="60">
        <v>11269262.00909997</v>
      </c>
      <c r="K46" s="30">
        <f t="shared" si="4"/>
        <v>66.626797361514178</v>
      </c>
      <c r="L46" s="60">
        <v>11831940.61582</v>
      </c>
      <c r="M46" s="90">
        <f t="shared" si="5"/>
        <v>56.975464417968169</v>
      </c>
      <c r="N46" s="60">
        <v>11706822.68</v>
      </c>
      <c r="O46" s="90">
        <f t="shared" si="6"/>
        <v>64.741837627856583</v>
      </c>
      <c r="P46" s="60">
        <v>12783550.443320023</v>
      </c>
      <c r="Q46" s="90">
        <f t="shared" si="7"/>
        <v>63.925154593908182</v>
      </c>
      <c r="R46" s="60">
        <v>14697233.332829975</v>
      </c>
      <c r="S46" s="90">
        <f t="shared" si="8"/>
        <v>60.865663467733377</v>
      </c>
    </row>
    <row r="47" spans="1:19" x14ac:dyDescent="0.2">
      <c r="A47" s="57" t="s">
        <v>39</v>
      </c>
      <c r="B47" s="58">
        <v>248565.56529999999</v>
      </c>
      <c r="C47" s="59">
        <f t="shared" si="1"/>
        <v>1.4874483493232549</v>
      </c>
      <c r="D47" s="60">
        <v>236770.85819999999</v>
      </c>
      <c r="E47" s="30">
        <f t="shared" si="0"/>
        <v>1.4067308922302888</v>
      </c>
      <c r="F47" s="60">
        <v>234957.19</v>
      </c>
      <c r="G47" s="30">
        <f t="shared" si="2"/>
        <v>1.3967558529426372</v>
      </c>
      <c r="H47" s="60">
        <v>275024.78000000003</v>
      </c>
      <c r="I47" s="30">
        <f t="shared" si="3"/>
        <v>1.6260177704323771</v>
      </c>
      <c r="J47" s="60">
        <v>241199.77121000001</v>
      </c>
      <c r="K47" s="30">
        <f t="shared" si="4"/>
        <v>1.4260355529115725</v>
      </c>
      <c r="L47" s="60">
        <v>293797.01584000001</v>
      </c>
      <c r="M47" s="90">
        <f t="shared" si="5"/>
        <v>1.4147486000492453</v>
      </c>
      <c r="N47" s="60">
        <v>284089.3</v>
      </c>
      <c r="O47" s="90">
        <f t="shared" si="6"/>
        <v>1.5710892558262819</v>
      </c>
      <c r="P47" s="60">
        <v>342982.99139999988</v>
      </c>
      <c r="Q47" s="90">
        <f t="shared" si="7"/>
        <v>1.7151135629760033</v>
      </c>
      <c r="R47" s="60">
        <v>421572.51356999989</v>
      </c>
      <c r="S47" s="90">
        <f t="shared" si="8"/>
        <v>1.7458585678762808</v>
      </c>
    </row>
    <row r="48" spans="1:19" x14ac:dyDescent="0.2">
      <c r="A48" s="57" t="s">
        <v>40</v>
      </c>
      <c r="B48" s="58">
        <v>766615.17020000005</v>
      </c>
      <c r="C48" s="59">
        <f t="shared" si="1"/>
        <v>4.587523891750247</v>
      </c>
      <c r="D48" s="60">
        <v>865105.31169999996</v>
      </c>
      <c r="E48" s="30">
        <f t="shared" si="0"/>
        <v>5.1398655064760126</v>
      </c>
      <c r="F48" s="60">
        <v>788177.4</v>
      </c>
      <c r="G48" s="30">
        <f t="shared" si="2"/>
        <v>4.6854977990122801</v>
      </c>
      <c r="H48" s="60">
        <v>936978.72</v>
      </c>
      <c r="I48" s="30">
        <f t="shared" si="3"/>
        <v>5.5396610052264457</v>
      </c>
      <c r="J48" s="60">
        <v>915316.71375999972</v>
      </c>
      <c r="K48" s="30">
        <f t="shared" si="4"/>
        <v>5.4115896107526194</v>
      </c>
      <c r="L48" s="60">
        <v>1179862.43521</v>
      </c>
      <c r="M48" s="90">
        <f t="shared" si="5"/>
        <v>5.6815033457422226</v>
      </c>
      <c r="N48" s="60">
        <v>873728.39</v>
      </c>
      <c r="O48" s="90">
        <f t="shared" si="6"/>
        <v>4.8319499750233303</v>
      </c>
      <c r="P48" s="60">
        <v>903239.35944999999</v>
      </c>
      <c r="Q48" s="90">
        <f t="shared" si="7"/>
        <v>4.5167198224117335</v>
      </c>
      <c r="R48" s="60">
        <v>1409885.7809699995</v>
      </c>
      <c r="S48" s="90">
        <f t="shared" si="8"/>
        <v>5.8387610463240094</v>
      </c>
    </row>
    <row r="49" spans="1:19" x14ac:dyDescent="0.2">
      <c r="A49" s="57" t="s">
        <v>41</v>
      </c>
      <c r="B49" s="58">
        <v>213775.03271</v>
      </c>
      <c r="C49" s="59">
        <f t="shared" si="1"/>
        <v>1.2792573224985413</v>
      </c>
      <c r="D49" s="60">
        <v>121887.85522</v>
      </c>
      <c r="E49" s="30">
        <f t="shared" si="0"/>
        <v>0.72417447243795507</v>
      </c>
      <c r="F49" s="60">
        <v>112075.19</v>
      </c>
      <c r="G49" s="30">
        <f t="shared" si="2"/>
        <v>0.66625617033536244</v>
      </c>
      <c r="H49" s="60">
        <v>105883.17</v>
      </c>
      <c r="I49" s="30">
        <f t="shared" si="3"/>
        <v>0.62600874004775975</v>
      </c>
      <c r="J49" s="60">
        <v>105517.00181999995</v>
      </c>
      <c r="K49" s="30">
        <f t="shared" si="4"/>
        <v>0.62384385887724503</v>
      </c>
      <c r="L49" s="60">
        <v>104008.06471000001</v>
      </c>
      <c r="M49" s="90">
        <f t="shared" si="5"/>
        <v>0.50083988607439833</v>
      </c>
      <c r="N49" s="60">
        <v>356383.01</v>
      </c>
      <c r="O49" s="90">
        <f t="shared" si="6"/>
        <v>1.9708926663905693</v>
      </c>
      <c r="P49" s="60">
        <v>371824.37521000026</v>
      </c>
      <c r="Q49" s="90">
        <f t="shared" si="7"/>
        <v>1.859337182770137</v>
      </c>
      <c r="R49" s="60">
        <v>690805.45177000004</v>
      </c>
      <c r="S49" s="90">
        <f t="shared" si="8"/>
        <v>2.8608331375665967</v>
      </c>
    </row>
    <row r="50" spans="1:19" x14ac:dyDescent="0.2">
      <c r="A50" s="57" t="s">
        <v>42</v>
      </c>
      <c r="B50" s="58">
        <v>381553.26222999999</v>
      </c>
      <c r="C50" s="59">
        <f t="shared" si="1"/>
        <v>2.2832638519254962</v>
      </c>
      <c r="D50" s="60">
        <v>315243.35417000001</v>
      </c>
      <c r="E50" s="30">
        <f t="shared" si="0"/>
        <v>1.8729609220178645</v>
      </c>
      <c r="F50" s="60">
        <v>359355.38</v>
      </c>
      <c r="G50" s="30">
        <f t="shared" si="2"/>
        <v>2.1362688679645236</v>
      </c>
      <c r="H50" s="60">
        <v>399369.52</v>
      </c>
      <c r="I50" s="30">
        <f t="shared" si="3"/>
        <v>2.3611760965286419</v>
      </c>
      <c r="J50" s="60">
        <v>438171.60368000006</v>
      </c>
      <c r="K50" s="30">
        <f t="shared" si="4"/>
        <v>2.5905840705791405</v>
      </c>
      <c r="L50" s="60">
        <v>1607572.18295</v>
      </c>
      <c r="M50" s="90">
        <f t="shared" si="5"/>
        <v>7.7410946084802879</v>
      </c>
      <c r="N50" s="60">
        <v>1419728.21</v>
      </c>
      <c r="O50" s="90">
        <f t="shared" si="6"/>
        <v>7.8514739447225894</v>
      </c>
      <c r="P50" s="60">
        <v>1789027.1574599994</v>
      </c>
      <c r="Q50" s="90">
        <f t="shared" si="7"/>
        <v>8.9461717322115941</v>
      </c>
      <c r="R50" s="60">
        <v>2342195.1815199992</v>
      </c>
      <c r="S50" s="90">
        <f t="shared" si="8"/>
        <v>9.6997346688169497</v>
      </c>
    </row>
    <row r="51" spans="1:19" x14ac:dyDescent="0.2">
      <c r="A51" s="57" t="s">
        <v>43</v>
      </c>
      <c r="B51" s="58">
        <v>399929.06897999998</v>
      </c>
      <c r="C51" s="59">
        <f t="shared" si="1"/>
        <v>2.3932270456799554</v>
      </c>
      <c r="D51" s="60">
        <v>139976.92131999999</v>
      </c>
      <c r="E51" s="30">
        <f t="shared" si="0"/>
        <v>0.83164736115372384</v>
      </c>
      <c r="F51" s="60">
        <v>102493.72</v>
      </c>
      <c r="G51" s="30">
        <f t="shared" si="2"/>
        <v>0.60929696724694327</v>
      </c>
      <c r="H51" s="60">
        <v>95560.13</v>
      </c>
      <c r="I51" s="30">
        <f t="shared" si="3"/>
        <v>0.56497625241197569</v>
      </c>
      <c r="J51" s="60">
        <v>85425.741780000026</v>
      </c>
      <c r="K51" s="30">
        <f t="shared" si="4"/>
        <v>0.50505912298756339</v>
      </c>
      <c r="L51" s="60">
        <v>1123194.92481</v>
      </c>
      <c r="M51" s="90">
        <f t="shared" si="5"/>
        <v>5.4086269151309052</v>
      </c>
      <c r="N51" s="60">
        <v>129961.47</v>
      </c>
      <c r="O51" s="90">
        <f t="shared" si="6"/>
        <v>0.71872143438133584</v>
      </c>
      <c r="P51" s="60">
        <v>192331.81790000017</v>
      </c>
      <c r="Q51" s="90">
        <f t="shared" si="7"/>
        <v>0.961770460178339</v>
      </c>
      <c r="R51" s="60">
        <v>268164.53679000016</v>
      </c>
      <c r="S51" s="90">
        <f t="shared" si="8"/>
        <v>1.1105499981266154</v>
      </c>
    </row>
    <row r="52" spans="1:19" x14ac:dyDescent="0.2">
      <c r="A52" s="57" t="s">
        <v>0</v>
      </c>
      <c r="B52" s="58">
        <v>76871.565239999996</v>
      </c>
      <c r="C52" s="59">
        <f t="shared" si="1"/>
        <v>0.46000934477038308</v>
      </c>
      <c r="D52" s="60">
        <v>51297.90137</v>
      </c>
      <c r="E52" s="30">
        <f t="shared" si="0"/>
        <v>0.30477712972094745</v>
      </c>
      <c r="F52" s="60">
        <v>52372.1</v>
      </c>
      <c r="G52" s="30">
        <f t="shared" si="2"/>
        <v>0.31133772584655561</v>
      </c>
      <c r="H52" s="60">
        <v>52603.28</v>
      </c>
      <c r="I52" s="30">
        <f t="shared" si="3"/>
        <v>0.31100422319410648</v>
      </c>
      <c r="J52" s="60">
        <v>69100.06084000002</v>
      </c>
      <c r="K52" s="30">
        <f t="shared" si="4"/>
        <v>0.40853746656500706</v>
      </c>
      <c r="L52" s="60">
        <v>59088.62081</v>
      </c>
      <c r="M52" s="90">
        <f t="shared" si="5"/>
        <v>0.2845350329062355</v>
      </c>
      <c r="N52" s="60">
        <v>71723.259999999995</v>
      </c>
      <c r="O52" s="90">
        <f t="shared" si="6"/>
        <v>0.3966486706075692</v>
      </c>
      <c r="P52" s="60">
        <v>94450.725099999996</v>
      </c>
      <c r="Q52" s="90">
        <f t="shared" si="7"/>
        <v>0.47230831765358522</v>
      </c>
      <c r="R52" s="60">
        <v>98110.852129999912</v>
      </c>
      <c r="S52" s="90">
        <f t="shared" si="8"/>
        <v>0.40630654579988829</v>
      </c>
    </row>
    <row r="53" spans="1:19" ht="38.25" x14ac:dyDescent="0.2">
      <c r="A53" s="57" t="s">
        <v>44</v>
      </c>
      <c r="B53" s="58">
        <f>430349.32014+35823.68138</f>
        <v>466173.00152000005</v>
      </c>
      <c r="C53" s="59">
        <f t="shared" si="1"/>
        <v>2.7896392679054296</v>
      </c>
      <c r="D53" s="60">
        <f>451273.4481+32994.27057</f>
        <v>484267.71866999997</v>
      </c>
      <c r="E53" s="30">
        <f t="shared" si="0"/>
        <v>2.8771883716683488</v>
      </c>
      <c r="F53" s="60">
        <f>31321.99+386401.55+9323.81</f>
        <v>427047.35</v>
      </c>
      <c r="G53" s="30">
        <f t="shared" si="2"/>
        <v>2.5386790061463662</v>
      </c>
      <c r="H53" s="60">
        <f>39550.96+422326.06+9783.82</f>
        <v>471660.84</v>
      </c>
      <c r="I53" s="30">
        <f t="shared" si="3"/>
        <v>2.7885811142438222</v>
      </c>
      <c r="J53" s="60">
        <v>489313.23398000002</v>
      </c>
      <c r="K53" s="30">
        <f t="shared" si="4"/>
        <v>2.8929466419688277</v>
      </c>
      <c r="L53" s="60">
        <v>507481.09860999999</v>
      </c>
      <c r="M53" s="90">
        <f t="shared" si="5"/>
        <v>2.4437218048564047</v>
      </c>
      <c r="N53" s="60">
        <v>499079.58</v>
      </c>
      <c r="O53" s="90">
        <f t="shared" si="6"/>
        <v>2.7600425849910337</v>
      </c>
      <c r="P53" s="60">
        <v>521930.58658999961</v>
      </c>
      <c r="Q53" s="90">
        <f t="shared" si="7"/>
        <v>2.6099551594048229</v>
      </c>
      <c r="R53" s="60">
        <v>589166.3865299992</v>
      </c>
      <c r="S53" s="90">
        <f t="shared" si="8"/>
        <v>2.4399152001576447</v>
      </c>
    </row>
    <row r="54" spans="1:19" x14ac:dyDescent="0.2">
      <c r="A54" s="57" t="s">
        <v>45</v>
      </c>
      <c r="B54" s="58">
        <f>75957.46069+132.36893+15458.24245+9484.2016+1262.48</f>
        <v>102294.75367000001</v>
      </c>
      <c r="C54" s="59">
        <f t="shared" si="1"/>
        <v>0.61214497795471778</v>
      </c>
      <c r="D54" s="60">
        <f>87484.79424+28.97847+15664.34798+8819.592+2303.76</f>
        <v>114301.47269000001</v>
      </c>
      <c r="E54" s="30">
        <f t="shared" si="0"/>
        <v>0.6791013635834332</v>
      </c>
      <c r="F54" s="60">
        <f>16528.64+4146+122995.86+96.03</f>
        <v>143766.53</v>
      </c>
      <c r="G54" s="30">
        <f t="shared" si="2"/>
        <v>0.8546524676889149</v>
      </c>
      <c r="H54" s="60">
        <f>130268.94+17209.7+1230.7+130.31</f>
        <v>148839.65000000002</v>
      </c>
      <c r="I54" s="30">
        <f t="shared" si="3"/>
        <v>0.87997858172974563</v>
      </c>
      <c r="J54" s="60">
        <v>263372.63772</v>
      </c>
      <c r="K54" s="30">
        <f t="shared" si="4"/>
        <v>1.557127285688106</v>
      </c>
      <c r="L54" s="60">
        <v>253632.42847000001</v>
      </c>
      <c r="M54" s="90">
        <f t="shared" si="5"/>
        <v>1.2213402579297716</v>
      </c>
      <c r="N54" s="60">
        <v>224927.96</v>
      </c>
      <c r="O54" s="90">
        <f t="shared" si="6"/>
        <v>1.2439113380578701</v>
      </c>
      <c r="P54" s="60">
        <v>159810.11399000001</v>
      </c>
      <c r="Q54" s="90">
        <f t="shared" si="7"/>
        <v>0.79914310877688099</v>
      </c>
      <c r="R54" s="60">
        <v>197465.39379999999</v>
      </c>
      <c r="S54" s="90">
        <f t="shared" si="8"/>
        <v>0.81776358402823257</v>
      </c>
    </row>
    <row r="55" spans="1:19" ht="25.5" x14ac:dyDescent="0.2">
      <c r="A55" s="57" t="s">
        <v>46</v>
      </c>
      <c r="B55" s="58"/>
      <c r="C55" s="59">
        <f t="shared" si="1"/>
        <v>0</v>
      </c>
      <c r="D55" s="60"/>
      <c r="E55" s="30"/>
      <c r="F55" s="60"/>
      <c r="G55" s="30"/>
      <c r="H55" s="60"/>
      <c r="I55" s="30"/>
      <c r="J55" s="60"/>
      <c r="K55" s="30"/>
      <c r="L55" s="60"/>
      <c r="M55" s="30"/>
      <c r="N55" s="60"/>
      <c r="O55" s="30"/>
      <c r="P55" s="60"/>
      <c r="Q55" s="30"/>
      <c r="R55" s="60"/>
      <c r="S55" s="30"/>
    </row>
    <row r="56" spans="1:19" x14ac:dyDescent="0.2">
      <c r="A56" s="61" t="s">
        <v>47</v>
      </c>
      <c r="B56" s="62">
        <f>SUM(B44:B54)</f>
        <v>16710870.35816</v>
      </c>
      <c r="C56" s="63">
        <f>SUM(C44:C55)</f>
        <v>99.999999999999986</v>
      </c>
      <c r="D56" s="64">
        <f>SUM(D44:D54)</f>
        <v>16831283.048360001</v>
      </c>
      <c r="E56" s="65">
        <f>SUM(E44:E55)</f>
        <v>100</v>
      </c>
      <c r="F56" s="64">
        <f>SUM(F44:F54)</f>
        <v>16821636.329999998</v>
      </c>
      <c r="G56" s="65">
        <f>SUM(G44:G55)</f>
        <v>100</v>
      </c>
      <c r="H56" s="64">
        <f>SUM(H44:H54)</f>
        <v>16914008.259999998</v>
      </c>
      <c r="I56" s="65">
        <f>SUM(I44:I55)</f>
        <v>100.00000000000003</v>
      </c>
      <c r="J56" s="64">
        <f>SUM(J44:J54)</f>
        <v>17437546.826619968</v>
      </c>
      <c r="K56" s="65">
        <f>SUM(K44:K55)</f>
        <v>103.09529567783225</v>
      </c>
      <c r="L56" s="64">
        <f>SUM(L44:L54)</f>
        <v>20766729.568049997</v>
      </c>
      <c r="M56" s="65">
        <f>SUM(M44:M55)</f>
        <v>100.00000000000003</v>
      </c>
      <c r="N56" s="64">
        <f>SUM(N44:N54)</f>
        <v>18082314.48</v>
      </c>
      <c r="O56" s="65">
        <f>SUM(O44:O55)</f>
        <v>100</v>
      </c>
      <c r="P56" s="64">
        <f>SUM(P44:P54)</f>
        <v>19997684.048680026</v>
      </c>
      <c r="Q56" s="65">
        <f>SUM(Q44:Q55)</f>
        <v>99.999999999999972</v>
      </c>
      <c r="R56" s="64">
        <f>SUM(R44:R54)</f>
        <v>24147002.588119976</v>
      </c>
      <c r="S56" s="65">
        <f>SUM(S44:S55)</f>
        <v>99.999999999999986</v>
      </c>
    </row>
    <row r="57" spans="1:19" ht="38.25" x14ac:dyDescent="0.2">
      <c r="A57" s="57" t="s">
        <v>48</v>
      </c>
      <c r="B57" s="57" t="s">
        <v>49</v>
      </c>
      <c r="C57" s="26"/>
      <c r="D57" s="66"/>
      <c r="E57" s="67"/>
      <c r="F57" s="68"/>
      <c r="G57" s="69"/>
      <c r="H57" s="68"/>
      <c r="I57" s="69"/>
    </row>
    <row r="58" spans="1:19" x14ac:dyDescent="0.2">
      <c r="P58" s="92"/>
      <c r="Q58" s="93"/>
    </row>
    <row r="59" spans="1:19" x14ac:dyDescent="0.2">
      <c r="P59" s="84"/>
      <c r="Q59" s="85"/>
    </row>
    <row r="60" spans="1:19" x14ac:dyDescent="0.2">
      <c r="P60" s="84"/>
      <c r="Q60" s="86"/>
    </row>
    <row r="61" spans="1:19" x14ac:dyDescent="0.2">
      <c r="P61" s="84"/>
      <c r="Q61" s="86"/>
    </row>
    <row r="62" spans="1:19" ht="14.25" x14ac:dyDescent="0.2">
      <c r="A62" s="41" t="s">
        <v>50</v>
      </c>
      <c r="B62" s="41"/>
      <c r="C62" s="41"/>
      <c r="D62" s="42"/>
      <c r="E62" s="42"/>
      <c r="F62" s="42"/>
      <c r="G62" s="42"/>
      <c r="P62" s="84"/>
      <c r="Q62" s="87"/>
    </row>
    <row r="63" spans="1:19" ht="14.25" x14ac:dyDescent="0.2">
      <c r="A63" s="70" t="s">
        <v>2</v>
      </c>
      <c r="B63" s="71">
        <v>2018</v>
      </c>
      <c r="C63" s="41"/>
      <c r="D63" s="71"/>
      <c r="E63" s="71"/>
      <c r="F63" s="41"/>
      <c r="G63" s="71"/>
      <c r="H63" s="41"/>
      <c r="P63" s="84"/>
      <c r="Q63" s="86"/>
    </row>
    <row r="64" spans="1:19" ht="25.5" x14ac:dyDescent="0.2">
      <c r="A64" s="72" t="s">
        <v>9</v>
      </c>
      <c r="B64" s="73" t="s">
        <v>1</v>
      </c>
      <c r="C64" s="73" t="s">
        <v>51</v>
      </c>
      <c r="D64" s="73"/>
      <c r="E64" s="73"/>
      <c r="F64" s="73"/>
      <c r="G64" s="73"/>
      <c r="H64" s="73"/>
      <c r="P64" s="84"/>
      <c r="Q64" s="86"/>
    </row>
    <row r="65" spans="1:17" x14ac:dyDescent="0.2">
      <c r="A65" s="74" t="s">
        <v>43</v>
      </c>
      <c r="B65" s="75">
        <v>3929.1810000000005</v>
      </c>
      <c r="C65" s="98">
        <f t="shared" ref="C65:C72" si="9">B65/$B$73*100</f>
        <v>0.19051006796033865</v>
      </c>
      <c r="D65" s="73"/>
      <c r="E65" s="73"/>
      <c r="F65" s="73"/>
      <c r="G65" s="73"/>
      <c r="H65" s="73"/>
      <c r="P65" s="84"/>
      <c r="Q65" s="86"/>
    </row>
    <row r="66" spans="1:17" x14ac:dyDescent="0.2">
      <c r="A66" s="74" t="s">
        <v>39</v>
      </c>
      <c r="B66" s="96">
        <v>23770.614249999991</v>
      </c>
      <c r="C66" s="98">
        <f t="shared" si="9"/>
        <v>1.1525407804391021</v>
      </c>
      <c r="D66" s="75"/>
      <c r="E66" s="75"/>
      <c r="F66" s="75"/>
      <c r="G66" s="75"/>
      <c r="H66" s="75"/>
      <c r="P66" s="84"/>
      <c r="Q66" s="85"/>
    </row>
    <row r="67" spans="1:17" x14ac:dyDescent="0.2">
      <c r="A67" s="74" t="s">
        <v>37</v>
      </c>
      <c r="B67" s="75">
        <v>87744.278710000013</v>
      </c>
      <c r="C67" s="98">
        <f t="shared" si="9"/>
        <v>4.254364586455293</v>
      </c>
      <c r="D67" s="75"/>
      <c r="E67" s="75"/>
      <c r="F67" s="75"/>
      <c r="G67" s="75"/>
      <c r="H67" s="75"/>
      <c r="P67" s="84"/>
      <c r="Q67" s="85"/>
    </row>
    <row r="68" spans="1:17" x14ac:dyDescent="0.2">
      <c r="A68" s="74" t="s">
        <v>0</v>
      </c>
      <c r="B68" s="75">
        <v>13278.123329999999</v>
      </c>
      <c r="C68" s="98">
        <f t="shared" si="9"/>
        <v>0.64380240512820808</v>
      </c>
      <c r="D68" s="75"/>
      <c r="E68" s="75"/>
      <c r="F68" s="75"/>
      <c r="G68" s="75"/>
      <c r="H68" s="75"/>
      <c r="P68" s="84"/>
      <c r="Q68" s="85"/>
    </row>
    <row r="69" spans="1:17" x14ac:dyDescent="0.2">
      <c r="A69" s="74" t="s">
        <v>53</v>
      </c>
      <c r="B69" s="75">
        <v>1853321.5932099998</v>
      </c>
      <c r="C69" s="98">
        <f t="shared" si="9"/>
        <v>89.860055486066983</v>
      </c>
      <c r="D69" s="75"/>
      <c r="E69" s="75"/>
      <c r="F69" s="75"/>
      <c r="G69" s="75"/>
      <c r="H69" s="75"/>
      <c r="P69" s="84"/>
      <c r="Q69" s="86"/>
    </row>
    <row r="70" spans="1:17" x14ac:dyDescent="0.2">
      <c r="A70" s="74" t="s">
        <v>38</v>
      </c>
      <c r="B70" s="75">
        <v>59577.766600000003</v>
      </c>
      <c r="C70" s="98">
        <f t="shared" si="9"/>
        <v>2.8886845283765736</v>
      </c>
      <c r="D70" s="75"/>
      <c r="E70" s="75"/>
      <c r="F70" s="75"/>
      <c r="G70" s="75"/>
      <c r="H70" s="75"/>
      <c r="P70" s="84"/>
      <c r="Q70" s="87"/>
    </row>
    <row r="71" spans="1:17" x14ac:dyDescent="0.2">
      <c r="A71" s="74" t="s">
        <v>40</v>
      </c>
      <c r="B71" s="75">
        <v>5000</v>
      </c>
      <c r="C71" s="98">
        <f t="shared" si="9"/>
        <v>0.24242974294177161</v>
      </c>
      <c r="D71" s="75"/>
      <c r="E71" s="75"/>
      <c r="F71" s="75"/>
      <c r="G71" s="75"/>
      <c r="H71" s="75"/>
      <c r="P71" s="84"/>
      <c r="Q71" s="86"/>
    </row>
    <row r="72" spans="1:17" x14ac:dyDescent="0.2">
      <c r="A72" s="74" t="s">
        <v>52</v>
      </c>
      <c r="B72" s="75">
        <v>15831.64659</v>
      </c>
      <c r="C72" s="98">
        <f t="shared" si="9"/>
        <v>0.76761240263173502</v>
      </c>
      <c r="D72" s="75"/>
      <c r="E72" s="75"/>
      <c r="F72" s="75"/>
      <c r="G72" s="75"/>
      <c r="H72" s="75"/>
      <c r="P72" s="88"/>
      <c r="Q72" s="89"/>
    </row>
    <row r="73" spans="1:17" x14ac:dyDescent="0.2">
      <c r="A73" s="76" t="s">
        <v>11</v>
      </c>
      <c r="B73" s="77">
        <f>SUM(B65:B72)</f>
        <v>2062453.2036899999</v>
      </c>
      <c r="C73" s="77">
        <f>SUM(C65:C72)</f>
        <v>100</v>
      </c>
      <c r="D73" s="78"/>
      <c r="E73" s="77"/>
      <c r="F73" s="77"/>
      <c r="G73" s="77"/>
      <c r="H73" s="77"/>
      <c r="P73" s="94"/>
      <c r="Q73" s="95"/>
    </row>
    <row r="74" spans="1:17" ht="14.25" x14ac:dyDescent="0.2">
      <c r="A74" s="41"/>
      <c r="B74" s="41"/>
      <c r="C74" s="41"/>
      <c r="D74" s="42"/>
      <c r="E74" s="42"/>
      <c r="F74" s="42"/>
      <c r="G74" s="42"/>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9">
    <mergeCell ref="R42:S42"/>
    <mergeCell ref="P42:Q42"/>
    <mergeCell ref="N42:O42"/>
    <mergeCell ref="L42:M42"/>
    <mergeCell ref="B42:C42"/>
    <mergeCell ref="D42:E42"/>
    <mergeCell ref="F42:G42"/>
    <mergeCell ref="H42:I42"/>
    <mergeCell ref="J42:K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showGridLines="0" zoomScaleNormal="100" zoomScaleSheetLayoutView="100" workbookViewId="0">
      <selection sqref="A1:G1"/>
    </sheetView>
  </sheetViews>
  <sheetFormatPr defaultRowHeight="12.75" x14ac:dyDescent="0.2"/>
  <cols>
    <col min="1" max="1" width="17.28515625" style="16" customWidth="1"/>
    <col min="2" max="256" width="9.140625" style="16"/>
    <col min="257" max="257" width="17.28515625" style="16" customWidth="1"/>
    <col min="258" max="512" width="9.140625" style="16"/>
    <col min="513" max="513" width="17.28515625" style="16" customWidth="1"/>
    <col min="514" max="768" width="9.140625" style="16"/>
    <col min="769" max="769" width="17.28515625" style="16" customWidth="1"/>
    <col min="770" max="1024" width="9.140625" style="16"/>
    <col min="1025" max="1025" width="17.28515625" style="16" customWidth="1"/>
    <col min="1026" max="1280" width="9.140625" style="16"/>
    <col min="1281" max="1281" width="17.28515625" style="16" customWidth="1"/>
    <col min="1282" max="1536" width="9.140625" style="16"/>
    <col min="1537" max="1537" width="17.28515625" style="16" customWidth="1"/>
    <col min="1538" max="1792" width="9.140625" style="16"/>
    <col min="1793" max="1793" width="17.28515625" style="16" customWidth="1"/>
    <col min="1794" max="2048" width="9.140625" style="16"/>
    <col min="2049" max="2049" width="17.28515625" style="16" customWidth="1"/>
    <col min="2050" max="2304" width="9.140625" style="16"/>
    <col min="2305" max="2305" width="17.28515625" style="16" customWidth="1"/>
    <col min="2306" max="2560" width="9.140625" style="16"/>
    <col min="2561" max="2561" width="17.28515625" style="16" customWidth="1"/>
    <col min="2562" max="2816" width="9.140625" style="16"/>
    <col min="2817" max="2817" width="17.28515625" style="16" customWidth="1"/>
    <col min="2818" max="3072" width="9.140625" style="16"/>
    <col min="3073" max="3073" width="17.28515625" style="16" customWidth="1"/>
    <col min="3074" max="3328" width="9.140625" style="16"/>
    <col min="3329" max="3329" width="17.28515625" style="16" customWidth="1"/>
    <col min="3330" max="3584" width="9.140625" style="16"/>
    <col min="3585" max="3585" width="17.28515625" style="16" customWidth="1"/>
    <col min="3586" max="3840" width="9.140625" style="16"/>
    <col min="3841" max="3841" width="17.28515625" style="16" customWidth="1"/>
    <col min="3842" max="4096" width="9.140625" style="16"/>
    <col min="4097" max="4097" width="17.28515625" style="16" customWidth="1"/>
    <col min="4098" max="4352" width="9.140625" style="16"/>
    <col min="4353" max="4353" width="17.28515625" style="16" customWidth="1"/>
    <col min="4354" max="4608" width="9.140625" style="16"/>
    <col min="4609" max="4609" width="17.28515625" style="16" customWidth="1"/>
    <col min="4610" max="4864" width="9.140625" style="16"/>
    <col min="4865" max="4865" width="17.28515625" style="16" customWidth="1"/>
    <col min="4866" max="5120" width="9.140625" style="16"/>
    <col min="5121" max="5121" width="17.28515625" style="16" customWidth="1"/>
    <col min="5122" max="5376" width="9.140625" style="16"/>
    <col min="5377" max="5377" width="17.28515625" style="16" customWidth="1"/>
    <col min="5378" max="5632" width="9.140625" style="16"/>
    <col min="5633" max="5633" width="17.28515625" style="16" customWidth="1"/>
    <col min="5634" max="5888" width="9.140625" style="16"/>
    <col min="5889" max="5889" width="17.28515625" style="16" customWidth="1"/>
    <col min="5890" max="6144" width="9.140625" style="16"/>
    <col min="6145" max="6145" width="17.28515625" style="16" customWidth="1"/>
    <col min="6146" max="6400" width="9.140625" style="16"/>
    <col min="6401" max="6401" width="17.28515625" style="16" customWidth="1"/>
    <col min="6402" max="6656" width="9.140625" style="16"/>
    <col min="6657" max="6657" width="17.28515625" style="16" customWidth="1"/>
    <col min="6658" max="6912" width="9.140625" style="16"/>
    <col min="6913" max="6913" width="17.28515625" style="16" customWidth="1"/>
    <col min="6914" max="7168" width="9.140625" style="16"/>
    <col min="7169" max="7169" width="17.28515625" style="16" customWidth="1"/>
    <col min="7170" max="7424" width="9.140625" style="16"/>
    <col min="7425" max="7425" width="17.28515625" style="16" customWidth="1"/>
    <col min="7426" max="7680" width="9.140625" style="16"/>
    <col min="7681" max="7681" width="17.28515625" style="16" customWidth="1"/>
    <col min="7682" max="7936" width="9.140625" style="16"/>
    <col min="7937" max="7937" width="17.28515625" style="16" customWidth="1"/>
    <col min="7938" max="8192" width="9.140625" style="16"/>
    <col min="8193" max="8193" width="17.28515625" style="16" customWidth="1"/>
    <col min="8194" max="8448" width="9.140625" style="16"/>
    <col min="8449" max="8449" width="17.28515625" style="16" customWidth="1"/>
    <col min="8450" max="8704" width="9.140625" style="16"/>
    <col min="8705" max="8705" width="17.28515625" style="16" customWidth="1"/>
    <col min="8706" max="8960" width="9.140625" style="16"/>
    <col min="8961" max="8961" width="17.28515625" style="16" customWidth="1"/>
    <col min="8962" max="9216" width="9.140625" style="16"/>
    <col min="9217" max="9217" width="17.28515625" style="16" customWidth="1"/>
    <col min="9218" max="9472" width="9.140625" style="16"/>
    <col min="9473" max="9473" width="17.28515625" style="16" customWidth="1"/>
    <col min="9474" max="9728" width="9.140625" style="16"/>
    <col min="9729" max="9729" width="17.28515625" style="16" customWidth="1"/>
    <col min="9730" max="9984" width="9.140625" style="16"/>
    <col min="9985" max="9985" width="17.28515625" style="16" customWidth="1"/>
    <col min="9986" max="10240" width="9.140625" style="16"/>
    <col min="10241" max="10241" width="17.28515625" style="16" customWidth="1"/>
    <col min="10242" max="10496" width="9.140625" style="16"/>
    <col min="10497" max="10497" width="17.28515625" style="16" customWidth="1"/>
    <col min="10498" max="10752" width="9.140625" style="16"/>
    <col min="10753" max="10753" width="17.28515625" style="16" customWidth="1"/>
    <col min="10754" max="11008" width="9.140625" style="16"/>
    <col min="11009" max="11009" width="17.28515625" style="16" customWidth="1"/>
    <col min="11010" max="11264" width="9.140625" style="16"/>
    <col min="11265" max="11265" width="17.28515625" style="16" customWidth="1"/>
    <col min="11266" max="11520" width="9.140625" style="16"/>
    <col min="11521" max="11521" width="17.28515625" style="16" customWidth="1"/>
    <col min="11522" max="11776" width="9.140625" style="16"/>
    <col min="11777" max="11777" width="17.28515625" style="16" customWidth="1"/>
    <col min="11778" max="12032" width="9.140625" style="16"/>
    <col min="12033" max="12033" width="17.28515625" style="16" customWidth="1"/>
    <col min="12034" max="12288" width="9.140625" style="16"/>
    <col min="12289" max="12289" width="17.28515625" style="16" customWidth="1"/>
    <col min="12290" max="12544" width="9.140625" style="16"/>
    <col min="12545" max="12545" width="17.28515625" style="16" customWidth="1"/>
    <col min="12546" max="12800" width="9.140625" style="16"/>
    <col min="12801" max="12801" width="17.28515625" style="16" customWidth="1"/>
    <col min="12802" max="13056" width="9.140625" style="16"/>
    <col min="13057" max="13057" width="17.28515625" style="16" customWidth="1"/>
    <col min="13058" max="13312" width="9.140625" style="16"/>
    <col min="13313" max="13313" width="17.28515625" style="16" customWidth="1"/>
    <col min="13314" max="13568" width="9.140625" style="16"/>
    <col min="13569" max="13569" width="17.28515625" style="16" customWidth="1"/>
    <col min="13570" max="13824" width="9.140625" style="16"/>
    <col min="13825" max="13825" width="17.28515625" style="16" customWidth="1"/>
    <col min="13826" max="14080" width="9.140625" style="16"/>
    <col min="14081" max="14081" width="17.28515625" style="16" customWidth="1"/>
    <col min="14082" max="14336" width="9.140625" style="16"/>
    <col min="14337" max="14337" width="17.28515625" style="16" customWidth="1"/>
    <col min="14338" max="14592" width="9.140625" style="16"/>
    <col min="14593" max="14593" width="17.28515625" style="16" customWidth="1"/>
    <col min="14594" max="14848" width="9.140625" style="16"/>
    <col min="14849" max="14849" width="17.28515625" style="16" customWidth="1"/>
    <col min="14850" max="15104" width="9.140625" style="16"/>
    <col min="15105" max="15105" width="17.28515625" style="16" customWidth="1"/>
    <col min="15106" max="15360" width="9.140625" style="16"/>
    <col min="15361" max="15361" width="17.28515625" style="16" customWidth="1"/>
    <col min="15362" max="15616" width="9.140625" style="16"/>
    <col min="15617" max="15617" width="17.28515625" style="16" customWidth="1"/>
    <col min="15618" max="15872" width="9.140625" style="16"/>
    <col min="15873" max="15873" width="17.28515625" style="16" customWidth="1"/>
    <col min="15874" max="16128" width="9.140625" style="16"/>
    <col min="16129" max="16129" width="17.28515625" style="16" customWidth="1"/>
    <col min="16130" max="16384" width="9.140625" style="16"/>
  </cols>
  <sheetData>
    <row r="2" spans="1:14" ht="18" customHeight="1" x14ac:dyDescent="0.2">
      <c r="A2" s="79" t="s">
        <v>54</v>
      </c>
    </row>
    <row r="3" spans="1:14" ht="23.25" customHeight="1" x14ac:dyDescent="0.2"/>
    <row r="4" spans="1:14" x14ac:dyDescent="0.2">
      <c r="A4" s="80" t="s">
        <v>55</v>
      </c>
    </row>
    <row r="5" spans="1:14" ht="15" customHeight="1" x14ac:dyDescent="0.2">
      <c r="A5" s="1065" t="s">
        <v>56</v>
      </c>
      <c r="B5" s="1065"/>
      <c r="C5" s="1065"/>
      <c r="D5" s="1065"/>
      <c r="E5" s="1065"/>
      <c r="F5" s="1065"/>
      <c r="G5" s="1065"/>
      <c r="H5" s="1065"/>
      <c r="I5" s="1065"/>
      <c r="J5" s="1065"/>
      <c r="K5" s="1065"/>
      <c r="L5" s="1065"/>
      <c r="M5" s="1065"/>
      <c r="N5" s="1065"/>
    </row>
    <row r="6" spans="1:14" ht="52.5" customHeight="1" x14ac:dyDescent="0.2">
      <c r="A6" s="1065"/>
      <c r="B6" s="1065"/>
      <c r="C6" s="1065"/>
      <c r="D6" s="1065"/>
      <c r="E6" s="1065"/>
      <c r="F6" s="1065"/>
      <c r="G6" s="1065"/>
      <c r="H6" s="1065"/>
      <c r="I6" s="1065"/>
      <c r="J6" s="1065"/>
      <c r="K6" s="1065"/>
      <c r="L6" s="1065"/>
      <c r="M6" s="1065"/>
      <c r="N6" s="1065"/>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59" orientation="landscape" useFirstPageNumber="1" r:id="rId2"/>
  <headerFooter alignWithMargins="0">
    <oddHeader>&amp;L&amp;"Tahoma,Kurzíva"&amp;9Závěrečný účet za rok 2018</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7"/>
  <sheetViews>
    <sheetView zoomScaleNormal="100" zoomScaleSheetLayoutView="100" workbookViewId="0">
      <selection activeCell="I2" sqref="I2"/>
    </sheetView>
  </sheetViews>
  <sheetFormatPr defaultRowHeight="12.75" x14ac:dyDescent="0.2"/>
  <cols>
    <col min="1" max="1" width="8.28515625" style="110" customWidth="1"/>
    <col min="2" max="2" width="10" style="110" customWidth="1"/>
    <col min="3" max="3" width="80.7109375" style="110" customWidth="1"/>
    <col min="4" max="6" width="15.7109375" style="103" customWidth="1"/>
    <col min="7" max="7" width="9.85546875" style="208" customWidth="1"/>
    <col min="8" max="8" width="9.140625" style="110"/>
    <col min="9" max="15" width="9.140625" style="106"/>
    <col min="16" max="16384" width="9.140625" style="110"/>
  </cols>
  <sheetData>
    <row r="1" spans="1:8" s="106" customFormat="1" x14ac:dyDescent="0.2">
      <c r="A1" s="99"/>
      <c r="B1" s="100"/>
      <c r="C1" s="101"/>
      <c r="D1" s="102"/>
      <c r="E1" s="102"/>
      <c r="F1" s="103"/>
      <c r="G1" s="104"/>
      <c r="H1" s="105"/>
    </row>
    <row r="2" spans="1:8" s="106" customFormat="1" ht="18" customHeight="1" x14ac:dyDescent="0.2">
      <c r="A2" s="107"/>
      <c r="B2" s="107"/>
      <c r="C2" s="1066" t="s">
        <v>62</v>
      </c>
      <c r="D2" s="1066"/>
      <c r="E2" s="1066"/>
      <c r="F2" s="108"/>
      <c r="G2" s="109"/>
      <c r="H2" s="110"/>
    </row>
    <row r="3" spans="1:8" s="106" customFormat="1" x14ac:dyDescent="0.2">
      <c r="A3" s="110"/>
      <c r="B3" s="110"/>
      <c r="C3" s="110"/>
      <c r="D3" s="103"/>
      <c r="E3" s="103"/>
      <c r="F3" s="103"/>
      <c r="G3" s="109"/>
      <c r="H3" s="110"/>
    </row>
    <row r="4" spans="1:8" s="106" customFormat="1" ht="18" customHeight="1" x14ac:dyDescent="0.2">
      <c r="A4" s="111"/>
      <c r="B4" s="111"/>
      <c r="C4" s="1067" t="s">
        <v>63</v>
      </c>
      <c r="D4" s="1067"/>
      <c r="E4" s="1067"/>
      <c r="F4" s="112"/>
      <c r="G4" s="113"/>
      <c r="H4" s="110"/>
    </row>
    <row r="5" spans="1:8" s="106" customFormat="1" ht="15" x14ac:dyDescent="0.2">
      <c r="A5" s="111"/>
      <c r="B5" s="111"/>
      <c r="C5" s="111"/>
      <c r="D5" s="111"/>
      <c r="E5" s="111"/>
      <c r="F5" s="112"/>
      <c r="G5" s="113"/>
      <c r="H5" s="110"/>
    </row>
    <row r="6" spans="1:8" s="106" customFormat="1" ht="15" x14ac:dyDescent="0.2">
      <c r="A6" s="114" t="s">
        <v>5</v>
      </c>
      <c r="B6" s="111"/>
      <c r="C6" s="111"/>
      <c r="D6" s="111"/>
      <c r="E6" s="111"/>
      <c r="F6" s="112"/>
      <c r="G6" s="113"/>
      <c r="H6" s="110"/>
    </row>
    <row r="7" spans="1:8" s="106" customFormat="1" ht="15.75" thickBot="1" x14ac:dyDescent="0.25">
      <c r="A7" s="114"/>
      <c r="B7" s="115"/>
      <c r="C7" s="115"/>
      <c r="D7" s="116"/>
      <c r="E7" s="116"/>
      <c r="F7" s="116"/>
      <c r="G7" s="104" t="s">
        <v>2</v>
      </c>
      <c r="H7" s="110"/>
    </row>
    <row r="8" spans="1:8" s="106" customFormat="1" ht="39" customHeight="1" thickBot="1" x14ac:dyDescent="0.25">
      <c r="A8" s="117" t="s">
        <v>64</v>
      </c>
      <c r="B8" s="118" t="s">
        <v>65</v>
      </c>
      <c r="C8" s="118" t="s">
        <v>66</v>
      </c>
      <c r="D8" s="119" t="s">
        <v>67</v>
      </c>
      <c r="E8" s="119" t="s">
        <v>68</v>
      </c>
      <c r="F8" s="119" t="s">
        <v>1</v>
      </c>
      <c r="G8" s="120" t="s">
        <v>69</v>
      </c>
      <c r="H8" s="121"/>
    </row>
    <row r="9" spans="1:8" s="106" customFormat="1" x14ac:dyDescent="0.2">
      <c r="A9" s="122" t="s">
        <v>70</v>
      </c>
      <c r="B9" s="123">
        <v>1111</v>
      </c>
      <c r="C9" s="124" t="s">
        <v>71</v>
      </c>
      <c r="D9" s="125">
        <v>1430000</v>
      </c>
      <c r="E9" s="125">
        <v>1530000</v>
      </c>
      <c r="F9" s="125">
        <v>1650494</v>
      </c>
      <c r="G9" s="126">
        <v>107.9</v>
      </c>
      <c r="H9" s="110"/>
    </row>
    <row r="10" spans="1:8" s="106" customFormat="1" x14ac:dyDescent="0.2">
      <c r="A10" s="122" t="s">
        <v>70</v>
      </c>
      <c r="B10" s="123">
        <v>1112</v>
      </c>
      <c r="C10" s="124" t="s">
        <v>72</v>
      </c>
      <c r="D10" s="125">
        <v>40000</v>
      </c>
      <c r="E10" s="125">
        <v>40000</v>
      </c>
      <c r="F10" s="125">
        <v>39361</v>
      </c>
      <c r="G10" s="126">
        <v>98.4</v>
      </c>
      <c r="H10" s="110"/>
    </row>
    <row r="11" spans="1:8" s="106" customFormat="1" x14ac:dyDescent="0.2">
      <c r="A11" s="122" t="s">
        <v>70</v>
      </c>
      <c r="B11" s="123">
        <v>1113</v>
      </c>
      <c r="C11" s="124" t="s">
        <v>73</v>
      </c>
      <c r="D11" s="125">
        <v>130000</v>
      </c>
      <c r="E11" s="125">
        <v>130000</v>
      </c>
      <c r="F11" s="125">
        <v>155514</v>
      </c>
      <c r="G11" s="126">
        <v>119.6</v>
      </c>
      <c r="H11" s="110"/>
    </row>
    <row r="12" spans="1:8" s="106" customFormat="1" x14ac:dyDescent="0.2">
      <c r="A12" s="122" t="s">
        <v>70</v>
      </c>
      <c r="B12" s="123">
        <v>1121</v>
      </c>
      <c r="C12" s="124" t="s">
        <v>74</v>
      </c>
      <c r="D12" s="125">
        <v>1400000</v>
      </c>
      <c r="E12" s="125">
        <v>1400000</v>
      </c>
      <c r="F12" s="125">
        <v>1427967</v>
      </c>
      <c r="G12" s="126">
        <v>102</v>
      </c>
      <c r="H12" s="110"/>
    </row>
    <row r="13" spans="1:8" s="106" customFormat="1" x14ac:dyDescent="0.2">
      <c r="A13" s="122" t="s">
        <v>70</v>
      </c>
      <c r="B13" s="123">
        <v>1123</v>
      </c>
      <c r="C13" s="124" t="s">
        <v>75</v>
      </c>
      <c r="D13" s="125">
        <v>25300</v>
      </c>
      <c r="E13" s="125">
        <v>22754</v>
      </c>
      <c r="F13" s="125">
        <v>22754</v>
      </c>
      <c r="G13" s="126">
        <v>100</v>
      </c>
      <c r="H13" s="110"/>
    </row>
    <row r="14" spans="1:8" s="106" customFormat="1" x14ac:dyDescent="0.2">
      <c r="A14" s="122" t="s">
        <v>70</v>
      </c>
      <c r="B14" s="123">
        <v>1211</v>
      </c>
      <c r="C14" s="124" t="s">
        <v>76</v>
      </c>
      <c r="D14" s="125">
        <v>3400000</v>
      </c>
      <c r="E14" s="125">
        <v>3400000</v>
      </c>
      <c r="F14" s="125">
        <v>3539629</v>
      </c>
      <c r="G14" s="126">
        <v>104.1</v>
      </c>
      <c r="H14" s="110"/>
    </row>
    <row r="15" spans="1:8" s="106" customFormat="1" x14ac:dyDescent="0.2">
      <c r="A15" s="122" t="s">
        <v>70</v>
      </c>
      <c r="B15" s="123">
        <v>1332</v>
      </c>
      <c r="C15" s="124" t="s">
        <v>77</v>
      </c>
      <c r="D15" s="125">
        <v>0</v>
      </c>
      <c r="E15" s="125">
        <v>9771</v>
      </c>
      <c r="F15" s="125">
        <v>11261</v>
      </c>
      <c r="G15" s="126">
        <v>115.2</v>
      </c>
      <c r="H15" s="110"/>
    </row>
    <row r="16" spans="1:8" s="106" customFormat="1" ht="13.5" thickBot="1" x14ac:dyDescent="0.25">
      <c r="A16" s="127" t="s">
        <v>70</v>
      </c>
      <c r="B16" s="128">
        <v>1361</v>
      </c>
      <c r="C16" s="129" t="s">
        <v>78</v>
      </c>
      <c r="D16" s="130">
        <v>1750</v>
      </c>
      <c r="E16" s="130">
        <v>2074</v>
      </c>
      <c r="F16" s="130">
        <v>2245</v>
      </c>
      <c r="G16" s="131">
        <v>108.2</v>
      </c>
      <c r="H16" s="110"/>
    </row>
    <row r="17" spans="1:8" s="106" customFormat="1" x14ac:dyDescent="0.2">
      <c r="A17" s="132"/>
      <c r="B17" s="132"/>
      <c r="C17" s="133"/>
      <c r="D17" s="134"/>
      <c r="E17" s="134"/>
      <c r="F17" s="134"/>
      <c r="G17" s="135"/>
      <c r="H17" s="110"/>
    </row>
    <row r="18" spans="1:8" s="106" customFormat="1" x14ac:dyDescent="0.2">
      <c r="A18" s="132"/>
      <c r="B18" s="132"/>
      <c r="C18" s="133"/>
      <c r="D18" s="134"/>
      <c r="E18" s="134"/>
      <c r="F18" s="134"/>
      <c r="G18" s="135"/>
      <c r="H18" s="110"/>
    </row>
    <row r="19" spans="1:8" s="106" customFormat="1" ht="15" x14ac:dyDescent="0.2">
      <c r="A19" s="114" t="s">
        <v>6</v>
      </c>
      <c r="B19" s="132"/>
      <c r="C19" s="133"/>
      <c r="D19" s="134"/>
      <c r="E19" s="134"/>
      <c r="F19" s="134"/>
      <c r="G19" s="135"/>
      <c r="H19" s="110"/>
    </row>
    <row r="20" spans="1:8" s="106" customFormat="1" ht="15.75" thickBot="1" x14ac:dyDescent="0.25">
      <c r="A20" s="114"/>
      <c r="B20" s="115"/>
      <c r="C20" s="115"/>
      <c r="D20" s="116"/>
      <c r="E20" s="116"/>
      <c r="F20" s="116"/>
      <c r="G20" s="104" t="s">
        <v>2</v>
      </c>
      <c r="H20" s="110"/>
    </row>
    <row r="21" spans="1:8" s="106" customFormat="1" ht="39" customHeight="1" thickBot="1" x14ac:dyDescent="0.25">
      <c r="A21" s="117" t="s">
        <v>64</v>
      </c>
      <c r="B21" s="118" t="s">
        <v>65</v>
      </c>
      <c r="C21" s="118" t="s">
        <v>66</v>
      </c>
      <c r="D21" s="119" t="s">
        <v>67</v>
      </c>
      <c r="E21" s="119" t="s">
        <v>68</v>
      </c>
      <c r="F21" s="119" t="s">
        <v>1</v>
      </c>
      <c r="G21" s="120" t="s">
        <v>69</v>
      </c>
      <c r="H21" s="121"/>
    </row>
    <row r="22" spans="1:8" x14ac:dyDescent="0.2">
      <c r="A22" s="122">
        <v>1070</v>
      </c>
      <c r="B22" s="123">
        <v>2212</v>
      </c>
      <c r="C22" s="124" t="s">
        <v>79</v>
      </c>
      <c r="D22" s="125">
        <v>0</v>
      </c>
      <c r="E22" s="125">
        <v>3</v>
      </c>
      <c r="F22" s="125">
        <v>3</v>
      </c>
      <c r="G22" s="126">
        <v>100</v>
      </c>
    </row>
    <row r="23" spans="1:8" x14ac:dyDescent="0.2">
      <c r="A23" s="122">
        <v>1070</v>
      </c>
      <c r="B23" s="123">
        <v>2324</v>
      </c>
      <c r="C23" s="124" t="s">
        <v>80</v>
      </c>
      <c r="D23" s="125">
        <v>0</v>
      </c>
      <c r="E23" s="125">
        <v>1</v>
      </c>
      <c r="F23" s="125">
        <v>1</v>
      </c>
      <c r="G23" s="126">
        <v>100</v>
      </c>
    </row>
    <row r="24" spans="1:8" x14ac:dyDescent="0.2">
      <c r="A24" s="136">
        <v>1070</v>
      </c>
      <c r="B24" s="137"/>
      <c r="C24" s="138" t="s">
        <v>81</v>
      </c>
      <c r="D24" s="139">
        <v>0</v>
      </c>
      <c r="E24" s="139">
        <v>4</v>
      </c>
      <c r="F24" s="139">
        <v>4</v>
      </c>
      <c r="G24" s="140">
        <v>100</v>
      </c>
    </row>
    <row r="25" spans="1:8" x14ac:dyDescent="0.2">
      <c r="A25" s="141"/>
      <c r="B25" s="142"/>
      <c r="C25" s="142"/>
      <c r="D25" s="143"/>
      <c r="E25" s="143"/>
      <c r="F25" s="143"/>
      <c r="G25" s="144"/>
    </row>
    <row r="26" spans="1:8" x14ac:dyDescent="0.2">
      <c r="A26" s="122">
        <v>2143</v>
      </c>
      <c r="B26" s="123">
        <v>2111</v>
      </c>
      <c r="C26" s="124" t="s">
        <v>82</v>
      </c>
      <c r="D26" s="125">
        <v>0</v>
      </c>
      <c r="E26" s="125">
        <v>116</v>
      </c>
      <c r="F26" s="125">
        <v>484</v>
      </c>
      <c r="G26" s="126">
        <v>417.2</v>
      </c>
    </row>
    <row r="27" spans="1:8" x14ac:dyDescent="0.2">
      <c r="A27" s="122">
        <v>2143</v>
      </c>
      <c r="B27" s="123">
        <v>2212</v>
      </c>
      <c r="C27" s="124" t="s">
        <v>79</v>
      </c>
      <c r="D27" s="125">
        <v>0</v>
      </c>
      <c r="E27" s="125">
        <v>365</v>
      </c>
      <c r="F27" s="125">
        <v>463</v>
      </c>
      <c r="G27" s="126">
        <v>126.8</v>
      </c>
    </row>
    <row r="28" spans="1:8" x14ac:dyDescent="0.2">
      <c r="A28" s="122">
        <v>2143</v>
      </c>
      <c r="B28" s="123">
        <v>2324</v>
      </c>
      <c r="C28" s="124" t="s">
        <v>80</v>
      </c>
      <c r="D28" s="125">
        <v>0</v>
      </c>
      <c r="E28" s="125">
        <v>9</v>
      </c>
      <c r="F28" s="125">
        <v>9</v>
      </c>
      <c r="G28" s="126">
        <v>100</v>
      </c>
    </row>
    <row r="29" spans="1:8" x14ac:dyDescent="0.2">
      <c r="A29" s="136">
        <v>2143</v>
      </c>
      <c r="B29" s="137"/>
      <c r="C29" s="138" t="s">
        <v>0</v>
      </c>
      <c r="D29" s="139">
        <v>0</v>
      </c>
      <c r="E29" s="139">
        <v>490</v>
      </c>
      <c r="F29" s="139">
        <v>956</v>
      </c>
      <c r="G29" s="140">
        <v>195.1</v>
      </c>
    </row>
    <row r="30" spans="1:8" x14ac:dyDescent="0.2">
      <c r="A30" s="141"/>
      <c r="B30" s="142"/>
      <c r="C30" s="142"/>
      <c r="D30" s="143"/>
      <c r="E30" s="143"/>
      <c r="F30" s="143"/>
      <c r="G30" s="144"/>
    </row>
    <row r="31" spans="1:8" x14ac:dyDescent="0.2">
      <c r="A31" s="122">
        <v>2212</v>
      </c>
      <c r="B31" s="123">
        <v>2212</v>
      </c>
      <c r="C31" s="124" t="s">
        <v>79</v>
      </c>
      <c r="D31" s="125">
        <v>0</v>
      </c>
      <c r="E31" s="125">
        <v>3</v>
      </c>
      <c r="F31" s="125">
        <v>3</v>
      </c>
      <c r="G31" s="126">
        <v>100</v>
      </c>
    </row>
    <row r="32" spans="1:8" x14ac:dyDescent="0.2">
      <c r="A32" s="122">
        <v>2212</v>
      </c>
      <c r="B32" s="123">
        <v>2310</v>
      </c>
      <c r="C32" s="124" t="s">
        <v>83</v>
      </c>
      <c r="D32" s="125">
        <v>0</v>
      </c>
      <c r="E32" s="125">
        <v>4438</v>
      </c>
      <c r="F32" s="125">
        <v>8167</v>
      </c>
      <c r="G32" s="126">
        <v>184</v>
      </c>
    </row>
    <row r="33" spans="1:7" x14ac:dyDescent="0.2">
      <c r="A33" s="122">
        <v>2212</v>
      </c>
      <c r="B33" s="123">
        <v>2324</v>
      </c>
      <c r="C33" s="124" t="s">
        <v>80</v>
      </c>
      <c r="D33" s="125">
        <v>0</v>
      </c>
      <c r="E33" s="125">
        <v>0</v>
      </c>
      <c r="F33" s="125">
        <v>26</v>
      </c>
      <c r="G33" s="126">
        <v>0</v>
      </c>
    </row>
    <row r="34" spans="1:7" x14ac:dyDescent="0.2">
      <c r="A34" s="122">
        <v>2212</v>
      </c>
      <c r="B34" s="123">
        <v>2329</v>
      </c>
      <c r="C34" s="124" t="s">
        <v>84</v>
      </c>
      <c r="D34" s="125">
        <v>0</v>
      </c>
      <c r="E34" s="125">
        <v>20787</v>
      </c>
      <c r="F34" s="125">
        <v>20787</v>
      </c>
      <c r="G34" s="126">
        <v>100</v>
      </c>
    </row>
    <row r="35" spans="1:7" x14ac:dyDescent="0.2">
      <c r="A35" s="122">
        <v>2212</v>
      </c>
      <c r="B35" s="137"/>
      <c r="C35" s="138" t="s">
        <v>85</v>
      </c>
      <c r="D35" s="139">
        <v>0</v>
      </c>
      <c r="E35" s="139">
        <v>25228</v>
      </c>
      <c r="F35" s="139">
        <v>28983</v>
      </c>
      <c r="G35" s="140">
        <v>114.9</v>
      </c>
    </row>
    <row r="36" spans="1:7" x14ac:dyDescent="0.2">
      <c r="A36" s="141"/>
      <c r="B36" s="142"/>
      <c r="C36" s="142"/>
      <c r="D36" s="143"/>
      <c r="E36" s="143"/>
      <c r="F36" s="143"/>
      <c r="G36" s="144"/>
    </row>
    <row r="37" spans="1:7" x14ac:dyDescent="0.2">
      <c r="A37" s="122">
        <v>2229</v>
      </c>
      <c r="B37" s="123">
        <v>2212</v>
      </c>
      <c r="C37" s="124" t="s">
        <v>79</v>
      </c>
      <c r="D37" s="125">
        <v>5000</v>
      </c>
      <c r="E37" s="125">
        <v>8696</v>
      </c>
      <c r="F37" s="125">
        <v>10027</v>
      </c>
      <c r="G37" s="126">
        <v>115.3</v>
      </c>
    </row>
    <row r="38" spans="1:7" x14ac:dyDescent="0.2">
      <c r="A38" s="122">
        <v>2229</v>
      </c>
      <c r="B38" s="123">
        <v>2324</v>
      </c>
      <c r="C38" s="124" t="s">
        <v>80</v>
      </c>
      <c r="D38" s="125">
        <v>0</v>
      </c>
      <c r="E38" s="125">
        <v>272</v>
      </c>
      <c r="F38" s="125">
        <v>305</v>
      </c>
      <c r="G38" s="126">
        <v>112.1</v>
      </c>
    </row>
    <row r="39" spans="1:7" x14ac:dyDescent="0.2">
      <c r="A39" s="122">
        <v>2229</v>
      </c>
      <c r="B39" s="123">
        <v>2329</v>
      </c>
      <c r="C39" s="124" t="s">
        <v>84</v>
      </c>
      <c r="D39" s="125">
        <v>0</v>
      </c>
      <c r="E39" s="125">
        <v>298</v>
      </c>
      <c r="F39" s="125">
        <v>476</v>
      </c>
      <c r="G39" s="126">
        <v>159.69999999999999</v>
      </c>
    </row>
    <row r="40" spans="1:7" x14ac:dyDescent="0.2">
      <c r="A40" s="136">
        <v>2229</v>
      </c>
      <c r="B40" s="137"/>
      <c r="C40" s="138" t="s">
        <v>86</v>
      </c>
      <c r="D40" s="139">
        <v>5000</v>
      </c>
      <c r="E40" s="139">
        <v>9266</v>
      </c>
      <c r="F40" s="139">
        <v>10808</v>
      </c>
      <c r="G40" s="140">
        <v>116.6</v>
      </c>
    </row>
    <row r="41" spans="1:7" x14ac:dyDescent="0.2">
      <c r="A41" s="141"/>
      <c r="B41" s="142"/>
      <c r="C41" s="142"/>
      <c r="D41" s="143"/>
      <c r="E41" s="143"/>
      <c r="F41" s="143"/>
      <c r="G41" s="144"/>
    </row>
    <row r="42" spans="1:7" x14ac:dyDescent="0.2">
      <c r="A42" s="122">
        <v>2251</v>
      </c>
      <c r="B42" s="123">
        <v>2132</v>
      </c>
      <c r="C42" s="124" t="s">
        <v>87</v>
      </c>
      <c r="D42" s="125">
        <v>8954</v>
      </c>
      <c r="E42" s="125">
        <v>1544</v>
      </c>
      <c r="F42" s="125">
        <v>1514</v>
      </c>
      <c r="G42" s="126">
        <v>98.1</v>
      </c>
    </row>
    <row r="43" spans="1:7" x14ac:dyDescent="0.2">
      <c r="A43" s="122">
        <v>2251</v>
      </c>
      <c r="B43" s="123">
        <v>2310</v>
      </c>
      <c r="C43" s="124" t="s">
        <v>83</v>
      </c>
      <c r="D43" s="125">
        <v>0</v>
      </c>
      <c r="E43" s="125">
        <v>472</v>
      </c>
      <c r="F43" s="125">
        <v>472</v>
      </c>
      <c r="G43" s="126">
        <v>100</v>
      </c>
    </row>
    <row r="44" spans="1:7" x14ac:dyDescent="0.2">
      <c r="A44" s="136">
        <v>2251</v>
      </c>
      <c r="B44" s="137"/>
      <c r="C44" s="138" t="s">
        <v>88</v>
      </c>
      <c r="D44" s="139">
        <v>8954</v>
      </c>
      <c r="E44" s="139">
        <v>2016</v>
      </c>
      <c r="F44" s="139">
        <v>1986</v>
      </c>
      <c r="G44" s="140">
        <v>98.5</v>
      </c>
    </row>
    <row r="45" spans="1:7" x14ac:dyDescent="0.2">
      <c r="A45" s="141"/>
      <c r="B45" s="142"/>
      <c r="C45" s="142"/>
      <c r="D45" s="143"/>
      <c r="E45" s="143"/>
      <c r="F45" s="143"/>
      <c r="G45" s="144"/>
    </row>
    <row r="46" spans="1:7" x14ac:dyDescent="0.2">
      <c r="A46" s="122">
        <v>2292</v>
      </c>
      <c r="B46" s="123">
        <v>2212</v>
      </c>
      <c r="C46" s="124" t="s">
        <v>79</v>
      </c>
      <c r="D46" s="125">
        <v>0</v>
      </c>
      <c r="E46" s="125">
        <v>1136</v>
      </c>
      <c r="F46" s="125">
        <v>1187</v>
      </c>
      <c r="G46" s="126">
        <v>104.5</v>
      </c>
    </row>
    <row r="47" spans="1:7" x14ac:dyDescent="0.2">
      <c r="A47" s="122">
        <v>2292</v>
      </c>
      <c r="B47" s="123">
        <v>2329</v>
      </c>
      <c r="C47" s="124" t="s">
        <v>84</v>
      </c>
      <c r="D47" s="125">
        <v>0</v>
      </c>
      <c r="E47" s="125">
        <v>1000</v>
      </c>
      <c r="F47" s="125">
        <v>1000</v>
      </c>
      <c r="G47" s="126">
        <v>100</v>
      </c>
    </row>
    <row r="48" spans="1:7" x14ac:dyDescent="0.2">
      <c r="A48" s="136">
        <v>2292</v>
      </c>
      <c r="B48" s="137"/>
      <c r="C48" s="138" t="s">
        <v>89</v>
      </c>
      <c r="D48" s="139">
        <v>0</v>
      </c>
      <c r="E48" s="139">
        <v>2136</v>
      </c>
      <c r="F48" s="139">
        <v>2187</v>
      </c>
      <c r="G48" s="140">
        <v>102.4</v>
      </c>
    </row>
    <row r="49" spans="1:7" x14ac:dyDescent="0.2">
      <c r="A49" s="141"/>
      <c r="B49" s="142"/>
      <c r="C49" s="142"/>
      <c r="D49" s="143"/>
      <c r="E49" s="143"/>
      <c r="F49" s="143"/>
      <c r="G49" s="144"/>
    </row>
    <row r="50" spans="1:7" x14ac:dyDescent="0.2">
      <c r="A50" s="122">
        <v>2293</v>
      </c>
      <c r="B50" s="123">
        <v>2324</v>
      </c>
      <c r="C50" s="124" t="s">
        <v>80</v>
      </c>
      <c r="D50" s="125">
        <v>0</v>
      </c>
      <c r="E50" s="125">
        <v>0</v>
      </c>
      <c r="F50" s="125">
        <v>9409</v>
      </c>
      <c r="G50" s="126">
        <v>0</v>
      </c>
    </row>
    <row r="51" spans="1:7" x14ac:dyDescent="0.2">
      <c r="A51" s="136">
        <v>2293</v>
      </c>
      <c r="B51" s="137"/>
      <c r="C51" s="138" t="s">
        <v>90</v>
      </c>
      <c r="D51" s="139">
        <v>0</v>
      </c>
      <c r="E51" s="139">
        <v>0</v>
      </c>
      <c r="F51" s="139">
        <v>9409</v>
      </c>
      <c r="G51" s="140">
        <v>0</v>
      </c>
    </row>
    <row r="52" spans="1:7" x14ac:dyDescent="0.2">
      <c r="A52" s="141"/>
      <c r="B52" s="142"/>
      <c r="C52" s="142"/>
      <c r="D52" s="143"/>
      <c r="E52" s="143"/>
      <c r="F52" s="143"/>
      <c r="G52" s="144"/>
    </row>
    <row r="53" spans="1:7" x14ac:dyDescent="0.2">
      <c r="A53" s="122">
        <v>2299</v>
      </c>
      <c r="B53" s="123">
        <v>2212</v>
      </c>
      <c r="C53" s="124" t="s">
        <v>79</v>
      </c>
      <c r="D53" s="125">
        <v>0</v>
      </c>
      <c r="E53" s="125">
        <v>3</v>
      </c>
      <c r="F53" s="125">
        <v>3</v>
      </c>
      <c r="G53" s="126">
        <v>100</v>
      </c>
    </row>
    <row r="54" spans="1:7" x14ac:dyDescent="0.2">
      <c r="A54" s="122">
        <v>2299</v>
      </c>
      <c r="B54" s="123">
        <v>2324</v>
      </c>
      <c r="C54" s="124" t="s">
        <v>80</v>
      </c>
      <c r="D54" s="125">
        <v>0</v>
      </c>
      <c r="E54" s="125">
        <v>10</v>
      </c>
      <c r="F54" s="125">
        <v>10</v>
      </c>
      <c r="G54" s="126">
        <v>100</v>
      </c>
    </row>
    <row r="55" spans="1:7" x14ac:dyDescent="0.2">
      <c r="A55" s="136">
        <v>2299</v>
      </c>
      <c r="B55" s="137"/>
      <c r="C55" s="138" t="s">
        <v>91</v>
      </c>
      <c r="D55" s="139">
        <v>0</v>
      </c>
      <c r="E55" s="139">
        <v>13</v>
      </c>
      <c r="F55" s="139">
        <v>13</v>
      </c>
      <c r="G55" s="140">
        <v>100</v>
      </c>
    </row>
    <row r="56" spans="1:7" x14ac:dyDescent="0.2">
      <c r="A56" s="141"/>
      <c r="B56" s="142"/>
      <c r="C56" s="142"/>
      <c r="D56" s="143"/>
      <c r="E56" s="143"/>
      <c r="F56" s="143"/>
      <c r="G56" s="144"/>
    </row>
    <row r="57" spans="1:7" x14ac:dyDescent="0.2">
      <c r="A57" s="122">
        <v>2399</v>
      </c>
      <c r="B57" s="123">
        <v>2342</v>
      </c>
      <c r="C57" s="124" t="s">
        <v>92</v>
      </c>
      <c r="D57" s="125">
        <v>15000</v>
      </c>
      <c r="E57" s="125">
        <v>15000</v>
      </c>
      <c r="F57" s="125">
        <v>21397</v>
      </c>
      <c r="G57" s="126">
        <v>142.6</v>
      </c>
    </row>
    <row r="58" spans="1:7" x14ac:dyDescent="0.2">
      <c r="A58" s="136">
        <v>2399</v>
      </c>
      <c r="B58" s="137"/>
      <c r="C58" s="138" t="s">
        <v>93</v>
      </c>
      <c r="D58" s="139">
        <v>15000</v>
      </c>
      <c r="E58" s="139">
        <v>15000</v>
      </c>
      <c r="F58" s="139">
        <v>21397</v>
      </c>
      <c r="G58" s="140">
        <v>142.6</v>
      </c>
    </row>
    <row r="59" spans="1:7" x14ac:dyDescent="0.2">
      <c r="A59" s="141"/>
      <c r="B59" s="142"/>
      <c r="C59" s="142"/>
      <c r="D59" s="143"/>
      <c r="E59" s="143"/>
      <c r="F59" s="143"/>
      <c r="G59" s="144"/>
    </row>
    <row r="60" spans="1:7" x14ac:dyDescent="0.2">
      <c r="A60" s="122">
        <v>3121</v>
      </c>
      <c r="B60" s="123">
        <v>2122</v>
      </c>
      <c r="C60" s="124" t="s">
        <v>94</v>
      </c>
      <c r="D60" s="125">
        <v>0</v>
      </c>
      <c r="E60" s="125">
        <v>1635</v>
      </c>
      <c r="F60" s="125">
        <v>1635</v>
      </c>
      <c r="G60" s="126">
        <v>100</v>
      </c>
    </row>
    <row r="61" spans="1:7" x14ac:dyDescent="0.2">
      <c r="A61" s="122">
        <v>3121</v>
      </c>
      <c r="B61" s="123">
        <v>2212</v>
      </c>
      <c r="C61" s="124" t="s">
        <v>79</v>
      </c>
      <c r="D61" s="125">
        <v>0</v>
      </c>
      <c r="E61" s="125">
        <v>12</v>
      </c>
      <c r="F61" s="125">
        <v>12</v>
      </c>
      <c r="G61" s="126">
        <v>100</v>
      </c>
    </row>
    <row r="62" spans="1:7" x14ac:dyDescent="0.2">
      <c r="A62" s="122">
        <v>3121</v>
      </c>
      <c r="B62" s="123">
        <v>2324</v>
      </c>
      <c r="C62" s="124" t="s">
        <v>80</v>
      </c>
      <c r="D62" s="125">
        <v>0</v>
      </c>
      <c r="E62" s="125">
        <v>11</v>
      </c>
      <c r="F62" s="125">
        <v>11</v>
      </c>
      <c r="G62" s="126">
        <v>100</v>
      </c>
    </row>
    <row r="63" spans="1:7" x14ac:dyDescent="0.2">
      <c r="A63" s="122">
        <v>3121</v>
      </c>
      <c r="B63" s="137"/>
      <c r="C63" s="138" t="s">
        <v>95</v>
      </c>
      <c r="D63" s="139">
        <v>0</v>
      </c>
      <c r="E63" s="139">
        <v>1658</v>
      </c>
      <c r="F63" s="139">
        <v>1658</v>
      </c>
      <c r="G63" s="140">
        <v>100</v>
      </c>
    </row>
    <row r="64" spans="1:7" x14ac:dyDescent="0.2">
      <c r="A64" s="141"/>
      <c r="B64" s="142"/>
      <c r="C64" s="142"/>
      <c r="D64" s="143"/>
      <c r="E64" s="143"/>
      <c r="F64" s="143"/>
      <c r="G64" s="144"/>
    </row>
    <row r="65" spans="1:7" x14ac:dyDescent="0.2">
      <c r="A65" s="122">
        <v>3122</v>
      </c>
      <c r="B65" s="123">
        <v>2212</v>
      </c>
      <c r="C65" s="124" t="s">
        <v>79</v>
      </c>
      <c r="D65" s="125">
        <v>0</v>
      </c>
      <c r="E65" s="125">
        <v>0</v>
      </c>
      <c r="F65" s="125">
        <v>5</v>
      </c>
      <c r="G65" s="126">
        <v>0</v>
      </c>
    </row>
    <row r="66" spans="1:7" x14ac:dyDescent="0.2">
      <c r="A66" s="136">
        <v>3122</v>
      </c>
      <c r="B66" s="137"/>
      <c r="C66" s="138" t="s">
        <v>96</v>
      </c>
      <c r="D66" s="139">
        <v>0</v>
      </c>
      <c r="E66" s="139">
        <v>0</v>
      </c>
      <c r="F66" s="139">
        <v>5</v>
      </c>
      <c r="G66" s="140">
        <v>0</v>
      </c>
    </row>
    <row r="67" spans="1:7" x14ac:dyDescent="0.2">
      <c r="A67" s="141"/>
      <c r="B67" s="142"/>
      <c r="C67" s="142"/>
      <c r="D67" s="143"/>
      <c r="E67" s="143"/>
      <c r="F67" s="143"/>
      <c r="G67" s="144"/>
    </row>
    <row r="68" spans="1:7" x14ac:dyDescent="0.2">
      <c r="A68" s="122">
        <v>3123</v>
      </c>
      <c r="B68" s="123">
        <v>2321</v>
      </c>
      <c r="C68" s="124" t="s">
        <v>97</v>
      </c>
      <c r="D68" s="125">
        <v>0</v>
      </c>
      <c r="E68" s="125">
        <v>100</v>
      </c>
      <c r="F68" s="125">
        <v>100</v>
      </c>
      <c r="G68" s="126">
        <v>100</v>
      </c>
    </row>
    <row r="69" spans="1:7" x14ac:dyDescent="0.2">
      <c r="A69" s="136">
        <v>3123</v>
      </c>
      <c r="B69" s="137"/>
      <c r="C69" s="138" t="s">
        <v>98</v>
      </c>
      <c r="D69" s="139">
        <v>0</v>
      </c>
      <c r="E69" s="139">
        <v>100</v>
      </c>
      <c r="F69" s="139">
        <v>100</v>
      </c>
      <c r="G69" s="140">
        <v>100</v>
      </c>
    </row>
    <row r="70" spans="1:7" x14ac:dyDescent="0.2">
      <c r="A70" s="141"/>
      <c r="B70" s="142"/>
      <c r="C70" s="142"/>
      <c r="D70" s="143"/>
      <c r="E70" s="143"/>
      <c r="F70" s="143"/>
      <c r="G70" s="144"/>
    </row>
    <row r="71" spans="1:7" x14ac:dyDescent="0.2">
      <c r="A71" s="122">
        <v>3125</v>
      </c>
      <c r="B71" s="123">
        <v>2324</v>
      </c>
      <c r="C71" s="124" t="s">
        <v>80</v>
      </c>
      <c r="D71" s="125">
        <v>0</v>
      </c>
      <c r="E71" s="125">
        <v>0</v>
      </c>
      <c r="F71" s="125">
        <v>52</v>
      </c>
      <c r="G71" s="126">
        <v>0</v>
      </c>
    </row>
    <row r="72" spans="1:7" x14ac:dyDescent="0.2">
      <c r="A72" s="136">
        <v>3125</v>
      </c>
      <c r="B72" s="137"/>
      <c r="C72" s="138" t="s">
        <v>99</v>
      </c>
      <c r="D72" s="139">
        <v>0</v>
      </c>
      <c r="E72" s="139">
        <v>0</v>
      </c>
      <c r="F72" s="139">
        <v>52</v>
      </c>
      <c r="G72" s="140">
        <v>0</v>
      </c>
    </row>
    <row r="73" spans="1:7" x14ac:dyDescent="0.2">
      <c r="A73" s="141"/>
      <c r="B73" s="142"/>
      <c r="C73" s="142"/>
      <c r="D73" s="143"/>
      <c r="E73" s="143"/>
      <c r="F73" s="143"/>
      <c r="G73" s="144"/>
    </row>
    <row r="74" spans="1:7" x14ac:dyDescent="0.2">
      <c r="A74" s="122">
        <v>3299</v>
      </c>
      <c r="B74" s="123">
        <v>2122</v>
      </c>
      <c r="C74" s="124" t="s">
        <v>94</v>
      </c>
      <c r="D74" s="125">
        <v>0</v>
      </c>
      <c r="E74" s="125">
        <v>6100</v>
      </c>
      <c r="F74" s="125">
        <v>6100</v>
      </c>
      <c r="G74" s="126">
        <v>100</v>
      </c>
    </row>
    <row r="75" spans="1:7" x14ac:dyDescent="0.2">
      <c r="A75" s="122">
        <v>3299</v>
      </c>
      <c r="B75" s="123">
        <v>2123</v>
      </c>
      <c r="C75" s="124" t="s">
        <v>100</v>
      </c>
      <c r="D75" s="125">
        <v>0</v>
      </c>
      <c r="E75" s="125">
        <v>7</v>
      </c>
      <c r="F75" s="125">
        <v>7</v>
      </c>
      <c r="G75" s="126">
        <v>100</v>
      </c>
    </row>
    <row r="76" spans="1:7" x14ac:dyDescent="0.2">
      <c r="A76" s="122">
        <v>3299</v>
      </c>
      <c r="B76" s="123">
        <v>2212</v>
      </c>
      <c r="C76" s="124" t="s">
        <v>79</v>
      </c>
      <c r="D76" s="125">
        <v>0</v>
      </c>
      <c r="E76" s="125">
        <v>96</v>
      </c>
      <c r="F76" s="125">
        <v>96</v>
      </c>
      <c r="G76" s="126">
        <v>100</v>
      </c>
    </row>
    <row r="77" spans="1:7" x14ac:dyDescent="0.2">
      <c r="A77" s="122">
        <v>3299</v>
      </c>
      <c r="B77" s="137"/>
      <c r="C77" s="138" t="s">
        <v>101</v>
      </c>
      <c r="D77" s="139">
        <v>0</v>
      </c>
      <c r="E77" s="139">
        <v>6203</v>
      </c>
      <c r="F77" s="139">
        <v>6203</v>
      </c>
      <c r="G77" s="140">
        <v>100</v>
      </c>
    </row>
    <row r="78" spans="1:7" x14ac:dyDescent="0.2">
      <c r="A78" s="141"/>
      <c r="B78" s="142"/>
      <c r="C78" s="142"/>
      <c r="D78" s="143"/>
      <c r="E78" s="143"/>
      <c r="F78" s="143"/>
      <c r="G78" s="144"/>
    </row>
    <row r="79" spans="1:7" x14ac:dyDescent="0.2">
      <c r="A79" s="122">
        <v>3314</v>
      </c>
      <c r="B79" s="123">
        <v>2122</v>
      </c>
      <c r="C79" s="124" t="s">
        <v>94</v>
      </c>
      <c r="D79" s="125">
        <v>0</v>
      </c>
      <c r="E79" s="125">
        <v>700</v>
      </c>
      <c r="F79" s="125">
        <v>700</v>
      </c>
      <c r="G79" s="126">
        <v>100</v>
      </c>
    </row>
    <row r="80" spans="1:7" x14ac:dyDescent="0.2">
      <c r="A80" s="136">
        <v>3314</v>
      </c>
      <c r="B80" s="137"/>
      <c r="C80" s="138" t="s">
        <v>102</v>
      </c>
      <c r="D80" s="139">
        <v>0</v>
      </c>
      <c r="E80" s="139">
        <v>700</v>
      </c>
      <c r="F80" s="139">
        <v>700</v>
      </c>
      <c r="G80" s="140">
        <v>100</v>
      </c>
    </row>
    <row r="81" spans="1:7" x14ac:dyDescent="0.2">
      <c r="A81" s="141"/>
      <c r="B81" s="142"/>
      <c r="C81" s="142"/>
      <c r="D81" s="143"/>
      <c r="E81" s="143"/>
      <c r="F81" s="143"/>
      <c r="G81" s="144"/>
    </row>
    <row r="82" spans="1:7" x14ac:dyDescent="0.2">
      <c r="A82" s="122">
        <v>3319</v>
      </c>
      <c r="B82" s="123">
        <v>2111</v>
      </c>
      <c r="C82" s="124" t="s">
        <v>82</v>
      </c>
      <c r="D82" s="125">
        <v>0</v>
      </c>
      <c r="E82" s="125">
        <v>242</v>
      </c>
      <c r="F82" s="125">
        <v>242</v>
      </c>
      <c r="G82" s="126">
        <v>100</v>
      </c>
    </row>
    <row r="83" spans="1:7" x14ac:dyDescent="0.2">
      <c r="A83" s="122">
        <v>3319</v>
      </c>
      <c r="B83" s="123">
        <v>2212</v>
      </c>
      <c r="C83" s="124" t="s">
        <v>79</v>
      </c>
      <c r="D83" s="125">
        <v>0</v>
      </c>
      <c r="E83" s="125">
        <v>0</v>
      </c>
      <c r="F83" s="125">
        <v>90</v>
      </c>
      <c r="G83" s="126">
        <v>0</v>
      </c>
    </row>
    <row r="84" spans="1:7" x14ac:dyDescent="0.2">
      <c r="A84" s="122">
        <v>3319</v>
      </c>
      <c r="B84" s="123">
        <v>2324</v>
      </c>
      <c r="C84" s="124" t="s">
        <v>80</v>
      </c>
      <c r="D84" s="125">
        <v>0</v>
      </c>
      <c r="E84" s="125">
        <v>2</v>
      </c>
      <c r="F84" s="125">
        <v>2</v>
      </c>
      <c r="G84" s="126">
        <v>100</v>
      </c>
    </row>
    <row r="85" spans="1:7" x14ac:dyDescent="0.2">
      <c r="A85" s="122">
        <v>3319</v>
      </c>
      <c r="B85" s="137"/>
      <c r="C85" s="138" t="s">
        <v>103</v>
      </c>
      <c r="D85" s="139">
        <v>0</v>
      </c>
      <c r="E85" s="139">
        <v>244</v>
      </c>
      <c r="F85" s="139">
        <v>334</v>
      </c>
      <c r="G85" s="140">
        <v>136.9</v>
      </c>
    </row>
    <row r="86" spans="1:7" x14ac:dyDescent="0.2">
      <c r="A86" s="141"/>
      <c r="B86" s="142"/>
      <c r="C86" s="142"/>
      <c r="D86" s="143"/>
      <c r="E86" s="143"/>
      <c r="F86" s="143"/>
      <c r="G86" s="144"/>
    </row>
    <row r="87" spans="1:7" x14ac:dyDescent="0.2">
      <c r="A87" s="122">
        <v>3322</v>
      </c>
      <c r="B87" s="123">
        <v>2212</v>
      </c>
      <c r="C87" s="124" t="s">
        <v>79</v>
      </c>
      <c r="D87" s="125">
        <v>0</v>
      </c>
      <c r="E87" s="125">
        <v>0</v>
      </c>
      <c r="F87" s="125">
        <v>4</v>
      </c>
      <c r="G87" s="126">
        <v>0</v>
      </c>
    </row>
    <row r="88" spans="1:7" x14ac:dyDescent="0.2">
      <c r="A88" s="136">
        <v>3322</v>
      </c>
      <c r="B88" s="137"/>
      <c r="C88" s="138" t="s">
        <v>104</v>
      </c>
      <c r="D88" s="139">
        <v>0</v>
      </c>
      <c r="E88" s="139">
        <v>0</v>
      </c>
      <c r="F88" s="139">
        <v>4</v>
      </c>
      <c r="G88" s="140">
        <v>0</v>
      </c>
    </row>
    <row r="89" spans="1:7" x14ac:dyDescent="0.2">
      <c r="A89" s="141"/>
      <c r="B89" s="142"/>
      <c r="C89" s="142"/>
      <c r="D89" s="143"/>
      <c r="E89" s="143"/>
      <c r="F89" s="143"/>
      <c r="G89" s="144"/>
    </row>
    <row r="90" spans="1:7" x14ac:dyDescent="0.2">
      <c r="A90" s="122">
        <v>3419</v>
      </c>
      <c r="B90" s="123">
        <v>2111</v>
      </c>
      <c r="C90" s="124" t="s">
        <v>82</v>
      </c>
      <c r="D90" s="125">
        <v>0</v>
      </c>
      <c r="E90" s="125">
        <v>780</v>
      </c>
      <c r="F90" s="125">
        <v>780</v>
      </c>
      <c r="G90" s="126">
        <v>100</v>
      </c>
    </row>
    <row r="91" spans="1:7" x14ac:dyDescent="0.2">
      <c r="A91" s="122">
        <v>3419</v>
      </c>
      <c r="B91" s="123">
        <v>2212</v>
      </c>
      <c r="C91" s="124" t="s">
        <v>79</v>
      </c>
      <c r="D91" s="125">
        <v>0</v>
      </c>
      <c r="E91" s="125">
        <v>79</v>
      </c>
      <c r="F91" s="125">
        <v>79</v>
      </c>
      <c r="G91" s="126">
        <v>100</v>
      </c>
    </row>
    <row r="92" spans="1:7" x14ac:dyDescent="0.2">
      <c r="A92" s="136">
        <v>3419</v>
      </c>
      <c r="B92" s="137"/>
      <c r="C92" s="138" t="s">
        <v>105</v>
      </c>
      <c r="D92" s="139">
        <v>0</v>
      </c>
      <c r="E92" s="139">
        <v>859</v>
      </c>
      <c r="F92" s="139">
        <v>859</v>
      </c>
      <c r="G92" s="140">
        <v>100</v>
      </c>
    </row>
    <row r="93" spans="1:7" x14ac:dyDescent="0.2">
      <c r="A93" s="141"/>
      <c r="B93" s="142"/>
      <c r="C93" s="142"/>
      <c r="D93" s="143"/>
      <c r="E93" s="143"/>
      <c r="F93" s="143"/>
      <c r="G93" s="144"/>
    </row>
    <row r="94" spans="1:7" x14ac:dyDescent="0.2">
      <c r="A94" s="122">
        <v>3421</v>
      </c>
      <c r="B94" s="123">
        <v>2324</v>
      </c>
      <c r="C94" s="124" t="s">
        <v>80</v>
      </c>
      <c r="D94" s="125">
        <v>0</v>
      </c>
      <c r="E94" s="125">
        <v>14</v>
      </c>
      <c r="F94" s="125">
        <v>16</v>
      </c>
      <c r="G94" s="126">
        <v>114.3</v>
      </c>
    </row>
    <row r="95" spans="1:7" x14ac:dyDescent="0.2">
      <c r="A95" s="136">
        <v>3421</v>
      </c>
      <c r="B95" s="137"/>
      <c r="C95" s="138" t="s">
        <v>106</v>
      </c>
      <c r="D95" s="139">
        <v>0</v>
      </c>
      <c r="E95" s="139">
        <v>14</v>
      </c>
      <c r="F95" s="139">
        <v>16</v>
      </c>
      <c r="G95" s="140">
        <v>114.3</v>
      </c>
    </row>
    <row r="96" spans="1:7" x14ac:dyDescent="0.2">
      <c r="A96" s="141"/>
      <c r="B96" s="142"/>
      <c r="C96" s="142"/>
      <c r="D96" s="143"/>
      <c r="E96" s="143"/>
      <c r="F96" s="143"/>
      <c r="G96" s="144"/>
    </row>
    <row r="97" spans="1:7" x14ac:dyDescent="0.2">
      <c r="A97" s="122">
        <v>3522</v>
      </c>
      <c r="B97" s="123">
        <v>2122</v>
      </c>
      <c r="C97" s="124" t="s">
        <v>94</v>
      </c>
      <c r="D97" s="125">
        <v>47650</v>
      </c>
      <c r="E97" s="125">
        <v>0</v>
      </c>
      <c r="F97" s="125">
        <v>0</v>
      </c>
      <c r="G97" s="126">
        <v>0</v>
      </c>
    </row>
    <row r="98" spans="1:7" x14ac:dyDescent="0.2">
      <c r="A98" s="122">
        <v>3522</v>
      </c>
      <c r="B98" s="123">
        <v>2132</v>
      </c>
      <c r="C98" s="124" t="s">
        <v>87</v>
      </c>
      <c r="D98" s="125">
        <v>17328</v>
      </c>
      <c r="E98" s="125">
        <v>17357</v>
      </c>
      <c r="F98" s="125">
        <v>17357</v>
      </c>
      <c r="G98" s="126">
        <v>100</v>
      </c>
    </row>
    <row r="99" spans="1:7" x14ac:dyDescent="0.2">
      <c r="A99" s="122">
        <v>3522</v>
      </c>
      <c r="B99" s="123">
        <v>2212</v>
      </c>
      <c r="C99" s="124" t="s">
        <v>79</v>
      </c>
      <c r="D99" s="125">
        <v>0</v>
      </c>
      <c r="E99" s="125">
        <v>0</v>
      </c>
      <c r="F99" s="125">
        <v>180</v>
      </c>
      <c r="G99" s="126">
        <v>0</v>
      </c>
    </row>
    <row r="100" spans="1:7" x14ac:dyDescent="0.2">
      <c r="A100" s="136">
        <v>3522</v>
      </c>
      <c r="B100" s="137"/>
      <c r="C100" s="138" t="s">
        <v>107</v>
      </c>
      <c r="D100" s="139">
        <v>64978</v>
      </c>
      <c r="E100" s="139">
        <v>17357</v>
      </c>
      <c r="F100" s="139">
        <v>17537</v>
      </c>
      <c r="G100" s="140">
        <v>101</v>
      </c>
    </row>
    <row r="101" spans="1:7" x14ac:dyDescent="0.2">
      <c r="A101" s="141"/>
      <c r="B101" s="142"/>
      <c r="C101" s="142"/>
      <c r="D101" s="143"/>
      <c r="E101" s="143"/>
      <c r="F101" s="143"/>
      <c r="G101" s="144"/>
    </row>
    <row r="102" spans="1:7" x14ac:dyDescent="0.2">
      <c r="A102" s="122">
        <v>3599</v>
      </c>
      <c r="B102" s="123">
        <v>2212</v>
      </c>
      <c r="C102" s="124" t="s">
        <v>79</v>
      </c>
      <c r="D102" s="125">
        <v>0</v>
      </c>
      <c r="E102" s="125">
        <v>211</v>
      </c>
      <c r="F102" s="125">
        <v>211</v>
      </c>
      <c r="G102" s="126">
        <v>100</v>
      </c>
    </row>
    <row r="103" spans="1:7" x14ac:dyDescent="0.2">
      <c r="A103" s="122">
        <v>3599</v>
      </c>
      <c r="B103" s="123">
        <v>2324</v>
      </c>
      <c r="C103" s="124" t="s">
        <v>80</v>
      </c>
      <c r="D103" s="125">
        <v>0</v>
      </c>
      <c r="E103" s="125">
        <v>6</v>
      </c>
      <c r="F103" s="125">
        <v>6</v>
      </c>
      <c r="G103" s="126">
        <v>100</v>
      </c>
    </row>
    <row r="104" spans="1:7" x14ac:dyDescent="0.2">
      <c r="A104" s="136">
        <v>3599</v>
      </c>
      <c r="B104" s="137"/>
      <c r="C104" s="138" t="s">
        <v>108</v>
      </c>
      <c r="D104" s="139">
        <v>0</v>
      </c>
      <c r="E104" s="139">
        <v>217</v>
      </c>
      <c r="F104" s="139">
        <v>217</v>
      </c>
      <c r="G104" s="140">
        <v>100</v>
      </c>
    </row>
    <row r="105" spans="1:7" x14ac:dyDescent="0.2">
      <c r="A105" s="141"/>
      <c r="B105" s="142"/>
      <c r="C105" s="142"/>
      <c r="D105" s="143"/>
      <c r="E105" s="143"/>
      <c r="F105" s="143"/>
      <c r="G105" s="144"/>
    </row>
    <row r="106" spans="1:7" x14ac:dyDescent="0.2">
      <c r="A106" s="122">
        <v>3639</v>
      </c>
      <c r="B106" s="123">
        <v>2111</v>
      </c>
      <c r="C106" s="124" t="s">
        <v>82</v>
      </c>
      <c r="D106" s="125">
        <v>1852</v>
      </c>
      <c r="E106" s="125">
        <v>1973</v>
      </c>
      <c r="F106" s="125">
        <v>1940</v>
      </c>
      <c r="G106" s="126">
        <v>98.3</v>
      </c>
    </row>
    <row r="107" spans="1:7" x14ac:dyDescent="0.2">
      <c r="A107" s="122">
        <v>3639</v>
      </c>
      <c r="B107" s="123">
        <v>2119</v>
      </c>
      <c r="C107" s="124" t="s">
        <v>109</v>
      </c>
      <c r="D107" s="125">
        <v>2000</v>
      </c>
      <c r="E107" s="125">
        <v>3139</v>
      </c>
      <c r="F107" s="125">
        <v>3539</v>
      </c>
      <c r="G107" s="126">
        <v>112.7</v>
      </c>
    </row>
    <row r="108" spans="1:7" x14ac:dyDescent="0.2">
      <c r="A108" s="122">
        <v>3639</v>
      </c>
      <c r="B108" s="123">
        <v>2131</v>
      </c>
      <c r="C108" s="124" t="s">
        <v>110</v>
      </c>
      <c r="D108" s="125">
        <v>40</v>
      </c>
      <c r="E108" s="125">
        <v>40</v>
      </c>
      <c r="F108" s="125">
        <v>40</v>
      </c>
      <c r="G108" s="126">
        <v>100</v>
      </c>
    </row>
    <row r="109" spans="1:7" x14ac:dyDescent="0.2">
      <c r="A109" s="122">
        <v>3639</v>
      </c>
      <c r="B109" s="123">
        <v>2324</v>
      </c>
      <c r="C109" s="124" t="s">
        <v>80</v>
      </c>
      <c r="D109" s="125">
        <v>0</v>
      </c>
      <c r="E109" s="125">
        <v>94</v>
      </c>
      <c r="F109" s="125">
        <v>94</v>
      </c>
      <c r="G109" s="126">
        <v>100</v>
      </c>
    </row>
    <row r="110" spans="1:7" x14ac:dyDescent="0.2">
      <c r="A110" s="122">
        <v>3639</v>
      </c>
      <c r="B110" s="137"/>
      <c r="C110" s="138" t="s">
        <v>111</v>
      </c>
      <c r="D110" s="139">
        <v>3892</v>
      </c>
      <c r="E110" s="139">
        <v>5246</v>
      </c>
      <c r="F110" s="139">
        <v>5613</v>
      </c>
      <c r="G110" s="140">
        <v>107</v>
      </c>
    </row>
    <row r="111" spans="1:7" x14ac:dyDescent="0.2">
      <c r="A111" s="141"/>
      <c r="B111" s="142"/>
      <c r="C111" s="142"/>
      <c r="D111" s="143"/>
      <c r="E111" s="143"/>
      <c r="F111" s="143"/>
      <c r="G111" s="144"/>
    </row>
    <row r="112" spans="1:7" x14ac:dyDescent="0.2">
      <c r="A112" s="122">
        <v>3719</v>
      </c>
      <c r="B112" s="123">
        <v>2212</v>
      </c>
      <c r="C112" s="124" t="s">
        <v>79</v>
      </c>
      <c r="D112" s="125">
        <v>0</v>
      </c>
      <c r="E112" s="125">
        <v>15</v>
      </c>
      <c r="F112" s="125">
        <v>35</v>
      </c>
      <c r="G112" s="126">
        <v>233.3</v>
      </c>
    </row>
    <row r="113" spans="1:7" x14ac:dyDescent="0.2">
      <c r="A113" s="122">
        <v>3719</v>
      </c>
      <c r="B113" s="123">
        <v>2324</v>
      </c>
      <c r="C113" s="124" t="s">
        <v>80</v>
      </c>
      <c r="D113" s="125">
        <v>0</v>
      </c>
      <c r="E113" s="125">
        <v>1</v>
      </c>
      <c r="F113" s="125">
        <v>1</v>
      </c>
      <c r="G113" s="126">
        <v>100</v>
      </c>
    </row>
    <row r="114" spans="1:7" x14ac:dyDescent="0.2">
      <c r="A114" s="136">
        <v>3719</v>
      </c>
      <c r="B114" s="137"/>
      <c r="C114" s="138" t="s">
        <v>112</v>
      </c>
      <c r="D114" s="139">
        <v>0</v>
      </c>
      <c r="E114" s="139">
        <v>16</v>
      </c>
      <c r="F114" s="139">
        <v>36</v>
      </c>
      <c r="G114" s="140">
        <v>225</v>
      </c>
    </row>
    <row r="115" spans="1:7" x14ac:dyDescent="0.2">
      <c r="A115" s="141"/>
      <c r="B115" s="142"/>
      <c r="C115" s="142"/>
      <c r="D115" s="143"/>
      <c r="E115" s="143"/>
      <c r="F115" s="143"/>
      <c r="G115" s="144"/>
    </row>
    <row r="116" spans="1:7" x14ac:dyDescent="0.2">
      <c r="A116" s="122">
        <v>3769</v>
      </c>
      <c r="B116" s="123">
        <v>2111</v>
      </c>
      <c r="C116" s="124" t="s">
        <v>82</v>
      </c>
      <c r="D116" s="125">
        <v>0</v>
      </c>
      <c r="E116" s="125">
        <v>354</v>
      </c>
      <c r="F116" s="125">
        <v>354</v>
      </c>
      <c r="G116" s="126">
        <v>100</v>
      </c>
    </row>
    <row r="117" spans="1:7" x14ac:dyDescent="0.2">
      <c r="A117" s="122">
        <v>3769</v>
      </c>
      <c r="B117" s="123">
        <v>2212</v>
      </c>
      <c r="C117" s="124" t="s">
        <v>79</v>
      </c>
      <c r="D117" s="125">
        <v>0</v>
      </c>
      <c r="E117" s="125">
        <v>540</v>
      </c>
      <c r="F117" s="125">
        <v>570</v>
      </c>
      <c r="G117" s="126">
        <v>105.6</v>
      </c>
    </row>
    <row r="118" spans="1:7" x14ac:dyDescent="0.2">
      <c r="A118" s="122">
        <v>3769</v>
      </c>
      <c r="B118" s="123">
        <v>2324</v>
      </c>
      <c r="C118" s="124" t="s">
        <v>80</v>
      </c>
      <c r="D118" s="125">
        <v>650</v>
      </c>
      <c r="E118" s="125">
        <v>651</v>
      </c>
      <c r="F118" s="125">
        <v>10</v>
      </c>
      <c r="G118" s="126">
        <v>1.5</v>
      </c>
    </row>
    <row r="119" spans="1:7" x14ac:dyDescent="0.2">
      <c r="A119" s="122">
        <v>3769</v>
      </c>
      <c r="B119" s="137"/>
      <c r="C119" s="138" t="s">
        <v>113</v>
      </c>
      <c r="D119" s="139">
        <v>650</v>
      </c>
      <c r="E119" s="139">
        <v>1545</v>
      </c>
      <c r="F119" s="139">
        <v>934</v>
      </c>
      <c r="G119" s="140">
        <v>60.5</v>
      </c>
    </row>
    <row r="120" spans="1:7" x14ac:dyDescent="0.2">
      <c r="A120" s="141"/>
      <c r="B120" s="142"/>
      <c r="C120" s="142"/>
      <c r="D120" s="143"/>
      <c r="E120" s="143"/>
      <c r="F120" s="143"/>
      <c r="G120" s="144"/>
    </row>
    <row r="121" spans="1:7" x14ac:dyDescent="0.2">
      <c r="A121" s="122">
        <v>3900</v>
      </c>
      <c r="B121" s="123">
        <v>2324</v>
      </c>
      <c r="C121" s="124" t="s">
        <v>80</v>
      </c>
      <c r="D121" s="125">
        <v>0</v>
      </c>
      <c r="E121" s="125">
        <v>6</v>
      </c>
      <c r="F121" s="125">
        <v>6</v>
      </c>
      <c r="G121" s="126">
        <v>100</v>
      </c>
    </row>
    <row r="122" spans="1:7" x14ac:dyDescent="0.2">
      <c r="A122" s="136">
        <v>3900</v>
      </c>
      <c r="B122" s="137"/>
      <c r="C122" s="138" t="s">
        <v>114</v>
      </c>
      <c r="D122" s="139">
        <v>0</v>
      </c>
      <c r="E122" s="139">
        <v>6</v>
      </c>
      <c r="F122" s="139">
        <v>6</v>
      </c>
      <c r="G122" s="140">
        <v>100</v>
      </c>
    </row>
    <row r="123" spans="1:7" x14ac:dyDescent="0.2">
      <c r="A123" s="141"/>
      <c r="B123" s="142"/>
      <c r="C123" s="142"/>
      <c r="D123" s="143"/>
      <c r="E123" s="143"/>
      <c r="F123" s="143"/>
      <c r="G123" s="144"/>
    </row>
    <row r="124" spans="1:7" x14ac:dyDescent="0.2">
      <c r="A124" s="122">
        <v>4179</v>
      </c>
      <c r="B124" s="123">
        <v>2229</v>
      </c>
      <c r="C124" s="124" t="s">
        <v>115</v>
      </c>
      <c r="D124" s="125">
        <v>0</v>
      </c>
      <c r="E124" s="125">
        <v>0</v>
      </c>
      <c r="F124" s="125">
        <v>0</v>
      </c>
      <c r="G124" s="126">
        <v>0</v>
      </c>
    </row>
    <row r="125" spans="1:7" x14ac:dyDescent="0.2">
      <c r="A125" s="136">
        <v>4179</v>
      </c>
      <c r="B125" s="137"/>
      <c r="C125" s="138" t="s">
        <v>116</v>
      </c>
      <c r="D125" s="139">
        <v>0</v>
      </c>
      <c r="E125" s="139">
        <v>0</v>
      </c>
      <c r="F125" s="139">
        <v>0</v>
      </c>
      <c r="G125" s="140">
        <v>0</v>
      </c>
    </row>
    <row r="126" spans="1:7" x14ac:dyDescent="0.2">
      <c r="A126" s="141"/>
      <c r="B126" s="142"/>
      <c r="C126" s="142"/>
      <c r="D126" s="143"/>
      <c r="E126" s="143"/>
      <c r="F126" s="143"/>
      <c r="G126" s="144"/>
    </row>
    <row r="127" spans="1:7" x14ac:dyDescent="0.2">
      <c r="A127" s="122">
        <v>4189</v>
      </c>
      <c r="B127" s="123">
        <v>2229</v>
      </c>
      <c r="C127" s="124" t="s">
        <v>115</v>
      </c>
      <c r="D127" s="125">
        <v>0</v>
      </c>
      <c r="E127" s="125">
        <v>0</v>
      </c>
      <c r="F127" s="125">
        <v>0</v>
      </c>
      <c r="G127" s="126">
        <v>0</v>
      </c>
    </row>
    <row r="128" spans="1:7" x14ac:dyDescent="0.2">
      <c r="A128" s="136">
        <v>4189</v>
      </c>
      <c r="B128" s="137"/>
      <c r="C128" s="138" t="s">
        <v>117</v>
      </c>
      <c r="D128" s="139">
        <v>0</v>
      </c>
      <c r="E128" s="139">
        <v>0</v>
      </c>
      <c r="F128" s="139">
        <v>0</v>
      </c>
      <c r="G128" s="140">
        <v>0</v>
      </c>
    </row>
    <row r="129" spans="1:7" x14ac:dyDescent="0.2">
      <c r="A129" s="141"/>
      <c r="B129" s="142"/>
      <c r="C129" s="142"/>
      <c r="D129" s="143"/>
      <c r="E129" s="143"/>
      <c r="F129" s="143"/>
      <c r="G129" s="144"/>
    </row>
    <row r="130" spans="1:7" x14ac:dyDescent="0.2">
      <c r="A130" s="122">
        <v>4350</v>
      </c>
      <c r="B130" s="123">
        <v>2211</v>
      </c>
      <c r="C130" s="124" t="s">
        <v>118</v>
      </c>
      <c r="D130" s="125">
        <v>0</v>
      </c>
      <c r="E130" s="125">
        <v>26</v>
      </c>
      <c r="F130" s="125">
        <v>26</v>
      </c>
      <c r="G130" s="126">
        <v>100</v>
      </c>
    </row>
    <row r="131" spans="1:7" x14ac:dyDescent="0.2">
      <c r="A131" s="122">
        <v>4350</v>
      </c>
      <c r="B131" s="123">
        <v>2212</v>
      </c>
      <c r="C131" s="124" t="s">
        <v>79</v>
      </c>
      <c r="D131" s="125">
        <v>0</v>
      </c>
      <c r="E131" s="125">
        <v>255</v>
      </c>
      <c r="F131" s="125">
        <v>327</v>
      </c>
      <c r="G131" s="126">
        <v>128.19999999999999</v>
      </c>
    </row>
    <row r="132" spans="1:7" x14ac:dyDescent="0.2">
      <c r="A132" s="122">
        <v>4350</v>
      </c>
      <c r="B132" s="137"/>
      <c r="C132" s="138" t="s">
        <v>119</v>
      </c>
      <c r="D132" s="139">
        <v>0</v>
      </c>
      <c r="E132" s="139">
        <v>281</v>
      </c>
      <c r="F132" s="139">
        <v>353</v>
      </c>
      <c r="G132" s="140">
        <v>125.6</v>
      </c>
    </row>
    <row r="133" spans="1:7" x14ac:dyDescent="0.2">
      <c r="A133" s="141"/>
      <c r="B133" s="142"/>
      <c r="C133" s="142"/>
      <c r="D133" s="143"/>
      <c r="E133" s="143"/>
      <c r="F133" s="143"/>
      <c r="G133" s="144"/>
    </row>
    <row r="134" spans="1:7" x14ac:dyDescent="0.2">
      <c r="A134" s="122">
        <v>4357</v>
      </c>
      <c r="B134" s="123">
        <v>2324</v>
      </c>
      <c r="C134" s="124" t="s">
        <v>80</v>
      </c>
      <c r="D134" s="125">
        <v>0</v>
      </c>
      <c r="E134" s="125">
        <v>13</v>
      </c>
      <c r="F134" s="125">
        <v>13</v>
      </c>
      <c r="G134" s="126">
        <v>100</v>
      </c>
    </row>
    <row r="135" spans="1:7" x14ac:dyDescent="0.2">
      <c r="A135" s="136">
        <v>4357</v>
      </c>
      <c r="B135" s="137"/>
      <c r="C135" s="138" t="s">
        <v>120</v>
      </c>
      <c r="D135" s="139">
        <v>0</v>
      </c>
      <c r="E135" s="139">
        <v>13</v>
      </c>
      <c r="F135" s="139">
        <v>13</v>
      </c>
      <c r="G135" s="140">
        <v>100</v>
      </c>
    </row>
    <row r="136" spans="1:7" x14ac:dyDescent="0.2">
      <c r="A136" s="141"/>
      <c r="B136" s="142"/>
      <c r="C136" s="142"/>
      <c r="D136" s="143"/>
      <c r="E136" s="143"/>
      <c r="F136" s="143"/>
      <c r="G136" s="144"/>
    </row>
    <row r="137" spans="1:7" x14ac:dyDescent="0.2">
      <c r="A137" s="122">
        <v>4371</v>
      </c>
      <c r="B137" s="123">
        <v>2212</v>
      </c>
      <c r="C137" s="124" t="s">
        <v>79</v>
      </c>
      <c r="D137" s="125">
        <v>0</v>
      </c>
      <c r="E137" s="125">
        <v>100</v>
      </c>
      <c r="F137" s="125">
        <v>100</v>
      </c>
      <c r="G137" s="126">
        <v>100</v>
      </c>
    </row>
    <row r="138" spans="1:7" x14ac:dyDescent="0.2">
      <c r="A138" s="136">
        <v>4371</v>
      </c>
      <c r="B138" s="137"/>
      <c r="C138" s="138" t="s">
        <v>121</v>
      </c>
      <c r="D138" s="139">
        <v>0</v>
      </c>
      <c r="E138" s="139">
        <v>100</v>
      </c>
      <c r="F138" s="139">
        <v>100</v>
      </c>
      <c r="G138" s="140">
        <v>100</v>
      </c>
    </row>
    <row r="139" spans="1:7" x14ac:dyDescent="0.2">
      <c r="A139" s="141"/>
      <c r="B139" s="142"/>
      <c r="C139" s="142"/>
      <c r="D139" s="143"/>
      <c r="E139" s="143"/>
      <c r="F139" s="143"/>
      <c r="G139" s="144"/>
    </row>
    <row r="140" spans="1:7" x14ac:dyDescent="0.2">
      <c r="A140" s="122">
        <v>4375</v>
      </c>
      <c r="B140" s="123">
        <v>2212</v>
      </c>
      <c r="C140" s="124" t="s">
        <v>79</v>
      </c>
      <c r="D140" s="125">
        <v>0</v>
      </c>
      <c r="E140" s="125">
        <v>180</v>
      </c>
      <c r="F140" s="125">
        <v>183</v>
      </c>
      <c r="G140" s="126">
        <v>101.7</v>
      </c>
    </row>
    <row r="141" spans="1:7" x14ac:dyDescent="0.2">
      <c r="A141" s="136">
        <v>4375</v>
      </c>
      <c r="B141" s="137"/>
      <c r="C141" s="138" t="s">
        <v>122</v>
      </c>
      <c r="D141" s="139">
        <v>0</v>
      </c>
      <c r="E141" s="139">
        <v>180</v>
      </c>
      <c r="F141" s="139">
        <v>183</v>
      </c>
      <c r="G141" s="140">
        <v>101.7</v>
      </c>
    </row>
    <row r="142" spans="1:7" x14ac:dyDescent="0.2">
      <c r="A142" s="141"/>
      <c r="B142" s="142"/>
      <c r="C142" s="142"/>
      <c r="D142" s="143"/>
      <c r="E142" s="143"/>
      <c r="F142" s="143"/>
      <c r="G142" s="144"/>
    </row>
    <row r="143" spans="1:7" x14ac:dyDescent="0.2">
      <c r="A143" s="122">
        <v>4377</v>
      </c>
      <c r="B143" s="123">
        <v>2212</v>
      </c>
      <c r="C143" s="124" t="s">
        <v>79</v>
      </c>
      <c r="D143" s="125">
        <v>0</v>
      </c>
      <c r="E143" s="125">
        <v>180</v>
      </c>
      <c r="F143" s="125">
        <v>180</v>
      </c>
      <c r="G143" s="126">
        <v>100</v>
      </c>
    </row>
    <row r="144" spans="1:7" x14ac:dyDescent="0.2">
      <c r="A144" s="136">
        <v>4377</v>
      </c>
      <c r="B144" s="137"/>
      <c r="C144" s="138" t="s">
        <v>123</v>
      </c>
      <c r="D144" s="139">
        <v>0</v>
      </c>
      <c r="E144" s="139">
        <v>180</v>
      </c>
      <c r="F144" s="139">
        <v>180</v>
      </c>
      <c r="G144" s="140">
        <v>100</v>
      </c>
    </row>
    <row r="145" spans="1:7" x14ac:dyDescent="0.2">
      <c r="A145" s="141"/>
      <c r="B145" s="142"/>
      <c r="C145" s="142"/>
      <c r="D145" s="143"/>
      <c r="E145" s="143"/>
      <c r="F145" s="143"/>
      <c r="G145" s="144"/>
    </row>
    <row r="146" spans="1:7" x14ac:dyDescent="0.2">
      <c r="A146" s="122">
        <v>4378</v>
      </c>
      <c r="B146" s="123">
        <v>2212</v>
      </c>
      <c r="C146" s="124" t="s">
        <v>79</v>
      </c>
      <c r="D146" s="125">
        <v>0</v>
      </c>
      <c r="E146" s="125">
        <v>426</v>
      </c>
      <c r="F146" s="125">
        <v>426</v>
      </c>
      <c r="G146" s="126">
        <v>100</v>
      </c>
    </row>
    <row r="147" spans="1:7" x14ac:dyDescent="0.2">
      <c r="A147" s="136">
        <v>4378</v>
      </c>
      <c r="B147" s="137"/>
      <c r="C147" s="138" t="s">
        <v>124</v>
      </c>
      <c r="D147" s="139">
        <v>0</v>
      </c>
      <c r="E147" s="139">
        <v>426</v>
      </c>
      <c r="F147" s="139">
        <v>426</v>
      </c>
      <c r="G147" s="140">
        <v>100</v>
      </c>
    </row>
    <row r="148" spans="1:7" x14ac:dyDescent="0.2">
      <c r="A148" s="141"/>
      <c r="B148" s="142"/>
      <c r="C148" s="142"/>
      <c r="D148" s="143"/>
      <c r="E148" s="143"/>
      <c r="F148" s="143"/>
      <c r="G148" s="144"/>
    </row>
    <row r="149" spans="1:7" x14ac:dyDescent="0.2">
      <c r="A149" s="122">
        <v>4399</v>
      </c>
      <c r="B149" s="123">
        <v>2123</v>
      </c>
      <c r="C149" s="124" t="s">
        <v>100</v>
      </c>
      <c r="D149" s="125">
        <v>0</v>
      </c>
      <c r="E149" s="125">
        <v>10</v>
      </c>
      <c r="F149" s="125">
        <v>10</v>
      </c>
      <c r="G149" s="126">
        <v>100</v>
      </c>
    </row>
    <row r="150" spans="1:7" x14ac:dyDescent="0.2">
      <c r="A150" s="122">
        <v>4399</v>
      </c>
      <c r="B150" s="123">
        <v>2212</v>
      </c>
      <c r="C150" s="124" t="s">
        <v>79</v>
      </c>
      <c r="D150" s="125">
        <v>0</v>
      </c>
      <c r="E150" s="125">
        <v>199</v>
      </c>
      <c r="F150" s="125">
        <v>233</v>
      </c>
      <c r="G150" s="126">
        <v>117.1</v>
      </c>
    </row>
    <row r="151" spans="1:7" x14ac:dyDescent="0.2">
      <c r="A151" s="122">
        <v>4399</v>
      </c>
      <c r="B151" s="123">
        <v>2223</v>
      </c>
      <c r="C151" s="124" t="s">
        <v>125</v>
      </c>
      <c r="D151" s="125">
        <v>0</v>
      </c>
      <c r="E151" s="125">
        <v>355</v>
      </c>
      <c r="F151" s="125">
        <v>355</v>
      </c>
      <c r="G151" s="126">
        <v>100</v>
      </c>
    </row>
    <row r="152" spans="1:7" x14ac:dyDescent="0.2">
      <c r="A152" s="122">
        <v>4399</v>
      </c>
      <c r="B152" s="123">
        <v>2229</v>
      </c>
      <c r="C152" s="124" t="s">
        <v>115</v>
      </c>
      <c r="D152" s="125">
        <v>0</v>
      </c>
      <c r="E152" s="125">
        <v>529</v>
      </c>
      <c r="F152" s="125">
        <v>529</v>
      </c>
      <c r="G152" s="126">
        <v>100</v>
      </c>
    </row>
    <row r="153" spans="1:7" x14ac:dyDescent="0.2">
      <c r="A153" s="122">
        <v>4399</v>
      </c>
      <c r="B153" s="123">
        <v>2324</v>
      </c>
      <c r="C153" s="124" t="s">
        <v>80</v>
      </c>
      <c r="D153" s="125">
        <v>0</v>
      </c>
      <c r="E153" s="125">
        <v>2</v>
      </c>
      <c r="F153" s="125">
        <v>3</v>
      </c>
      <c r="G153" s="126">
        <v>150</v>
      </c>
    </row>
    <row r="154" spans="1:7" x14ac:dyDescent="0.2">
      <c r="A154" s="122">
        <v>4399</v>
      </c>
      <c r="B154" s="123">
        <v>2329</v>
      </c>
      <c r="C154" s="124" t="s">
        <v>84</v>
      </c>
      <c r="D154" s="125">
        <v>0</v>
      </c>
      <c r="E154" s="125">
        <v>0</v>
      </c>
      <c r="F154" s="125">
        <v>1310</v>
      </c>
      <c r="G154" s="126">
        <v>0</v>
      </c>
    </row>
    <row r="155" spans="1:7" x14ac:dyDescent="0.2">
      <c r="A155" s="122">
        <v>4399</v>
      </c>
      <c r="B155" s="137"/>
      <c r="C155" s="138" t="s">
        <v>126</v>
      </c>
      <c r="D155" s="139">
        <v>0</v>
      </c>
      <c r="E155" s="139">
        <v>1095</v>
      </c>
      <c r="F155" s="139">
        <v>2440</v>
      </c>
      <c r="G155" s="140">
        <v>222.8</v>
      </c>
    </row>
    <row r="156" spans="1:7" x14ac:dyDescent="0.2">
      <c r="A156" s="141"/>
      <c r="B156" s="142"/>
      <c r="C156" s="142"/>
      <c r="D156" s="143"/>
      <c r="E156" s="143"/>
      <c r="F156" s="143"/>
      <c r="G156" s="144"/>
    </row>
    <row r="157" spans="1:7" x14ac:dyDescent="0.2">
      <c r="A157" s="122">
        <v>5171</v>
      </c>
      <c r="B157" s="123">
        <v>2324</v>
      </c>
      <c r="C157" s="124" t="s">
        <v>80</v>
      </c>
      <c r="D157" s="125">
        <v>0</v>
      </c>
      <c r="E157" s="125">
        <v>19</v>
      </c>
      <c r="F157" s="125">
        <v>19</v>
      </c>
      <c r="G157" s="126">
        <v>100</v>
      </c>
    </row>
    <row r="158" spans="1:7" x14ac:dyDescent="0.2">
      <c r="A158" s="136">
        <v>5171</v>
      </c>
      <c r="B158" s="137"/>
      <c r="C158" s="138" t="s">
        <v>127</v>
      </c>
      <c r="D158" s="139">
        <v>0</v>
      </c>
      <c r="E158" s="139">
        <v>19</v>
      </c>
      <c r="F158" s="139">
        <v>19</v>
      </c>
      <c r="G158" s="140">
        <v>100</v>
      </c>
    </row>
    <row r="159" spans="1:7" x14ac:dyDescent="0.2">
      <c r="A159" s="141"/>
      <c r="B159" s="142"/>
      <c r="C159" s="142"/>
      <c r="D159" s="143"/>
      <c r="E159" s="143"/>
      <c r="F159" s="143"/>
      <c r="G159" s="144"/>
    </row>
    <row r="160" spans="1:7" x14ac:dyDescent="0.2">
      <c r="A160" s="122">
        <v>5273</v>
      </c>
      <c r="B160" s="123">
        <v>2111</v>
      </c>
      <c r="C160" s="124" t="s">
        <v>82</v>
      </c>
      <c r="D160" s="125">
        <v>810</v>
      </c>
      <c r="E160" s="125">
        <v>810</v>
      </c>
      <c r="F160" s="125">
        <v>777</v>
      </c>
      <c r="G160" s="126">
        <v>95.9</v>
      </c>
    </row>
    <row r="161" spans="1:7" x14ac:dyDescent="0.2">
      <c r="A161" s="136">
        <v>5273</v>
      </c>
      <c r="B161" s="137"/>
      <c r="C161" s="138" t="s">
        <v>128</v>
      </c>
      <c r="D161" s="139">
        <v>810</v>
      </c>
      <c r="E161" s="139">
        <v>810</v>
      </c>
      <c r="F161" s="139">
        <v>777</v>
      </c>
      <c r="G161" s="140">
        <v>95.9</v>
      </c>
    </row>
    <row r="162" spans="1:7" x14ac:dyDescent="0.2">
      <c r="A162" s="141"/>
      <c r="B162" s="142"/>
      <c r="C162" s="142"/>
      <c r="D162" s="143"/>
      <c r="E162" s="143"/>
      <c r="F162" s="143"/>
      <c r="G162" s="144"/>
    </row>
    <row r="163" spans="1:7" x14ac:dyDescent="0.2">
      <c r="A163" s="122">
        <v>5511</v>
      </c>
      <c r="B163" s="123">
        <v>2329</v>
      </c>
      <c r="C163" s="124" t="s">
        <v>84</v>
      </c>
      <c r="D163" s="125">
        <v>4400</v>
      </c>
      <c r="E163" s="125">
        <v>4400</v>
      </c>
      <c r="F163" s="125">
        <v>4400</v>
      </c>
      <c r="G163" s="126">
        <v>100</v>
      </c>
    </row>
    <row r="164" spans="1:7" x14ac:dyDescent="0.2">
      <c r="A164" s="136">
        <v>5511</v>
      </c>
      <c r="B164" s="137"/>
      <c r="C164" s="138" t="s">
        <v>129</v>
      </c>
      <c r="D164" s="139">
        <v>4400</v>
      </c>
      <c r="E164" s="139">
        <v>4400</v>
      </c>
      <c r="F164" s="139">
        <v>4400</v>
      </c>
      <c r="G164" s="140">
        <v>100</v>
      </c>
    </row>
    <row r="165" spans="1:7" x14ac:dyDescent="0.2">
      <c r="A165" s="141"/>
      <c r="B165" s="142"/>
      <c r="C165" s="142"/>
      <c r="D165" s="143"/>
      <c r="E165" s="143"/>
      <c r="F165" s="143"/>
      <c r="G165" s="144"/>
    </row>
    <row r="166" spans="1:7" x14ac:dyDescent="0.2">
      <c r="A166" s="122">
        <v>5521</v>
      </c>
      <c r="B166" s="123">
        <v>2132</v>
      </c>
      <c r="C166" s="124" t="s">
        <v>87</v>
      </c>
      <c r="D166" s="125">
        <v>0</v>
      </c>
      <c r="E166" s="125">
        <v>12</v>
      </c>
      <c r="F166" s="125">
        <v>12</v>
      </c>
      <c r="G166" s="126">
        <v>100</v>
      </c>
    </row>
    <row r="167" spans="1:7" x14ac:dyDescent="0.2">
      <c r="A167" s="136">
        <v>5521</v>
      </c>
      <c r="B167" s="137"/>
      <c r="C167" s="138" t="s">
        <v>130</v>
      </c>
      <c r="D167" s="139">
        <v>0</v>
      </c>
      <c r="E167" s="139">
        <v>12</v>
      </c>
      <c r="F167" s="139">
        <v>12</v>
      </c>
      <c r="G167" s="140">
        <v>100</v>
      </c>
    </row>
    <row r="168" spans="1:7" x14ac:dyDescent="0.2">
      <c r="A168" s="141"/>
      <c r="B168" s="142"/>
      <c r="C168" s="142"/>
      <c r="D168" s="143"/>
      <c r="E168" s="143"/>
      <c r="F168" s="143"/>
      <c r="G168" s="144"/>
    </row>
    <row r="169" spans="1:7" x14ac:dyDescent="0.2">
      <c r="A169" s="122">
        <v>6113</v>
      </c>
      <c r="B169" s="123">
        <v>2111</v>
      </c>
      <c r="C169" s="124" t="s">
        <v>82</v>
      </c>
      <c r="D169" s="125">
        <v>242</v>
      </c>
      <c r="E169" s="125">
        <v>0</v>
      </c>
      <c r="F169" s="125">
        <v>0</v>
      </c>
      <c r="G169" s="126">
        <v>0</v>
      </c>
    </row>
    <row r="170" spans="1:7" x14ac:dyDescent="0.2">
      <c r="A170" s="122">
        <v>6113</v>
      </c>
      <c r="B170" s="123">
        <v>2324</v>
      </c>
      <c r="C170" s="124" t="s">
        <v>80</v>
      </c>
      <c r="D170" s="125">
        <v>0</v>
      </c>
      <c r="E170" s="125">
        <v>11</v>
      </c>
      <c r="F170" s="125">
        <v>24</v>
      </c>
      <c r="G170" s="126">
        <v>218.2</v>
      </c>
    </row>
    <row r="171" spans="1:7" x14ac:dyDescent="0.2">
      <c r="A171" s="136">
        <v>6113</v>
      </c>
      <c r="B171" s="137"/>
      <c r="C171" s="138" t="s">
        <v>131</v>
      </c>
      <c r="D171" s="139">
        <v>242</v>
      </c>
      <c r="E171" s="139">
        <v>11</v>
      </c>
      <c r="F171" s="139">
        <v>24</v>
      </c>
      <c r="G171" s="140">
        <v>218.2</v>
      </c>
    </row>
    <row r="172" spans="1:7" x14ac:dyDescent="0.2">
      <c r="A172" s="141"/>
      <c r="B172" s="142"/>
      <c r="C172" s="142"/>
      <c r="D172" s="143"/>
      <c r="E172" s="143"/>
      <c r="F172" s="143"/>
      <c r="G172" s="144"/>
    </row>
    <row r="173" spans="1:7" x14ac:dyDescent="0.2">
      <c r="A173" s="122">
        <v>6172</v>
      </c>
      <c r="B173" s="123">
        <v>2111</v>
      </c>
      <c r="C173" s="124" t="s">
        <v>82</v>
      </c>
      <c r="D173" s="125">
        <v>0</v>
      </c>
      <c r="E173" s="125">
        <v>138</v>
      </c>
      <c r="F173" s="125">
        <v>138</v>
      </c>
      <c r="G173" s="126">
        <v>100</v>
      </c>
    </row>
    <row r="174" spans="1:7" x14ac:dyDescent="0.2">
      <c r="A174" s="122">
        <v>6172</v>
      </c>
      <c r="B174" s="123">
        <v>2112</v>
      </c>
      <c r="C174" s="124" t="s">
        <v>132</v>
      </c>
      <c r="D174" s="125">
        <v>0</v>
      </c>
      <c r="E174" s="125">
        <v>38</v>
      </c>
      <c r="F174" s="125">
        <v>38</v>
      </c>
      <c r="G174" s="126">
        <v>100</v>
      </c>
    </row>
    <row r="175" spans="1:7" x14ac:dyDescent="0.2">
      <c r="A175" s="122">
        <v>6172</v>
      </c>
      <c r="B175" s="123">
        <v>2132</v>
      </c>
      <c r="C175" s="124" t="s">
        <v>87</v>
      </c>
      <c r="D175" s="125">
        <v>1800</v>
      </c>
      <c r="E175" s="125">
        <v>1800</v>
      </c>
      <c r="F175" s="125">
        <v>1508</v>
      </c>
      <c r="G175" s="126">
        <v>83.8</v>
      </c>
    </row>
    <row r="176" spans="1:7" x14ac:dyDescent="0.2">
      <c r="A176" s="122">
        <v>6172</v>
      </c>
      <c r="B176" s="123">
        <v>2139</v>
      </c>
      <c r="C176" s="124" t="s">
        <v>133</v>
      </c>
      <c r="D176" s="125">
        <v>8</v>
      </c>
      <c r="E176" s="125">
        <v>8</v>
      </c>
      <c r="F176" s="125">
        <v>4</v>
      </c>
      <c r="G176" s="126">
        <v>50</v>
      </c>
    </row>
    <row r="177" spans="1:7" x14ac:dyDescent="0.2">
      <c r="A177" s="122">
        <v>6172</v>
      </c>
      <c r="B177" s="123">
        <v>2143</v>
      </c>
      <c r="C177" s="124" t="s">
        <v>134</v>
      </c>
      <c r="D177" s="125">
        <v>0</v>
      </c>
      <c r="E177" s="125">
        <v>0</v>
      </c>
      <c r="F177" s="125">
        <v>0</v>
      </c>
      <c r="G177" s="126">
        <v>0</v>
      </c>
    </row>
    <row r="178" spans="1:7" x14ac:dyDescent="0.2">
      <c r="A178" s="122">
        <v>6172</v>
      </c>
      <c r="B178" s="123">
        <v>2211</v>
      </c>
      <c r="C178" s="124" t="s">
        <v>118</v>
      </c>
      <c r="D178" s="125">
        <v>5</v>
      </c>
      <c r="E178" s="125">
        <v>5</v>
      </c>
      <c r="F178" s="125">
        <v>1</v>
      </c>
      <c r="G178" s="126">
        <v>20</v>
      </c>
    </row>
    <row r="179" spans="1:7" x14ac:dyDescent="0.2">
      <c r="A179" s="122">
        <v>6172</v>
      </c>
      <c r="B179" s="123">
        <v>2212</v>
      </c>
      <c r="C179" s="124" t="s">
        <v>79</v>
      </c>
      <c r="D179" s="125">
        <v>30</v>
      </c>
      <c r="E179" s="125">
        <v>88</v>
      </c>
      <c r="F179" s="125">
        <v>83</v>
      </c>
      <c r="G179" s="126">
        <v>94.3</v>
      </c>
    </row>
    <row r="180" spans="1:7" x14ac:dyDescent="0.2">
      <c r="A180" s="122">
        <v>6172</v>
      </c>
      <c r="B180" s="123">
        <v>2324</v>
      </c>
      <c r="C180" s="124" t="s">
        <v>80</v>
      </c>
      <c r="D180" s="125">
        <v>65</v>
      </c>
      <c r="E180" s="125">
        <v>385</v>
      </c>
      <c r="F180" s="125">
        <v>387</v>
      </c>
      <c r="G180" s="126">
        <v>100.5</v>
      </c>
    </row>
    <row r="181" spans="1:7" x14ac:dyDescent="0.2">
      <c r="A181" s="122">
        <v>6172</v>
      </c>
      <c r="B181" s="123">
        <v>2328</v>
      </c>
      <c r="C181" s="124" t="s">
        <v>135</v>
      </c>
      <c r="D181" s="125">
        <v>0</v>
      </c>
      <c r="E181" s="125">
        <v>0</v>
      </c>
      <c r="F181" s="125">
        <v>0</v>
      </c>
      <c r="G181" s="126">
        <v>0</v>
      </c>
    </row>
    <row r="182" spans="1:7" x14ac:dyDescent="0.2">
      <c r="A182" s="122">
        <v>6172</v>
      </c>
      <c r="B182" s="123">
        <v>2329</v>
      </c>
      <c r="C182" s="124" t="s">
        <v>84</v>
      </c>
      <c r="D182" s="125">
        <v>0</v>
      </c>
      <c r="E182" s="125">
        <v>0</v>
      </c>
      <c r="F182" s="125">
        <v>8</v>
      </c>
      <c r="G182" s="126">
        <v>0</v>
      </c>
    </row>
    <row r="183" spans="1:7" x14ac:dyDescent="0.2">
      <c r="A183" s="122">
        <v>6172</v>
      </c>
      <c r="B183" s="137"/>
      <c r="C183" s="138" t="s">
        <v>136</v>
      </c>
      <c r="D183" s="139">
        <v>1908</v>
      </c>
      <c r="E183" s="139">
        <v>2463</v>
      </c>
      <c r="F183" s="139">
        <v>2167</v>
      </c>
      <c r="G183" s="140">
        <v>88</v>
      </c>
    </row>
    <row r="184" spans="1:7" x14ac:dyDescent="0.2">
      <c r="A184" s="141"/>
      <c r="B184" s="142"/>
      <c r="C184" s="142"/>
      <c r="D184" s="143"/>
      <c r="E184" s="143"/>
      <c r="F184" s="143"/>
      <c r="G184" s="144"/>
    </row>
    <row r="185" spans="1:7" x14ac:dyDescent="0.2">
      <c r="A185" s="122">
        <v>6310</v>
      </c>
      <c r="B185" s="123">
        <v>2141</v>
      </c>
      <c r="C185" s="124" t="s">
        <v>137</v>
      </c>
      <c r="D185" s="125">
        <v>8000</v>
      </c>
      <c r="E185" s="125">
        <v>8003</v>
      </c>
      <c r="F185" s="125">
        <v>20410</v>
      </c>
      <c r="G185" s="126">
        <v>255</v>
      </c>
    </row>
    <row r="186" spans="1:7" x14ac:dyDescent="0.2">
      <c r="A186" s="122">
        <v>6310</v>
      </c>
      <c r="B186" s="123">
        <v>2329</v>
      </c>
      <c r="C186" s="124" t="s">
        <v>84</v>
      </c>
      <c r="D186" s="125">
        <v>0</v>
      </c>
      <c r="E186" s="125">
        <v>5</v>
      </c>
      <c r="F186" s="125">
        <v>5</v>
      </c>
      <c r="G186" s="126">
        <v>100</v>
      </c>
    </row>
    <row r="187" spans="1:7" x14ac:dyDescent="0.2">
      <c r="A187" s="136">
        <v>6310</v>
      </c>
      <c r="B187" s="137"/>
      <c r="C187" s="138" t="s">
        <v>138</v>
      </c>
      <c r="D187" s="139">
        <v>8000</v>
      </c>
      <c r="E187" s="139">
        <v>8008</v>
      </c>
      <c r="F187" s="139">
        <v>20415</v>
      </c>
      <c r="G187" s="140">
        <v>254.9</v>
      </c>
    </row>
    <row r="188" spans="1:7" x14ac:dyDescent="0.2">
      <c r="A188" s="141"/>
      <c r="B188" s="142"/>
      <c r="C188" s="142"/>
      <c r="D188" s="143"/>
      <c r="E188" s="143"/>
      <c r="F188" s="143"/>
      <c r="G188" s="144"/>
    </row>
    <row r="189" spans="1:7" x14ac:dyDescent="0.2">
      <c r="A189" s="122">
        <v>6320</v>
      </c>
      <c r="B189" s="123">
        <v>2322</v>
      </c>
      <c r="C189" s="124" t="s">
        <v>139</v>
      </c>
      <c r="D189" s="125">
        <v>0</v>
      </c>
      <c r="E189" s="125">
        <v>8629</v>
      </c>
      <c r="F189" s="125">
        <v>8629</v>
      </c>
      <c r="G189" s="126">
        <v>100</v>
      </c>
    </row>
    <row r="190" spans="1:7" x14ac:dyDescent="0.2">
      <c r="A190" s="136">
        <v>6320</v>
      </c>
      <c r="B190" s="137"/>
      <c r="C190" s="138" t="s">
        <v>140</v>
      </c>
      <c r="D190" s="139">
        <v>0</v>
      </c>
      <c r="E190" s="139">
        <v>8629</v>
      </c>
      <c r="F190" s="139">
        <v>8629</v>
      </c>
      <c r="G190" s="140">
        <v>100</v>
      </c>
    </row>
    <row r="191" spans="1:7" x14ac:dyDescent="0.2">
      <c r="A191" s="141"/>
      <c r="B191" s="142"/>
      <c r="C191" s="142"/>
      <c r="D191" s="143"/>
      <c r="E191" s="143"/>
      <c r="F191" s="143"/>
      <c r="G191" s="144"/>
    </row>
    <row r="192" spans="1:7" x14ac:dyDescent="0.2">
      <c r="A192" s="122">
        <v>6402</v>
      </c>
      <c r="B192" s="123">
        <v>2221</v>
      </c>
      <c r="C192" s="124" t="s">
        <v>141</v>
      </c>
      <c r="D192" s="125">
        <v>0</v>
      </c>
      <c r="E192" s="125">
        <v>0</v>
      </c>
      <c r="F192" s="125">
        <v>0</v>
      </c>
      <c r="G192" s="126">
        <v>0</v>
      </c>
    </row>
    <row r="193" spans="1:7" x14ac:dyDescent="0.2">
      <c r="A193" s="122">
        <v>6402</v>
      </c>
      <c r="B193" s="123">
        <v>2222</v>
      </c>
      <c r="C193" s="124" t="s">
        <v>142</v>
      </c>
      <c r="D193" s="125">
        <v>0</v>
      </c>
      <c r="E193" s="125">
        <v>3</v>
      </c>
      <c r="F193" s="125">
        <v>3</v>
      </c>
      <c r="G193" s="126">
        <v>100</v>
      </c>
    </row>
    <row r="194" spans="1:7" x14ac:dyDescent="0.2">
      <c r="A194" s="122">
        <v>6402</v>
      </c>
      <c r="B194" s="123">
        <v>2223</v>
      </c>
      <c r="C194" s="124" t="s">
        <v>125</v>
      </c>
      <c r="D194" s="125">
        <v>0</v>
      </c>
      <c r="E194" s="125">
        <v>5875</v>
      </c>
      <c r="F194" s="125">
        <v>5875</v>
      </c>
      <c r="G194" s="126">
        <v>100</v>
      </c>
    </row>
    <row r="195" spans="1:7" ht="25.5" x14ac:dyDescent="0.2">
      <c r="A195" s="122">
        <v>6402</v>
      </c>
      <c r="B195" s="123">
        <v>2227</v>
      </c>
      <c r="C195" s="145" t="s">
        <v>143</v>
      </c>
      <c r="D195" s="125">
        <v>0</v>
      </c>
      <c r="E195" s="125">
        <v>243</v>
      </c>
      <c r="F195" s="125">
        <v>243</v>
      </c>
      <c r="G195" s="126">
        <v>100</v>
      </c>
    </row>
    <row r="196" spans="1:7" x14ac:dyDescent="0.2">
      <c r="A196" s="122">
        <v>6402</v>
      </c>
      <c r="B196" s="123">
        <v>2229</v>
      </c>
      <c r="C196" s="124" t="s">
        <v>115</v>
      </c>
      <c r="D196" s="125">
        <v>0</v>
      </c>
      <c r="E196" s="125">
        <v>30309</v>
      </c>
      <c r="F196" s="125">
        <v>30309</v>
      </c>
      <c r="G196" s="126">
        <v>100</v>
      </c>
    </row>
    <row r="197" spans="1:7" x14ac:dyDescent="0.2">
      <c r="A197" s="122">
        <v>6402</v>
      </c>
      <c r="B197" s="137"/>
      <c r="C197" s="138" t="s">
        <v>144</v>
      </c>
      <c r="D197" s="139">
        <v>0</v>
      </c>
      <c r="E197" s="139">
        <v>36430</v>
      </c>
      <c r="F197" s="139">
        <v>36430</v>
      </c>
      <c r="G197" s="140">
        <v>100</v>
      </c>
    </row>
    <row r="198" spans="1:7" x14ac:dyDescent="0.2">
      <c r="A198" s="141"/>
      <c r="B198" s="142"/>
      <c r="C198" s="142"/>
      <c r="D198" s="143"/>
      <c r="E198" s="143"/>
      <c r="F198" s="143"/>
      <c r="G198" s="144"/>
    </row>
    <row r="199" spans="1:7" x14ac:dyDescent="0.2">
      <c r="A199" s="122">
        <v>6409</v>
      </c>
      <c r="B199" s="123">
        <v>2229</v>
      </c>
      <c r="C199" s="124" t="s">
        <v>115</v>
      </c>
      <c r="D199" s="125">
        <v>0</v>
      </c>
      <c r="E199" s="125">
        <v>1504</v>
      </c>
      <c r="F199" s="125">
        <v>1568</v>
      </c>
      <c r="G199" s="126">
        <v>104.3</v>
      </c>
    </row>
    <row r="200" spans="1:7" x14ac:dyDescent="0.2">
      <c r="A200" s="136">
        <v>6409</v>
      </c>
      <c r="B200" s="137"/>
      <c r="C200" s="138" t="s">
        <v>145</v>
      </c>
      <c r="D200" s="139">
        <v>0</v>
      </c>
      <c r="E200" s="139">
        <v>1504</v>
      </c>
      <c r="F200" s="139">
        <v>1568</v>
      </c>
      <c r="G200" s="140">
        <v>104.3</v>
      </c>
    </row>
    <row r="201" spans="1:7" x14ac:dyDescent="0.2">
      <c r="A201" s="141"/>
      <c r="B201" s="142"/>
      <c r="C201" s="142"/>
      <c r="D201" s="143"/>
      <c r="E201" s="143"/>
      <c r="F201" s="143"/>
      <c r="G201" s="144"/>
    </row>
    <row r="202" spans="1:7" x14ac:dyDescent="0.2">
      <c r="A202" s="122" t="s">
        <v>70</v>
      </c>
      <c r="B202" s="123">
        <v>2412</v>
      </c>
      <c r="C202" s="124" t="s">
        <v>146</v>
      </c>
      <c r="D202" s="125">
        <v>28757</v>
      </c>
      <c r="E202" s="125">
        <v>28937</v>
      </c>
      <c r="F202" s="125">
        <v>28948</v>
      </c>
      <c r="G202" s="126">
        <v>100</v>
      </c>
    </row>
    <row r="203" spans="1:7" x14ac:dyDescent="0.2">
      <c r="A203" s="122" t="s">
        <v>70</v>
      </c>
      <c r="B203" s="123">
        <v>2420</v>
      </c>
      <c r="C203" s="124" t="s">
        <v>147</v>
      </c>
      <c r="D203" s="125">
        <v>39687</v>
      </c>
      <c r="E203" s="125">
        <v>39327</v>
      </c>
      <c r="F203" s="125">
        <v>39327</v>
      </c>
      <c r="G203" s="126">
        <v>100</v>
      </c>
    </row>
    <row r="204" spans="1:7" x14ac:dyDescent="0.2">
      <c r="A204" s="122" t="s">
        <v>70</v>
      </c>
      <c r="B204" s="123">
        <v>2441</v>
      </c>
      <c r="C204" s="124" t="s">
        <v>148</v>
      </c>
      <c r="D204" s="125">
        <v>3225</v>
      </c>
      <c r="E204" s="125">
        <v>3225</v>
      </c>
      <c r="F204" s="125">
        <v>3230</v>
      </c>
      <c r="G204" s="126">
        <v>100.2</v>
      </c>
    </row>
    <row r="205" spans="1:7" x14ac:dyDescent="0.2">
      <c r="A205" s="122" t="s">
        <v>70</v>
      </c>
      <c r="B205" s="123">
        <v>2451</v>
      </c>
      <c r="C205" s="124" t="s">
        <v>149</v>
      </c>
      <c r="D205" s="125">
        <v>427617</v>
      </c>
      <c r="E205" s="125">
        <v>304217</v>
      </c>
      <c r="F205" s="125">
        <v>304194</v>
      </c>
      <c r="G205" s="126">
        <v>100</v>
      </c>
    </row>
    <row r="206" spans="1:7" ht="13.5" thickBot="1" x14ac:dyDescent="0.25">
      <c r="A206" s="127" t="s">
        <v>150</v>
      </c>
      <c r="B206" s="146"/>
      <c r="C206" s="129" t="s">
        <v>151</v>
      </c>
      <c r="D206" s="147">
        <v>499286</v>
      </c>
      <c r="E206" s="148">
        <v>375707</v>
      </c>
      <c r="F206" s="147">
        <v>375699</v>
      </c>
      <c r="G206" s="149">
        <v>100</v>
      </c>
    </row>
    <row r="207" spans="1:7" x14ac:dyDescent="0.2">
      <c r="A207" s="132"/>
      <c r="B207" s="132"/>
      <c r="C207" s="133"/>
      <c r="D207" s="134"/>
      <c r="E207" s="134"/>
      <c r="F207" s="134"/>
      <c r="G207" s="135"/>
    </row>
    <row r="208" spans="1:7" x14ac:dyDescent="0.2">
      <c r="A208" s="132"/>
      <c r="B208" s="132"/>
      <c r="C208" s="133"/>
      <c r="D208" s="134"/>
      <c r="E208" s="134"/>
      <c r="F208" s="134"/>
      <c r="G208" s="135"/>
    </row>
    <row r="209" spans="1:8" ht="15" x14ac:dyDescent="0.2">
      <c r="A209" s="114" t="s">
        <v>7</v>
      </c>
      <c r="B209" s="132"/>
      <c r="C209" s="133"/>
      <c r="D209" s="134"/>
      <c r="E209" s="134"/>
      <c r="F209" s="134"/>
      <c r="G209" s="135"/>
    </row>
    <row r="210" spans="1:8" s="106" customFormat="1" ht="15.75" thickBot="1" x14ac:dyDescent="0.25">
      <c r="A210" s="114"/>
      <c r="B210" s="115"/>
      <c r="C210" s="115"/>
      <c r="D210" s="116"/>
      <c r="E210" s="116"/>
      <c r="F210" s="116"/>
      <c r="G210" s="104" t="s">
        <v>2</v>
      </c>
      <c r="H210" s="110"/>
    </row>
    <row r="211" spans="1:8" s="106" customFormat="1" ht="39" customHeight="1" thickBot="1" x14ac:dyDescent="0.25">
      <c r="A211" s="117" t="s">
        <v>64</v>
      </c>
      <c r="B211" s="118" t="s">
        <v>65</v>
      </c>
      <c r="C211" s="118" t="s">
        <v>66</v>
      </c>
      <c r="D211" s="119" t="s">
        <v>67</v>
      </c>
      <c r="E211" s="119" t="s">
        <v>68</v>
      </c>
      <c r="F211" s="119" t="s">
        <v>1</v>
      </c>
      <c r="G211" s="120" t="s">
        <v>69</v>
      </c>
      <c r="H211" s="121"/>
    </row>
    <row r="212" spans="1:8" s="156" customFormat="1" x14ac:dyDescent="0.2">
      <c r="A212" s="150">
        <v>2115</v>
      </c>
      <c r="B212" s="151">
        <v>3209</v>
      </c>
      <c r="C212" s="152" t="s">
        <v>152</v>
      </c>
      <c r="D212" s="153">
        <v>0</v>
      </c>
      <c r="E212" s="153">
        <v>341</v>
      </c>
      <c r="F212" s="153">
        <v>341</v>
      </c>
      <c r="G212" s="154">
        <v>100</v>
      </c>
      <c r="H212" s="155"/>
    </row>
    <row r="213" spans="1:8" s="156" customFormat="1" x14ac:dyDescent="0.2">
      <c r="A213" s="157">
        <v>2115</v>
      </c>
      <c r="B213" s="158"/>
      <c r="C213" s="159" t="s">
        <v>153</v>
      </c>
      <c r="D213" s="160">
        <v>0</v>
      </c>
      <c r="E213" s="160">
        <v>341</v>
      </c>
      <c r="F213" s="160">
        <v>341</v>
      </c>
      <c r="G213" s="161">
        <v>100</v>
      </c>
      <c r="H213" s="155"/>
    </row>
    <row r="214" spans="1:8" s="156" customFormat="1" x14ac:dyDescent="0.2">
      <c r="A214" s="162"/>
      <c r="B214" s="163"/>
      <c r="C214" s="163"/>
      <c r="D214" s="164"/>
      <c r="E214" s="164"/>
      <c r="F214" s="164"/>
      <c r="G214" s="165"/>
      <c r="H214" s="155"/>
    </row>
    <row r="215" spans="1:8" s="156" customFormat="1" x14ac:dyDescent="0.2">
      <c r="A215" s="150">
        <v>3522</v>
      </c>
      <c r="B215" s="151">
        <v>3113</v>
      </c>
      <c r="C215" s="152" t="s">
        <v>154</v>
      </c>
      <c r="D215" s="153">
        <v>0</v>
      </c>
      <c r="E215" s="153">
        <v>252</v>
      </c>
      <c r="F215" s="153">
        <v>252</v>
      </c>
      <c r="G215" s="154">
        <v>100</v>
      </c>
      <c r="H215" s="155"/>
    </row>
    <row r="216" spans="1:8" s="156" customFormat="1" x14ac:dyDescent="0.2">
      <c r="A216" s="157">
        <v>3522</v>
      </c>
      <c r="B216" s="158"/>
      <c r="C216" s="159" t="s">
        <v>107</v>
      </c>
      <c r="D216" s="160">
        <v>0</v>
      </c>
      <c r="E216" s="160">
        <v>252</v>
      </c>
      <c r="F216" s="160">
        <v>252</v>
      </c>
      <c r="G216" s="161">
        <v>100</v>
      </c>
      <c r="H216" s="155"/>
    </row>
    <row r="217" spans="1:8" s="156" customFormat="1" x14ac:dyDescent="0.2">
      <c r="A217" s="162"/>
      <c r="B217" s="163"/>
      <c r="C217" s="163"/>
      <c r="D217" s="164"/>
      <c r="E217" s="164"/>
      <c r="F217" s="164"/>
      <c r="G217" s="165"/>
      <c r="H217" s="155"/>
    </row>
    <row r="218" spans="1:8" s="156" customFormat="1" x14ac:dyDescent="0.2">
      <c r="A218" s="150">
        <v>3639</v>
      </c>
      <c r="B218" s="151">
        <v>3111</v>
      </c>
      <c r="C218" s="152" t="s">
        <v>155</v>
      </c>
      <c r="D218" s="153">
        <v>20000</v>
      </c>
      <c r="E218" s="153">
        <v>25740</v>
      </c>
      <c r="F218" s="153">
        <v>25745</v>
      </c>
      <c r="G218" s="154">
        <v>100</v>
      </c>
      <c r="H218" s="155"/>
    </row>
    <row r="219" spans="1:8" s="156" customFormat="1" x14ac:dyDescent="0.2">
      <c r="A219" s="150">
        <v>3639</v>
      </c>
      <c r="B219" s="151">
        <v>3112</v>
      </c>
      <c r="C219" s="152" t="s">
        <v>156</v>
      </c>
      <c r="D219" s="153">
        <v>30000</v>
      </c>
      <c r="E219" s="153">
        <v>40146</v>
      </c>
      <c r="F219" s="153">
        <v>40146</v>
      </c>
      <c r="G219" s="154">
        <v>100</v>
      </c>
      <c r="H219" s="155"/>
    </row>
    <row r="220" spans="1:8" s="156" customFormat="1" x14ac:dyDescent="0.2">
      <c r="A220" s="150">
        <v>3639</v>
      </c>
      <c r="B220" s="151">
        <v>3113</v>
      </c>
      <c r="C220" s="152" t="s">
        <v>154</v>
      </c>
      <c r="D220" s="153">
        <v>0</v>
      </c>
      <c r="E220" s="153">
        <v>310</v>
      </c>
      <c r="F220" s="153">
        <v>310</v>
      </c>
      <c r="G220" s="154">
        <v>100</v>
      </c>
      <c r="H220" s="155"/>
    </row>
    <row r="221" spans="1:8" s="156" customFormat="1" x14ac:dyDescent="0.2">
      <c r="A221" s="157">
        <v>3639</v>
      </c>
      <c r="B221" s="158"/>
      <c r="C221" s="159" t="s">
        <v>111</v>
      </c>
      <c r="D221" s="160">
        <v>50000</v>
      </c>
      <c r="E221" s="160">
        <v>66195</v>
      </c>
      <c r="F221" s="160">
        <v>66201</v>
      </c>
      <c r="G221" s="161">
        <v>100</v>
      </c>
      <c r="H221" s="155"/>
    </row>
    <row r="222" spans="1:8" s="156" customFormat="1" x14ac:dyDescent="0.2">
      <c r="A222" s="162"/>
      <c r="B222" s="163"/>
      <c r="C222" s="163"/>
      <c r="D222" s="164"/>
      <c r="E222" s="164"/>
      <c r="F222" s="164"/>
      <c r="G222" s="165"/>
      <c r="H222" s="155"/>
    </row>
    <row r="223" spans="1:8" s="156" customFormat="1" x14ac:dyDescent="0.2">
      <c r="A223" s="150">
        <v>3729</v>
      </c>
      <c r="B223" s="151">
        <v>3201</v>
      </c>
      <c r="C223" s="152" t="s">
        <v>157</v>
      </c>
      <c r="D223" s="153">
        <v>0</v>
      </c>
      <c r="E223" s="153">
        <v>3643</v>
      </c>
      <c r="F223" s="153">
        <v>3643</v>
      </c>
      <c r="G223" s="154">
        <v>100</v>
      </c>
      <c r="H223" s="155"/>
    </row>
    <row r="224" spans="1:8" s="156" customFormat="1" x14ac:dyDescent="0.2">
      <c r="A224" s="157">
        <v>3729</v>
      </c>
      <c r="B224" s="158"/>
      <c r="C224" s="159" t="s">
        <v>158</v>
      </c>
      <c r="D224" s="160">
        <v>0</v>
      </c>
      <c r="E224" s="160">
        <v>3643</v>
      </c>
      <c r="F224" s="160">
        <v>3643</v>
      </c>
      <c r="G224" s="161">
        <v>100</v>
      </c>
      <c r="H224" s="155"/>
    </row>
    <row r="225" spans="1:8" s="156" customFormat="1" x14ac:dyDescent="0.2">
      <c r="A225" s="162"/>
      <c r="B225" s="163"/>
      <c r="C225" s="163"/>
      <c r="D225" s="164"/>
      <c r="E225" s="164"/>
      <c r="F225" s="164"/>
      <c r="G225" s="165"/>
      <c r="H225" s="155"/>
    </row>
    <row r="226" spans="1:8" s="156" customFormat="1" x14ac:dyDescent="0.2">
      <c r="A226" s="150">
        <v>5511</v>
      </c>
      <c r="B226" s="151">
        <v>3129</v>
      </c>
      <c r="C226" s="152" t="s">
        <v>159</v>
      </c>
      <c r="D226" s="153">
        <v>16000</v>
      </c>
      <c r="E226" s="153">
        <v>16000</v>
      </c>
      <c r="F226" s="153">
        <v>16000</v>
      </c>
      <c r="G226" s="154">
        <v>100</v>
      </c>
      <c r="H226" s="155"/>
    </row>
    <row r="227" spans="1:8" s="156" customFormat="1" x14ac:dyDescent="0.2">
      <c r="A227" s="157">
        <v>5511</v>
      </c>
      <c r="B227" s="158"/>
      <c r="C227" s="159" t="s">
        <v>129</v>
      </c>
      <c r="D227" s="160">
        <v>16000</v>
      </c>
      <c r="E227" s="160">
        <v>16000</v>
      </c>
      <c r="F227" s="160">
        <v>16000</v>
      </c>
      <c r="G227" s="161">
        <v>100</v>
      </c>
      <c r="H227" s="155"/>
    </row>
    <row r="228" spans="1:8" s="156" customFormat="1" x14ac:dyDescent="0.2">
      <c r="A228" s="162"/>
      <c r="B228" s="163"/>
      <c r="C228" s="163"/>
      <c r="D228" s="164"/>
      <c r="E228" s="164"/>
      <c r="F228" s="164"/>
      <c r="G228" s="165"/>
      <c r="H228" s="155"/>
    </row>
    <row r="229" spans="1:8" s="156" customFormat="1" x14ac:dyDescent="0.2">
      <c r="A229" s="150">
        <v>6113</v>
      </c>
      <c r="B229" s="151">
        <v>3113</v>
      </c>
      <c r="C229" s="152" t="s">
        <v>154</v>
      </c>
      <c r="D229" s="153">
        <v>0</v>
      </c>
      <c r="E229" s="153">
        <v>0</v>
      </c>
      <c r="F229" s="153">
        <v>247</v>
      </c>
      <c r="G229" s="154">
        <v>0</v>
      </c>
      <c r="H229" s="155"/>
    </row>
    <row r="230" spans="1:8" s="156" customFormat="1" x14ac:dyDescent="0.2">
      <c r="A230" s="157">
        <v>6113</v>
      </c>
      <c r="B230" s="158"/>
      <c r="C230" s="159" t="s">
        <v>131</v>
      </c>
      <c r="D230" s="160">
        <v>0</v>
      </c>
      <c r="E230" s="160">
        <v>0</v>
      </c>
      <c r="F230" s="160">
        <v>247</v>
      </c>
      <c r="G230" s="161">
        <v>0</v>
      </c>
      <c r="H230" s="155"/>
    </row>
    <row r="231" spans="1:8" s="156" customFormat="1" x14ac:dyDescent="0.2">
      <c r="A231" s="162"/>
      <c r="B231" s="163"/>
      <c r="C231" s="163"/>
      <c r="D231" s="164"/>
      <c r="E231" s="164"/>
      <c r="F231" s="164"/>
      <c r="G231" s="165"/>
      <c r="H231" s="155"/>
    </row>
    <row r="232" spans="1:8" s="156" customFormat="1" x14ac:dyDescent="0.2">
      <c r="A232" s="150">
        <v>6172</v>
      </c>
      <c r="B232" s="151">
        <v>3113</v>
      </c>
      <c r="C232" s="152" t="s">
        <v>154</v>
      </c>
      <c r="D232" s="153">
        <v>0</v>
      </c>
      <c r="E232" s="153">
        <v>125</v>
      </c>
      <c r="F232" s="153">
        <v>125</v>
      </c>
      <c r="G232" s="154">
        <v>100</v>
      </c>
      <c r="H232" s="155"/>
    </row>
    <row r="233" spans="1:8" s="156" customFormat="1" ht="13.5" thickBot="1" x14ac:dyDescent="0.25">
      <c r="A233" s="166">
        <v>6172</v>
      </c>
      <c r="B233" s="167"/>
      <c r="C233" s="168" t="s">
        <v>136</v>
      </c>
      <c r="D233" s="169">
        <v>0</v>
      </c>
      <c r="E233" s="169">
        <v>125</v>
      </c>
      <c r="F233" s="169">
        <v>125</v>
      </c>
      <c r="G233" s="170">
        <v>100</v>
      </c>
      <c r="H233" s="155"/>
    </row>
    <row r="234" spans="1:8" s="156" customFormat="1" x14ac:dyDescent="0.2">
      <c r="A234" s="171"/>
      <c r="B234" s="171"/>
      <c r="C234" s="172"/>
      <c r="D234" s="173"/>
      <c r="E234" s="173"/>
      <c r="F234" s="173"/>
      <c r="G234" s="174"/>
      <c r="H234" s="155"/>
    </row>
    <row r="235" spans="1:8" s="156" customFormat="1" x14ac:dyDescent="0.2">
      <c r="A235" s="171"/>
      <c r="B235" s="171"/>
      <c r="C235" s="172"/>
      <c r="D235" s="173"/>
      <c r="E235" s="173"/>
      <c r="F235" s="173"/>
      <c r="G235" s="174"/>
      <c r="H235" s="155"/>
    </row>
    <row r="236" spans="1:8" s="156" customFormat="1" ht="15" x14ac:dyDescent="0.2">
      <c r="A236" s="175" t="s">
        <v>160</v>
      </c>
      <c r="B236" s="171"/>
      <c r="C236" s="172"/>
      <c r="D236" s="173"/>
      <c r="E236" s="173"/>
      <c r="F236" s="173"/>
      <c r="G236" s="174"/>
      <c r="H236" s="155"/>
    </row>
    <row r="237" spans="1:8" s="156" customFormat="1" ht="15.75" thickBot="1" x14ac:dyDescent="0.25">
      <c r="A237" s="175"/>
      <c r="B237" s="176"/>
      <c r="C237" s="176"/>
      <c r="D237" s="177"/>
      <c r="E237" s="177"/>
      <c r="F237" s="177"/>
      <c r="G237" s="178" t="s">
        <v>2</v>
      </c>
      <c r="H237" s="155"/>
    </row>
    <row r="238" spans="1:8" s="106" customFormat="1" ht="39" customHeight="1" thickBot="1" x14ac:dyDescent="0.25">
      <c r="A238" s="117" t="s">
        <v>64</v>
      </c>
      <c r="B238" s="118" t="s">
        <v>65</v>
      </c>
      <c r="C238" s="118" t="s">
        <v>66</v>
      </c>
      <c r="D238" s="119" t="s">
        <v>67</v>
      </c>
      <c r="E238" s="119" t="s">
        <v>68</v>
      </c>
      <c r="F238" s="119" t="s">
        <v>1</v>
      </c>
      <c r="G238" s="120" t="s">
        <v>69</v>
      </c>
      <c r="H238" s="121"/>
    </row>
    <row r="239" spans="1:8" x14ac:dyDescent="0.2">
      <c r="A239" s="122" t="s">
        <v>70</v>
      </c>
      <c r="B239" s="123">
        <v>4111</v>
      </c>
      <c r="C239" s="124" t="s">
        <v>161</v>
      </c>
      <c r="D239" s="125">
        <v>0</v>
      </c>
      <c r="E239" s="125">
        <v>911</v>
      </c>
      <c r="F239" s="125">
        <v>911</v>
      </c>
      <c r="G239" s="126">
        <v>100</v>
      </c>
    </row>
    <row r="240" spans="1:8" x14ac:dyDescent="0.2">
      <c r="A240" s="122" t="s">
        <v>70</v>
      </c>
      <c r="B240" s="123">
        <v>4112</v>
      </c>
      <c r="C240" s="124" t="s">
        <v>162</v>
      </c>
      <c r="D240" s="125">
        <v>130188</v>
      </c>
      <c r="E240" s="125">
        <v>130188</v>
      </c>
      <c r="F240" s="125">
        <v>130188</v>
      </c>
      <c r="G240" s="126">
        <v>100</v>
      </c>
    </row>
    <row r="241" spans="1:7" x14ac:dyDescent="0.2">
      <c r="A241" s="122" t="s">
        <v>70</v>
      </c>
      <c r="B241" s="123">
        <v>4113</v>
      </c>
      <c r="C241" s="124" t="s">
        <v>163</v>
      </c>
      <c r="D241" s="125">
        <v>71</v>
      </c>
      <c r="E241" s="125">
        <v>8451</v>
      </c>
      <c r="F241" s="125">
        <v>8451</v>
      </c>
      <c r="G241" s="126">
        <v>100</v>
      </c>
    </row>
    <row r="242" spans="1:7" x14ac:dyDescent="0.2">
      <c r="A242" s="122" t="s">
        <v>70</v>
      </c>
      <c r="B242" s="123">
        <v>4116</v>
      </c>
      <c r="C242" s="124" t="s">
        <v>164</v>
      </c>
      <c r="D242" s="125">
        <v>245404</v>
      </c>
      <c r="E242" s="125">
        <v>15382022</v>
      </c>
      <c r="F242" s="125">
        <v>15382021</v>
      </c>
      <c r="G242" s="126">
        <v>100</v>
      </c>
    </row>
    <row r="243" spans="1:7" x14ac:dyDescent="0.2">
      <c r="A243" s="122" t="s">
        <v>70</v>
      </c>
      <c r="B243" s="123">
        <v>4118</v>
      </c>
      <c r="C243" s="124" t="s">
        <v>165</v>
      </c>
      <c r="D243" s="125">
        <v>851</v>
      </c>
      <c r="E243" s="125">
        <v>208</v>
      </c>
      <c r="F243" s="125">
        <v>208</v>
      </c>
      <c r="G243" s="126">
        <v>100</v>
      </c>
    </row>
    <row r="244" spans="1:7" x14ac:dyDescent="0.2">
      <c r="A244" s="122" t="s">
        <v>70</v>
      </c>
      <c r="B244" s="123">
        <v>4121</v>
      </c>
      <c r="C244" s="124" t="s">
        <v>166</v>
      </c>
      <c r="D244" s="125">
        <v>33104</v>
      </c>
      <c r="E244" s="125">
        <v>36363</v>
      </c>
      <c r="F244" s="125">
        <v>36363</v>
      </c>
      <c r="G244" s="126">
        <v>100</v>
      </c>
    </row>
    <row r="245" spans="1:7" x14ac:dyDescent="0.2">
      <c r="A245" s="122" t="s">
        <v>70</v>
      </c>
      <c r="B245" s="123">
        <v>4122</v>
      </c>
      <c r="C245" s="124" t="s">
        <v>167</v>
      </c>
      <c r="D245" s="125">
        <v>0</v>
      </c>
      <c r="E245" s="125">
        <v>10783</v>
      </c>
      <c r="F245" s="125">
        <v>10783</v>
      </c>
      <c r="G245" s="126">
        <v>100</v>
      </c>
    </row>
    <row r="246" spans="1:7" x14ac:dyDescent="0.2">
      <c r="A246" s="122" t="s">
        <v>70</v>
      </c>
      <c r="B246" s="123">
        <v>4152</v>
      </c>
      <c r="C246" s="124" t="s">
        <v>168</v>
      </c>
      <c r="D246" s="125">
        <v>7925</v>
      </c>
      <c r="E246" s="125">
        <v>943</v>
      </c>
      <c r="F246" s="125">
        <v>943</v>
      </c>
      <c r="G246" s="126">
        <v>100</v>
      </c>
    </row>
    <row r="247" spans="1:7" x14ac:dyDescent="0.2">
      <c r="A247" s="136" t="s">
        <v>150</v>
      </c>
      <c r="B247" s="137"/>
      <c r="C247" s="138" t="s">
        <v>169</v>
      </c>
      <c r="D247" s="139">
        <v>417543</v>
      </c>
      <c r="E247" s="139">
        <v>15569869</v>
      </c>
      <c r="F247" s="139">
        <v>15569868</v>
      </c>
      <c r="G247" s="140">
        <v>100</v>
      </c>
    </row>
    <row r="248" spans="1:7" x14ac:dyDescent="0.2">
      <c r="A248" s="141"/>
      <c r="B248" s="142"/>
      <c r="C248" s="142"/>
      <c r="D248" s="143"/>
      <c r="E248" s="143"/>
      <c r="F248" s="143"/>
      <c r="G248" s="144"/>
    </row>
    <row r="249" spans="1:7" x14ac:dyDescent="0.2">
      <c r="A249" s="122" t="s">
        <v>70</v>
      </c>
      <c r="B249" s="123">
        <v>4211</v>
      </c>
      <c r="C249" s="124" t="s">
        <v>170</v>
      </c>
      <c r="D249" s="125">
        <v>0</v>
      </c>
      <c r="E249" s="125">
        <v>2016</v>
      </c>
      <c r="F249" s="125">
        <v>2016</v>
      </c>
      <c r="G249" s="126">
        <v>100</v>
      </c>
    </row>
    <row r="250" spans="1:7" x14ac:dyDescent="0.2">
      <c r="A250" s="122" t="s">
        <v>70</v>
      </c>
      <c r="B250" s="123">
        <v>4216</v>
      </c>
      <c r="C250" s="124" t="s">
        <v>171</v>
      </c>
      <c r="D250" s="125">
        <v>706507</v>
      </c>
      <c r="E250" s="125">
        <v>990458</v>
      </c>
      <c r="F250" s="125">
        <v>990456</v>
      </c>
      <c r="G250" s="126">
        <v>100</v>
      </c>
    </row>
    <row r="251" spans="1:7" x14ac:dyDescent="0.2">
      <c r="A251" s="122" t="s">
        <v>70</v>
      </c>
      <c r="B251" s="123">
        <v>4221</v>
      </c>
      <c r="C251" s="124" t="s">
        <v>172</v>
      </c>
      <c r="D251" s="125">
        <v>6907</v>
      </c>
      <c r="E251" s="125">
        <v>20389</v>
      </c>
      <c r="F251" s="125">
        <v>20389</v>
      </c>
      <c r="G251" s="126">
        <v>100</v>
      </c>
    </row>
    <row r="252" spans="1:7" x14ac:dyDescent="0.2">
      <c r="A252" s="122" t="s">
        <v>70</v>
      </c>
      <c r="B252" s="123">
        <v>4223</v>
      </c>
      <c r="C252" s="124" t="s">
        <v>173</v>
      </c>
      <c r="D252" s="125">
        <v>0</v>
      </c>
      <c r="E252" s="125">
        <v>2237</v>
      </c>
      <c r="F252" s="125">
        <v>2237</v>
      </c>
      <c r="G252" s="126">
        <v>100</v>
      </c>
    </row>
    <row r="253" spans="1:7" x14ac:dyDescent="0.2">
      <c r="A253" s="136" t="s">
        <v>150</v>
      </c>
      <c r="B253" s="137"/>
      <c r="C253" s="138" t="s">
        <v>174</v>
      </c>
      <c r="D253" s="139">
        <v>713414</v>
      </c>
      <c r="E253" s="139">
        <v>1015100</v>
      </c>
      <c r="F253" s="139">
        <v>1015098</v>
      </c>
      <c r="G253" s="140">
        <v>100</v>
      </c>
    </row>
    <row r="254" spans="1:7" x14ac:dyDescent="0.2">
      <c r="A254" s="141"/>
      <c r="B254" s="142"/>
      <c r="C254" s="142"/>
      <c r="D254" s="143"/>
      <c r="E254" s="143"/>
      <c r="F254" s="143"/>
      <c r="G254" s="144"/>
    </row>
    <row r="255" spans="1:7" x14ac:dyDescent="0.2">
      <c r="A255" s="122">
        <v>6330</v>
      </c>
      <c r="B255" s="123">
        <v>4134</v>
      </c>
      <c r="C255" s="124" t="s">
        <v>175</v>
      </c>
      <c r="D255" s="125">
        <v>0</v>
      </c>
      <c r="E255" s="125">
        <v>0</v>
      </c>
      <c r="F255" s="125">
        <v>16081533</v>
      </c>
      <c r="G255" s="126">
        <v>0</v>
      </c>
    </row>
    <row r="256" spans="1:7" x14ac:dyDescent="0.2">
      <c r="A256" s="122">
        <v>6330</v>
      </c>
      <c r="B256" s="123">
        <v>4138</v>
      </c>
      <c r="C256" s="124" t="s">
        <v>176</v>
      </c>
      <c r="D256" s="125">
        <v>0</v>
      </c>
      <c r="E256" s="125">
        <v>0</v>
      </c>
      <c r="F256" s="125">
        <v>143</v>
      </c>
      <c r="G256" s="126">
        <v>0</v>
      </c>
    </row>
    <row r="257" spans="1:15" x14ac:dyDescent="0.2">
      <c r="A257" s="122">
        <v>6330</v>
      </c>
      <c r="B257" s="123">
        <v>4139</v>
      </c>
      <c r="C257" s="124" t="s">
        <v>177</v>
      </c>
      <c r="D257" s="125">
        <v>0</v>
      </c>
      <c r="E257" s="125">
        <v>0</v>
      </c>
      <c r="F257" s="125">
        <v>8104</v>
      </c>
      <c r="G257" s="126">
        <v>0</v>
      </c>
    </row>
    <row r="258" spans="1:15" s="182" customFormat="1" ht="13.5" thickBot="1" x14ac:dyDescent="0.25">
      <c r="A258" s="179">
        <v>6330</v>
      </c>
      <c r="B258" s="180"/>
      <c r="C258" s="181" t="s">
        <v>178</v>
      </c>
      <c r="D258" s="148">
        <v>0</v>
      </c>
      <c r="E258" s="147">
        <v>0</v>
      </c>
      <c r="F258" s="147">
        <v>16089780</v>
      </c>
      <c r="G258" s="149">
        <v>0</v>
      </c>
      <c r="I258" s="183"/>
      <c r="J258" s="183"/>
      <c r="K258" s="183"/>
      <c r="L258" s="183"/>
      <c r="M258" s="183"/>
      <c r="N258" s="183"/>
      <c r="O258" s="183"/>
    </row>
    <row r="259" spans="1:15" x14ac:dyDescent="0.2">
      <c r="A259" s="184"/>
      <c r="B259" s="184"/>
      <c r="C259" s="184"/>
      <c r="D259" s="185"/>
      <c r="E259" s="185"/>
      <c r="F259" s="185"/>
      <c r="G259" s="186"/>
    </row>
    <row r="260" spans="1:15" ht="13.5" thickBot="1" x14ac:dyDescent="0.25">
      <c r="A260" s="121"/>
      <c r="B260" s="121"/>
      <c r="C260" s="187"/>
      <c r="D260" s="188"/>
      <c r="E260" s="188"/>
      <c r="F260" s="188"/>
      <c r="G260" s="189"/>
    </row>
    <row r="261" spans="1:15" ht="15.75" customHeight="1" x14ac:dyDescent="0.2">
      <c r="A261" s="190"/>
      <c r="B261" s="190"/>
      <c r="C261" s="191" t="s">
        <v>179</v>
      </c>
      <c r="D261" s="192">
        <v>6427050</v>
      </c>
      <c r="E261" s="192">
        <v>6534599</v>
      </c>
      <c r="F261" s="192">
        <v>6849224</v>
      </c>
      <c r="G261" s="193">
        <v>104.8</v>
      </c>
    </row>
    <row r="262" spans="1:15" ht="15" customHeight="1" x14ac:dyDescent="0.2">
      <c r="A262" s="194"/>
      <c r="B262" s="194"/>
      <c r="C262" s="195" t="s">
        <v>180</v>
      </c>
      <c r="D262" s="196">
        <v>613120</v>
      </c>
      <c r="E262" s="196">
        <v>528583</v>
      </c>
      <c r="F262" s="196">
        <v>563850</v>
      </c>
      <c r="G262" s="197">
        <v>106.7</v>
      </c>
    </row>
    <row r="263" spans="1:15" ht="15" customHeight="1" x14ac:dyDescent="0.2">
      <c r="A263" s="194"/>
      <c r="B263" s="194"/>
      <c r="C263" s="195" t="s">
        <v>181</v>
      </c>
      <c r="D263" s="196">
        <v>66000</v>
      </c>
      <c r="E263" s="196">
        <v>86555</v>
      </c>
      <c r="F263" s="196">
        <v>86808</v>
      </c>
      <c r="G263" s="197">
        <v>100.3</v>
      </c>
    </row>
    <row r="264" spans="1:15" ht="15" customHeight="1" x14ac:dyDescent="0.2">
      <c r="A264" s="194"/>
      <c r="B264" s="194"/>
      <c r="C264" s="198" t="s">
        <v>182</v>
      </c>
      <c r="D264" s="199">
        <v>1130957</v>
      </c>
      <c r="E264" s="199">
        <v>16584970</v>
      </c>
      <c r="F264" s="199">
        <v>16584967</v>
      </c>
      <c r="G264" s="200">
        <v>100</v>
      </c>
    </row>
    <row r="265" spans="1:15" ht="15" customHeight="1" x14ac:dyDescent="0.2">
      <c r="A265" s="194"/>
      <c r="B265" s="194"/>
      <c r="C265" s="201" t="s">
        <v>183</v>
      </c>
      <c r="D265" s="202">
        <v>0</v>
      </c>
      <c r="E265" s="202">
        <v>0</v>
      </c>
      <c r="F265" s="202">
        <v>16089780</v>
      </c>
      <c r="G265" s="203">
        <v>0</v>
      </c>
    </row>
    <row r="266" spans="1:15" ht="15.75" customHeight="1" thickBot="1" x14ac:dyDescent="0.25">
      <c r="A266" s="194"/>
      <c r="B266" s="194"/>
      <c r="C266" s="201" t="s">
        <v>184</v>
      </c>
      <c r="D266" s="202">
        <v>8237127</v>
      </c>
      <c r="E266" s="202">
        <v>23734707</v>
      </c>
      <c r="F266" s="202">
        <v>40174629</v>
      </c>
      <c r="G266" s="203">
        <v>169.3</v>
      </c>
    </row>
    <row r="267" spans="1:15" ht="16.5" customHeight="1" thickBot="1" x14ac:dyDescent="0.25">
      <c r="A267" s="204"/>
      <c r="B267" s="204"/>
      <c r="C267" s="205" t="s">
        <v>185</v>
      </c>
      <c r="D267" s="206">
        <v>8237127</v>
      </c>
      <c r="E267" s="206">
        <v>23734707</v>
      </c>
      <c r="F267" s="206">
        <v>24084849</v>
      </c>
      <c r="G267" s="207">
        <v>101.5</v>
      </c>
    </row>
  </sheetData>
  <mergeCells count="2">
    <mergeCell ref="C2:E2"/>
    <mergeCell ref="C4:E4"/>
  </mergeCells>
  <printOptions horizontalCentered="1"/>
  <pageMargins left="0.39370078740157483" right="0.39370078740157483" top="0.59055118110236227" bottom="0.39370078740157483" header="0.31496062992125984" footer="0.11811023622047245"/>
  <pageSetup paperSize="9" scale="91" firstPageNumber="160" fitToHeight="0" orientation="landscape" useFirstPageNumber="1" r:id="rId1"/>
  <headerFooter>
    <oddHeader>&amp;L&amp;"Tahoma,Kurzíva"Závěrečný účet za rok 2018&amp;R&amp;"Tahoma,Kurzíva"Tabulka č. 1</oddHeader>
    <oddFooter>&amp;C&amp;"Tahoma,Obyčejné"&amp;P</oddFooter>
  </headerFooter>
  <rowBreaks count="2" manualBreakCount="2">
    <brk id="80" max="6" man="1"/>
    <brk id="204"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58"/>
  <sheetViews>
    <sheetView zoomScaleNormal="100" zoomScaleSheetLayoutView="100" workbookViewId="0">
      <selection activeCell="H3" sqref="H3"/>
    </sheetView>
  </sheetViews>
  <sheetFormatPr defaultRowHeight="12.75" x14ac:dyDescent="0.2"/>
  <cols>
    <col min="1" max="1" width="8.28515625" style="105" customWidth="1"/>
    <col min="2" max="2" width="10" style="105" customWidth="1"/>
    <col min="3" max="3" width="80.7109375" style="105" customWidth="1"/>
    <col min="4" max="6" width="15.7109375" style="110" customWidth="1"/>
    <col min="7" max="7" width="9.85546875" style="110" customWidth="1"/>
    <col min="8" max="8" width="10.140625" style="110" bestFit="1" customWidth="1"/>
    <col min="9" max="16384" width="9.140625" style="110"/>
  </cols>
  <sheetData>
    <row r="1" spans="1:7" s="214" customFormat="1" x14ac:dyDescent="0.2">
      <c r="A1" s="209"/>
      <c r="B1" s="209"/>
      <c r="C1" s="210"/>
      <c r="D1" s="211"/>
      <c r="E1" s="211"/>
      <c r="F1" s="212"/>
      <c r="G1" s="213"/>
    </row>
    <row r="2" spans="1:7" s="214" customFormat="1" ht="18" customHeight="1" x14ac:dyDescent="0.2">
      <c r="A2" s="1072" t="s">
        <v>62</v>
      </c>
      <c r="B2" s="1072"/>
      <c r="C2" s="1072"/>
      <c r="D2" s="1072"/>
      <c r="E2" s="1072"/>
      <c r="F2" s="1072"/>
      <c r="G2" s="1072"/>
    </row>
    <row r="3" spans="1:7" s="214" customFormat="1" x14ac:dyDescent="0.2">
      <c r="A3" s="215"/>
      <c r="B3" s="215"/>
      <c r="C3" s="216"/>
      <c r="D3" s="217"/>
      <c r="E3" s="217"/>
      <c r="F3" s="217"/>
      <c r="G3" s="218"/>
    </row>
    <row r="4" spans="1:7" s="214" customFormat="1" ht="18" customHeight="1" x14ac:dyDescent="0.2">
      <c r="A4" s="1073" t="s">
        <v>186</v>
      </c>
      <c r="B4" s="1073"/>
      <c r="C4" s="1073"/>
      <c r="D4" s="1073"/>
      <c r="E4" s="1073"/>
      <c r="F4" s="1073"/>
      <c r="G4" s="1073"/>
    </row>
    <row r="5" spans="1:7" s="214" customFormat="1" ht="15" x14ac:dyDescent="0.2">
      <c r="A5" s="219"/>
      <c r="B5" s="219"/>
      <c r="C5" s="220"/>
      <c r="D5" s="219"/>
      <c r="E5" s="219"/>
      <c r="F5" s="219"/>
      <c r="G5" s="219"/>
    </row>
    <row r="6" spans="1:7" s="214" customFormat="1" ht="18" customHeight="1" x14ac:dyDescent="0.2">
      <c r="A6" s="221" t="s">
        <v>4</v>
      </c>
      <c r="B6" s="219"/>
      <c r="C6" s="222"/>
      <c r="D6" s="223"/>
      <c r="E6" s="223"/>
      <c r="F6" s="223"/>
    </row>
    <row r="7" spans="1:7" s="214" customFormat="1" ht="12.75" customHeight="1" thickBot="1" x14ac:dyDescent="0.25">
      <c r="A7" s="219"/>
      <c r="B7" s="219"/>
      <c r="C7" s="222"/>
      <c r="D7" s="223"/>
      <c r="E7" s="223"/>
      <c r="F7" s="223"/>
      <c r="G7" s="218" t="s">
        <v>2</v>
      </c>
    </row>
    <row r="8" spans="1:7" s="228" customFormat="1" ht="39" customHeight="1" thickBot="1" x14ac:dyDescent="0.25">
      <c r="A8" s="224" t="s">
        <v>64</v>
      </c>
      <c r="B8" s="225" t="s">
        <v>65</v>
      </c>
      <c r="C8" s="225" t="s">
        <v>66</v>
      </c>
      <c r="D8" s="226" t="s">
        <v>67</v>
      </c>
      <c r="E8" s="226" t="s">
        <v>68</v>
      </c>
      <c r="F8" s="226" t="s">
        <v>1</v>
      </c>
      <c r="G8" s="227" t="s">
        <v>69</v>
      </c>
    </row>
    <row r="9" spans="1:7" x14ac:dyDescent="0.2">
      <c r="A9" s="229">
        <v>1019</v>
      </c>
      <c r="B9" s="230">
        <v>5139</v>
      </c>
      <c r="C9" s="231" t="s">
        <v>187</v>
      </c>
      <c r="D9" s="232">
        <v>0</v>
      </c>
      <c r="E9" s="233">
        <v>20</v>
      </c>
      <c r="F9" s="232">
        <v>19.967500000000001</v>
      </c>
      <c r="G9" s="234">
        <f t="shared" ref="G9:G74" si="0">F9/E9*100</f>
        <v>99.837500000000006</v>
      </c>
    </row>
    <row r="10" spans="1:7" x14ac:dyDescent="0.2">
      <c r="A10" s="229">
        <v>1019</v>
      </c>
      <c r="B10" s="230">
        <v>5169</v>
      </c>
      <c r="C10" s="231" t="s">
        <v>188</v>
      </c>
      <c r="D10" s="232">
        <v>0</v>
      </c>
      <c r="E10" s="233">
        <v>15</v>
      </c>
      <c r="F10" s="232">
        <v>0</v>
      </c>
      <c r="G10" s="234">
        <f t="shared" si="0"/>
        <v>0</v>
      </c>
    </row>
    <row r="11" spans="1:7" x14ac:dyDescent="0.2">
      <c r="A11" s="229">
        <v>1019</v>
      </c>
      <c r="B11" s="230">
        <v>5175</v>
      </c>
      <c r="C11" s="231" t="s">
        <v>189</v>
      </c>
      <c r="D11" s="232">
        <v>0</v>
      </c>
      <c r="E11" s="233">
        <v>193</v>
      </c>
      <c r="F11" s="232">
        <v>110.62</v>
      </c>
      <c r="G11" s="234">
        <f t="shared" si="0"/>
        <v>57.316062176165808</v>
      </c>
    </row>
    <row r="12" spans="1:7" x14ac:dyDescent="0.2">
      <c r="A12" s="229">
        <v>1019</v>
      </c>
      <c r="B12" s="230">
        <v>5213</v>
      </c>
      <c r="C12" s="231" t="s">
        <v>190</v>
      </c>
      <c r="D12" s="232">
        <v>500</v>
      </c>
      <c r="E12" s="233">
        <v>110</v>
      </c>
      <c r="F12" s="232">
        <v>0</v>
      </c>
      <c r="G12" s="234">
        <f t="shared" si="0"/>
        <v>0</v>
      </c>
    </row>
    <row r="13" spans="1:7" x14ac:dyDescent="0.2">
      <c r="A13" s="229">
        <v>1019</v>
      </c>
      <c r="B13" s="230">
        <v>5222</v>
      </c>
      <c r="C13" s="231" t="s">
        <v>191</v>
      </c>
      <c r="D13" s="232">
        <v>2500</v>
      </c>
      <c r="E13" s="233">
        <v>2714</v>
      </c>
      <c r="F13" s="232">
        <v>2339.248</v>
      </c>
      <c r="G13" s="234">
        <f t="shared" si="0"/>
        <v>86.191893883566692</v>
      </c>
    </row>
    <row r="14" spans="1:7" s="101" customFormat="1" x14ac:dyDescent="0.2">
      <c r="A14" s="235">
        <v>1019</v>
      </c>
      <c r="B14" s="236"/>
      <c r="C14" s="187" t="s">
        <v>192</v>
      </c>
      <c r="D14" s="237">
        <v>3000</v>
      </c>
      <c r="E14" s="238">
        <v>3052</v>
      </c>
      <c r="F14" s="237">
        <v>2469.8355000000001</v>
      </c>
      <c r="G14" s="239">
        <f t="shared" si="0"/>
        <v>80.92514744429883</v>
      </c>
    </row>
    <row r="15" spans="1:7" s="121" customFormat="1" x14ac:dyDescent="0.2">
      <c r="A15" s="229"/>
      <c r="B15" s="240"/>
      <c r="C15" s="240"/>
      <c r="D15" s="241"/>
      <c r="E15" s="241"/>
      <c r="F15" s="241"/>
      <c r="G15" s="234"/>
    </row>
    <row r="16" spans="1:7" x14ac:dyDescent="0.2">
      <c r="A16" s="242">
        <v>1039</v>
      </c>
      <c r="B16" s="243">
        <v>5222</v>
      </c>
      <c r="C16" s="244" t="s">
        <v>191</v>
      </c>
      <c r="D16" s="245">
        <v>0</v>
      </c>
      <c r="E16" s="246">
        <v>180</v>
      </c>
      <c r="F16" s="245">
        <v>178.61600000000001</v>
      </c>
      <c r="G16" s="247">
        <f t="shared" si="0"/>
        <v>99.231111111111119</v>
      </c>
    </row>
    <row r="17" spans="1:8" s="101" customFormat="1" x14ac:dyDescent="0.2">
      <c r="A17" s="235">
        <v>1039</v>
      </c>
      <c r="B17" s="236"/>
      <c r="C17" s="187" t="s">
        <v>193</v>
      </c>
      <c r="D17" s="237">
        <v>0</v>
      </c>
      <c r="E17" s="238">
        <v>180</v>
      </c>
      <c r="F17" s="237">
        <v>178.61600000000001</v>
      </c>
      <c r="G17" s="239">
        <f t="shared" si="0"/>
        <v>99.231111111111119</v>
      </c>
    </row>
    <row r="18" spans="1:8" s="121" customFormat="1" x14ac:dyDescent="0.2">
      <c r="A18" s="229"/>
      <c r="B18" s="240"/>
      <c r="C18" s="240"/>
      <c r="D18" s="241"/>
      <c r="E18" s="241"/>
      <c r="F18" s="241"/>
      <c r="G18" s="234"/>
    </row>
    <row r="19" spans="1:8" x14ac:dyDescent="0.2">
      <c r="A19" s="242">
        <v>1070</v>
      </c>
      <c r="B19" s="243">
        <v>5169</v>
      </c>
      <c r="C19" s="244" t="s">
        <v>188</v>
      </c>
      <c r="D19" s="245">
        <v>0</v>
      </c>
      <c r="E19" s="246">
        <v>30</v>
      </c>
      <c r="F19" s="245">
        <v>30</v>
      </c>
      <c r="G19" s="247">
        <f t="shared" si="0"/>
        <v>100</v>
      </c>
    </row>
    <row r="20" spans="1:8" x14ac:dyDescent="0.2">
      <c r="A20" s="229">
        <v>1070</v>
      </c>
      <c r="B20" s="230">
        <v>5222</v>
      </c>
      <c r="C20" s="231" t="s">
        <v>191</v>
      </c>
      <c r="D20" s="232">
        <v>0</v>
      </c>
      <c r="E20" s="233">
        <v>217.6</v>
      </c>
      <c r="F20" s="232">
        <v>153</v>
      </c>
      <c r="G20" s="234">
        <f t="shared" si="0"/>
        <v>70.3125</v>
      </c>
    </row>
    <row r="21" spans="1:8" s="101" customFormat="1" x14ac:dyDescent="0.2">
      <c r="A21" s="235">
        <v>1070</v>
      </c>
      <c r="B21" s="236"/>
      <c r="C21" s="187" t="s">
        <v>81</v>
      </c>
      <c r="D21" s="237">
        <v>0</v>
      </c>
      <c r="E21" s="238">
        <v>247.6</v>
      </c>
      <c r="F21" s="237">
        <v>183</v>
      </c>
      <c r="G21" s="239">
        <f t="shared" si="0"/>
        <v>73.909531502423263</v>
      </c>
    </row>
    <row r="22" spans="1:8" s="182" customFormat="1" x14ac:dyDescent="0.2">
      <c r="A22" s="229"/>
      <c r="B22" s="240"/>
      <c r="C22" s="231"/>
      <c r="D22" s="248"/>
      <c r="E22" s="248"/>
      <c r="F22" s="248"/>
      <c r="G22" s="234"/>
    </row>
    <row r="23" spans="1:8" s="183" customFormat="1" x14ac:dyDescent="0.2">
      <c r="A23" s="1070" t="s">
        <v>194</v>
      </c>
      <c r="B23" s="1071"/>
      <c r="C23" s="1071"/>
      <c r="D23" s="249">
        <v>3000</v>
      </c>
      <c r="E23" s="250">
        <v>3479.6</v>
      </c>
      <c r="F23" s="249">
        <v>2831.4515000000001</v>
      </c>
      <c r="G23" s="251">
        <f t="shared" ref="G23" si="1">F23/E23*100</f>
        <v>81.37290205770779</v>
      </c>
      <c r="H23" s="182"/>
    </row>
    <row r="24" spans="1:8" s="121" customFormat="1" x14ac:dyDescent="0.2">
      <c r="A24" s="229"/>
      <c r="B24" s="240"/>
      <c r="C24" s="240"/>
      <c r="D24" s="241"/>
      <c r="E24" s="241"/>
      <c r="F24" s="241"/>
      <c r="G24" s="234"/>
    </row>
    <row r="25" spans="1:8" x14ac:dyDescent="0.2">
      <c r="A25" s="242">
        <v>2115</v>
      </c>
      <c r="B25" s="243">
        <v>5169</v>
      </c>
      <c r="C25" s="244" t="s">
        <v>188</v>
      </c>
      <c r="D25" s="245">
        <v>1600</v>
      </c>
      <c r="E25" s="246">
        <v>1767.87</v>
      </c>
      <c r="F25" s="245">
        <v>726</v>
      </c>
      <c r="G25" s="247">
        <f t="shared" si="0"/>
        <v>41.066368002172112</v>
      </c>
    </row>
    <row r="26" spans="1:8" x14ac:dyDescent="0.2">
      <c r="A26" s="229">
        <v>2115</v>
      </c>
      <c r="B26" s="230">
        <v>5331</v>
      </c>
      <c r="C26" s="231" t="s">
        <v>195</v>
      </c>
      <c r="D26" s="232">
        <v>12023</v>
      </c>
      <c r="E26" s="233">
        <v>10273</v>
      </c>
      <c r="F26" s="232">
        <v>10273</v>
      </c>
      <c r="G26" s="234">
        <f t="shared" si="0"/>
        <v>100</v>
      </c>
    </row>
    <row r="27" spans="1:8" s="101" customFormat="1" x14ac:dyDescent="0.2">
      <c r="A27" s="235">
        <v>2115</v>
      </c>
      <c r="B27" s="236"/>
      <c r="C27" s="187" t="s">
        <v>153</v>
      </c>
      <c r="D27" s="237">
        <v>13623</v>
      </c>
      <c r="E27" s="238">
        <v>12040.87</v>
      </c>
      <c r="F27" s="237">
        <v>10999</v>
      </c>
      <c r="G27" s="239">
        <f t="shared" si="0"/>
        <v>91.347219926799312</v>
      </c>
    </row>
    <row r="28" spans="1:8" s="121" customFormat="1" x14ac:dyDescent="0.2">
      <c r="A28" s="229"/>
      <c r="B28" s="240"/>
      <c r="C28" s="240"/>
      <c r="D28" s="241"/>
      <c r="E28" s="241"/>
      <c r="F28" s="241"/>
      <c r="G28" s="234"/>
    </row>
    <row r="29" spans="1:8" x14ac:dyDescent="0.2">
      <c r="A29" s="242">
        <v>2141</v>
      </c>
      <c r="B29" s="243">
        <v>5041</v>
      </c>
      <c r="C29" s="244" t="s">
        <v>196</v>
      </c>
      <c r="D29" s="245">
        <v>295</v>
      </c>
      <c r="E29" s="246">
        <v>491.97</v>
      </c>
      <c r="F29" s="245">
        <v>245.35</v>
      </c>
      <c r="G29" s="247">
        <f t="shared" si="0"/>
        <v>49.870927089050141</v>
      </c>
    </row>
    <row r="30" spans="1:8" x14ac:dyDescent="0.2">
      <c r="A30" s="229">
        <v>2141</v>
      </c>
      <c r="B30" s="230">
        <v>5137</v>
      </c>
      <c r="C30" s="231" t="s">
        <v>197</v>
      </c>
      <c r="D30" s="232">
        <v>75</v>
      </c>
      <c r="E30" s="233">
        <v>30.3</v>
      </c>
      <c r="F30" s="232">
        <v>30.295000000000002</v>
      </c>
      <c r="G30" s="234">
        <f t="shared" si="0"/>
        <v>99.983498349834989</v>
      </c>
    </row>
    <row r="31" spans="1:8" x14ac:dyDescent="0.2">
      <c r="A31" s="229">
        <v>2141</v>
      </c>
      <c r="B31" s="230">
        <v>5139</v>
      </c>
      <c r="C31" s="231" t="s">
        <v>187</v>
      </c>
      <c r="D31" s="232">
        <v>6490</v>
      </c>
      <c r="E31" s="233">
        <v>9617.4</v>
      </c>
      <c r="F31" s="232">
        <v>9486.9328499999992</v>
      </c>
      <c r="G31" s="234">
        <f t="shared" si="0"/>
        <v>98.64342597791503</v>
      </c>
    </row>
    <row r="32" spans="1:8" x14ac:dyDescent="0.2">
      <c r="A32" s="229">
        <v>2141</v>
      </c>
      <c r="B32" s="230">
        <v>5164</v>
      </c>
      <c r="C32" s="231" t="s">
        <v>198</v>
      </c>
      <c r="D32" s="232">
        <v>2040</v>
      </c>
      <c r="E32" s="233">
        <v>2010</v>
      </c>
      <c r="F32" s="232">
        <v>1027.2067500000001</v>
      </c>
      <c r="G32" s="234">
        <f t="shared" si="0"/>
        <v>51.104813432835826</v>
      </c>
    </row>
    <row r="33" spans="1:7" x14ac:dyDescent="0.2">
      <c r="A33" s="229">
        <v>2141</v>
      </c>
      <c r="B33" s="230">
        <v>5169</v>
      </c>
      <c r="C33" s="231" t="s">
        <v>188</v>
      </c>
      <c r="D33" s="232">
        <v>2400</v>
      </c>
      <c r="E33" s="233">
        <v>4659</v>
      </c>
      <c r="F33" s="232">
        <v>3219.7999299999997</v>
      </c>
      <c r="G33" s="234">
        <f t="shared" si="0"/>
        <v>69.109249409744578</v>
      </c>
    </row>
    <row r="34" spans="1:7" x14ac:dyDescent="0.2">
      <c r="A34" s="229">
        <v>2141</v>
      </c>
      <c r="B34" s="230">
        <v>5175</v>
      </c>
      <c r="C34" s="231" t="s">
        <v>189</v>
      </c>
      <c r="D34" s="232">
        <v>800</v>
      </c>
      <c r="E34" s="233">
        <v>670</v>
      </c>
      <c r="F34" s="232">
        <v>176.09306000000001</v>
      </c>
      <c r="G34" s="234">
        <f t="shared" si="0"/>
        <v>26.28254626865672</v>
      </c>
    </row>
    <row r="35" spans="1:7" x14ac:dyDescent="0.2">
      <c r="A35" s="229">
        <v>2141</v>
      </c>
      <c r="B35" s="230">
        <v>5213</v>
      </c>
      <c r="C35" s="231" t="s">
        <v>190</v>
      </c>
      <c r="D35" s="232">
        <v>0</v>
      </c>
      <c r="E35" s="233">
        <v>8500</v>
      </c>
      <c r="F35" s="232">
        <v>0</v>
      </c>
      <c r="G35" s="234">
        <f t="shared" si="0"/>
        <v>0</v>
      </c>
    </row>
    <row r="36" spans="1:7" x14ac:dyDescent="0.2">
      <c r="A36" s="229">
        <v>2141</v>
      </c>
      <c r="B36" s="230">
        <v>5222</v>
      </c>
      <c r="C36" s="231" t="s">
        <v>191</v>
      </c>
      <c r="D36" s="232">
        <v>0</v>
      </c>
      <c r="E36" s="233">
        <v>50</v>
      </c>
      <c r="F36" s="232">
        <v>50</v>
      </c>
      <c r="G36" s="234">
        <f t="shared" si="0"/>
        <v>100</v>
      </c>
    </row>
    <row r="37" spans="1:7" x14ac:dyDescent="0.2">
      <c r="A37" s="229">
        <v>2141</v>
      </c>
      <c r="B37" s="230">
        <v>5229</v>
      </c>
      <c r="C37" s="231" t="s">
        <v>199</v>
      </c>
      <c r="D37" s="232">
        <v>0</v>
      </c>
      <c r="E37" s="233">
        <v>40</v>
      </c>
      <c r="F37" s="232">
        <v>40</v>
      </c>
      <c r="G37" s="234">
        <f t="shared" si="0"/>
        <v>100</v>
      </c>
    </row>
    <row r="38" spans="1:7" x14ac:dyDescent="0.2">
      <c r="A38" s="229">
        <v>2141</v>
      </c>
      <c r="B38" s="230">
        <v>5494</v>
      </c>
      <c r="C38" s="231" t="s">
        <v>200</v>
      </c>
      <c r="D38" s="232">
        <v>70</v>
      </c>
      <c r="E38" s="233">
        <v>0</v>
      </c>
      <c r="F38" s="232">
        <v>0</v>
      </c>
      <c r="G38" s="252" t="s">
        <v>201</v>
      </c>
    </row>
    <row r="39" spans="1:7" s="101" customFormat="1" x14ac:dyDescent="0.2">
      <c r="A39" s="235">
        <v>2141</v>
      </c>
      <c r="B39" s="236"/>
      <c r="C39" s="187" t="s">
        <v>202</v>
      </c>
      <c r="D39" s="237">
        <v>12170</v>
      </c>
      <c r="E39" s="238">
        <v>26068.67</v>
      </c>
      <c r="F39" s="237">
        <v>14275.677589999999</v>
      </c>
      <c r="G39" s="239">
        <f t="shared" si="0"/>
        <v>54.761817883305895</v>
      </c>
    </row>
    <row r="40" spans="1:7" s="121" customFormat="1" x14ac:dyDescent="0.2">
      <c r="A40" s="229"/>
      <c r="B40" s="240"/>
      <c r="C40" s="240"/>
      <c r="D40" s="241"/>
      <c r="E40" s="241"/>
      <c r="F40" s="241"/>
      <c r="G40" s="234"/>
    </row>
    <row r="41" spans="1:7" x14ac:dyDescent="0.2">
      <c r="A41" s="242">
        <v>2143</v>
      </c>
      <c r="B41" s="243">
        <v>5021</v>
      </c>
      <c r="C41" s="244" t="s">
        <v>203</v>
      </c>
      <c r="D41" s="245">
        <v>0</v>
      </c>
      <c r="E41" s="246">
        <v>25</v>
      </c>
      <c r="F41" s="245">
        <v>12.5</v>
      </c>
      <c r="G41" s="247">
        <f t="shared" si="0"/>
        <v>50</v>
      </c>
    </row>
    <row r="42" spans="1:7" x14ac:dyDescent="0.2">
      <c r="A42" s="229">
        <v>2143</v>
      </c>
      <c r="B42" s="230">
        <v>5041</v>
      </c>
      <c r="C42" s="231" t="s">
        <v>196</v>
      </c>
      <c r="D42" s="232">
        <v>700</v>
      </c>
      <c r="E42" s="233">
        <v>542.70000000000005</v>
      </c>
      <c r="F42" s="232">
        <v>387.42899999999997</v>
      </c>
      <c r="G42" s="234">
        <f t="shared" si="0"/>
        <v>71.389165284687664</v>
      </c>
    </row>
    <row r="43" spans="1:7" x14ac:dyDescent="0.2">
      <c r="A43" s="229">
        <v>2143</v>
      </c>
      <c r="B43" s="230">
        <v>5137</v>
      </c>
      <c r="C43" s="231" t="s">
        <v>197</v>
      </c>
      <c r="D43" s="232">
        <v>100</v>
      </c>
      <c r="E43" s="233">
        <v>338.94499999999999</v>
      </c>
      <c r="F43" s="232">
        <v>329.4495</v>
      </c>
      <c r="G43" s="234">
        <f t="shared" si="0"/>
        <v>97.198513033087963</v>
      </c>
    </row>
    <row r="44" spans="1:7" x14ac:dyDescent="0.2">
      <c r="A44" s="229">
        <v>2143</v>
      </c>
      <c r="B44" s="230">
        <v>5139</v>
      </c>
      <c r="C44" s="231" t="s">
        <v>187</v>
      </c>
      <c r="D44" s="232">
        <v>1000</v>
      </c>
      <c r="E44" s="233">
        <v>3310.82</v>
      </c>
      <c r="F44" s="232">
        <v>2083.9745699999999</v>
      </c>
      <c r="G44" s="234">
        <f t="shared" si="0"/>
        <v>62.94436332993034</v>
      </c>
    </row>
    <row r="45" spans="1:7" x14ac:dyDescent="0.2">
      <c r="A45" s="229">
        <v>2143</v>
      </c>
      <c r="B45" s="230">
        <v>5151</v>
      </c>
      <c r="C45" s="231" t="s">
        <v>204</v>
      </c>
      <c r="D45" s="232">
        <v>20</v>
      </c>
      <c r="E45" s="233">
        <v>20</v>
      </c>
      <c r="F45" s="232">
        <v>19.513330000000003</v>
      </c>
      <c r="G45" s="234">
        <f t="shared" si="0"/>
        <v>97.566650000000024</v>
      </c>
    </row>
    <row r="46" spans="1:7" x14ac:dyDescent="0.2">
      <c r="A46" s="229">
        <v>2143</v>
      </c>
      <c r="B46" s="230">
        <v>5152</v>
      </c>
      <c r="C46" s="231" t="s">
        <v>205</v>
      </c>
      <c r="D46" s="232">
        <v>120</v>
      </c>
      <c r="E46" s="233">
        <v>130</v>
      </c>
      <c r="F46" s="232">
        <v>129.92979</v>
      </c>
      <c r="G46" s="234">
        <f t="shared" si="0"/>
        <v>99.945992307692308</v>
      </c>
    </row>
    <row r="47" spans="1:7" x14ac:dyDescent="0.2">
      <c r="A47" s="229">
        <v>2143</v>
      </c>
      <c r="B47" s="230">
        <v>5154</v>
      </c>
      <c r="C47" s="231" t="s">
        <v>206</v>
      </c>
      <c r="D47" s="232">
        <v>60</v>
      </c>
      <c r="E47" s="233">
        <v>60</v>
      </c>
      <c r="F47" s="232">
        <v>58.08</v>
      </c>
      <c r="G47" s="234">
        <f t="shared" si="0"/>
        <v>96.8</v>
      </c>
    </row>
    <row r="48" spans="1:7" x14ac:dyDescent="0.2">
      <c r="A48" s="229">
        <v>2143</v>
      </c>
      <c r="B48" s="230">
        <v>5163</v>
      </c>
      <c r="C48" s="231" t="s">
        <v>207</v>
      </c>
      <c r="D48" s="232">
        <v>0</v>
      </c>
      <c r="E48" s="233">
        <v>1.97</v>
      </c>
      <c r="F48" s="232">
        <v>0.96799999999999997</v>
      </c>
      <c r="G48" s="234">
        <f t="shared" si="0"/>
        <v>49.137055837563452</v>
      </c>
    </row>
    <row r="49" spans="1:7" x14ac:dyDescent="0.2">
      <c r="A49" s="229">
        <v>2143</v>
      </c>
      <c r="B49" s="230">
        <v>5164</v>
      </c>
      <c r="C49" s="231" t="s">
        <v>198</v>
      </c>
      <c r="D49" s="232">
        <v>9960</v>
      </c>
      <c r="E49" s="233">
        <v>14737.41</v>
      </c>
      <c r="F49" s="232">
        <v>10745.342659999998</v>
      </c>
      <c r="G49" s="234">
        <f t="shared" si="0"/>
        <v>72.912015476260734</v>
      </c>
    </row>
    <row r="50" spans="1:7" x14ac:dyDescent="0.2">
      <c r="A50" s="229">
        <v>2143</v>
      </c>
      <c r="B50" s="230">
        <v>5166</v>
      </c>
      <c r="C50" s="231" t="s">
        <v>208</v>
      </c>
      <c r="D50" s="232">
        <v>100</v>
      </c>
      <c r="E50" s="233">
        <v>50</v>
      </c>
      <c r="F50" s="232">
        <v>0</v>
      </c>
      <c r="G50" s="234">
        <f t="shared" si="0"/>
        <v>0</v>
      </c>
    </row>
    <row r="51" spans="1:7" x14ac:dyDescent="0.2">
      <c r="A51" s="229">
        <v>2143</v>
      </c>
      <c r="B51" s="230">
        <v>5167</v>
      </c>
      <c r="C51" s="231" t="s">
        <v>209</v>
      </c>
      <c r="D51" s="232">
        <v>20</v>
      </c>
      <c r="E51" s="233">
        <v>0</v>
      </c>
      <c r="F51" s="232">
        <v>0</v>
      </c>
      <c r="G51" s="252" t="s">
        <v>201</v>
      </c>
    </row>
    <row r="52" spans="1:7" x14ac:dyDescent="0.2">
      <c r="A52" s="229">
        <v>2143</v>
      </c>
      <c r="B52" s="230">
        <v>5168</v>
      </c>
      <c r="C52" s="231" t="s">
        <v>210</v>
      </c>
      <c r="D52" s="232">
        <v>440</v>
      </c>
      <c r="E52" s="233">
        <v>667.74</v>
      </c>
      <c r="F52" s="232">
        <v>659.00699999999995</v>
      </c>
      <c r="G52" s="234">
        <f t="shared" si="0"/>
        <v>98.692155629436598</v>
      </c>
    </row>
    <row r="53" spans="1:7" x14ac:dyDescent="0.2">
      <c r="A53" s="229">
        <v>2143</v>
      </c>
      <c r="B53" s="230">
        <v>5169</v>
      </c>
      <c r="C53" s="231" t="s">
        <v>188</v>
      </c>
      <c r="D53" s="232">
        <v>54912</v>
      </c>
      <c r="E53" s="233">
        <v>41197.51</v>
      </c>
      <c r="F53" s="232">
        <v>34371.343509999999</v>
      </c>
      <c r="G53" s="234">
        <f t="shared" si="0"/>
        <v>83.430633331965936</v>
      </c>
    </row>
    <row r="54" spans="1:7" x14ac:dyDescent="0.2">
      <c r="A54" s="229">
        <v>2143</v>
      </c>
      <c r="B54" s="230">
        <v>5171</v>
      </c>
      <c r="C54" s="231" t="s">
        <v>211</v>
      </c>
      <c r="D54" s="232">
        <v>70</v>
      </c>
      <c r="E54" s="233">
        <v>340.53</v>
      </c>
      <c r="F54" s="232">
        <v>320.43279999999999</v>
      </c>
      <c r="G54" s="234">
        <f t="shared" si="0"/>
        <v>94.098258596893075</v>
      </c>
    </row>
    <row r="55" spans="1:7" x14ac:dyDescent="0.2">
      <c r="A55" s="229">
        <v>2143</v>
      </c>
      <c r="B55" s="230">
        <v>5173</v>
      </c>
      <c r="C55" s="231" t="s">
        <v>212</v>
      </c>
      <c r="D55" s="232">
        <v>200</v>
      </c>
      <c r="E55" s="233">
        <v>120</v>
      </c>
      <c r="F55" s="232">
        <v>17.908519999999999</v>
      </c>
      <c r="G55" s="234">
        <f t="shared" si="0"/>
        <v>14.923766666666666</v>
      </c>
    </row>
    <row r="56" spans="1:7" x14ac:dyDescent="0.2">
      <c r="A56" s="229">
        <v>2143</v>
      </c>
      <c r="B56" s="230">
        <v>5175</v>
      </c>
      <c r="C56" s="231" t="s">
        <v>189</v>
      </c>
      <c r="D56" s="232">
        <v>500</v>
      </c>
      <c r="E56" s="233">
        <v>1564.62</v>
      </c>
      <c r="F56" s="232">
        <v>1154.748</v>
      </c>
      <c r="G56" s="234">
        <f t="shared" si="0"/>
        <v>73.803735092226873</v>
      </c>
    </row>
    <row r="57" spans="1:7" x14ac:dyDescent="0.2">
      <c r="A57" s="229">
        <v>2143</v>
      </c>
      <c r="B57" s="230">
        <v>5179</v>
      </c>
      <c r="C57" s="231" t="s">
        <v>213</v>
      </c>
      <c r="D57" s="232">
        <v>2420</v>
      </c>
      <c r="E57" s="233">
        <v>2439</v>
      </c>
      <c r="F57" s="232">
        <v>2291.1799999999998</v>
      </c>
      <c r="G57" s="234">
        <f t="shared" si="0"/>
        <v>93.939319393193927</v>
      </c>
    </row>
    <row r="58" spans="1:7" x14ac:dyDescent="0.2">
      <c r="A58" s="229">
        <v>2143</v>
      </c>
      <c r="B58" s="230">
        <v>5194</v>
      </c>
      <c r="C58" s="231" t="s">
        <v>214</v>
      </c>
      <c r="D58" s="232">
        <v>20</v>
      </c>
      <c r="E58" s="233">
        <v>5</v>
      </c>
      <c r="F58" s="232">
        <v>5</v>
      </c>
      <c r="G58" s="234">
        <f t="shared" si="0"/>
        <v>100</v>
      </c>
    </row>
    <row r="59" spans="1:7" x14ac:dyDescent="0.2">
      <c r="A59" s="229">
        <v>2143</v>
      </c>
      <c r="B59" s="230">
        <v>5212</v>
      </c>
      <c r="C59" s="231" t="s">
        <v>215</v>
      </c>
      <c r="D59" s="232">
        <v>0</v>
      </c>
      <c r="E59" s="233">
        <v>1194.95</v>
      </c>
      <c r="F59" s="232">
        <v>806.404</v>
      </c>
      <c r="G59" s="234">
        <f t="shared" si="0"/>
        <v>67.484329888279831</v>
      </c>
    </row>
    <row r="60" spans="1:7" x14ac:dyDescent="0.2">
      <c r="A60" s="229">
        <v>2143</v>
      </c>
      <c r="B60" s="230">
        <v>5213</v>
      </c>
      <c r="C60" s="231" t="s">
        <v>190</v>
      </c>
      <c r="D60" s="232">
        <v>10000</v>
      </c>
      <c r="E60" s="233">
        <v>4527.6189999999997</v>
      </c>
      <c r="F60" s="232">
        <v>3174.2885000000001</v>
      </c>
      <c r="G60" s="234">
        <f t="shared" si="0"/>
        <v>70.109443837920111</v>
      </c>
    </row>
    <row r="61" spans="1:7" x14ac:dyDescent="0.2">
      <c r="A61" s="229">
        <v>2143</v>
      </c>
      <c r="B61" s="230">
        <v>5219</v>
      </c>
      <c r="C61" s="231" t="s">
        <v>216</v>
      </c>
      <c r="D61" s="232">
        <v>0</v>
      </c>
      <c r="E61" s="233">
        <v>200</v>
      </c>
      <c r="F61" s="232">
        <v>100</v>
      </c>
      <c r="G61" s="234">
        <f t="shared" si="0"/>
        <v>50</v>
      </c>
    </row>
    <row r="62" spans="1:7" x14ac:dyDescent="0.2">
      <c r="A62" s="229">
        <v>2143</v>
      </c>
      <c r="B62" s="230">
        <v>5221</v>
      </c>
      <c r="C62" s="231" t="s">
        <v>217</v>
      </c>
      <c r="D62" s="232">
        <v>3000</v>
      </c>
      <c r="E62" s="233">
        <v>4161.1220000000003</v>
      </c>
      <c r="F62" s="232">
        <v>3142.2109999999998</v>
      </c>
      <c r="G62" s="234">
        <f t="shared" si="0"/>
        <v>75.513551393109822</v>
      </c>
    </row>
    <row r="63" spans="1:7" x14ac:dyDescent="0.2">
      <c r="A63" s="229">
        <v>2143</v>
      </c>
      <c r="B63" s="230">
        <v>5222</v>
      </c>
      <c r="C63" s="231" t="s">
        <v>191</v>
      </c>
      <c r="D63" s="232">
        <v>17200</v>
      </c>
      <c r="E63" s="233">
        <v>20451.661</v>
      </c>
      <c r="F63" s="232">
        <v>13960.271000000001</v>
      </c>
      <c r="G63" s="234">
        <f t="shared" si="0"/>
        <v>68.259839628673674</v>
      </c>
    </row>
    <row r="64" spans="1:7" x14ac:dyDescent="0.2">
      <c r="A64" s="229">
        <v>2143</v>
      </c>
      <c r="B64" s="230">
        <v>5229</v>
      </c>
      <c r="C64" s="231" t="s">
        <v>199</v>
      </c>
      <c r="D64" s="232">
        <v>500</v>
      </c>
      <c r="E64" s="233">
        <v>0</v>
      </c>
      <c r="F64" s="232">
        <v>0</v>
      </c>
      <c r="G64" s="252" t="s">
        <v>201</v>
      </c>
    </row>
    <row r="65" spans="1:7" x14ac:dyDescent="0.2">
      <c r="A65" s="229">
        <v>2143</v>
      </c>
      <c r="B65" s="230">
        <v>5321</v>
      </c>
      <c r="C65" s="231" t="s">
        <v>218</v>
      </c>
      <c r="D65" s="232">
        <v>6500</v>
      </c>
      <c r="E65" s="233">
        <v>4336.2780000000002</v>
      </c>
      <c r="F65" s="232">
        <v>3928.2951100000005</v>
      </c>
      <c r="G65" s="234">
        <f t="shared" si="0"/>
        <v>90.591403733801201</v>
      </c>
    </row>
    <row r="66" spans="1:7" x14ac:dyDescent="0.2">
      <c r="A66" s="229">
        <v>2143</v>
      </c>
      <c r="B66" s="230">
        <v>5329</v>
      </c>
      <c r="C66" s="231" t="s">
        <v>219</v>
      </c>
      <c r="D66" s="232">
        <v>0</v>
      </c>
      <c r="E66" s="233">
        <v>700</v>
      </c>
      <c r="F66" s="232">
        <v>700</v>
      </c>
      <c r="G66" s="234">
        <f t="shared" si="0"/>
        <v>100</v>
      </c>
    </row>
    <row r="67" spans="1:7" x14ac:dyDescent="0.2">
      <c r="A67" s="229">
        <v>2143</v>
      </c>
      <c r="B67" s="230">
        <v>5331</v>
      </c>
      <c r="C67" s="231" t="s">
        <v>195</v>
      </c>
      <c r="D67" s="232">
        <v>0</v>
      </c>
      <c r="E67" s="233">
        <v>250</v>
      </c>
      <c r="F67" s="232">
        <v>250</v>
      </c>
      <c r="G67" s="234">
        <f t="shared" si="0"/>
        <v>100</v>
      </c>
    </row>
    <row r="68" spans="1:7" x14ac:dyDescent="0.2">
      <c r="A68" s="229">
        <v>2143</v>
      </c>
      <c r="B68" s="230">
        <v>5332</v>
      </c>
      <c r="C68" s="231" t="s">
        <v>220</v>
      </c>
      <c r="D68" s="232">
        <v>0</v>
      </c>
      <c r="E68" s="233">
        <v>300</v>
      </c>
      <c r="F68" s="232">
        <v>300</v>
      </c>
      <c r="G68" s="234">
        <f t="shared" si="0"/>
        <v>100</v>
      </c>
    </row>
    <row r="69" spans="1:7" x14ac:dyDescent="0.2">
      <c r="A69" s="229">
        <v>2143</v>
      </c>
      <c r="B69" s="230">
        <v>5339</v>
      </c>
      <c r="C69" s="231" t="s">
        <v>221</v>
      </c>
      <c r="D69" s="232">
        <v>0</v>
      </c>
      <c r="E69" s="233">
        <v>329.76499999999999</v>
      </c>
      <c r="F69" s="232">
        <v>329.76479</v>
      </c>
      <c r="G69" s="234">
        <f t="shared" si="0"/>
        <v>99.999936318287268</v>
      </c>
    </row>
    <row r="70" spans="1:7" x14ac:dyDescent="0.2">
      <c r="A70" s="229">
        <v>2143</v>
      </c>
      <c r="B70" s="230">
        <v>5362</v>
      </c>
      <c r="C70" s="231" t="s">
        <v>222</v>
      </c>
      <c r="D70" s="232">
        <v>8</v>
      </c>
      <c r="E70" s="233">
        <v>8</v>
      </c>
      <c r="F70" s="232">
        <v>7.5030000000000001</v>
      </c>
      <c r="G70" s="234">
        <f t="shared" si="0"/>
        <v>93.787499999999994</v>
      </c>
    </row>
    <row r="71" spans="1:7" x14ac:dyDescent="0.2">
      <c r="A71" s="229">
        <v>2143</v>
      </c>
      <c r="B71" s="230">
        <v>5494</v>
      </c>
      <c r="C71" s="231" t="s">
        <v>200</v>
      </c>
      <c r="D71" s="232">
        <v>30</v>
      </c>
      <c r="E71" s="233">
        <v>38</v>
      </c>
      <c r="F71" s="232">
        <v>37.78</v>
      </c>
      <c r="G71" s="234">
        <f t="shared" si="0"/>
        <v>99.421052631578959</v>
      </c>
    </row>
    <row r="72" spans="1:7" s="101" customFormat="1" x14ac:dyDescent="0.2">
      <c r="A72" s="235">
        <v>2143</v>
      </c>
      <c r="B72" s="236"/>
      <c r="C72" s="187" t="s">
        <v>0</v>
      </c>
      <c r="D72" s="237">
        <v>107880</v>
      </c>
      <c r="E72" s="238">
        <v>102048.64</v>
      </c>
      <c r="F72" s="237">
        <v>79323.324079999991</v>
      </c>
      <c r="G72" s="239">
        <f t="shared" si="0"/>
        <v>77.73089781500272</v>
      </c>
    </row>
    <row r="73" spans="1:7" s="121" customFormat="1" x14ac:dyDescent="0.2">
      <c r="A73" s="229"/>
      <c r="B73" s="240"/>
      <c r="C73" s="240"/>
      <c r="D73" s="241"/>
      <c r="E73" s="241"/>
      <c r="F73" s="241"/>
      <c r="G73" s="234"/>
    </row>
    <row r="74" spans="1:7" x14ac:dyDescent="0.2">
      <c r="A74" s="242">
        <v>2191</v>
      </c>
      <c r="B74" s="243">
        <v>5229</v>
      </c>
      <c r="C74" s="244" t="s">
        <v>199</v>
      </c>
      <c r="D74" s="245">
        <v>0</v>
      </c>
      <c r="E74" s="246">
        <v>70</v>
      </c>
      <c r="F74" s="245">
        <v>70</v>
      </c>
      <c r="G74" s="247">
        <f t="shared" si="0"/>
        <v>100</v>
      </c>
    </row>
    <row r="75" spans="1:7" s="101" customFormat="1" x14ac:dyDescent="0.2">
      <c r="A75" s="235">
        <v>2191</v>
      </c>
      <c r="B75" s="236"/>
      <c r="C75" s="187" t="s">
        <v>223</v>
      </c>
      <c r="D75" s="237">
        <v>0</v>
      </c>
      <c r="E75" s="238">
        <v>70</v>
      </c>
      <c r="F75" s="237">
        <v>70</v>
      </c>
      <c r="G75" s="239">
        <f t="shared" ref="G75:G137" si="2">F75/E75*100</f>
        <v>100</v>
      </c>
    </row>
    <row r="76" spans="1:7" s="121" customFormat="1" x14ac:dyDescent="0.2">
      <c r="A76" s="229"/>
      <c r="B76" s="240"/>
      <c r="C76" s="240"/>
      <c r="D76" s="241"/>
      <c r="E76" s="241"/>
      <c r="F76" s="241"/>
      <c r="G76" s="234"/>
    </row>
    <row r="77" spans="1:7" x14ac:dyDescent="0.2">
      <c r="A77" s="242">
        <v>2199</v>
      </c>
      <c r="B77" s="243">
        <v>5222</v>
      </c>
      <c r="C77" s="244" t="s">
        <v>191</v>
      </c>
      <c r="D77" s="245">
        <v>400</v>
      </c>
      <c r="E77" s="246">
        <v>400</v>
      </c>
      <c r="F77" s="245">
        <v>400</v>
      </c>
      <c r="G77" s="247">
        <f t="shared" si="2"/>
        <v>100</v>
      </c>
    </row>
    <row r="78" spans="1:7" s="101" customFormat="1" x14ac:dyDescent="0.2">
      <c r="A78" s="235">
        <v>2199</v>
      </c>
      <c r="B78" s="236"/>
      <c r="C78" s="187" t="s">
        <v>224</v>
      </c>
      <c r="D78" s="237">
        <v>400</v>
      </c>
      <c r="E78" s="238">
        <v>400</v>
      </c>
      <c r="F78" s="237">
        <v>400</v>
      </c>
      <c r="G78" s="239">
        <f t="shared" si="2"/>
        <v>100</v>
      </c>
    </row>
    <row r="79" spans="1:7" s="121" customFormat="1" x14ac:dyDescent="0.2">
      <c r="A79" s="229"/>
      <c r="B79" s="240"/>
      <c r="C79" s="240"/>
      <c r="D79" s="241"/>
      <c r="E79" s="241"/>
      <c r="F79" s="241"/>
      <c r="G79" s="234"/>
    </row>
    <row r="80" spans="1:7" x14ac:dyDescent="0.2">
      <c r="A80" s="242">
        <v>2212</v>
      </c>
      <c r="B80" s="243">
        <v>5137</v>
      </c>
      <c r="C80" s="244" t="s">
        <v>197</v>
      </c>
      <c r="D80" s="245">
        <v>204</v>
      </c>
      <c r="E80" s="246">
        <v>292.13</v>
      </c>
      <c r="F80" s="245">
        <v>201.81515999999999</v>
      </c>
      <c r="G80" s="247">
        <f t="shared" si="2"/>
        <v>69.084024235785435</v>
      </c>
    </row>
    <row r="81" spans="1:7" x14ac:dyDescent="0.2">
      <c r="A81" s="229">
        <v>2212</v>
      </c>
      <c r="B81" s="230">
        <v>5154</v>
      </c>
      <c r="C81" s="231" t="s">
        <v>206</v>
      </c>
      <c r="D81" s="232">
        <v>0</v>
      </c>
      <c r="E81" s="233">
        <v>82.4</v>
      </c>
      <c r="F81" s="232">
        <v>82.350999999999999</v>
      </c>
      <c r="G81" s="234">
        <f t="shared" si="2"/>
        <v>99.940533980582515</v>
      </c>
    </row>
    <row r="82" spans="1:7" x14ac:dyDescent="0.2">
      <c r="A82" s="229">
        <v>2212</v>
      </c>
      <c r="B82" s="230">
        <v>5166</v>
      </c>
      <c r="C82" s="231" t="s">
        <v>208</v>
      </c>
      <c r="D82" s="232">
        <v>0</v>
      </c>
      <c r="E82" s="233">
        <v>830</v>
      </c>
      <c r="F82" s="232">
        <v>743.12199999999996</v>
      </c>
      <c r="G82" s="234">
        <f t="shared" si="2"/>
        <v>89.532771084337355</v>
      </c>
    </row>
    <row r="83" spans="1:7" x14ac:dyDescent="0.2">
      <c r="A83" s="229">
        <v>2212</v>
      </c>
      <c r="B83" s="230">
        <v>5169</v>
      </c>
      <c r="C83" s="231" t="s">
        <v>188</v>
      </c>
      <c r="D83" s="232">
        <v>150</v>
      </c>
      <c r="E83" s="233">
        <v>1074.31</v>
      </c>
      <c r="F83" s="232">
        <v>536.63499999999999</v>
      </c>
      <c r="G83" s="234">
        <f t="shared" si="2"/>
        <v>49.951596838901253</v>
      </c>
    </row>
    <row r="84" spans="1:7" x14ac:dyDescent="0.2">
      <c r="A84" s="229">
        <v>2212</v>
      </c>
      <c r="B84" s="230">
        <v>5171</v>
      </c>
      <c r="C84" s="231" t="s">
        <v>211</v>
      </c>
      <c r="D84" s="232">
        <v>2950</v>
      </c>
      <c r="E84" s="233">
        <v>4297</v>
      </c>
      <c r="F84" s="232">
        <v>1372.6897200000001</v>
      </c>
      <c r="G84" s="234">
        <f t="shared" si="2"/>
        <v>31.945304165696996</v>
      </c>
    </row>
    <row r="85" spans="1:7" x14ac:dyDescent="0.2">
      <c r="A85" s="229">
        <v>2212</v>
      </c>
      <c r="B85" s="230">
        <v>5331</v>
      </c>
      <c r="C85" s="231" t="s">
        <v>195</v>
      </c>
      <c r="D85" s="232">
        <v>639392</v>
      </c>
      <c r="E85" s="233">
        <v>723379</v>
      </c>
      <c r="F85" s="232">
        <v>723306.64399999997</v>
      </c>
      <c r="G85" s="234">
        <f t="shared" si="2"/>
        <v>99.989997497853821</v>
      </c>
    </row>
    <row r="86" spans="1:7" s="101" customFormat="1" x14ac:dyDescent="0.2">
      <c r="A86" s="235">
        <v>2212</v>
      </c>
      <c r="B86" s="236"/>
      <c r="C86" s="187" t="s">
        <v>85</v>
      </c>
      <c r="D86" s="237">
        <v>642696</v>
      </c>
      <c r="E86" s="238">
        <v>729954.84</v>
      </c>
      <c r="F86" s="237">
        <v>726243.25688</v>
      </c>
      <c r="G86" s="239">
        <f t="shared" si="2"/>
        <v>99.49153250083252</v>
      </c>
    </row>
    <row r="87" spans="1:7" s="121" customFormat="1" x14ac:dyDescent="0.2">
      <c r="A87" s="229"/>
      <c r="B87" s="240"/>
      <c r="C87" s="240"/>
      <c r="D87" s="241"/>
      <c r="E87" s="241"/>
      <c r="F87" s="241"/>
      <c r="G87" s="234"/>
    </row>
    <row r="88" spans="1:7" x14ac:dyDescent="0.2">
      <c r="A88" s="242">
        <v>2219</v>
      </c>
      <c r="B88" s="243">
        <v>5169</v>
      </c>
      <c r="C88" s="244" t="s">
        <v>188</v>
      </c>
      <c r="D88" s="245">
        <v>500</v>
      </c>
      <c r="E88" s="246">
        <v>500</v>
      </c>
      <c r="F88" s="245">
        <v>32.25</v>
      </c>
      <c r="G88" s="247">
        <f t="shared" si="2"/>
        <v>6.45</v>
      </c>
    </row>
    <row r="89" spans="1:7" s="101" customFormat="1" x14ac:dyDescent="0.2">
      <c r="A89" s="235">
        <v>2219</v>
      </c>
      <c r="B89" s="236"/>
      <c r="C89" s="187" t="s">
        <v>225</v>
      </c>
      <c r="D89" s="237">
        <v>500</v>
      </c>
      <c r="E89" s="238">
        <v>500</v>
      </c>
      <c r="F89" s="237">
        <v>32.25</v>
      </c>
      <c r="G89" s="239">
        <f t="shared" si="2"/>
        <v>6.45</v>
      </c>
    </row>
    <row r="90" spans="1:7" s="121" customFormat="1" x14ac:dyDescent="0.2">
      <c r="A90" s="229"/>
      <c r="B90" s="240"/>
      <c r="C90" s="240"/>
      <c r="D90" s="241"/>
      <c r="E90" s="241"/>
      <c r="F90" s="241"/>
      <c r="G90" s="234"/>
    </row>
    <row r="91" spans="1:7" x14ac:dyDescent="0.2">
      <c r="A91" s="242">
        <v>2223</v>
      </c>
      <c r="B91" s="243">
        <v>5339</v>
      </c>
      <c r="C91" s="244" t="s">
        <v>221</v>
      </c>
      <c r="D91" s="245">
        <v>1000</v>
      </c>
      <c r="E91" s="246">
        <v>1000</v>
      </c>
      <c r="F91" s="245">
        <v>1000</v>
      </c>
      <c r="G91" s="247">
        <f t="shared" si="2"/>
        <v>100</v>
      </c>
    </row>
    <row r="92" spans="1:7" s="101" customFormat="1" x14ac:dyDescent="0.2">
      <c r="A92" s="235">
        <v>2223</v>
      </c>
      <c r="B92" s="236"/>
      <c r="C92" s="187" t="s">
        <v>226</v>
      </c>
      <c r="D92" s="237">
        <v>1000</v>
      </c>
      <c r="E92" s="238">
        <v>1000</v>
      </c>
      <c r="F92" s="237">
        <v>1000</v>
      </c>
      <c r="G92" s="239">
        <f t="shared" si="2"/>
        <v>100</v>
      </c>
    </row>
    <row r="93" spans="1:7" s="121" customFormat="1" x14ac:dyDescent="0.2">
      <c r="A93" s="229"/>
      <c r="B93" s="240"/>
      <c r="C93" s="240"/>
      <c r="D93" s="241"/>
      <c r="E93" s="241"/>
      <c r="F93" s="241"/>
      <c r="G93" s="234"/>
    </row>
    <row r="94" spans="1:7" x14ac:dyDescent="0.2">
      <c r="A94" s="242">
        <v>2241</v>
      </c>
      <c r="B94" s="243">
        <v>5169</v>
      </c>
      <c r="C94" s="244" t="s">
        <v>188</v>
      </c>
      <c r="D94" s="245">
        <v>8200</v>
      </c>
      <c r="E94" s="246">
        <v>0</v>
      </c>
      <c r="F94" s="245">
        <v>0</v>
      </c>
      <c r="G94" s="253" t="s">
        <v>201</v>
      </c>
    </row>
    <row r="95" spans="1:7" x14ac:dyDescent="0.2">
      <c r="A95" s="229">
        <v>2241</v>
      </c>
      <c r="B95" s="230">
        <v>5171</v>
      </c>
      <c r="C95" s="231" t="s">
        <v>211</v>
      </c>
      <c r="D95" s="232">
        <v>0</v>
      </c>
      <c r="E95" s="233">
        <v>53.279000000000003</v>
      </c>
      <c r="F95" s="232">
        <v>53.278529999999996</v>
      </c>
      <c r="G95" s="234">
        <f t="shared" si="2"/>
        <v>99.999117851311013</v>
      </c>
    </row>
    <row r="96" spans="1:7" s="101" customFormat="1" x14ac:dyDescent="0.2">
      <c r="A96" s="235">
        <v>2241</v>
      </c>
      <c r="B96" s="236"/>
      <c r="C96" s="187" t="s">
        <v>227</v>
      </c>
      <c r="D96" s="237">
        <v>8200</v>
      </c>
      <c r="E96" s="238">
        <v>53.279000000000003</v>
      </c>
      <c r="F96" s="237">
        <v>53.278529999999996</v>
      </c>
      <c r="G96" s="239">
        <f t="shared" si="2"/>
        <v>99.999117851311013</v>
      </c>
    </row>
    <row r="97" spans="1:7" s="121" customFormat="1" x14ac:dyDescent="0.2">
      <c r="A97" s="229"/>
      <c r="B97" s="240"/>
      <c r="C97" s="240"/>
      <c r="D97" s="241"/>
      <c r="E97" s="241"/>
      <c r="F97" s="241"/>
      <c r="G97" s="234"/>
    </row>
    <row r="98" spans="1:7" x14ac:dyDescent="0.2">
      <c r="A98" s="242">
        <v>2251</v>
      </c>
      <c r="B98" s="243">
        <v>5123</v>
      </c>
      <c r="C98" s="244" t="s">
        <v>228</v>
      </c>
      <c r="D98" s="245">
        <v>0</v>
      </c>
      <c r="E98" s="246">
        <v>30</v>
      </c>
      <c r="F98" s="245">
        <v>20.5458</v>
      </c>
      <c r="G98" s="247">
        <f t="shared" si="2"/>
        <v>68.486000000000004</v>
      </c>
    </row>
    <row r="99" spans="1:7" x14ac:dyDescent="0.2">
      <c r="A99" s="229">
        <v>2251</v>
      </c>
      <c r="B99" s="230">
        <v>5166</v>
      </c>
      <c r="C99" s="231" t="s">
        <v>208</v>
      </c>
      <c r="D99" s="232">
        <v>0</v>
      </c>
      <c r="E99" s="233">
        <v>229.779</v>
      </c>
      <c r="F99" s="232">
        <v>0</v>
      </c>
      <c r="G99" s="234">
        <f t="shared" si="2"/>
        <v>0</v>
      </c>
    </row>
    <row r="100" spans="1:7" x14ac:dyDescent="0.2">
      <c r="A100" s="229">
        <v>2251</v>
      </c>
      <c r="B100" s="230">
        <v>5169</v>
      </c>
      <c r="C100" s="231" t="s">
        <v>188</v>
      </c>
      <c r="D100" s="232">
        <v>2000</v>
      </c>
      <c r="E100" s="233">
        <v>2000</v>
      </c>
      <c r="F100" s="232">
        <v>0</v>
      </c>
      <c r="G100" s="234">
        <f t="shared" si="2"/>
        <v>0</v>
      </c>
    </row>
    <row r="101" spans="1:7" x14ac:dyDescent="0.2">
      <c r="A101" s="229">
        <v>2251</v>
      </c>
      <c r="B101" s="230">
        <v>5171</v>
      </c>
      <c r="C101" s="231" t="s">
        <v>211</v>
      </c>
      <c r="D101" s="232">
        <v>8954</v>
      </c>
      <c r="E101" s="233">
        <v>743.08799999999997</v>
      </c>
      <c r="F101" s="232">
        <v>743.08660999999995</v>
      </c>
      <c r="G101" s="234">
        <f t="shared" si="2"/>
        <v>99.999812942747027</v>
      </c>
    </row>
    <row r="102" spans="1:7" x14ac:dyDescent="0.2">
      <c r="A102" s="229">
        <v>2251</v>
      </c>
      <c r="B102" s="230">
        <v>5213</v>
      </c>
      <c r="C102" s="231" t="s">
        <v>190</v>
      </c>
      <c r="D102" s="232">
        <v>47000</v>
      </c>
      <c r="E102" s="233">
        <v>47000</v>
      </c>
      <c r="F102" s="232">
        <v>47000</v>
      </c>
      <c r="G102" s="234">
        <f t="shared" si="2"/>
        <v>100</v>
      </c>
    </row>
    <row r="103" spans="1:7" s="101" customFormat="1" x14ac:dyDescent="0.2">
      <c r="A103" s="235">
        <v>2251</v>
      </c>
      <c r="B103" s="236"/>
      <c r="C103" s="187" t="s">
        <v>88</v>
      </c>
      <c r="D103" s="237">
        <v>57954</v>
      </c>
      <c r="E103" s="238">
        <v>50002.866999999998</v>
      </c>
      <c r="F103" s="237">
        <v>47763.632409999998</v>
      </c>
      <c r="G103" s="239">
        <f t="shared" si="2"/>
        <v>95.521787600698971</v>
      </c>
    </row>
    <row r="104" spans="1:7" s="121" customFormat="1" x14ac:dyDescent="0.2">
      <c r="A104" s="229"/>
      <c r="B104" s="240"/>
      <c r="C104" s="240"/>
      <c r="D104" s="241"/>
      <c r="E104" s="241"/>
      <c r="F104" s="241"/>
      <c r="G104" s="234"/>
    </row>
    <row r="105" spans="1:7" x14ac:dyDescent="0.2">
      <c r="A105" s="242">
        <v>2259</v>
      </c>
      <c r="B105" s="243">
        <v>5192</v>
      </c>
      <c r="C105" s="244" t="s">
        <v>229</v>
      </c>
      <c r="D105" s="245">
        <v>118000</v>
      </c>
      <c r="E105" s="246">
        <v>0</v>
      </c>
      <c r="F105" s="245">
        <v>0</v>
      </c>
      <c r="G105" s="253" t="s">
        <v>201</v>
      </c>
    </row>
    <row r="106" spans="1:7" s="101" customFormat="1" x14ac:dyDescent="0.2">
      <c r="A106" s="235">
        <v>2259</v>
      </c>
      <c r="B106" s="236"/>
      <c r="C106" s="187" t="s">
        <v>230</v>
      </c>
      <c r="D106" s="237">
        <v>118000</v>
      </c>
      <c r="E106" s="238">
        <v>0</v>
      </c>
      <c r="F106" s="237">
        <v>0</v>
      </c>
      <c r="G106" s="254" t="s">
        <v>201</v>
      </c>
    </row>
    <row r="107" spans="1:7" s="121" customFormat="1" x14ac:dyDescent="0.2">
      <c r="A107" s="229"/>
      <c r="B107" s="240"/>
      <c r="C107" s="240"/>
      <c r="D107" s="241"/>
      <c r="E107" s="241"/>
      <c r="F107" s="241"/>
      <c r="G107" s="234"/>
    </row>
    <row r="108" spans="1:7" x14ac:dyDescent="0.2">
      <c r="A108" s="242">
        <v>2292</v>
      </c>
      <c r="B108" s="243">
        <v>5166</v>
      </c>
      <c r="C108" s="244" t="s">
        <v>208</v>
      </c>
      <c r="D108" s="245">
        <v>500</v>
      </c>
      <c r="E108" s="246">
        <v>4045</v>
      </c>
      <c r="F108" s="245">
        <v>2187.6194999999998</v>
      </c>
      <c r="G108" s="247">
        <f t="shared" si="2"/>
        <v>54.082064276885035</v>
      </c>
    </row>
    <row r="109" spans="1:7" x14ac:dyDescent="0.2">
      <c r="A109" s="229">
        <v>2292</v>
      </c>
      <c r="B109" s="230">
        <v>5169</v>
      </c>
      <c r="C109" s="231" t="s">
        <v>188</v>
      </c>
      <c r="D109" s="232">
        <v>3436</v>
      </c>
      <c r="E109" s="233">
        <v>3370</v>
      </c>
      <c r="F109" s="232">
        <v>561.44000000000005</v>
      </c>
      <c r="G109" s="234">
        <f t="shared" si="2"/>
        <v>16.659940652818992</v>
      </c>
    </row>
    <row r="110" spans="1:7" x14ac:dyDescent="0.2">
      <c r="A110" s="229">
        <v>2292</v>
      </c>
      <c r="B110" s="230">
        <v>5193</v>
      </c>
      <c r="C110" s="231" t="s">
        <v>231</v>
      </c>
      <c r="D110" s="232">
        <v>1628174</v>
      </c>
      <c r="E110" s="233">
        <v>1686178.3470000001</v>
      </c>
      <c r="F110" s="232">
        <v>1648681.6375499999</v>
      </c>
      <c r="G110" s="234">
        <f t="shared" si="2"/>
        <v>97.776231113588125</v>
      </c>
    </row>
    <row r="111" spans="1:7" s="101" customFormat="1" x14ac:dyDescent="0.2">
      <c r="A111" s="235">
        <v>2292</v>
      </c>
      <c r="B111" s="236"/>
      <c r="C111" s="187" t="s">
        <v>89</v>
      </c>
      <c r="D111" s="237">
        <v>1632110</v>
      </c>
      <c r="E111" s="238">
        <v>1693593.3470000001</v>
      </c>
      <c r="F111" s="237">
        <v>1651430.6970499998</v>
      </c>
      <c r="G111" s="239">
        <f t="shared" si="2"/>
        <v>97.510461999352657</v>
      </c>
    </row>
    <row r="112" spans="1:7" s="121" customFormat="1" x14ac:dyDescent="0.2">
      <c r="A112" s="229"/>
      <c r="B112" s="240"/>
      <c r="C112" s="240"/>
      <c r="D112" s="241"/>
      <c r="E112" s="241"/>
      <c r="F112" s="241"/>
      <c r="G112" s="234"/>
    </row>
    <row r="113" spans="1:7" x14ac:dyDescent="0.2">
      <c r="A113" s="242">
        <v>2293</v>
      </c>
      <c r="B113" s="243">
        <v>5166</v>
      </c>
      <c r="C113" s="244" t="s">
        <v>208</v>
      </c>
      <c r="D113" s="245">
        <v>0</v>
      </c>
      <c r="E113" s="246">
        <v>375.1</v>
      </c>
      <c r="F113" s="245">
        <v>375.1</v>
      </c>
      <c r="G113" s="247">
        <f t="shared" si="2"/>
        <v>100</v>
      </c>
    </row>
    <row r="114" spans="1:7" x14ac:dyDescent="0.2">
      <c r="A114" s="229">
        <v>2293</v>
      </c>
      <c r="B114" s="230">
        <v>5192</v>
      </c>
      <c r="C114" s="231" t="s">
        <v>229</v>
      </c>
      <c r="D114" s="232">
        <v>0</v>
      </c>
      <c r="E114" s="233">
        <v>48908.73</v>
      </c>
      <c r="F114" s="232">
        <v>0</v>
      </c>
      <c r="G114" s="234">
        <f t="shared" si="2"/>
        <v>0</v>
      </c>
    </row>
    <row r="115" spans="1:7" s="101" customFormat="1" x14ac:dyDescent="0.2">
      <c r="A115" s="235">
        <v>2293</v>
      </c>
      <c r="B115" s="236"/>
      <c r="C115" s="187" t="s">
        <v>90</v>
      </c>
      <c r="D115" s="237">
        <v>0</v>
      </c>
      <c r="E115" s="238">
        <v>49283.83</v>
      </c>
      <c r="F115" s="237">
        <v>375.1</v>
      </c>
      <c r="G115" s="239">
        <f t="shared" si="2"/>
        <v>0.76110156211479507</v>
      </c>
    </row>
    <row r="116" spans="1:7" s="121" customFormat="1" x14ac:dyDescent="0.2">
      <c r="A116" s="229"/>
      <c r="B116" s="240"/>
      <c r="C116" s="240"/>
      <c r="D116" s="241"/>
      <c r="E116" s="241"/>
      <c r="F116" s="241"/>
      <c r="G116" s="234"/>
    </row>
    <row r="117" spans="1:7" x14ac:dyDescent="0.2">
      <c r="A117" s="242">
        <v>2299</v>
      </c>
      <c r="B117" s="243">
        <v>5011</v>
      </c>
      <c r="C117" s="244" t="s">
        <v>232</v>
      </c>
      <c r="D117" s="245">
        <v>0</v>
      </c>
      <c r="E117" s="246">
        <v>310</v>
      </c>
      <c r="F117" s="245">
        <v>287.11174</v>
      </c>
      <c r="G117" s="247">
        <f t="shared" si="2"/>
        <v>92.616690322580638</v>
      </c>
    </row>
    <row r="118" spans="1:7" x14ac:dyDescent="0.2">
      <c r="A118" s="229">
        <v>2299</v>
      </c>
      <c r="B118" s="230">
        <v>5021</v>
      </c>
      <c r="C118" s="231" t="s">
        <v>203</v>
      </c>
      <c r="D118" s="232">
        <v>0</v>
      </c>
      <c r="E118" s="233">
        <v>1532.51</v>
      </c>
      <c r="F118" s="232">
        <v>1158.4000000000001</v>
      </c>
      <c r="G118" s="234">
        <f t="shared" si="2"/>
        <v>75.588413778702929</v>
      </c>
    </row>
    <row r="119" spans="1:7" x14ac:dyDescent="0.2">
      <c r="A119" s="229">
        <v>2299</v>
      </c>
      <c r="B119" s="230">
        <v>5031</v>
      </c>
      <c r="C119" s="231" t="s">
        <v>233</v>
      </c>
      <c r="D119" s="232">
        <v>0</v>
      </c>
      <c r="E119" s="233">
        <v>460.63</v>
      </c>
      <c r="F119" s="232">
        <v>316.38200000000001</v>
      </c>
      <c r="G119" s="234">
        <f t="shared" si="2"/>
        <v>68.684627575277332</v>
      </c>
    </row>
    <row r="120" spans="1:7" x14ac:dyDescent="0.2">
      <c r="A120" s="229">
        <v>2299</v>
      </c>
      <c r="B120" s="230">
        <v>5032</v>
      </c>
      <c r="C120" s="231" t="s">
        <v>234</v>
      </c>
      <c r="D120" s="232">
        <v>0</v>
      </c>
      <c r="E120" s="233">
        <v>165.83</v>
      </c>
      <c r="F120" s="232">
        <v>113.89400000000001</v>
      </c>
      <c r="G120" s="234">
        <f t="shared" si="2"/>
        <v>68.681179521196398</v>
      </c>
    </row>
    <row r="121" spans="1:7" x14ac:dyDescent="0.2">
      <c r="A121" s="229">
        <v>2299</v>
      </c>
      <c r="B121" s="230">
        <v>5038</v>
      </c>
      <c r="C121" s="231" t="s">
        <v>235</v>
      </c>
      <c r="D121" s="232">
        <v>0</v>
      </c>
      <c r="E121" s="233">
        <v>7.77</v>
      </c>
      <c r="F121" s="232">
        <v>5.6558899999999994</v>
      </c>
      <c r="G121" s="234">
        <f t="shared" si="2"/>
        <v>72.791377091377086</v>
      </c>
    </row>
    <row r="122" spans="1:7" x14ac:dyDescent="0.2">
      <c r="A122" s="229">
        <v>2299</v>
      </c>
      <c r="B122" s="230">
        <v>5041</v>
      </c>
      <c r="C122" s="231" t="s">
        <v>196</v>
      </c>
      <c r="D122" s="232">
        <v>0</v>
      </c>
      <c r="E122" s="233">
        <v>781.7</v>
      </c>
      <c r="F122" s="232">
        <v>781.57650999999998</v>
      </c>
      <c r="G122" s="234">
        <f t="shared" si="2"/>
        <v>99.984202379429448</v>
      </c>
    </row>
    <row r="123" spans="1:7" x14ac:dyDescent="0.2">
      <c r="A123" s="229">
        <v>2299</v>
      </c>
      <c r="B123" s="230">
        <v>5139</v>
      </c>
      <c r="C123" s="231" t="s">
        <v>187</v>
      </c>
      <c r="D123" s="232">
        <v>100</v>
      </c>
      <c r="E123" s="233">
        <v>119</v>
      </c>
      <c r="F123" s="232">
        <v>43.2</v>
      </c>
      <c r="G123" s="234">
        <f t="shared" si="2"/>
        <v>36.302521008403367</v>
      </c>
    </row>
    <row r="124" spans="1:7" x14ac:dyDescent="0.2">
      <c r="A124" s="229">
        <v>2299</v>
      </c>
      <c r="B124" s="230">
        <v>5162</v>
      </c>
      <c r="C124" s="231" t="s">
        <v>236</v>
      </c>
      <c r="D124" s="232">
        <v>0</v>
      </c>
      <c r="E124" s="233">
        <v>13.8</v>
      </c>
      <c r="F124" s="232">
        <v>12.1</v>
      </c>
      <c r="G124" s="234">
        <f t="shared" si="2"/>
        <v>87.681159420289845</v>
      </c>
    </row>
    <row r="125" spans="1:7" x14ac:dyDescent="0.2">
      <c r="A125" s="229">
        <v>2299</v>
      </c>
      <c r="B125" s="230">
        <v>5164</v>
      </c>
      <c r="C125" s="231" t="s">
        <v>198</v>
      </c>
      <c r="D125" s="232">
        <v>100</v>
      </c>
      <c r="E125" s="233">
        <v>100</v>
      </c>
      <c r="F125" s="232">
        <v>77.44</v>
      </c>
      <c r="G125" s="234">
        <f t="shared" si="2"/>
        <v>77.44</v>
      </c>
    </row>
    <row r="126" spans="1:7" x14ac:dyDescent="0.2">
      <c r="A126" s="229">
        <v>2299</v>
      </c>
      <c r="B126" s="230">
        <v>5166</v>
      </c>
      <c r="C126" s="231" t="s">
        <v>208</v>
      </c>
      <c r="D126" s="232">
        <v>500</v>
      </c>
      <c r="E126" s="233">
        <v>3407.9</v>
      </c>
      <c r="F126" s="232">
        <v>335.78800000000001</v>
      </c>
      <c r="G126" s="234">
        <f t="shared" si="2"/>
        <v>9.8532233927051855</v>
      </c>
    </row>
    <row r="127" spans="1:7" x14ac:dyDescent="0.2">
      <c r="A127" s="229">
        <v>2299</v>
      </c>
      <c r="B127" s="230">
        <v>5168</v>
      </c>
      <c r="C127" s="231" t="s">
        <v>210</v>
      </c>
      <c r="D127" s="232">
        <v>25221</v>
      </c>
      <c r="E127" s="233">
        <v>13489.1</v>
      </c>
      <c r="F127" s="232">
        <v>139.33750000000001</v>
      </c>
      <c r="G127" s="234">
        <f t="shared" si="2"/>
        <v>1.0329636521339451</v>
      </c>
    </row>
    <row r="128" spans="1:7" x14ac:dyDescent="0.2">
      <c r="A128" s="229">
        <v>2299</v>
      </c>
      <c r="B128" s="230">
        <v>5169</v>
      </c>
      <c r="C128" s="231" t="s">
        <v>188</v>
      </c>
      <c r="D128" s="232">
        <v>14001</v>
      </c>
      <c r="E128" s="233">
        <v>4496.68</v>
      </c>
      <c r="F128" s="232">
        <v>1321.69604</v>
      </c>
      <c r="G128" s="234">
        <f t="shared" si="2"/>
        <v>29.392708398196</v>
      </c>
    </row>
    <row r="129" spans="1:7" x14ac:dyDescent="0.2">
      <c r="A129" s="229">
        <v>2299</v>
      </c>
      <c r="B129" s="230">
        <v>5173</v>
      </c>
      <c r="C129" s="231" t="s">
        <v>212</v>
      </c>
      <c r="D129" s="232">
        <v>100</v>
      </c>
      <c r="E129" s="233">
        <v>236.42</v>
      </c>
      <c r="F129" s="232">
        <v>150.91339999999997</v>
      </c>
      <c r="G129" s="234">
        <f t="shared" si="2"/>
        <v>63.832755266051933</v>
      </c>
    </row>
    <row r="130" spans="1:7" x14ac:dyDescent="0.2">
      <c r="A130" s="229">
        <v>2299</v>
      </c>
      <c r="B130" s="230">
        <v>5175</v>
      </c>
      <c r="C130" s="231" t="s">
        <v>189</v>
      </c>
      <c r="D130" s="232">
        <v>110</v>
      </c>
      <c r="E130" s="233">
        <v>180.3</v>
      </c>
      <c r="F130" s="232">
        <v>163.684</v>
      </c>
      <c r="G130" s="234">
        <f t="shared" si="2"/>
        <v>90.784248474764269</v>
      </c>
    </row>
    <row r="131" spans="1:7" x14ac:dyDescent="0.2">
      <c r="A131" s="229">
        <v>2299</v>
      </c>
      <c r="B131" s="230">
        <v>5179</v>
      </c>
      <c r="C131" s="231" t="s">
        <v>213</v>
      </c>
      <c r="D131" s="232">
        <v>0</v>
      </c>
      <c r="E131" s="233">
        <v>1</v>
      </c>
      <c r="F131" s="232">
        <v>0.86836000000000002</v>
      </c>
      <c r="G131" s="234">
        <f t="shared" si="2"/>
        <v>86.835999999999999</v>
      </c>
    </row>
    <row r="132" spans="1:7" x14ac:dyDescent="0.2">
      <c r="A132" s="229">
        <v>2299</v>
      </c>
      <c r="B132" s="230">
        <v>5194</v>
      </c>
      <c r="C132" s="231" t="s">
        <v>214</v>
      </c>
      <c r="D132" s="232">
        <v>0</v>
      </c>
      <c r="E132" s="233">
        <v>6</v>
      </c>
      <c r="F132" s="232">
        <v>0</v>
      </c>
      <c r="G132" s="234">
        <f t="shared" si="2"/>
        <v>0</v>
      </c>
    </row>
    <row r="133" spans="1:7" x14ac:dyDescent="0.2">
      <c r="A133" s="229">
        <v>2299</v>
      </c>
      <c r="B133" s="230">
        <v>5212</v>
      </c>
      <c r="C133" s="231" t="s">
        <v>215</v>
      </c>
      <c r="D133" s="232">
        <v>0</v>
      </c>
      <c r="E133" s="233">
        <v>100</v>
      </c>
      <c r="F133" s="232">
        <v>100</v>
      </c>
      <c r="G133" s="234">
        <f t="shared" si="2"/>
        <v>100</v>
      </c>
    </row>
    <row r="134" spans="1:7" x14ac:dyDescent="0.2">
      <c r="A134" s="229">
        <v>2299</v>
      </c>
      <c r="B134" s="230">
        <v>5213</v>
      </c>
      <c r="C134" s="231" t="s">
        <v>190</v>
      </c>
      <c r="D134" s="232">
        <v>11200</v>
      </c>
      <c r="E134" s="233">
        <v>12530</v>
      </c>
      <c r="F134" s="232">
        <v>10230</v>
      </c>
      <c r="G134" s="234">
        <f t="shared" si="2"/>
        <v>81.644054269752601</v>
      </c>
    </row>
    <row r="135" spans="1:7" x14ac:dyDescent="0.2">
      <c r="A135" s="229">
        <v>2299</v>
      </c>
      <c r="B135" s="230">
        <v>5222</v>
      </c>
      <c r="C135" s="231" t="s">
        <v>191</v>
      </c>
      <c r="D135" s="232">
        <v>200</v>
      </c>
      <c r="E135" s="233">
        <v>3898.76</v>
      </c>
      <c r="F135" s="232">
        <v>1698.76</v>
      </c>
      <c r="G135" s="234">
        <f t="shared" si="2"/>
        <v>43.571802316634006</v>
      </c>
    </row>
    <row r="136" spans="1:7" x14ac:dyDescent="0.2">
      <c r="A136" s="229">
        <v>2299</v>
      </c>
      <c r="B136" s="230">
        <v>5321</v>
      </c>
      <c r="C136" s="231" t="s">
        <v>218</v>
      </c>
      <c r="D136" s="232">
        <v>0</v>
      </c>
      <c r="E136" s="233">
        <v>360</v>
      </c>
      <c r="F136" s="232">
        <v>312.35768000000002</v>
      </c>
      <c r="G136" s="234">
        <f t="shared" si="2"/>
        <v>86.766022222222233</v>
      </c>
    </row>
    <row r="137" spans="1:7" s="101" customFormat="1" x14ac:dyDescent="0.2">
      <c r="A137" s="235">
        <v>2299</v>
      </c>
      <c r="B137" s="236"/>
      <c r="C137" s="187" t="s">
        <v>91</v>
      </c>
      <c r="D137" s="237">
        <v>51532</v>
      </c>
      <c r="E137" s="238">
        <v>42197.4</v>
      </c>
      <c r="F137" s="237">
        <v>17249.165120000001</v>
      </c>
      <c r="G137" s="239">
        <f t="shared" si="2"/>
        <v>40.877317370264521</v>
      </c>
    </row>
    <row r="138" spans="1:7" s="121" customFormat="1" x14ac:dyDescent="0.2">
      <c r="A138" s="229"/>
      <c r="B138" s="240"/>
      <c r="C138" s="240"/>
      <c r="D138" s="241"/>
      <c r="E138" s="241"/>
      <c r="F138" s="241"/>
      <c r="G138" s="234"/>
    </row>
    <row r="139" spans="1:7" x14ac:dyDescent="0.2">
      <c r="A139" s="242">
        <v>2321</v>
      </c>
      <c r="B139" s="243">
        <v>5321</v>
      </c>
      <c r="C139" s="244" t="s">
        <v>218</v>
      </c>
      <c r="D139" s="245">
        <v>2000</v>
      </c>
      <c r="E139" s="246">
        <v>1009.7</v>
      </c>
      <c r="F139" s="245">
        <v>564.85</v>
      </c>
      <c r="G139" s="247">
        <f t="shared" ref="G139:G204" si="3">F139/E139*100</f>
        <v>55.942359116569271</v>
      </c>
    </row>
    <row r="140" spans="1:7" s="101" customFormat="1" x14ac:dyDescent="0.2">
      <c r="A140" s="235">
        <v>2321</v>
      </c>
      <c r="B140" s="236"/>
      <c r="C140" s="187" t="s">
        <v>237</v>
      </c>
      <c r="D140" s="237">
        <v>2000</v>
      </c>
      <c r="E140" s="238">
        <v>1009.7</v>
      </c>
      <c r="F140" s="237">
        <v>564.85</v>
      </c>
      <c r="G140" s="239">
        <f t="shared" si="3"/>
        <v>55.942359116569271</v>
      </c>
    </row>
    <row r="141" spans="1:7" s="121" customFormat="1" x14ac:dyDescent="0.2">
      <c r="A141" s="229"/>
      <c r="B141" s="240"/>
      <c r="C141" s="240"/>
      <c r="D141" s="241"/>
      <c r="E141" s="241"/>
      <c r="F141" s="241"/>
      <c r="G141" s="234"/>
    </row>
    <row r="142" spans="1:7" x14ac:dyDescent="0.2">
      <c r="A142" s="242">
        <v>2399</v>
      </c>
      <c r="B142" s="243">
        <v>5321</v>
      </c>
      <c r="C142" s="244" t="s">
        <v>218</v>
      </c>
      <c r="D142" s="245">
        <v>0</v>
      </c>
      <c r="E142" s="246">
        <v>10000</v>
      </c>
      <c r="F142" s="245">
        <v>150.595</v>
      </c>
      <c r="G142" s="247">
        <f t="shared" si="3"/>
        <v>1.5059499999999999</v>
      </c>
    </row>
    <row r="143" spans="1:7" x14ac:dyDescent="0.2">
      <c r="A143" s="229">
        <v>2399</v>
      </c>
      <c r="B143" s="230">
        <v>5909</v>
      </c>
      <c r="C143" s="231" t="s">
        <v>238</v>
      </c>
      <c r="D143" s="232">
        <v>0</v>
      </c>
      <c r="E143" s="233">
        <v>11943.1</v>
      </c>
      <c r="F143" s="232">
        <v>3959.6534999999999</v>
      </c>
      <c r="G143" s="234">
        <f t="shared" si="3"/>
        <v>33.154319230350573</v>
      </c>
    </row>
    <row r="144" spans="1:7" s="101" customFormat="1" x14ac:dyDescent="0.2">
      <c r="A144" s="235">
        <v>2399</v>
      </c>
      <c r="B144" s="236"/>
      <c r="C144" s="187" t="s">
        <v>93</v>
      </c>
      <c r="D144" s="237">
        <v>0</v>
      </c>
      <c r="E144" s="238">
        <v>21943.1</v>
      </c>
      <c r="F144" s="237">
        <v>4110.2484999999997</v>
      </c>
      <c r="G144" s="239">
        <f t="shared" si="3"/>
        <v>18.731393923374544</v>
      </c>
    </row>
    <row r="145" spans="1:15" s="182" customFormat="1" x14ac:dyDescent="0.2">
      <c r="A145" s="229"/>
      <c r="B145" s="240"/>
      <c r="C145" s="231"/>
      <c r="D145" s="248"/>
      <c r="E145" s="248"/>
      <c r="F145" s="248"/>
      <c r="G145" s="234"/>
    </row>
    <row r="146" spans="1:15" s="182" customFormat="1" x14ac:dyDescent="0.2">
      <c r="A146" s="1070" t="s">
        <v>239</v>
      </c>
      <c r="B146" s="1071"/>
      <c r="C146" s="1071"/>
      <c r="D146" s="249">
        <v>2648065</v>
      </c>
      <c r="E146" s="250">
        <v>2730166.5430000001</v>
      </c>
      <c r="F146" s="249">
        <v>2553890.4801599998</v>
      </c>
      <c r="G146" s="251">
        <f t="shared" ref="G146" si="4">F146/E146*100</f>
        <v>93.543395244807954</v>
      </c>
      <c r="I146" s="183"/>
      <c r="J146" s="183"/>
      <c r="K146" s="183"/>
      <c r="L146" s="183"/>
      <c r="M146" s="183"/>
      <c r="N146" s="183"/>
      <c r="O146" s="183"/>
    </row>
    <row r="147" spans="1:15" s="121" customFormat="1" x14ac:dyDescent="0.2">
      <c r="A147" s="229"/>
      <c r="B147" s="240"/>
      <c r="C147" s="240"/>
      <c r="D147" s="241"/>
      <c r="E147" s="241"/>
      <c r="F147" s="241"/>
      <c r="G147" s="234"/>
    </row>
    <row r="148" spans="1:15" x14ac:dyDescent="0.2">
      <c r="A148" s="242">
        <v>3111</v>
      </c>
      <c r="B148" s="243">
        <v>5212</v>
      </c>
      <c r="C148" s="244" t="s">
        <v>215</v>
      </c>
      <c r="D148" s="245">
        <v>0</v>
      </c>
      <c r="E148" s="246">
        <v>2477.7350000000001</v>
      </c>
      <c r="F148" s="245">
        <v>2477.7350000000001</v>
      </c>
      <c r="G148" s="247">
        <f t="shared" si="3"/>
        <v>100</v>
      </c>
    </row>
    <row r="149" spans="1:15" x14ac:dyDescent="0.2">
      <c r="A149" s="229">
        <v>3111</v>
      </c>
      <c r="B149" s="230">
        <v>5213</v>
      </c>
      <c r="C149" s="231" t="s">
        <v>190</v>
      </c>
      <c r="D149" s="232">
        <v>0</v>
      </c>
      <c r="E149" s="233">
        <v>38033.805</v>
      </c>
      <c r="F149" s="232">
        <v>38033.805</v>
      </c>
      <c r="G149" s="234">
        <f t="shared" si="3"/>
        <v>100</v>
      </c>
    </row>
    <row r="150" spans="1:15" x14ac:dyDescent="0.2">
      <c r="A150" s="229">
        <v>3111</v>
      </c>
      <c r="B150" s="230">
        <v>5222</v>
      </c>
      <c r="C150" s="231" t="s">
        <v>191</v>
      </c>
      <c r="D150" s="232">
        <v>0</v>
      </c>
      <c r="E150" s="233">
        <v>1106.0989999999999</v>
      </c>
      <c r="F150" s="232">
        <v>1106.0989999999999</v>
      </c>
      <c r="G150" s="234">
        <f t="shared" si="3"/>
        <v>100</v>
      </c>
    </row>
    <row r="151" spans="1:15" x14ac:dyDescent="0.2">
      <c r="A151" s="229">
        <v>3111</v>
      </c>
      <c r="B151" s="230">
        <v>5331</v>
      </c>
      <c r="C151" s="231" t="s">
        <v>195</v>
      </c>
      <c r="D151" s="232">
        <v>250</v>
      </c>
      <c r="E151" s="233">
        <v>800</v>
      </c>
      <c r="F151" s="232">
        <v>800</v>
      </c>
      <c r="G151" s="234">
        <f t="shared" si="3"/>
        <v>100</v>
      </c>
    </row>
    <row r="152" spans="1:15" x14ac:dyDescent="0.2">
      <c r="A152" s="229">
        <v>3111</v>
      </c>
      <c r="B152" s="230">
        <v>5336</v>
      </c>
      <c r="C152" s="231" t="s">
        <v>240</v>
      </c>
      <c r="D152" s="232">
        <v>0</v>
      </c>
      <c r="E152" s="233">
        <v>1177.5840000000001</v>
      </c>
      <c r="F152" s="232">
        <v>1177.5840000000001</v>
      </c>
      <c r="G152" s="234">
        <f t="shared" si="3"/>
        <v>100</v>
      </c>
    </row>
    <row r="153" spans="1:15" x14ac:dyDescent="0.2">
      <c r="A153" s="229">
        <v>3111</v>
      </c>
      <c r="B153" s="230">
        <v>5339</v>
      </c>
      <c r="C153" s="231" t="s">
        <v>221</v>
      </c>
      <c r="D153" s="232">
        <v>0</v>
      </c>
      <c r="E153" s="233">
        <v>1869252.855</v>
      </c>
      <c r="F153" s="232">
        <v>1869252.855</v>
      </c>
      <c r="G153" s="234">
        <f t="shared" si="3"/>
        <v>100</v>
      </c>
    </row>
    <row r="154" spans="1:15" s="101" customFormat="1" x14ac:dyDescent="0.2">
      <c r="A154" s="235">
        <v>3111</v>
      </c>
      <c r="B154" s="236"/>
      <c r="C154" s="187" t="s">
        <v>241</v>
      </c>
      <c r="D154" s="237">
        <v>250</v>
      </c>
      <c r="E154" s="238">
        <v>1912848.078</v>
      </c>
      <c r="F154" s="237">
        <v>1912848.078</v>
      </c>
      <c r="G154" s="239">
        <f t="shared" si="3"/>
        <v>100</v>
      </c>
    </row>
    <row r="155" spans="1:15" s="121" customFormat="1" x14ac:dyDescent="0.2">
      <c r="A155" s="229"/>
      <c r="B155" s="240"/>
      <c r="C155" s="240"/>
      <c r="D155" s="241"/>
      <c r="E155" s="241"/>
      <c r="F155" s="241"/>
      <c r="G155" s="234"/>
    </row>
    <row r="156" spans="1:15" x14ac:dyDescent="0.2">
      <c r="A156" s="242">
        <v>3112</v>
      </c>
      <c r="B156" s="243">
        <v>5137</v>
      </c>
      <c r="C156" s="244" t="s">
        <v>197</v>
      </c>
      <c r="D156" s="245">
        <v>6</v>
      </c>
      <c r="E156" s="246">
        <v>0</v>
      </c>
      <c r="F156" s="245">
        <v>0</v>
      </c>
      <c r="G156" s="253" t="s">
        <v>201</v>
      </c>
    </row>
    <row r="157" spans="1:15" x14ac:dyDescent="0.2">
      <c r="A157" s="229">
        <v>3112</v>
      </c>
      <c r="B157" s="230">
        <v>5139</v>
      </c>
      <c r="C157" s="231" t="s">
        <v>187</v>
      </c>
      <c r="D157" s="232">
        <v>0</v>
      </c>
      <c r="E157" s="233">
        <v>3.8</v>
      </c>
      <c r="F157" s="232">
        <v>3.63</v>
      </c>
      <c r="G157" s="234">
        <f t="shared" si="3"/>
        <v>95.526315789473685</v>
      </c>
    </row>
    <row r="158" spans="1:15" x14ac:dyDescent="0.2">
      <c r="A158" s="229">
        <v>3112</v>
      </c>
      <c r="B158" s="230">
        <v>5167</v>
      </c>
      <c r="C158" s="231" t="s">
        <v>209</v>
      </c>
      <c r="D158" s="232">
        <v>0</v>
      </c>
      <c r="E158" s="233">
        <v>4</v>
      </c>
      <c r="F158" s="232">
        <v>3.63</v>
      </c>
      <c r="G158" s="234">
        <f t="shared" si="3"/>
        <v>90.75</v>
      </c>
    </row>
    <row r="159" spans="1:15" x14ac:dyDescent="0.2">
      <c r="A159" s="229">
        <v>3112</v>
      </c>
      <c r="B159" s="230">
        <v>5213</v>
      </c>
      <c r="C159" s="231" t="s">
        <v>190</v>
      </c>
      <c r="D159" s="232">
        <v>0</v>
      </c>
      <c r="E159" s="233">
        <v>4736.9049999999997</v>
      </c>
      <c r="F159" s="232">
        <v>4736.9049999999997</v>
      </c>
      <c r="G159" s="234">
        <f t="shared" si="3"/>
        <v>100</v>
      </c>
    </row>
    <row r="160" spans="1:15" x14ac:dyDescent="0.2">
      <c r="A160" s="229">
        <v>3112</v>
      </c>
      <c r="B160" s="230">
        <v>5331</v>
      </c>
      <c r="C160" s="231" t="s">
        <v>195</v>
      </c>
      <c r="D160" s="232">
        <v>7041</v>
      </c>
      <c r="E160" s="233">
        <v>7073</v>
      </c>
      <c r="F160" s="232">
        <v>7073</v>
      </c>
      <c r="G160" s="234">
        <f t="shared" si="3"/>
        <v>100</v>
      </c>
    </row>
    <row r="161" spans="1:7" x14ac:dyDescent="0.2">
      <c r="A161" s="229">
        <v>3112</v>
      </c>
      <c r="B161" s="230">
        <v>5336</v>
      </c>
      <c r="C161" s="231" t="s">
        <v>240</v>
      </c>
      <c r="D161" s="232">
        <v>0</v>
      </c>
      <c r="E161" s="233">
        <v>69958.64</v>
      </c>
      <c r="F161" s="232">
        <v>69958.635999999999</v>
      </c>
      <c r="G161" s="234">
        <f t="shared" si="3"/>
        <v>99.999994282335962</v>
      </c>
    </row>
    <row r="162" spans="1:7" s="101" customFormat="1" x14ac:dyDescent="0.2">
      <c r="A162" s="235">
        <v>3112</v>
      </c>
      <c r="B162" s="236"/>
      <c r="C162" s="187" t="s">
        <v>242</v>
      </c>
      <c r="D162" s="237">
        <v>7047</v>
      </c>
      <c r="E162" s="238">
        <v>81776.345000000001</v>
      </c>
      <c r="F162" s="237">
        <v>81775.801000000007</v>
      </c>
      <c r="G162" s="239">
        <f t="shared" si="3"/>
        <v>99.999334770953638</v>
      </c>
    </row>
    <row r="163" spans="1:7" s="121" customFormat="1" x14ac:dyDescent="0.2">
      <c r="A163" s="229"/>
      <c r="B163" s="240"/>
      <c r="C163" s="240"/>
      <c r="D163" s="241"/>
      <c r="E163" s="241"/>
      <c r="F163" s="241"/>
      <c r="G163" s="234"/>
    </row>
    <row r="164" spans="1:7" x14ac:dyDescent="0.2">
      <c r="A164" s="242">
        <v>3113</v>
      </c>
      <c r="B164" s="243">
        <v>5213</v>
      </c>
      <c r="C164" s="244" t="s">
        <v>190</v>
      </c>
      <c r="D164" s="245">
        <v>0</v>
      </c>
      <c r="E164" s="246">
        <v>32991.963000000003</v>
      </c>
      <c r="F164" s="245">
        <v>32991.963000000003</v>
      </c>
      <c r="G164" s="247">
        <f t="shared" si="3"/>
        <v>100</v>
      </c>
    </row>
    <row r="165" spans="1:7" x14ac:dyDescent="0.2">
      <c r="A165" s="229">
        <v>3113</v>
      </c>
      <c r="B165" s="230">
        <v>5321</v>
      </c>
      <c r="C165" s="231" t="s">
        <v>218</v>
      </c>
      <c r="D165" s="232">
        <v>0</v>
      </c>
      <c r="E165" s="233">
        <v>437.87</v>
      </c>
      <c r="F165" s="232">
        <v>400.428</v>
      </c>
      <c r="G165" s="234">
        <f t="shared" si="3"/>
        <v>91.449060223353968</v>
      </c>
    </row>
    <row r="166" spans="1:7" x14ac:dyDescent="0.2">
      <c r="A166" s="229">
        <v>3113</v>
      </c>
      <c r="B166" s="230">
        <v>5331</v>
      </c>
      <c r="C166" s="231" t="s">
        <v>195</v>
      </c>
      <c r="D166" s="232">
        <v>4449</v>
      </c>
      <c r="E166" s="233">
        <v>4464</v>
      </c>
      <c r="F166" s="232">
        <v>4464</v>
      </c>
      <c r="G166" s="234">
        <f t="shared" si="3"/>
        <v>100</v>
      </c>
    </row>
    <row r="167" spans="1:7" x14ac:dyDescent="0.2">
      <c r="A167" s="229">
        <v>3113</v>
      </c>
      <c r="B167" s="230">
        <v>5336</v>
      </c>
      <c r="C167" s="231" t="s">
        <v>240</v>
      </c>
      <c r="D167" s="232">
        <v>0</v>
      </c>
      <c r="E167" s="233">
        <v>38972.722999999998</v>
      </c>
      <c r="F167" s="232">
        <v>38972.708359999997</v>
      </c>
      <c r="G167" s="234">
        <f t="shared" si="3"/>
        <v>99.999962435265303</v>
      </c>
    </row>
    <row r="168" spans="1:7" x14ac:dyDescent="0.2">
      <c r="A168" s="229">
        <v>3113</v>
      </c>
      <c r="B168" s="230">
        <v>5339</v>
      </c>
      <c r="C168" s="231" t="s">
        <v>221</v>
      </c>
      <c r="D168" s="232">
        <v>0</v>
      </c>
      <c r="E168" s="233">
        <v>4442803.0029999996</v>
      </c>
      <c r="F168" s="232">
        <v>4442803.0029999996</v>
      </c>
      <c r="G168" s="234">
        <f t="shared" si="3"/>
        <v>100</v>
      </c>
    </row>
    <row r="169" spans="1:7" s="101" customFormat="1" x14ac:dyDescent="0.2">
      <c r="A169" s="235">
        <v>3113</v>
      </c>
      <c r="B169" s="236"/>
      <c r="C169" s="187" t="s">
        <v>243</v>
      </c>
      <c r="D169" s="237">
        <v>4449</v>
      </c>
      <c r="E169" s="238">
        <v>4519669.5590000004</v>
      </c>
      <c r="F169" s="237">
        <v>4519632.1023599999</v>
      </c>
      <c r="G169" s="239">
        <f t="shared" si="3"/>
        <v>99.999171252687574</v>
      </c>
    </row>
    <row r="170" spans="1:7" s="121" customFormat="1" x14ac:dyDescent="0.2">
      <c r="A170" s="229"/>
      <c r="B170" s="240"/>
      <c r="C170" s="240"/>
      <c r="D170" s="241"/>
      <c r="E170" s="241"/>
      <c r="F170" s="241"/>
      <c r="G170" s="234"/>
    </row>
    <row r="171" spans="1:7" x14ac:dyDescent="0.2">
      <c r="A171" s="242">
        <v>3114</v>
      </c>
      <c r="B171" s="243">
        <v>5213</v>
      </c>
      <c r="C171" s="244" t="s">
        <v>190</v>
      </c>
      <c r="D171" s="245">
        <v>0</v>
      </c>
      <c r="E171" s="246">
        <v>50841.146000000001</v>
      </c>
      <c r="F171" s="245">
        <v>50841.146000000001</v>
      </c>
      <c r="G171" s="247">
        <f t="shared" si="3"/>
        <v>100</v>
      </c>
    </row>
    <row r="172" spans="1:7" x14ac:dyDescent="0.2">
      <c r="A172" s="229">
        <v>3114</v>
      </c>
      <c r="B172" s="230">
        <v>5331</v>
      </c>
      <c r="C172" s="231" t="s">
        <v>195</v>
      </c>
      <c r="D172" s="232">
        <v>41408</v>
      </c>
      <c r="E172" s="233">
        <v>48511.639000000003</v>
      </c>
      <c r="F172" s="232">
        <v>48511.632079999996</v>
      </c>
      <c r="G172" s="234">
        <f t="shared" si="3"/>
        <v>99.999985735381955</v>
      </c>
    </row>
    <row r="173" spans="1:7" x14ac:dyDescent="0.2">
      <c r="A173" s="229">
        <v>3114</v>
      </c>
      <c r="B173" s="230">
        <v>5336</v>
      </c>
      <c r="C173" s="231" t="s">
        <v>240</v>
      </c>
      <c r="D173" s="232">
        <v>0</v>
      </c>
      <c r="E173" s="233">
        <v>357414.08399999997</v>
      </c>
      <c r="F173" s="232">
        <v>357414.06580000004</v>
      </c>
      <c r="G173" s="234">
        <f t="shared" si="3"/>
        <v>99.999994907867162</v>
      </c>
    </row>
    <row r="174" spans="1:7" x14ac:dyDescent="0.2">
      <c r="A174" s="229">
        <v>3114</v>
      </c>
      <c r="B174" s="230">
        <v>5339</v>
      </c>
      <c r="C174" s="231" t="s">
        <v>221</v>
      </c>
      <c r="D174" s="232">
        <v>0</v>
      </c>
      <c r="E174" s="233">
        <v>22219.75</v>
      </c>
      <c r="F174" s="232">
        <v>22219.75</v>
      </c>
      <c r="G174" s="234">
        <f t="shared" si="3"/>
        <v>100</v>
      </c>
    </row>
    <row r="175" spans="1:7" x14ac:dyDescent="0.2">
      <c r="A175" s="229">
        <v>3114</v>
      </c>
      <c r="B175" s="230">
        <v>5651</v>
      </c>
      <c r="C175" s="231" t="s">
        <v>244</v>
      </c>
      <c r="D175" s="232">
        <v>0</v>
      </c>
      <c r="E175" s="233">
        <v>1241</v>
      </c>
      <c r="F175" s="232">
        <v>1241</v>
      </c>
      <c r="G175" s="234">
        <f t="shared" si="3"/>
        <v>100</v>
      </c>
    </row>
    <row r="176" spans="1:7" s="101" customFormat="1" x14ac:dyDescent="0.2">
      <c r="A176" s="235">
        <v>3114</v>
      </c>
      <c r="B176" s="236"/>
      <c r="C176" s="187" t="s">
        <v>245</v>
      </c>
      <c r="D176" s="237">
        <v>41408</v>
      </c>
      <c r="E176" s="238">
        <v>480227.61900000001</v>
      </c>
      <c r="F176" s="237">
        <v>480227.59387999994</v>
      </c>
      <c r="G176" s="239">
        <f t="shared" si="3"/>
        <v>99.999994769147165</v>
      </c>
    </row>
    <row r="177" spans="1:7" s="121" customFormat="1" x14ac:dyDescent="0.2">
      <c r="A177" s="229"/>
      <c r="B177" s="240"/>
      <c r="C177" s="240"/>
      <c r="D177" s="241"/>
      <c r="E177" s="241"/>
      <c r="F177" s="241"/>
      <c r="G177" s="234"/>
    </row>
    <row r="178" spans="1:7" x14ac:dyDescent="0.2">
      <c r="A178" s="242">
        <v>3117</v>
      </c>
      <c r="B178" s="243">
        <v>5212</v>
      </c>
      <c r="C178" s="244" t="s">
        <v>215</v>
      </c>
      <c r="D178" s="245">
        <v>0</v>
      </c>
      <c r="E178" s="246">
        <v>5493.357</v>
      </c>
      <c r="F178" s="245">
        <v>5493.357</v>
      </c>
      <c r="G178" s="247">
        <f t="shared" si="3"/>
        <v>100</v>
      </c>
    </row>
    <row r="179" spans="1:7" x14ac:dyDescent="0.2">
      <c r="A179" s="229">
        <v>3117</v>
      </c>
      <c r="B179" s="230">
        <v>5213</v>
      </c>
      <c r="C179" s="231" t="s">
        <v>190</v>
      </c>
      <c r="D179" s="232">
        <v>0</v>
      </c>
      <c r="E179" s="233">
        <v>10970.308999999999</v>
      </c>
      <c r="F179" s="232">
        <v>10970.308999999999</v>
      </c>
      <c r="G179" s="234">
        <f t="shared" si="3"/>
        <v>100</v>
      </c>
    </row>
    <row r="180" spans="1:7" x14ac:dyDescent="0.2">
      <c r="A180" s="229">
        <v>3117</v>
      </c>
      <c r="B180" s="230">
        <v>5321</v>
      </c>
      <c r="C180" s="231" t="s">
        <v>218</v>
      </c>
      <c r="D180" s="232">
        <v>0</v>
      </c>
      <c r="E180" s="233">
        <v>7.38</v>
      </c>
      <c r="F180" s="232">
        <v>7.3710000000000004</v>
      </c>
      <c r="G180" s="234">
        <f t="shared" si="3"/>
        <v>99.878048780487816</v>
      </c>
    </row>
    <row r="181" spans="1:7" x14ac:dyDescent="0.2">
      <c r="A181" s="229">
        <v>3117</v>
      </c>
      <c r="B181" s="230">
        <v>5339</v>
      </c>
      <c r="C181" s="231" t="s">
        <v>221</v>
      </c>
      <c r="D181" s="232">
        <v>0</v>
      </c>
      <c r="E181" s="233">
        <v>509182.28600000002</v>
      </c>
      <c r="F181" s="232">
        <v>509182.28530999995</v>
      </c>
      <c r="G181" s="234">
        <f t="shared" si="3"/>
        <v>99.999999864488601</v>
      </c>
    </row>
    <row r="182" spans="1:7" s="101" customFormat="1" x14ac:dyDescent="0.2">
      <c r="A182" s="235">
        <v>3117</v>
      </c>
      <c r="B182" s="236"/>
      <c r="C182" s="187" t="s">
        <v>246</v>
      </c>
      <c r="D182" s="237">
        <v>0</v>
      </c>
      <c r="E182" s="238">
        <v>525653.33200000005</v>
      </c>
      <c r="F182" s="237">
        <v>525653.32230999996</v>
      </c>
      <c r="G182" s="239">
        <f t="shared" si="3"/>
        <v>99.999998156579721</v>
      </c>
    </row>
    <row r="183" spans="1:7" s="121" customFormat="1" x14ac:dyDescent="0.2">
      <c r="A183" s="229"/>
      <c r="B183" s="240"/>
      <c r="C183" s="240"/>
      <c r="D183" s="241"/>
      <c r="E183" s="241"/>
      <c r="F183" s="241"/>
      <c r="G183" s="234"/>
    </row>
    <row r="184" spans="1:7" x14ac:dyDescent="0.2">
      <c r="A184" s="242">
        <v>3121</v>
      </c>
      <c r="B184" s="243">
        <v>5123</v>
      </c>
      <c r="C184" s="244" t="s">
        <v>228</v>
      </c>
      <c r="D184" s="245">
        <v>0</v>
      </c>
      <c r="E184" s="246">
        <v>71.5</v>
      </c>
      <c r="F184" s="245">
        <v>54.011980000000001</v>
      </c>
      <c r="G184" s="247">
        <f t="shared" si="3"/>
        <v>75.541230769230765</v>
      </c>
    </row>
    <row r="185" spans="1:7" x14ac:dyDescent="0.2">
      <c r="A185" s="229">
        <v>3121</v>
      </c>
      <c r="B185" s="230">
        <v>5137</v>
      </c>
      <c r="C185" s="231" t="s">
        <v>197</v>
      </c>
      <c r="D185" s="232">
        <v>1906</v>
      </c>
      <c r="E185" s="233">
        <v>11628.42</v>
      </c>
      <c r="F185" s="232">
        <v>9879.2226899999969</v>
      </c>
      <c r="G185" s="234">
        <f t="shared" si="3"/>
        <v>84.957566806152485</v>
      </c>
    </row>
    <row r="186" spans="1:7" x14ac:dyDescent="0.2">
      <c r="A186" s="229">
        <v>3121</v>
      </c>
      <c r="B186" s="230">
        <v>5139</v>
      </c>
      <c r="C186" s="231" t="s">
        <v>187</v>
      </c>
      <c r="D186" s="232">
        <v>0</v>
      </c>
      <c r="E186" s="233">
        <v>44</v>
      </c>
      <c r="F186" s="232">
        <v>22.263999999999999</v>
      </c>
      <c r="G186" s="234">
        <f t="shared" si="3"/>
        <v>50.6</v>
      </c>
    </row>
    <row r="187" spans="1:7" x14ac:dyDescent="0.2">
      <c r="A187" s="229">
        <v>3121</v>
      </c>
      <c r="B187" s="230">
        <v>5167</v>
      </c>
      <c r="C187" s="231" t="s">
        <v>209</v>
      </c>
      <c r="D187" s="232">
        <v>0</v>
      </c>
      <c r="E187" s="233">
        <v>138</v>
      </c>
      <c r="F187" s="232">
        <v>0</v>
      </c>
      <c r="G187" s="234">
        <f t="shared" si="3"/>
        <v>0</v>
      </c>
    </row>
    <row r="188" spans="1:7" x14ac:dyDescent="0.2">
      <c r="A188" s="229">
        <v>3121</v>
      </c>
      <c r="B188" s="230">
        <v>5169</v>
      </c>
      <c r="C188" s="231" t="s">
        <v>188</v>
      </c>
      <c r="D188" s="232">
        <v>25</v>
      </c>
      <c r="E188" s="233">
        <v>1057.7</v>
      </c>
      <c r="F188" s="232">
        <v>231.24070999999995</v>
      </c>
      <c r="G188" s="234">
        <f t="shared" si="3"/>
        <v>21.86259903564337</v>
      </c>
    </row>
    <row r="189" spans="1:7" x14ac:dyDescent="0.2">
      <c r="A189" s="229">
        <v>3121</v>
      </c>
      <c r="B189" s="230">
        <v>5171</v>
      </c>
      <c r="C189" s="231" t="s">
        <v>211</v>
      </c>
      <c r="D189" s="232">
        <v>14519</v>
      </c>
      <c r="E189" s="233">
        <v>26899.3</v>
      </c>
      <c r="F189" s="232">
        <v>8329.2306700000008</v>
      </c>
      <c r="G189" s="234">
        <f t="shared" si="3"/>
        <v>30.964488555464271</v>
      </c>
    </row>
    <row r="190" spans="1:7" x14ac:dyDescent="0.2">
      <c r="A190" s="229">
        <v>3121</v>
      </c>
      <c r="B190" s="230">
        <v>5172</v>
      </c>
      <c r="C190" s="231" t="s">
        <v>247</v>
      </c>
      <c r="D190" s="232">
        <v>0</v>
      </c>
      <c r="E190" s="233">
        <v>34</v>
      </c>
      <c r="F190" s="232">
        <v>32.161799999999999</v>
      </c>
      <c r="G190" s="234">
        <f t="shared" si="3"/>
        <v>94.593529411764706</v>
      </c>
    </row>
    <row r="191" spans="1:7" x14ac:dyDescent="0.2">
      <c r="A191" s="229">
        <v>3121</v>
      </c>
      <c r="B191" s="230">
        <v>5213</v>
      </c>
      <c r="C191" s="231" t="s">
        <v>190</v>
      </c>
      <c r="D191" s="232">
        <v>0</v>
      </c>
      <c r="E191" s="233">
        <v>49894.909</v>
      </c>
      <c r="F191" s="232">
        <v>49894.909</v>
      </c>
      <c r="G191" s="234">
        <f t="shared" si="3"/>
        <v>100</v>
      </c>
    </row>
    <row r="192" spans="1:7" x14ac:dyDescent="0.2">
      <c r="A192" s="229">
        <v>3121</v>
      </c>
      <c r="B192" s="230">
        <v>5331</v>
      </c>
      <c r="C192" s="231" t="s">
        <v>195</v>
      </c>
      <c r="D192" s="232">
        <v>116930</v>
      </c>
      <c r="E192" s="233">
        <v>139520.39600000001</v>
      </c>
      <c r="F192" s="232">
        <v>136460.17577</v>
      </c>
      <c r="G192" s="234">
        <f t="shared" si="3"/>
        <v>97.806614432201002</v>
      </c>
    </row>
    <row r="193" spans="1:7" x14ac:dyDescent="0.2">
      <c r="A193" s="229">
        <v>3121</v>
      </c>
      <c r="B193" s="230">
        <v>5336</v>
      </c>
      <c r="C193" s="231" t="s">
        <v>240</v>
      </c>
      <c r="D193" s="232">
        <v>0</v>
      </c>
      <c r="E193" s="233">
        <v>684849.92099999997</v>
      </c>
      <c r="F193" s="232">
        <v>684849.88974000001</v>
      </c>
      <c r="G193" s="234">
        <f t="shared" si="3"/>
        <v>99.999995435496302</v>
      </c>
    </row>
    <row r="194" spans="1:7" x14ac:dyDescent="0.2">
      <c r="A194" s="229">
        <v>3121</v>
      </c>
      <c r="B194" s="230">
        <v>5339</v>
      </c>
      <c r="C194" s="231" t="s">
        <v>221</v>
      </c>
      <c r="D194" s="232">
        <v>0</v>
      </c>
      <c r="E194" s="233">
        <v>7441.1409999999996</v>
      </c>
      <c r="F194" s="232">
        <v>7441.1409999999996</v>
      </c>
      <c r="G194" s="234">
        <f t="shared" si="3"/>
        <v>100</v>
      </c>
    </row>
    <row r="195" spans="1:7" x14ac:dyDescent="0.2">
      <c r="A195" s="229">
        <v>3121</v>
      </c>
      <c r="B195" s="230">
        <v>5651</v>
      </c>
      <c r="C195" s="231" t="s">
        <v>244</v>
      </c>
      <c r="D195" s="232">
        <v>0</v>
      </c>
      <c r="E195" s="233">
        <v>6570</v>
      </c>
      <c r="F195" s="232">
        <v>6570</v>
      </c>
      <c r="G195" s="234">
        <f t="shared" si="3"/>
        <v>100</v>
      </c>
    </row>
    <row r="196" spans="1:7" x14ac:dyDescent="0.2">
      <c r="A196" s="229">
        <v>3121</v>
      </c>
      <c r="B196" s="230">
        <v>5909</v>
      </c>
      <c r="C196" s="231" t="s">
        <v>238</v>
      </c>
      <c r="D196" s="232">
        <v>0</v>
      </c>
      <c r="E196" s="233">
        <v>3495.65</v>
      </c>
      <c r="F196" s="232">
        <v>9.1052900000000001</v>
      </c>
      <c r="G196" s="234">
        <f t="shared" si="3"/>
        <v>0.26047487591721136</v>
      </c>
    </row>
    <row r="197" spans="1:7" s="101" customFormat="1" x14ac:dyDescent="0.2">
      <c r="A197" s="235">
        <v>3121</v>
      </c>
      <c r="B197" s="236"/>
      <c r="C197" s="187" t="s">
        <v>95</v>
      </c>
      <c r="D197" s="237">
        <v>133380</v>
      </c>
      <c r="E197" s="238">
        <v>931644.93700000003</v>
      </c>
      <c r="F197" s="237">
        <v>903773.35265000013</v>
      </c>
      <c r="G197" s="239">
        <f t="shared" si="3"/>
        <v>97.008346930993966</v>
      </c>
    </row>
    <row r="198" spans="1:7" s="121" customFormat="1" x14ac:dyDescent="0.2">
      <c r="A198" s="229"/>
      <c r="B198" s="240"/>
      <c r="C198" s="240"/>
      <c r="D198" s="241"/>
      <c r="E198" s="241"/>
      <c r="F198" s="241"/>
      <c r="G198" s="234"/>
    </row>
    <row r="199" spans="1:7" x14ac:dyDescent="0.2">
      <c r="A199" s="242">
        <v>3122</v>
      </c>
      <c r="B199" s="243">
        <v>5021</v>
      </c>
      <c r="C199" s="244" t="s">
        <v>203</v>
      </c>
      <c r="D199" s="245">
        <v>0</v>
      </c>
      <c r="E199" s="246">
        <v>18</v>
      </c>
      <c r="F199" s="245">
        <v>17.5</v>
      </c>
      <c r="G199" s="247">
        <f t="shared" si="3"/>
        <v>97.222222222222214</v>
      </c>
    </row>
    <row r="200" spans="1:7" x14ac:dyDescent="0.2">
      <c r="A200" s="229">
        <v>3122</v>
      </c>
      <c r="B200" s="230">
        <v>5123</v>
      </c>
      <c r="C200" s="231" t="s">
        <v>228</v>
      </c>
      <c r="D200" s="232">
        <v>0</v>
      </c>
      <c r="E200" s="233">
        <v>61.4</v>
      </c>
      <c r="F200" s="232">
        <v>61.226000000000006</v>
      </c>
      <c r="G200" s="234">
        <f t="shared" si="3"/>
        <v>99.716612377850183</v>
      </c>
    </row>
    <row r="201" spans="1:7" x14ac:dyDescent="0.2">
      <c r="A201" s="229">
        <v>3122</v>
      </c>
      <c r="B201" s="230">
        <v>5137</v>
      </c>
      <c r="C201" s="231" t="s">
        <v>197</v>
      </c>
      <c r="D201" s="232">
        <v>22019</v>
      </c>
      <c r="E201" s="233">
        <v>28764.58</v>
      </c>
      <c r="F201" s="232">
        <v>18222.411189999999</v>
      </c>
      <c r="G201" s="234">
        <f t="shared" si="3"/>
        <v>63.350172990532094</v>
      </c>
    </row>
    <row r="202" spans="1:7" x14ac:dyDescent="0.2">
      <c r="A202" s="229">
        <v>3122</v>
      </c>
      <c r="B202" s="230">
        <v>5139</v>
      </c>
      <c r="C202" s="231" t="s">
        <v>187</v>
      </c>
      <c r="D202" s="232">
        <v>0</v>
      </c>
      <c r="E202" s="233">
        <v>50</v>
      </c>
      <c r="F202" s="232">
        <v>44.527999999999999</v>
      </c>
      <c r="G202" s="234">
        <f t="shared" si="3"/>
        <v>89.055999999999997</v>
      </c>
    </row>
    <row r="203" spans="1:7" x14ac:dyDescent="0.2">
      <c r="A203" s="229">
        <v>3122</v>
      </c>
      <c r="B203" s="230">
        <v>5164</v>
      </c>
      <c r="C203" s="231" t="s">
        <v>198</v>
      </c>
      <c r="D203" s="232">
        <v>0</v>
      </c>
      <c r="E203" s="233">
        <v>10</v>
      </c>
      <c r="F203" s="232">
        <v>6</v>
      </c>
      <c r="G203" s="234">
        <f t="shared" si="3"/>
        <v>60</v>
      </c>
    </row>
    <row r="204" spans="1:7" x14ac:dyDescent="0.2">
      <c r="A204" s="229">
        <v>3122</v>
      </c>
      <c r="B204" s="230">
        <v>5167</v>
      </c>
      <c r="C204" s="231" t="s">
        <v>209</v>
      </c>
      <c r="D204" s="232">
        <v>0</v>
      </c>
      <c r="E204" s="233">
        <v>176</v>
      </c>
      <c r="F204" s="232">
        <v>0</v>
      </c>
      <c r="G204" s="234">
        <f t="shared" si="3"/>
        <v>0</v>
      </c>
    </row>
    <row r="205" spans="1:7" x14ac:dyDescent="0.2">
      <c r="A205" s="229">
        <v>3122</v>
      </c>
      <c r="B205" s="230">
        <v>5168</v>
      </c>
      <c r="C205" s="231" t="s">
        <v>210</v>
      </c>
      <c r="D205" s="232">
        <v>0</v>
      </c>
      <c r="E205" s="233">
        <v>12.8</v>
      </c>
      <c r="F205" s="232">
        <v>0</v>
      </c>
      <c r="G205" s="234">
        <f t="shared" ref="G205:G267" si="5">F205/E205*100</f>
        <v>0</v>
      </c>
    </row>
    <row r="206" spans="1:7" x14ac:dyDescent="0.2">
      <c r="A206" s="229">
        <v>3122</v>
      </c>
      <c r="B206" s="230">
        <v>5169</v>
      </c>
      <c r="C206" s="231" t="s">
        <v>188</v>
      </c>
      <c r="D206" s="232">
        <v>450</v>
      </c>
      <c r="E206" s="233">
        <v>1677.2</v>
      </c>
      <c r="F206" s="232">
        <v>313.67833999999999</v>
      </c>
      <c r="G206" s="234">
        <f t="shared" si="5"/>
        <v>18.702500596231815</v>
      </c>
    </row>
    <row r="207" spans="1:7" x14ac:dyDescent="0.2">
      <c r="A207" s="229">
        <v>3122</v>
      </c>
      <c r="B207" s="230">
        <v>5171</v>
      </c>
      <c r="C207" s="231" t="s">
        <v>211</v>
      </c>
      <c r="D207" s="232">
        <v>0</v>
      </c>
      <c r="E207" s="233">
        <v>85</v>
      </c>
      <c r="F207" s="232">
        <v>80.872460000000004</v>
      </c>
      <c r="G207" s="234">
        <f t="shared" si="5"/>
        <v>95.144070588235294</v>
      </c>
    </row>
    <row r="208" spans="1:7" x14ac:dyDescent="0.2">
      <c r="A208" s="229">
        <v>3122</v>
      </c>
      <c r="B208" s="230">
        <v>5172</v>
      </c>
      <c r="C208" s="231" t="s">
        <v>247</v>
      </c>
      <c r="D208" s="232">
        <v>0</v>
      </c>
      <c r="E208" s="233">
        <v>901</v>
      </c>
      <c r="F208" s="232">
        <v>180.56797</v>
      </c>
      <c r="G208" s="234">
        <f t="shared" si="5"/>
        <v>20.040840177580467</v>
      </c>
    </row>
    <row r="209" spans="1:7" x14ac:dyDescent="0.2">
      <c r="A209" s="229">
        <v>3122</v>
      </c>
      <c r="B209" s="230">
        <v>5173</v>
      </c>
      <c r="C209" s="231" t="s">
        <v>212</v>
      </c>
      <c r="D209" s="232">
        <v>0</v>
      </c>
      <c r="E209" s="233">
        <v>201.48</v>
      </c>
      <c r="F209" s="232">
        <v>15.984</v>
      </c>
      <c r="G209" s="234">
        <f t="shared" si="5"/>
        <v>7.9332936271590242</v>
      </c>
    </row>
    <row r="210" spans="1:7" x14ac:dyDescent="0.2">
      <c r="A210" s="229">
        <v>3122</v>
      </c>
      <c r="B210" s="230">
        <v>5213</v>
      </c>
      <c r="C210" s="231" t="s">
        <v>190</v>
      </c>
      <c r="D210" s="232">
        <v>0</v>
      </c>
      <c r="E210" s="233">
        <v>210221.391</v>
      </c>
      <c r="F210" s="232">
        <v>210221.391</v>
      </c>
      <c r="G210" s="234">
        <f t="shared" si="5"/>
        <v>100</v>
      </c>
    </row>
    <row r="211" spans="1:7" x14ac:dyDescent="0.2">
      <c r="A211" s="229">
        <v>3122</v>
      </c>
      <c r="B211" s="230">
        <v>5221</v>
      </c>
      <c r="C211" s="231" t="s">
        <v>217</v>
      </c>
      <c r="D211" s="232">
        <v>0</v>
      </c>
      <c r="E211" s="233">
        <v>8881.5679999999993</v>
      </c>
      <c r="F211" s="232">
        <v>8881.5679999999993</v>
      </c>
      <c r="G211" s="234">
        <f t="shared" si="5"/>
        <v>100</v>
      </c>
    </row>
    <row r="212" spans="1:7" x14ac:dyDescent="0.2">
      <c r="A212" s="229">
        <v>3122</v>
      </c>
      <c r="B212" s="230">
        <v>5331</v>
      </c>
      <c r="C212" s="231" t="s">
        <v>195</v>
      </c>
      <c r="D212" s="232">
        <v>194144</v>
      </c>
      <c r="E212" s="233">
        <v>229882.42499999999</v>
      </c>
      <c r="F212" s="232">
        <v>229882.37390999997</v>
      </c>
      <c r="G212" s="234">
        <f t="shared" si="5"/>
        <v>99.999977775595497</v>
      </c>
    </row>
    <row r="213" spans="1:7" x14ac:dyDescent="0.2">
      <c r="A213" s="229">
        <v>3122</v>
      </c>
      <c r="B213" s="230">
        <v>5336</v>
      </c>
      <c r="C213" s="231" t="s">
        <v>240</v>
      </c>
      <c r="D213" s="232">
        <v>5500</v>
      </c>
      <c r="E213" s="233">
        <v>1074565.1680000001</v>
      </c>
      <c r="F213" s="232">
        <v>1074565.1334699998</v>
      </c>
      <c r="G213" s="234">
        <f t="shared" si="5"/>
        <v>99.999996786607142</v>
      </c>
    </row>
    <row r="214" spans="1:7" x14ac:dyDescent="0.2">
      <c r="A214" s="229">
        <v>3122</v>
      </c>
      <c r="B214" s="230">
        <v>5651</v>
      </c>
      <c r="C214" s="231" t="s">
        <v>244</v>
      </c>
      <c r="D214" s="232">
        <v>0</v>
      </c>
      <c r="E214" s="233">
        <v>11682.9</v>
      </c>
      <c r="F214" s="232">
        <v>8671</v>
      </c>
      <c r="G214" s="234">
        <f t="shared" si="5"/>
        <v>74.219585890489526</v>
      </c>
    </row>
    <row r="215" spans="1:7" s="101" customFormat="1" x14ac:dyDescent="0.2">
      <c r="A215" s="235">
        <v>3122</v>
      </c>
      <c r="B215" s="236"/>
      <c r="C215" s="187" t="s">
        <v>96</v>
      </c>
      <c r="D215" s="237">
        <v>222113</v>
      </c>
      <c r="E215" s="238">
        <v>1567190.912</v>
      </c>
      <c r="F215" s="237">
        <v>1551164.2343400002</v>
      </c>
      <c r="G215" s="239">
        <f t="shared" si="5"/>
        <v>98.977362774548823</v>
      </c>
    </row>
    <row r="216" spans="1:7" x14ac:dyDescent="0.2">
      <c r="A216" s="229"/>
      <c r="B216" s="240"/>
      <c r="C216" s="240"/>
      <c r="D216" s="241"/>
      <c r="E216" s="241"/>
      <c r="F216" s="241"/>
      <c r="G216" s="234"/>
    </row>
    <row r="217" spans="1:7" x14ac:dyDescent="0.2">
      <c r="A217" s="242">
        <v>3123</v>
      </c>
      <c r="B217" s="243">
        <v>5123</v>
      </c>
      <c r="C217" s="244" t="s">
        <v>228</v>
      </c>
      <c r="D217" s="245">
        <v>0</v>
      </c>
      <c r="E217" s="246">
        <v>2</v>
      </c>
      <c r="F217" s="245">
        <v>1.9359999999999997</v>
      </c>
      <c r="G217" s="247">
        <f t="shared" si="5"/>
        <v>96.799999999999983</v>
      </c>
    </row>
    <row r="218" spans="1:7" x14ac:dyDescent="0.2">
      <c r="A218" s="229">
        <v>3123</v>
      </c>
      <c r="B218" s="230">
        <v>5137</v>
      </c>
      <c r="C218" s="231" t="s">
        <v>197</v>
      </c>
      <c r="D218" s="232">
        <v>6</v>
      </c>
      <c r="E218" s="233">
        <v>4350</v>
      </c>
      <c r="F218" s="232">
        <v>3750.3689900000004</v>
      </c>
      <c r="G218" s="234">
        <f t="shared" si="5"/>
        <v>86.215379080459769</v>
      </c>
    </row>
    <row r="219" spans="1:7" x14ac:dyDescent="0.2">
      <c r="A219" s="229">
        <v>3123</v>
      </c>
      <c r="B219" s="230">
        <v>5139</v>
      </c>
      <c r="C219" s="231" t="s">
        <v>187</v>
      </c>
      <c r="D219" s="232">
        <v>0</v>
      </c>
      <c r="E219" s="233">
        <v>3</v>
      </c>
      <c r="F219" s="232">
        <v>0</v>
      </c>
      <c r="G219" s="234">
        <f t="shared" si="5"/>
        <v>0</v>
      </c>
    </row>
    <row r="220" spans="1:7" x14ac:dyDescent="0.2">
      <c r="A220" s="229">
        <v>3123</v>
      </c>
      <c r="B220" s="230">
        <v>5168</v>
      </c>
      <c r="C220" s="231" t="s">
        <v>210</v>
      </c>
      <c r="D220" s="232">
        <v>0</v>
      </c>
      <c r="E220" s="233">
        <v>30</v>
      </c>
      <c r="F220" s="232">
        <v>0</v>
      </c>
      <c r="G220" s="234">
        <f t="shared" si="5"/>
        <v>0</v>
      </c>
    </row>
    <row r="221" spans="1:7" x14ac:dyDescent="0.2">
      <c r="A221" s="229">
        <v>3123</v>
      </c>
      <c r="B221" s="230">
        <v>5169</v>
      </c>
      <c r="C221" s="231" t="s">
        <v>188</v>
      </c>
      <c r="D221" s="232">
        <v>300</v>
      </c>
      <c r="E221" s="233">
        <v>471.01</v>
      </c>
      <c r="F221" s="232">
        <v>39.566999999999993</v>
      </c>
      <c r="G221" s="234">
        <f t="shared" si="5"/>
        <v>8.4004585889896166</v>
      </c>
    </row>
    <row r="222" spans="1:7" x14ac:dyDescent="0.2">
      <c r="A222" s="229">
        <v>3123</v>
      </c>
      <c r="B222" s="230">
        <v>5172</v>
      </c>
      <c r="C222" s="231" t="s">
        <v>247</v>
      </c>
      <c r="D222" s="232">
        <v>0</v>
      </c>
      <c r="E222" s="233">
        <v>150</v>
      </c>
      <c r="F222" s="232">
        <v>2.0499999999999998</v>
      </c>
      <c r="G222" s="234">
        <f t="shared" si="5"/>
        <v>1.3666666666666665</v>
      </c>
    </row>
    <row r="223" spans="1:7" x14ac:dyDescent="0.2">
      <c r="A223" s="229">
        <v>3123</v>
      </c>
      <c r="B223" s="230">
        <v>5213</v>
      </c>
      <c r="C223" s="231" t="s">
        <v>190</v>
      </c>
      <c r="D223" s="232">
        <v>0</v>
      </c>
      <c r="E223" s="233">
        <v>141636.20699999999</v>
      </c>
      <c r="F223" s="232">
        <v>141636.20699999999</v>
      </c>
      <c r="G223" s="234">
        <f t="shared" si="5"/>
        <v>100</v>
      </c>
    </row>
    <row r="224" spans="1:7" x14ac:dyDescent="0.2">
      <c r="A224" s="229">
        <v>3123</v>
      </c>
      <c r="B224" s="230">
        <v>5221</v>
      </c>
      <c r="C224" s="231" t="s">
        <v>217</v>
      </c>
      <c r="D224" s="232">
        <v>0</v>
      </c>
      <c r="E224" s="233">
        <v>17645.841</v>
      </c>
      <c r="F224" s="232">
        <v>17645.841</v>
      </c>
      <c r="G224" s="234">
        <f t="shared" si="5"/>
        <v>100</v>
      </c>
    </row>
    <row r="225" spans="1:7" x14ac:dyDescent="0.2">
      <c r="A225" s="229">
        <v>3123</v>
      </c>
      <c r="B225" s="230">
        <v>5331</v>
      </c>
      <c r="C225" s="231" t="s">
        <v>195</v>
      </c>
      <c r="D225" s="232">
        <v>165807</v>
      </c>
      <c r="E225" s="233">
        <v>190647.09400000001</v>
      </c>
      <c r="F225" s="232">
        <v>190647.09400000001</v>
      </c>
      <c r="G225" s="234">
        <f t="shared" si="5"/>
        <v>100</v>
      </c>
    </row>
    <row r="226" spans="1:7" x14ac:dyDescent="0.2">
      <c r="A226" s="229">
        <v>3123</v>
      </c>
      <c r="B226" s="230">
        <v>5336</v>
      </c>
      <c r="C226" s="231" t="s">
        <v>240</v>
      </c>
      <c r="D226" s="232">
        <v>0</v>
      </c>
      <c r="E226" s="233">
        <v>522326.902</v>
      </c>
      <c r="F226" s="232">
        <v>522326.85959000001</v>
      </c>
      <c r="G226" s="234">
        <f t="shared" si="5"/>
        <v>99.999991880563726</v>
      </c>
    </row>
    <row r="227" spans="1:7" x14ac:dyDescent="0.2">
      <c r="A227" s="229">
        <v>3123</v>
      </c>
      <c r="B227" s="230">
        <v>5651</v>
      </c>
      <c r="C227" s="231" t="s">
        <v>244</v>
      </c>
      <c r="D227" s="232">
        <v>0</v>
      </c>
      <c r="E227" s="233">
        <v>9576.85</v>
      </c>
      <c r="F227" s="232">
        <v>6900</v>
      </c>
      <c r="G227" s="234">
        <f t="shared" si="5"/>
        <v>72.04874254060573</v>
      </c>
    </row>
    <row r="228" spans="1:7" s="101" customFormat="1" x14ac:dyDescent="0.2">
      <c r="A228" s="235">
        <v>3123</v>
      </c>
      <c r="B228" s="236"/>
      <c r="C228" s="187" t="s">
        <v>98</v>
      </c>
      <c r="D228" s="237">
        <v>166113</v>
      </c>
      <c r="E228" s="238">
        <v>886838.90399999998</v>
      </c>
      <c r="F228" s="237">
        <v>882949.92358000018</v>
      </c>
      <c r="G228" s="239">
        <f t="shared" si="5"/>
        <v>99.561478369694996</v>
      </c>
    </row>
    <row r="229" spans="1:7" s="121" customFormat="1" x14ac:dyDescent="0.2">
      <c r="A229" s="229"/>
      <c r="B229" s="240"/>
      <c r="C229" s="240"/>
      <c r="D229" s="241"/>
      <c r="E229" s="241"/>
      <c r="F229" s="241"/>
      <c r="G229" s="234"/>
    </row>
    <row r="230" spans="1:7" x14ac:dyDescent="0.2">
      <c r="A230" s="242">
        <v>3124</v>
      </c>
      <c r="B230" s="243">
        <v>5331</v>
      </c>
      <c r="C230" s="244" t="s">
        <v>195</v>
      </c>
      <c r="D230" s="245">
        <v>31908</v>
      </c>
      <c r="E230" s="246">
        <v>33739.199999999997</v>
      </c>
      <c r="F230" s="245">
        <v>33739.199999999997</v>
      </c>
      <c r="G230" s="247">
        <f t="shared" si="5"/>
        <v>100</v>
      </c>
    </row>
    <row r="231" spans="1:7" x14ac:dyDescent="0.2">
      <c r="A231" s="229">
        <v>3124</v>
      </c>
      <c r="B231" s="230">
        <v>5336</v>
      </c>
      <c r="C231" s="231" t="s">
        <v>240</v>
      </c>
      <c r="D231" s="232">
        <v>0</v>
      </c>
      <c r="E231" s="233">
        <v>180582.89300000001</v>
      </c>
      <c r="F231" s="232">
        <v>180582.89119999998</v>
      </c>
      <c r="G231" s="234">
        <f t="shared" si="5"/>
        <v>99.999999003227828</v>
      </c>
    </row>
    <row r="232" spans="1:7" s="101" customFormat="1" x14ac:dyDescent="0.2">
      <c r="A232" s="235">
        <v>3124</v>
      </c>
      <c r="B232" s="236"/>
      <c r="C232" s="187" t="s">
        <v>248</v>
      </c>
      <c r="D232" s="237">
        <v>31908</v>
      </c>
      <c r="E232" s="238">
        <v>214322.09299999999</v>
      </c>
      <c r="F232" s="237">
        <v>214322.09120000002</v>
      </c>
      <c r="G232" s="239">
        <f t="shared" si="5"/>
        <v>99.999999160142593</v>
      </c>
    </row>
    <row r="233" spans="1:7" s="121" customFormat="1" x14ac:dyDescent="0.2">
      <c r="A233" s="229"/>
      <c r="B233" s="240"/>
      <c r="C233" s="240"/>
      <c r="D233" s="241"/>
      <c r="E233" s="241"/>
      <c r="F233" s="241"/>
      <c r="G233" s="234"/>
    </row>
    <row r="234" spans="1:7" x14ac:dyDescent="0.2">
      <c r="A234" s="242">
        <v>3125</v>
      </c>
      <c r="B234" s="243">
        <v>5213</v>
      </c>
      <c r="C234" s="244" t="s">
        <v>190</v>
      </c>
      <c r="D234" s="245">
        <v>0</v>
      </c>
      <c r="E234" s="246">
        <v>591.90099999999995</v>
      </c>
      <c r="F234" s="245">
        <v>591.90099999999995</v>
      </c>
      <c r="G234" s="247">
        <f t="shared" si="5"/>
        <v>100</v>
      </c>
    </row>
    <row r="235" spans="1:7" x14ac:dyDescent="0.2">
      <c r="A235" s="229">
        <v>3125</v>
      </c>
      <c r="B235" s="230">
        <v>5221</v>
      </c>
      <c r="C235" s="231" t="s">
        <v>217</v>
      </c>
      <c r="D235" s="232">
        <v>0</v>
      </c>
      <c r="E235" s="233">
        <v>2946.65</v>
      </c>
      <c r="F235" s="232">
        <v>2946.65</v>
      </c>
      <c r="G235" s="234">
        <f t="shared" si="5"/>
        <v>100</v>
      </c>
    </row>
    <row r="236" spans="1:7" x14ac:dyDescent="0.2">
      <c r="A236" s="229">
        <v>3125</v>
      </c>
      <c r="B236" s="230">
        <v>5331</v>
      </c>
      <c r="C236" s="231" t="s">
        <v>195</v>
      </c>
      <c r="D236" s="232">
        <v>11559</v>
      </c>
      <c r="E236" s="233">
        <v>11399</v>
      </c>
      <c r="F236" s="232">
        <v>11399</v>
      </c>
      <c r="G236" s="234">
        <f t="shared" si="5"/>
        <v>100</v>
      </c>
    </row>
    <row r="237" spans="1:7" s="101" customFormat="1" x14ac:dyDescent="0.2">
      <c r="A237" s="235">
        <v>3125</v>
      </c>
      <c r="B237" s="236"/>
      <c r="C237" s="187" t="s">
        <v>99</v>
      </c>
      <c r="D237" s="237">
        <v>11559</v>
      </c>
      <c r="E237" s="238">
        <v>14937.550999999999</v>
      </c>
      <c r="F237" s="237">
        <v>14937.550999999999</v>
      </c>
      <c r="G237" s="239">
        <f t="shared" si="5"/>
        <v>100</v>
      </c>
    </row>
    <row r="238" spans="1:7" s="121" customFormat="1" x14ac:dyDescent="0.2">
      <c r="A238" s="229"/>
      <c r="B238" s="240"/>
      <c r="C238" s="240"/>
      <c r="D238" s="241"/>
      <c r="E238" s="241"/>
      <c r="F238" s="241"/>
      <c r="G238" s="234"/>
    </row>
    <row r="239" spans="1:7" x14ac:dyDescent="0.2">
      <c r="A239" s="242">
        <v>3126</v>
      </c>
      <c r="B239" s="243">
        <v>5331</v>
      </c>
      <c r="C239" s="244" t="s">
        <v>195</v>
      </c>
      <c r="D239" s="245">
        <v>7268</v>
      </c>
      <c r="E239" s="246">
        <v>7527</v>
      </c>
      <c r="F239" s="245">
        <v>7527</v>
      </c>
      <c r="G239" s="247">
        <f t="shared" si="5"/>
        <v>100</v>
      </c>
    </row>
    <row r="240" spans="1:7" x14ac:dyDescent="0.2">
      <c r="A240" s="229">
        <v>3126</v>
      </c>
      <c r="B240" s="230">
        <v>5336</v>
      </c>
      <c r="C240" s="231" t="s">
        <v>240</v>
      </c>
      <c r="D240" s="232">
        <v>0</v>
      </c>
      <c r="E240" s="233">
        <v>70746.399999999994</v>
      </c>
      <c r="F240" s="232">
        <v>70746.399999999994</v>
      </c>
      <c r="G240" s="234">
        <f t="shared" si="5"/>
        <v>100</v>
      </c>
    </row>
    <row r="241" spans="1:7" s="101" customFormat="1" x14ac:dyDescent="0.2">
      <c r="A241" s="235">
        <v>3126</v>
      </c>
      <c r="B241" s="236"/>
      <c r="C241" s="187" t="s">
        <v>249</v>
      </c>
      <c r="D241" s="237">
        <v>7268</v>
      </c>
      <c r="E241" s="238">
        <v>78273.399999999994</v>
      </c>
      <c r="F241" s="237">
        <v>78273.399999999994</v>
      </c>
      <c r="G241" s="239">
        <f t="shared" si="5"/>
        <v>100</v>
      </c>
    </row>
    <row r="242" spans="1:7" s="121" customFormat="1" x14ac:dyDescent="0.2">
      <c r="A242" s="229"/>
      <c r="B242" s="240"/>
      <c r="C242" s="240"/>
      <c r="D242" s="241"/>
      <c r="E242" s="241"/>
      <c r="F242" s="241"/>
      <c r="G242" s="234"/>
    </row>
    <row r="243" spans="1:7" x14ac:dyDescent="0.2">
      <c r="A243" s="242">
        <v>3133</v>
      </c>
      <c r="B243" s="243">
        <v>5331</v>
      </c>
      <c r="C243" s="244" t="s">
        <v>195</v>
      </c>
      <c r="D243" s="245">
        <v>63817</v>
      </c>
      <c r="E243" s="246">
        <v>69582</v>
      </c>
      <c r="F243" s="245">
        <v>69132</v>
      </c>
      <c r="G243" s="247">
        <f t="shared" si="5"/>
        <v>99.353281020953702</v>
      </c>
    </row>
    <row r="244" spans="1:7" x14ac:dyDescent="0.2">
      <c r="A244" s="229">
        <v>3133</v>
      </c>
      <c r="B244" s="230">
        <v>5336</v>
      </c>
      <c r="C244" s="231" t="s">
        <v>240</v>
      </c>
      <c r="D244" s="232">
        <v>0</v>
      </c>
      <c r="E244" s="233">
        <v>212242.81200000001</v>
      </c>
      <c r="F244" s="232">
        <v>212242.81200000001</v>
      </c>
      <c r="G244" s="234">
        <f t="shared" si="5"/>
        <v>100</v>
      </c>
    </row>
    <row r="245" spans="1:7" s="101" customFormat="1" x14ac:dyDescent="0.2">
      <c r="A245" s="235">
        <v>3133</v>
      </c>
      <c r="B245" s="236"/>
      <c r="C245" s="187" t="s">
        <v>250</v>
      </c>
      <c r="D245" s="237">
        <v>63817</v>
      </c>
      <c r="E245" s="238">
        <v>281824.81199999998</v>
      </c>
      <c r="F245" s="237">
        <v>281374.81199999998</v>
      </c>
      <c r="G245" s="239">
        <f t="shared" si="5"/>
        <v>99.840326337199855</v>
      </c>
    </row>
    <row r="246" spans="1:7" s="121" customFormat="1" x14ac:dyDescent="0.2">
      <c r="A246" s="229"/>
      <c r="B246" s="240"/>
      <c r="C246" s="240"/>
      <c r="D246" s="241"/>
      <c r="E246" s="241"/>
      <c r="F246" s="241"/>
      <c r="G246" s="234"/>
    </row>
    <row r="247" spans="1:7" x14ac:dyDescent="0.2">
      <c r="A247" s="242">
        <v>3141</v>
      </c>
      <c r="B247" s="243">
        <v>5212</v>
      </c>
      <c r="C247" s="244" t="s">
        <v>215</v>
      </c>
      <c r="D247" s="245">
        <v>0</v>
      </c>
      <c r="E247" s="246">
        <v>101.38</v>
      </c>
      <c r="F247" s="245">
        <v>101.38</v>
      </c>
      <c r="G247" s="247">
        <f t="shared" si="5"/>
        <v>100</v>
      </c>
    </row>
    <row r="248" spans="1:7" x14ac:dyDescent="0.2">
      <c r="A248" s="229">
        <v>3141</v>
      </c>
      <c r="B248" s="230">
        <v>5213</v>
      </c>
      <c r="C248" s="231" t="s">
        <v>190</v>
      </c>
      <c r="D248" s="232">
        <v>0</v>
      </c>
      <c r="E248" s="233">
        <v>9913.3230000000003</v>
      </c>
      <c r="F248" s="232">
        <v>9913.3162599999996</v>
      </c>
      <c r="G248" s="234">
        <f t="shared" si="5"/>
        <v>99.999932010689037</v>
      </c>
    </row>
    <row r="249" spans="1:7" x14ac:dyDescent="0.2">
      <c r="A249" s="229">
        <v>3141</v>
      </c>
      <c r="B249" s="230">
        <v>5221</v>
      </c>
      <c r="C249" s="231" t="s">
        <v>217</v>
      </c>
      <c r="D249" s="232">
        <v>0</v>
      </c>
      <c r="E249" s="233">
        <v>431.69600000000003</v>
      </c>
      <c r="F249" s="232">
        <v>431.69600000000003</v>
      </c>
      <c r="G249" s="234">
        <f t="shared" si="5"/>
        <v>100</v>
      </c>
    </row>
    <row r="250" spans="1:7" x14ac:dyDescent="0.2">
      <c r="A250" s="229">
        <v>3141</v>
      </c>
      <c r="B250" s="230">
        <v>5222</v>
      </c>
      <c r="C250" s="231" t="s">
        <v>191</v>
      </c>
      <c r="D250" s="232">
        <v>0</v>
      </c>
      <c r="E250" s="233">
        <v>48.823</v>
      </c>
      <c r="F250" s="232">
        <v>48.823</v>
      </c>
      <c r="G250" s="234">
        <f t="shared" si="5"/>
        <v>100</v>
      </c>
    </row>
    <row r="251" spans="1:7" x14ac:dyDescent="0.2">
      <c r="A251" s="229">
        <v>3141</v>
      </c>
      <c r="B251" s="230">
        <v>5223</v>
      </c>
      <c r="C251" s="231" t="s">
        <v>251</v>
      </c>
      <c r="D251" s="232">
        <v>0</v>
      </c>
      <c r="E251" s="233">
        <v>78.209999999999994</v>
      </c>
      <c r="F251" s="232">
        <v>78.181739999999991</v>
      </c>
      <c r="G251" s="234">
        <f t="shared" si="5"/>
        <v>99.963866513233597</v>
      </c>
    </row>
    <row r="252" spans="1:7" x14ac:dyDescent="0.2">
      <c r="A252" s="229">
        <v>3141</v>
      </c>
      <c r="B252" s="230">
        <v>5321</v>
      </c>
      <c r="C252" s="231" t="s">
        <v>218</v>
      </c>
      <c r="D252" s="232">
        <v>0</v>
      </c>
      <c r="E252" s="233">
        <v>21410.14</v>
      </c>
      <c r="F252" s="232">
        <v>12811.43766</v>
      </c>
      <c r="G252" s="234">
        <f t="shared" si="5"/>
        <v>59.838177891410325</v>
      </c>
    </row>
    <row r="253" spans="1:7" x14ac:dyDescent="0.2">
      <c r="A253" s="229">
        <v>3141</v>
      </c>
      <c r="B253" s="230">
        <v>5331</v>
      </c>
      <c r="C253" s="231" t="s">
        <v>195</v>
      </c>
      <c r="D253" s="232">
        <v>28404</v>
      </c>
      <c r="E253" s="233">
        <v>28583.588</v>
      </c>
      <c r="F253" s="232">
        <v>28583.588</v>
      </c>
      <c r="G253" s="234">
        <f t="shared" si="5"/>
        <v>100</v>
      </c>
    </row>
    <row r="254" spans="1:7" x14ac:dyDescent="0.2">
      <c r="A254" s="229">
        <v>3141</v>
      </c>
      <c r="B254" s="230">
        <v>5336</v>
      </c>
      <c r="C254" s="231" t="s">
        <v>240</v>
      </c>
      <c r="D254" s="232">
        <v>0</v>
      </c>
      <c r="E254" s="233">
        <v>115431.22</v>
      </c>
      <c r="F254" s="232">
        <v>115431.16503</v>
      </c>
      <c r="G254" s="234">
        <f t="shared" si="5"/>
        <v>99.99995237856794</v>
      </c>
    </row>
    <row r="255" spans="1:7" x14ac:dyDescent="0.2">
      <c r="A255" s="229">
        <v>3141</v>
      </c>
      <c r="B255" s="230">
        <v>5339</v>
      </c>
      <c r="C255" s="231" t="s">
        <v>221</v>
      </c>
      <c r="D255" s="232">
        <v>0</v>
      </c>
      <c r="E255" s="233">
        <v>720889.71400000004</v>
      </c>
      <c r="F255" s="232">
        <v>720889.71400000004</v>
      </c>
      <c r="G255" s="234">
        <f t="shared" si="5"/>
        <v>100</v>
      </c>
    </row>
    <row r="256" spans="1:7" s="101" customFormat="1" x14ac:dyDescent="0.2">
      <c r="A256" s="235">
        <v>3141</v>
      </c>
      <c r="B256" s="236"/>
      <c r="C256" s="187" t="s">
        <v>252</v>
      </c>
      <c r="D256" s="237">
        <v>28404</v>
      </c>
      <c r="E256" s="238">
        <v>896888.09400000004</v>
      </c>
      <c r="F256" s="237">
        <v>888289.30168999999</v>
      </c>
      <c r="G256" s="239">
        <f t="shared" si="5"/>
        <v>99.041263635059465</v>
      </c>
    </row>
    <row r="257" spans="1:7" s="121" customFormat="1" x14ac:dyDescent="0.2">
      <c r="A257" s="229"/>
      <c r="B257" s="240"/>
      <c r="C257" s="240"/>
      <c r="D257" s="241"/>
      <c r="E257" s="241"/>
      <c r="F257" s="241"/>
      <c r="G257" s="234"/>
    </row>
    <row r="258" spans="1:7" x14ac:dyDescent="0.2">
      <c r="A258" s="242">
        <v>3143</v>
      </c>
      <c r="B258" s="243">
        <v>5212</v>
      </c>
      <c r="C258" s="244" t="s">
        <v>215</v>
      </c>
      <c r="D258" s="245">
        <v>0</v>
      </c>
      <c r="E258" s="246">
        <v>1202.364</v>
      </c>
      <c r="F258" s="245">
        <v>1202.364</v>
      </c>
      <c r="G258" s="247">
        <f t="shared" si="5"/>
        <v>100</v>
      </c>
    </row>
    <row r="259" spans="1:7" x14ac:dyDescent="0.2">
      <c r="A259" s="229">
        <v>3143</v>
      </c>
      <c r="B259" s="230">
        <v>5213</v>
      </c>
      <c r="C259" s="231" t="s">
        <v>190</v>
      </c>
      <c r="D259" s="232">
        <v>0</v>
      </c>
      <c r="E259" s="233">
        <v>9143.5589999999993</v>
      </c>
      <c r="F259" s="232">
        <v>9143.5589999999993</v>
      </c>
      <c r="G259" s="234">
        <f t="shared" si="5"/>
        <v>100</v>
      </c>
    </row>
    <row r="260" spans="1:7" x14ac:dyDescent="0.2">
      <c r="A260" s="229">
        <v>3143</v>
      </c>
      <c r="B260" s="230">
        <v>5331</v>
      </c>
      <c r="C260" s="231" t="s">
        <v>195</v>
      </c>
      <c r="D260" s="232">
        <v>1316</v>
      </c>
      <c r="E260" s="233">
        <v>1316</v>
      </c>
      <c r="F260" s="232">
        <v>1316</v>
      </c>
      <c r="G260" s="234">
        <f t="shared" si="5"/>
        <v>100</v>
      </c>
    </row>
    <row r="261" spans="1:7" x14ac:dyDescent="0.2">
      <c r="A261" s="229">
        <v>3143</v>
      </c>
      <c r="B261" s="230">
        <v>5336</v>
      </c>
      <c r="C261" s="231" t="s">
        <v>240</v>
      </c>
      <c r="D261" s="232">
        <v>0</v>
      </c>
      <c r="E261" s="233">
        <v>35900.932999999997</v>
      </c>
      <c r="F261" s="232">
        <v>35900.932999999997</v>
      </c>
      <c r="G261" s="234">
        <f t="shared" si="5"/>
        <v>100</v>
      </c>
    </row>
    <row r="262" spans="1:7" x14ac:dyDescent="0.2">
      <c r="A262" s="229">
        <v>3143</v>
      </c>
      <c r="B262" s="230">
        <v>5339</v>
      </c>
      <c r="C262" s="231" t="s">
        <v>221</v>
      </c>
      <c r="D262" s="232">
        <v>0</v>
      </c>
      <c r="E262" s="233">
        <v>510485.337</v>
      </c>
      <c r="F262" s="232">
        <v>510485.337</v>
      </c>
      <c r="G262" s="234">
        <f t="shared" si="5"/>
        <v>100</v>
      </c>
    </row>
    <row r="263" spans="1:7" s="101" customFormat="1" x14ac:dyDescent="0.2">
      <c r="A263" s="235">
        <v>3143</v>
      </c>
      <c r="B263" s="236"/>
      <c r="C263" s="187" t="s">
        <v>253</v>
      </c>
      <c r="D263" s="237">
        <v>1316</v>
      </c>
      <c r="E263" s="238">
        <v>558048.19299999997</v>
      </c>
      <c r="F263" s="237">
        <v>558048.19299999997</v>
      </c>
      <c r="G263" s="239">
        <f t="shared" si="5"/>
        <v>100</v>
      </c>
    </row>
    <row r="264" spans="1:7" s="121" customFormat="1" x14ac:dyDescent="0.2">
      <c r="A264" s="229"/>
      <c r="B264" s="240"/>
      <c r="C264" s="240"/>
      <c r="D264" s="241"/>
      <c r="E264" s="241"/>
      <c r="F264" s="241"/>
      <c r="G264" s="234"/>
    </row>
    <row r="265" spans="1:7" x14ac:dyDescent="0.2">
      <c r="A265" s="242">
        <v>3145</v>
      </c>
      <c r="B265" s="243">
        <v>5331</v>
      </c>
      <c r="C265" s="244" t="s">
        <v>195</v>
      </c>
      <c r="D265" s="245">
        <v>490</v>
      </c>
      <c r="E265" s="246">
        <v>490</v>
      </c>
      <c r="F265" s="245">
        <v>490</v>
      </c>
      <c r="G265" s="247">
        <f t="shared" si="5"/>
        <v>100</v>
      </c>
    </row>
    <row r="266" spans="1:7" x14ac:dyDescent="0.2">
      <c r="A266" s="229">
        <v>3145</v>
      </c>
      <c r="B266" s="230">
        <v>5336</v>
      </c>
      <c r="C266" s="231" t="s">
        <v>240</v>
      </c>
      <c r="D266" s="232">
        <v>0</v>
      </c>
      <c r="E266" s="233">
        <v>9455.625</v>
      </c>
      <c r="F266" s="232">
        <v>9455.625</v>
      </c>
      <c r="G266" s="234">
        <f t="shared" si="5"/>
        <v>100</v>
      </c>
    </row>
    <row r="267" spans="1:7" s="101" customFormat="1" x14ac:dyDescent="0.2">
      <c r="A267" s="235">
        <v>3145</v>
      </c>
      <c r="B267" s="236"/>
      <c r="C267" s="187" t="s">
        <v>254</v>
      </c>
      <c r="D267" s="237">
        <v>490</v>
      </c>
      <c r="E267" s="238">
        <v>9945.625</v>
      </c>
      <c r="F267" s="237">
        <v>9945.625</v>
      </c>
      <c r="G267" s="239">
        <f t="shared" si="5"/>
        <v>100</v>
      </c>
    </row>
    <row r="268" spans="1:7" s="121" customFormat="1" x14ac:dyDescent="0.2">
      <c r="A268" s="229"/>
      <c r="B268" s="240"/>
      <c r="C268" s="240"/>
      <c r="D268" s="241"/>
      <c r="E268" s="241"/>
      <c r="F268" s="241"/>
      <c r="G268" s="234"/>
    </row>
    <row r="269" spans="1:7" x14ac:dyDescent="0.2">
      <c r="A269" s="242">
        <v>3146</v>
      </c>
      <c r="B269" s="243">
        <v>5221</v>
      </c>
      <c r="C269" s="244" t="s">
        <v>217</v>
      </c>
      <c r="D269" s="245">
        <v>0</v>
      </c>
      <c r="E269" s="246">
        <v>3755.1689999999999</v>
      </c>
      <c r="F269" s="245">
        <v>3755.1689999999999</v>
      </c>
      <c r="G269" s="247">
        <f t="shared" ref="G269:G308" si="6">F269/E269*100</f>
        <v>100</v>
      </c>
    </row>
    <row r="270" spans="1:7" x14ac:dyDescent="0.2">
      <c r="A270" s="229">
        <v>3146</v>
      </c>
      <c r="B270" s="230">
        <v>5331</v>
      </c>
      <c r="C270" s="231" t="s">
        <v>195</v>
      </c>
      <c r="D270" s="232">
        <v>7889</v>
      </c>
      <c r="E270" s="233">
        <v>9022.5</v>
      </c>
      <c r="F270" s="232">
        <v>9022.5</v>
      </c>
      <c r="G270" s="234">
        <f t="shared" si="6"/>
        <v>100</v>
      </c>
    </row>
    <row r="271" spans="1:7" x14ac:dyDescent="0.2">
      <c r="A271" s="229">
        <v>3146</v>
      </c>
      <c r="B271" s="230">
        <v>5336</v>
      </c>
      <c r="C271" s="231" t="s">
        <v>240</v>
      </c>
      <c r="D271" s="232">
        <v>0</v>
      </c>
      <c r="E271" s="233">
        <v>125724.732</v>
      </c>
      <c r="F271" s="232">
        <v>125724.67313</v>
      </c>
      <c r="G271" s="234">
        <f t="shared" si="6"/>
        <v>99.999953175481807</v>
      </c>
    </row>
    <row r="272" spans="1:7" s="101" customFormat="1" x14ac:dyDescent="0.2">
      <c r="A272" s="235">
        <v>3146</v>
      </c>
      <c r="B272" s="236"/>
      <c r="C272" s="187" t="s">
        <v>255</v>
      </c>
      <c r="D272" s="237">
        <v>7889</v>
      </c>
      <c r="E272" s="238">
        <v>138502.40100000001</v>
      </c>
      <c r="F272" s="237">
        <v>138502.34213</v>
      </c>
      <c r="G272" s="239">
        <f t="shared" si="6"/>
        <v>99.999957495321681</v>
      </c>
    </row>
    <row r="273" spans="1:7" s="121" customFormat="1" x14ac:dyDescent="0.2">
      <c r="A273" s="229"/>
      <c r="B273" s="240"/>
      <c r="C273" s="240"/>
      <c r="D273" s="241"/>
      <c r="E273" s="241"/>
      <c r="F273" s="241"/>
      <c r="G273" s="234"/>
    </row>
    <row r="274" spans="1:7" x14ac:dyDescent="0.2">
      <c r="A274" s="242">
        <v>3147</v>
      </c>
      <c r="B274" s="243">
        <v>5213</v>
      </c>
      <c r="C274" s="244" t="s">
        <v>190</v>
      </c>
      <c r="D274" s="245">
        <v>0</v>
      </c>
      <c r="E274" s="246">
        <v>2223.442</v>
      </c>
      <c r="F274" s="245">
        <v>2223.442</v>
      </c>
      <c r="G274" s="247">
        <f t="shared" si="6"/>
        <v>100</v>
      </c>
    </row>
    <row r="275" spans="1:7" x14ac:dyDescent="0.2">
      <c r="A275" s="229">
        <v>3147</v>
      </c>
      <c r="B275" s="230">
        <v>5221</v>
      </c>
      <c r="C275" s="231" t="s">
        <v>217</v>
      </c>
      <c r="D275" s="232">
        <v>0</v>
      </c>
      <c r="E275" s="233">
        <v>772.43700000000001</v>
      </c>
      <c r="F275" s="232">
        <v>772.43700000000001</v>
      </c>
      <c r="G275" s="234">
        <f t="shared" si="6"/>
        <v>100</v>
      </c>
    </row>
    <row r="276" spans="1:7" x14ac:dyDescent="0.2">
      <c r="A276" s="229">
        <v>3147</v>
      </c>
      <c r="B276" s="230">
        <v>5331</v>
      </c>
      <c r="C276" s="231" t="s">
        <v>195</v>
      </c>
      <c r="D276" s="232">
        <v>16537</v>
      </c>
      <c r="E276" s="233">
        <v>18201</v>
      </c>
      <c r="F276" s="232">
        <v>16501</v>
      </c>
      <c r="G276" s="234">
        <f t="shared" si="6"/>
        <v>90.659853854183837</v>
      </c>
    </row>
    <row r="277" spans="1:7" x14ac:dyDescent="0.2">
      <c r="A277" s="229">
        <v>3147</v>
      </c>
      <c r="B277" s="230">
        <v>5336</v>
      </c>
      <c r="C277" s="231" t="s">
        <v>240</v>
      </c>
      <c r="D277" s="232">
        <v>0</v>
      </c>
      <c r="E277" s="233">
        <v>63117.341</v>
      </c>
      <c r="F277" s="232">
        <v>63117.341</v>
      </c>
      <c r="G277" s="234">
        <f t="shared" si="6"/>
        <v>100</v>
      </c>
    </row>
    <row r="278" spans="1:7" s="101" customFormat="1" x14ac:dyDescent="0.2">
      <c r="A278" s="235">
        <v>3147</v>
      </c>
      <c r="B278" s="236"/>
      <c r="C278" s="187" t="s">
        <v>256</v>
      </c>
      <c r="D278" s="237">
        <v>16537</v>
      </c>
      <c r="E278" s="238">
        <v>84314.22</v>
      </c>
      <c r="F278" s="237">
        <v>82614.22</v>
      </c>
      <c r="G278" s="239">
        <f t="shared" si="6"/>
        <v>97.983732755874399</v>
      </c>
    </row>
    <row r="279" spans="1:7" s="121" customFormat="1" x14ac:dyDescent="0.2">
      <c r="A279" s="229"/>
      <c r="B279" s="240"/>
      <c r="C279" s="240"/>
      <c r="D279" s="241"/>
      <c r="E279" s="241"/>
      <c r="F279" s="241"/>
      <c r="G279" s="234"/>
    </row>
    <row r="280" spans="1:7" x14ac:dyDescent="0.2">
      <c r="A280" s="242">
        <v>3149</v>
      </c>
      <c r="B280" s="243">
        <v>5331</v>
      </c>
      <c r="C280" s="244" t="s">
        <v>195</v>
      </c>
      <c r="D280" s="245">
        <v>5003</v>
      </c>
      <c r="E280" s="246">
        <v>7645.7860000000001</v>
      </c>
      <c r="F280" s="245">
        <v>7645.7860000000001</v>
      </c>
      <c r="G280" s="247">
        <f t="shared" si="6"/>
        <v>100</v>
      </c>
    </row>
    <row r="281" spans="1:7" x14ac:dyDescent="0.2">
      <c r="A281" s="229">
        <v>3149</v>
      </c>
      <c r="B281" s="230">
        <v>5336</v>
      </c>
      <c r="C281" s="231" t="s">
        <v>240</v>
      </c>
      <c r="D281" s="232">
        <v>0</v>
      </c>
      <c r="E281" s="233">
        <v>2629.71</v>
      </c>
      <c r="F281" s="232">
        <v>2629.6730400000001</v>
      </c>
      <c r="G281" s="234">
        <f t="shared" si="6"/>
        <v>99.998594521829403</v>
      </c>
    </row>
    <row r="282" spans="1:7" s="101" customFormat="1" x14ac:dyDescent="0.2">
      <c r="A282" s="235">
        <v>3149</v>
      </c>
      <c r="B282" s="236"/>
      <c r="C282" s="187" t="s">
        <v>257</v>
      </c>
      <c r="D282" s="237">
        <v>5003</v>
      </c>
      <c r="E282" s="238">
        <v>10275.495999999999</v>
      </c>
      <c r="F282" s="237">
        <v>10275.45904</v>
      </c>
      <c r="G282" s="239">
        <f t="shared" si="6"/>
        <v>99.999640309333984</v>
      </c>
    </row>
    <row r="283" spans="1:7" s="121" customFormat="1" x14ac:dyDescent="0.2">
      <c r="A283" s="229"/>
      <c r="B283" s="240"/>
      <c r="C283" s="240"/>
      <c r="D283" s="241"/>
      <c r="E283" s="241"/>
      <c r="F283" s="241"/>
      <c r="G283" s="234"/>
    </row>
    <row r="284" spans="1:7" x14ac:dyDescent="0.2">
      <c r="A284" s="242">
        <v>3150</v>
      </c>
      <c r="B284" s="243">
        <v>5212</v>
      </c>
      <c r="C284" s="244" t="s">
        <v>215</v>
      </c>
      <c r="D284" s="245">
        <v>0</v>
      </c>
      <c r="E284" s="246">
        <v>7240.5510000000004</v>
      </c>
      <c r="F284" s="245">
        <v>7240.5510000000004</v>
      </c>
      <c r="G284" s="247">
        <f t="shared" si="6"/>
        <v>100</v>
      </c>
    </row>
    <row r="285" spans="1:7" x14ac:dyDescent="0.2">
      <c r="A285" s="229">
        <v>3150</v>
      </c>
      <c r="B285" s="230">
        <v>5213</v>
      </c>
      <c r="C285" s="231" t="s">
        <v>190</v>
      </c>
      <c r="D285" s="232">
        <v>0</v>
      </c>
      <c r="E285" s="233">
        <v>30740.648000000001</v>
      </c>
      <c r="F285" s="232">
        <v>30740.648000000001</v>
      </c>
      <c r="G285" s="234">
        <f t="shared" si="6"/>
        <v>100</v>
      </c>
    </row>
    <row r="286" spans="1:7" x14ac:dyDescent="0.2">
      <c r="A286" s="229">
        <v>3150</v>
      </c>
      <c r="B286" s="230">
        <v>5221</v>
      </c>
      <c r="C286" s="231" t="s">
        <v>217</v>
      </c>
      <c r="D286" s="232">
        <v>0</v>
      </c>
      <c r="E286" s="233">
        <v>212.84299999999999</v>
      </c>
      <c r="F286" s="232">
        <v>212.84299999999999</v>
      </c>
      <c r="G286" s="234">
        <f t="shared" si="6"/>
        <v>100</v>
      </c>
    </row>
    <row r="287" spans="1:7" x14ac:dyDescent="0.2">
      <c r="A287" s="229">
        <v>3150</v>
      </c>
      <c r="B287" s="230">
        <v>5331</v>
      </c>
      <c r="C287" s="231" t="s">
        <v>195</v>
      </c>
      <c r="D287" s="232">
        <v>6046</v>
      </c>
      <c r="E287" s="233">
        <v>6046</v>
      </c>
      <c r="F287" s="232">
        <v>6046</v>
      </c>
      <c r="G287" s="234">
        <f t="shared" si="6"/>
        <v>100</v>
      </c>
    </row>
    <row r="288" spans="1:7" x14ac:dyDescent="0.2">
      <c r="A288" s="229">
        <v>3150</v>
      </c>
      <c r="B288" s="230">
        <v>5336</v>
      </c>
      <c r="C288" s="231" t="s">
        <v>240</v>
      </c>
      <c r="D288" s="232">
        <v>0</v>
      </c>
      <c r="E288" s="233">
        <v>58566.000999999997</v>
      </c>
      <c r="F288" s="232">
        <v>58566</v>
      </c>
      <c r="G288" s="234">
        <f t="shared" si="6"/>
        <v>99.999998292524708</v>
      </c>
    </row>
    <row r="289" spans="1:7" s="101" customFormat="1" x14ac:dyDescent="0.2">
      <c r="A289" s="235">
        <v>3150</v>
      </c>
      <c r="B289" s="236"/>
      <c r="C289" s="187" t="s">
        <v>258</v>
      </c>
      <c r="D289" s="237">
        <v>6046</v>
      </c>
      <c r="E289" s="238">
        <v>102806.04300000001</v>
      </c>
      <c r="F289" s="237">
        <v>102806.042</v>
      </c>
      <c r="G289" s="239">
        <f t="shared" si="6"/>
        <v>99.999999027294535</v>
      </c>
    </row>
    <row r="290" spans="1:7" s="121" customFormat="1" x14ac:dyDescent="0.2">
      <c r="A290" s="229"/>
      <c r="B290" s="240"/>
      <c r="C290" s="240"/>
      <c r="D290" s="241"/>
      <c r="E290" s="241"/>
      <c r="F290" s="241"/>
      <c r="G290" s="234"/>
    </row>
    <row r="291" spans="1:7" x14ac:dyDescent="0.2">
      <c r="A291" s="242">
        <v>3231</v>
      </c>
      <c r="B291" s="243">
        <v>5169</v>
      </c>
      <c r="C291" s="244" t="s">
        <v>188</v>
      </c>
      <c r="D291" s="245">
        <v>0</v>
      </c>
      <c r="E291" s="246">
        <v>435.6</v>
      </c>
      <c r="F291" s="245">
        <v>226.42</v>
      </c>
      <c r="G291" s="247">
        <f t="shared" si="6"/>
        <v>51.978879706152426</v>
      </c>
    </row>
    <row r="292" spans="1:7" x14ac:dyDescent="0.2">
      <c r="A292" s="229">
        <v>3231</v>
      </c>
      <c r="B292" s="230">
        <v>5171</v>
      </c>
      <c r="C292" s="231" t="s">
        <v>211</v>
      </c>
      <c r="D292" s="232">
        <v>0</v>
      </c>
      <c r="E292" s="233">
        <v>4518</v>
      </c>
      <c r="F292" s="232">
        <v>2560.4699999999998</v>
      </c>
      <c r="G292" s="234">
        <f t="shared" si="6"/>
        <v>56.672642762284184</v>
      </c>
    </row>
    <row r="293" spans="1:7" x14ac:dyDescent="0.2">
      <c r="A293" s="229">
        <v>3231</v>
      </c>
      <c r="B293" s="230">
        <v>5213</v>
      </c>
      <c r="C293" s="231" t="s">
        <v>190</v>
      </c>
      <c r="D293" s="232">
        <v>0</v>
      </c>
      <c r="E293" s="233">
        <v>28279.218000000001</v>
      </c>
      <c r="F293" s="232">
        <v>28279.218000000001</v>
      </c>
      <c r="G293" s="234">
        <f t="shared" si="6"/>
        <v>100</v>
      </c>
    </row>
    <row r="294" spans="1:7" x14ac:dyDescent="0.2">
      <c r="A294" s="229">
        <v>3231</v>
      </c>
      <c r="B294" s="230">
        <v>5221</v>
      </c>
      <c r="C294" s="231" t="s">
        <v>217</v>
      </c>
      <c r="D294" s="232">
        <v>0</v>
      </c>
      <c r="E294" s="233">
        <v>11830.538</v>
      </c>
      <c r="F294" s="232">
        <v>11830.538</v>
      </c>
      <c r="G294" s="234">
        <f t="shared" si="6"/>
        <v>100</v>
      </c>
    </row>
    <row r="295" spans="1:7" x14ac:dyDescent="0.2">
      <c r="A295" s="229">
        <v>3231</v>
      </c>
      <c r="B295" s="230">
        <v>5331</v>
      </c>
      <c r="C295" s="231" t="s">
        <v>195</v>
      </c>
      <c r="D295" s="232">
        <v>2626</v>
      </c>
      <c r="E295" s="233">
        <v>3347</v>
      </c>
      <c r="F295" s="232">
        <v>3347</v>
      </c>
      <c r="G295" s="234">
        <f t="shared" si="6"/>
        <v>100</v>
      </c>
    </row>
    <row r="296" spans="1:7" x14ac:dyDescent="0.2">
      <c r="A296" s="229">
        <v>3231</v>
      </c>
      <c r="B296" s="230">
        <v>5336</v>
      </c>
      <c r="C296" s="231" t="s">
        <v>240</v>
      </c>
      <c r="D296" s="232">
        <v>0</v>
      </c>
      <c r="E296" s="233">
        <v>484513.93099999998</v>
      </c>
      <c r="F296" s="232">
        <v>484513.92799999996</v>
      </c>
      <c r="G296" s="234">
        <f t="shared" si="6"/>
        <v>99.999999380822743</v>
      </c>
    </row>
    <row r="297" spans="1:7" x14ac:dyDescent="0.2">
      <c r="A297" s="229">
        <v>3231</v>
      </c>
      <c r="B297" s="230">
        <v>5339</v>
      </c>
      <c r="C297" s="231" t="s">
        <v>221</v>
      </c>
      <c r="D297" s="232">
        <v>0</v>
      </c>
      <c r="E297" s="233">
        <v>71463.13</v>
      </c>
      <c r="F297" s="232">
        <v>71463.13</v>
      </c>
      <c r="G297" s="234">
        <f t="shared" si="6"/>
        <v>100</v>
      </c>
    </row>
    <row r="298" spans="1:7" s="101" customFormat="1" x14ac:dyDescent="0.2">
      <c r="A298" s="235">
        <v>3231</v>
      </c>
      <c r="B298" s="236"/>
      <c r="C298" s="187" t="s">
        <v>259</v>
      </c>
      <c r="D298" s="237">
        <v>2626</v>
      </c>
      <c r="E298" s="238">
        <v>604387.41700000002</v>
      </c>
      <c r="F298" s="237">
        <v>602220.70400000003</v>
      </c>
      <c r="G298" s="239">
        <f t="shared" si="6"/>
        <v>99.64150262909925</v>
      </c>
    </row>
    <row r="299" spans="1:7" s="121" customFormat="1" x14ac:dyDescent="0.2">
      <c r="A299" s="229"/>
      <c r="B299" s="240"/>
      <c r="C299" s="240"/>
      <c r="D299" s="241"/>
      <c r="E299" s="241"/>
      <c r="F299" s="241"/>
      <c r="G299" s="234"/>
    </row>
    <row r="300" spans="1:7" x14ac:dyDescent="0.2">
      <c r="A300" s="242">
        <v>3233</v>
      </c>
      <c r="B300" s="243">
        <v>5213</v>
      </c>
      <c r="C300" s="244" t="s">
        <v>190</v>
      </c>
      <c r="D300" s="245">
        <v>0</v>
      </c>
      <c r="E300" s="246">
        <v>798.13699999999994</v>
      </c>
      <c r="F300" s="245">
        <v>798.13699999999994</v>
      </c>
      <c r="G300" s="247">
        <f t="shared" si="6"/>
        <v>100</v>
      </c>
    </row>
    <row r="301" spans="1:7" x14ac:dyDescent="0.2">
      <c r="A301" s="229">
        <v>3233</v>
      </c>
      <c r="B301" s="230">
        <v>5331</v>
      </c>
      <c r="C301" s="231" t="s">
        <v>195</v>
      </c>
      <c r="D301" s="232">
        <v>2818</v>
      </c>
      <c r="E301" s="233">
        <v>3756</v>
      </c>
      <c r="F301" s="232">
        <v>3756</v>
      </c>
      <c r="G301" s="234">
        <f t="shared" si="6"/>
        <v>100</v>
      </c>
    </row>
    <row r="302" spans="1:7" x14ac:dyDescent="0.2">
      <c r="A302" s="229">
        <v>3233</v>
      </c>
      <c r="B302" s="230">
        <v>5336</v>
      </c>
      <c r="C302" s="231" t="s">
        <v>240</v>
      </c>
      <c r="D302" s="232">
        <v>0</v>
      </c>
      <c r="E302" s="233">
        <v>7699.0550000000003</v>
      </c>
      <c r="F302" s="232">
        <v>7699.0550000000003</v>
      </c>
      <c r="G302" s="234">
        <f t="shared" si="6"/>
        <v>100</v>
      </c>
    </row>
    <row r="303" spans="1:7" x14ac:dyDescent="0.2">
      <c r="A303" s="229">
        <v>3233</v>
      </c>
      <c r="B303" s="230">
        <v>5339</v>
      </c>
      <c r="C303" s="231" t="s">
        <v>221</v>
      </c>
      <c r="D303" s="232">
        <v>0</v>
      </c>
      <c r="E303" s="233">
        <v>142993.49900000001</v>
      </c>
      <c r="F303" s="232">
        <v>142993.49900000001</v>
      </c>
      <c r="G303" s="234">
        <f t="shared" si="6"/>
        <v>100</v>
      </c>
    </row>
    <row r="304" spans="1:7" s="101" customFormat="1" x14ac:dyDescent="0.2">
      <c r="A304" s="235">
        <v>3233</v>
      </c>
      <c r="B304" s="236"/>
      <c r="C304" s="187" t="s">
        <v>260</v>
      </c>
      <c r="D304" s="237">
        <v>2818</v>
      </c>
      <c r="E304" s="238">
        <v>155246.69099999999</v>
      </c>
      <c r="F304" s="237">
        <v>155246.69099999999</v>
      </c>
      <c r="G304" s="239">
        <f t="shared" si="6"/>
        <v>100</v>
      </c>
    </row>
    <row r="305" spans="1:7" s="121" customFormat="1" x14ac:dyDescent="0.2">
      <c r="A305" s="229"/>
      <c r="B305" s="240"/>
      <c r="C305" s="240"/>
      <c r="D305" s="241"/>
      <c r="E305" s="241"/>
      <c r="F305" s="241"/>
      <c r="G305" s="234"/>
    </row>
    <row r="306" spans="1:7" x14ac:dyDescent="0.2">
      <c r="A306" s="242">
        <v>3291</v>
      </c>
      <c r="B306" s="243">
        <v>5169</v>
      </c>
      <c r="C306" s="244" t="s">
        <v>188</v>
      </c>
      <c r="D306" s="245">
        <v>30</v>
      </c>
      <c r="E306" s="246">
        <v>10</v>
      </c>
      <c r="F306" s="245">
        <v>10</v>
      </c>
      <c r="G306" s="247">
        <f t="shared" si="6"/>
        <v>100</v>
      </c>
    </row>
    <row r="307" spans="1:7" x14ac:dyDescent="0.2">
      <c r="A307" s="229">
        <v>3291</v>
      </c>
      <c r="B307" s="230">
        <v>5493</v>
      </c>
      <c r="C307" s="231" t="s">
        <v>261</v>
      </c>
      <c r="D307" s="232">
        <v>300</v>
      </c>
      <c r="E307" s="233">
        <v>240</v>
      </c>
      <c r="F307" s="232">
        <v>240</v>
      </c>
      <c r="G307" s="234">
        <f t="shared" si="6"/>
        <v>100</v>
      </c>
    </row>
    <row r="308" spans="1:7" s="101" customFormat="1" x14ac:dyDescent="0.2">
      <c r="A308" s="235">
        <v>3291</v>
      </c>
      <c r="B308" s="236"/>
      <c r="C308" s="187" t="s">
        <v>262</v>
      </c>
      <c r="D308" s="237">
        <v>330</v>
      </c>
      <c r="E308" s="238">
        <v>250</v>
      </c>
      <c r="F308" s="237">
        <v>250</v>
      </c>
      <c r="G308" s="239">
        <f t="shared" si="6"/>
        <v>100</v>
      </c>
    </row>
    <row r="309" spans="1:7" s="121" customFormat="1" x14ac:dyDescent="0.2">
      <c r="A309" s="229"/>
      <c r="B309" s="240"/>
      <c r="C309" s="240"/>
      <c r="D309" s="241"/>
      <c r="E309" s="241"/>
      <c r="F309" s="241"/>
      <c r="G309" s="255"/>
    </row>
    <row r="310" spans="1:7" x14ac:dyDescent="0.2">
      <c r="A310" s="242">
        <v>3299</v>
      </c>
      <c r="B310" s="243">
        <v>5011</v>
      </c>
      <c r="C310" s="244" t="s">
        <v>232</v>
      </c>
      <c r="D310" s="245">
        <v>0</v>
      </c>
      <c r="E310" s="246">
        <v>2504.38</v>
      </c>
      <c r="F310" s="245">
        <v>2004.11339</v>
      </c>
      <c r="G310" s="247">
        <f t="shared" ref="G310:G378" si="7">F310/E310*100</f>
        <v>80.024332968638944</v>
      </c>
    </row>
    <row r="311" spans="1:7" x14ac:dyDescent="0.2">
      <c r="A311" s="229">
        <v>3299</v>
      </c>
      <c r="B311" s="230">
        <v>5021</v>
      </c>
      <c r="C311" s="231" t="s">
        <v>203</v>
      </c>
      <c r="D311" s="232">
        <v>0</v>
      </c>
      <c r="E311" s="233">
        <v>486.75</v>
      </c>
      <c r="F311" s="232">
        <v>294.16000000000003</v>
      </c>
      <c r="G311" s="234">
        <f t="shared" si="7"/>
        <v>60.43348741653827</v>
      </c>
    </row>
    <row r="312" spans="1:7" x14ac:dyDescent="0.2">
      <c r="A312" s="229">
        <v>3299</v>
      </c>
      <c r="B312" s="230">
        <v>5031</v>
      </c>
      <c r="C312" s="231" t="s">
        <v>233</v>
      </c>
      <c r="D312" s="232">
        <v>0</v>
      </c>
      <c r="E312" s="233">
        <v>636.14</v>
      </c>
      <c r="F312" s="232">
        <v>500.935</v>
      </c>
      <c r="G312" s="234">
        <f t="shared" si="7"/>
        <v>78.746030747948566</v>
      </c>
    </row>
    <row r="313" spans="1:7" x14ac:dyDescent="0.2">
      <c r="A313" s="229">
        <v>3299</v>
      </c>
      <c r="B313" s="230">
        <v>5032</v>
      </c>
      <c r="C313" s="231" t="s">
        <v>234</v>
      </c>
      <c r="D313" s="232">
        <v>0</v>
      </c>
      <c r="E313" s="233">
        <v>228.06</v>
      </c>
      <c r="F313" s="232">
        <v>180.26900000000003</v>
      </c>
      <c r="G313" s="234">
        <f t="shared" si="7"/>
        <v>79.044549679908812</v>
      </c>
    </row>
    <row r="314" spans="1:7" x14ac:dyDescent="0.2">
      <c r="A314" s="229">
        <v>3299</v>
      </c>
      <c r="B314" s="230">
        <v>5038</v>
      </c>
      <c r="C314" s="231" t="s">
        <v>235</v>
      </c>
      <c r="D314" s="232">
        <v>0</v>
      </c>
      <c r="E314" s="233">
        <v>12.91</v>
      </c>
      <c r="F314" s="232">
        <v>8.3149999999999995</v>
      </c>
      <c r="G314" s="234">
        <f t="shared" si="7"/>
        <v>64.407436096049565</v>
      </c>
    </row>
    <row r="315" spans="1:7" x14ac:dyDescent="0.2">
      <c r="A315" s="229">
        <v>3299</v>
      </c>
      <c r="B315" s="230">
        <v>5041</v>
      </c>
      <c r="C315" s="231" t="s">
        <v>196</v>
      </c>
      <c r="D315" s="232">
        <v>0</v>
      </c>
      <c r="E315" s="233">
        <v>2284.61</v>
      </c>
      <c r="F315" s="232">
        <v>2284.6010000000001</v>
      </c>
      <c r="G315" s="234">
        <f t="shared" si="7"/>
        <v>99.999606059677575</v>
      </c>
    </row>
    <row r="316" spans="1:7" x14ac:dyDescent="0.2">
      <c r="A316" s="229">
        <v>3299</v>
      </c>
      <c r="B316" s="230">
        <v>5042</v>
      </c>
      <c r="C316" s="231" t="s">
        <v>263</v>
      </c>
      <c r="D316" s="232">
        <v>7840</v>
      </c>
      <c r="E316" s="233">
        <v>7012</v>
      </c>
      <c r="F316" s="232">
        <v>7011.5569999999998</v>
      </c>
      <c r="G316" s="234">
        <f t="shared" si="7"/>
        <v>99.993682258984592</v>
      </c>
    </row>
    <row r="317" spans="1:7" x14ac:dyDescent="0.2">
      <c r="A317" s="229">
        <v>3299</v>
      </c>
      <c r="B317" s="230">
        <v>5136</v>
      </c>
      <c r="C317" s="231" t="s">
        <v>264</v>
      </c>
      <c r="D317" s="232">
        <v>0</v>
      </c>
      <c r="E317" s="233">
        <v>15</v>
      </c>
      <c r="F317" s="232">
        <v>13.260999999999999</v>
      </c>
      <c r="G317" s="234">
        <f t="shared" si="7"/>
        <v>88.406666666666666</v>
      </c>
    </row>
    <row r="318" spans="1:7" x14ac:dyDescent="0.2">
      <c r="A318" s="229">
        <v>3299</v>
      </c>
      <c r="B318" s="230">
        <v>5137</v>
      </c>
      <c r="C318" s="231" t="s">
        <v>197</v>
      </c>
      <c r="D318" s="232">
        <v>0</v>
      </c>
      <c r="E318" s="233">
        <v>200</v>
      </c>
      <c r="F318" s="232">
        <v>79.542000000000002</v>
      </c>
      <c r="G318" s="234">
        <f t="shared" si="7"/>
        <v>39.771000000000001</v>
      </c>
    </row>
    <row r="319" spans="1:7" x14ac:dyDescent="0.2">
      <c r="A319" s="229">
        <v>3299</v>
      </c>
      <c r="B319" s="230">
        <v>5139</v>
      </c>
      <c r="C319" s="231" t="s">
        <v>187</v>
      </c>
      <c r="D319" s="232">
        <v>20</v>
      </c>
      <c r="E319" s="233">
        <v>569.54999999999995</v>
      </c>
      <c r="F319" s="232">
        <v>341.7679</v>
      </c>
      <c r="G319" s="234">
        <f t="shared" si="7"/>
        <v>60.00665437626197</v>
      </c>
    </row>
    <row r="320" spans="1:7" x14ac:dyDescent="0.2">
      <c r="A320" s="229">
        <v>3299</v>
      </c>
      <c r="B320" s="230">
        <v>5162</v>
      </c>
      <c r="C320" s="231" t="s">
        <v>236</v>
      </c>
      <c r="D320" s="232">
        <v>0</v>
      </c>
      <c r="E320" s="233">
        <v>6</v>
      </c>
      <c r="F320" s="232">
        <v>2.8912399999999998</v>
      </c>
      <c r="G320" s="234">
        <f t="shared" si="7"/>
        <v>48.187333333333335</v>
      </c>
    </row>
    <row r="321" spans="1:7" x14ac:dyDescent="0.2">
      <c r="A321" s="229">
        <v>3299</v>
      </c>
      <c r="B321" s="230">
        <v>5164</v>
      </c>
      <c r="C321" s="231" t="s">
        <v>198</v>
      </c>
      <c r="D321" s="232">
        <v>31</v>
      </c>
      <c r="E321" s="233">
        <v>250</v>
      </c>
      <c r="F321" s="232">
        <v>70.2</v>
      </c>
      <c r="G321" s="234">
        <f t="shared" si="7"/>
        <v>28.08</v>
      </c>
    </row>
    <row r="322" spans="1:7" x14ac:dyDescent="0.2">
      <c r="A322" s="229">
        <v>3299</v>
      </c>
      <c r="B322" s="230">
        <v>5167</v>
      </c>
      <c r="C322" s="231" t="s">
        <v>209</v>
      </c>
      <c r="D322" s="232">
        <v>0</v>
      </c>
      <c r="E322" s="233">
        <v>233.51</v>
      </c>
      <c r="F322" s="232">
        <v>107.495</v>
      </c>
      <c r="G322" s="234">
        <f t="shared" si="7"/>
        <v>46.034431073615693</v>
      </c>
    </row>
    <row r="323" spans="1:7" x14ac:dyDescent="0.2">
      <c r="A323" s="229">
        <v>3299</v>
      </c>
      <c r="B323" s="230">
        <v>5168</v>
      </c>
      <c r="C323" s="231" t="s">
        <v>210</v>
      </c>
      <c r="D323" s="232">
        <v>1774</v>
      </c>
      <c r="E323" s="233">
        <v>668</v>
      </c>
      <c r="F323" s="232">
        <v>647.245</v>
      </c>
      <c r="G323" s="234">
        <f t="shared" si="7"/>
        <v>96.892964071856298</v>
      </c>
    </row>
    <row r="324" spans="1:7" x14ac:dyDescent="0.2">
      <c r="A324" s="229">
        <v>3299</v>
      </c>
      <c r="B324" s="230">
        <v>5169</v>
      </c>
      <c r="C324" s="231" t="s">
        <v>188</v>
      </c>
      <c r="D324" s="232">
        <v>13148</v>
      </c>
      <c r="E324" s="233">
        <v>9116.9599999999991</v>
      </c>
      <c r="F324" s="232">
        <v>749.77769999999998</v>
      </c>
      <c r="G324" s="234">
        <f t="shared" si="7"/>
        <v>8.2239880398729408</v>
      </c>
    </row>
    <row r="325" spans="1:7" x14ac:dyDescent="0.2">
      <c r="A325" s="229">
        <v>3299</v>
      </c>
      <c r="B325" s="230">
        <v>5173</v>
      </c>
      <c r="C325" s="231" t="s">
        <v>212</v>
      </c>
      <c r="D325" s="232">
        <v>0</v>
      </c>
      <c r="E325" s="233">
        <v>740.43</v>
      </c>
      <c r="F325" s="232">
        <v>219.33</v>
      </c>
      <c r="G325" s="234">
        <f t="shared" si="7"/>
        <v>29.621976419107821</v>
      </c>
    </row>
    <row r="326" spans="1:7" x14ac:dyDescent="0.2">
      <c r="A326" s="229">
        <v>3299</v>
      </c>
      <c r="B326" s="230">
        <v>5175</v>
      </c>
      <c r="C326" s="231" t="s">
        <v>189</v>
      </c>
      <c r="D326" s="232">
        <v>129</v>
      </c>
      <c r="E326" s="233">
        <v>384.5</v>
      </c>
      <c r="F326" s="232">
        <v>190.19990000000001</v>
      </c>
      <c r="G326" s="234">
        <f t="shared" si="7"/>
        <v>49.466814044213272</v>
      </c>
    </row>
    <row r="327" spans="1:7" x14ac:dyDescent="0.2">
      <c r="A327" s="229">
        <v>3299</v>
      </c>
      <c r="B327" s="230">
        <v>5179</v>
      </c>
      <c r="C327" s="231" t="s">
        <v>213</v>
      </c>
      <c r="D327" s="232">
        <v>1210</v>
      </c>
      <c r="E327" s="233">
        <v>1331</v>
      </c>
      <c r="F327" s="232">
        <v>1210</v>
      </c>
      <c r="G327" s="234">
        <f t="shared" si="7"/>
        <v>90.909090909090907</v>
      </c>
    </row>
    <row r="328" spans="1:7" x14ac:dyDescent="0.2">
      <c r="A328" s="229">
        <v>3299</v>
      </c>
      <c r="B328" s="230">
        <v>5194</v>
      </c>
      <c r="C328" s="231" t="s">
        <v>214</v>
      </c>
      <c r="D328" s="232">
        <v>210</v>
      </c>
      <c r="E328" s="233">
        <v>44</v>
      </c>
      <c r="F328" s="232">
        <v>28</v>
      </c>
      <c r="G328" s="234">
        <f t="shared" si="7"/>
        <v>63.636363636363633</v>
      </c>
    </row>
    <row r="329" spans="1:7" x14ac:dyDescent="0.2">
      <c r="A329" s="229">
        <v>3299</v>
      </c>
      <c r="B329" s="230">
        <v>5213</v>
      </c>
      <c r="C329" s="231" t="s">
        <v>190</v>
      </c>
      <c r="D329" s="232">
        <v>0</v>
      </c>
      <c r="E329" s="233">
        <v>6338.6</v>
      </c>
      <c r="F329" s="232">
        <v>5337.1547599999994</v>
      </c>
      <c r="G329" s="234">
        <f t="shared" si="7"/>
        <v>84.20084498154165</v>
      </c>
    </row>
    <row r="330" spans="1:7" x14ac:dyDescent="0.2">
      <c r="A330" s="229">
        <v>3299</v>
      </c>
      <c r="B330" s="230">
        <v>5221</v>
      </c>
      <c r="C330" s="231" t="s">
        <v>217</v>
      </c>
      <c r="D330" s="232">
        <v>0</v>
      </c>
      <c r="E330" s="233">
        <v>1129.33</v>
      </c>
      <c r="F330" s="232">
        <v>1129.3017500000001</v>
      </c>
      <c r="G330" s="234">
        <f t="shared" si="7"/>
        <v>99.997498516819718</v>
      </c>
    </row>
    <row r="331" spans="1:7" x14ac:dyDescent="0.2">
      <c r="A331" s="229">
        <v>3299</v>
      </c>
      <c r="B331" s="230">
        <v>5222</v>
      </c>
      <c r="C331" s="231" t="s">
        <v>191</v>
      </c>
      <c r="D331" s="232">
        <v>0</v>
      </c>
      <c r="E331" s="233">
        <v>9970.49</v>
      </c>
      <c r="F331" s="232">
        <v>8970.4369999999999</v>
      </c>
      <c r="G331" s="234">
        <f t="shared" si="7"/>
        <v>89.969871089585368</v>
      </c>
    </row>
    <row r="332" spans="1:7" x14ac:dyDescent="0.2">
      <c r="A332" s="229">
        <v>3299</v>
      </c>
      <c r="B332" s="230">
        <v>5229</v>
      </c>
      <c r="C332" s="231" t="s">
        <v>199</v>
      </c>
      <c r="D332" s="232">
        <v>2790</v>
      </c>
      <c r="E332" s="233">
        <v>4980.7</v>
      </c>
      <c r="F332" s="232">
        <v>4873.6940000000013</v>
      </c>
      <c r="G332" s="234">
        <f t="shared" si="7"/>
        <v>97.851587126307578</v>
      </c>
    </row>
    <row r="333" spans="1:7" x14ac:dyDescent="0.2">
      <c r="A333" s="229">
        <v>3299</v>
      </c>
      <c r="B333" s="230">
        <v>5321</v>
      </c>
      <c r="C333" s="231" t="s">
        <v>218</v>
      </c>
      <c r="D333" s="232">
        <v>660</v>
      </c>
      <c r="E333" s="233">
        <v>7972.67</v>
      </c>
      <c r="F333" s="232">
        <v>7951.7357599999996</v>
      </c>
      <c r="G333" s="234">
        <f t="shared" si="7"/>
        <v>99.737424978081364</v>
      </c>
    </row>
    <row r="334" spans="1:7" x14ac:dyDescent="0.2">
      <c r="A334" s="229">
        <v>3299</v>
      </c>
      <c r="B334" s="230">
        <v>5331</v>
      </c>
      <c r="C334" s="231" t="s">
        <v>195</v>
      </c>
      <c r="D334" s="232">
        <v>52781</v>
      </c>
      <c r="E334" s="233">
        <v>2780.279</v>
      </c>
      <c r="F334" s="232">
        <v>2776.4589999999998</v>
      </c>
      <c r="G334" s="234">
        <f t="shared" si="7"/>
        <v>99.862603717108954</v>
      </c>
    </row>
    <row r="335" spans="1:7" x14ac:dyDescent="0.2">
      <c r="A335" s="229">
        <v>3299</v>
      </c>
      <c r="B335" s="230">
        <v>5332</v>
      </c>
      <c r="C335" s="231" t="s">
        <v>220</v>
      </c>
      <c r="D335" s="232">
        <v>21000</v>
      </c>
      <c r="E335" s="233">
        <v>15933.03</v>
      </c>
      <c r="F335" s="232">
        <v>15933.005999999999</v>
      </c>
      <c r="G335" s="234">
        <f t="shared" si="7"/>
        <v>99.999849369517278</v>
      </c>
    </row>
    <row r="336" spans="1:7" x14ac:dyDescent="0.2">
      <c r="A336" s="229">
        <v>3299</v>
      </c>
      <c r="B336" s="230">
        <v>5336</v>
      </c>
      <c r="C336" s="231" t="s">
        <v>240</v>
      </c>
      <c r="D336" s="232">
        <v>0</v>
      </c>
      <c r="E336" s="233">
        <v>55398.608</v>
      </c>
      <c r="F336" s="232">
        <v>53398.402129999988</v>
      </c>
      <c r="G336" s="234">
        <f t="shared" si="7"/>
        <v>96.389429369777645</v>
      </c>
    </row>
    <row r="337" spans="1:7" x14ac:dyDescent="0.2">
      <c r="A337" s="229">
        <v>3299</v>
      </c>
      <c r="B337" s="230">
        <v>5339</v>
      </c>
      <c r="C337" s="231" t="s">
        <v>221</v>
      </c>
      <c r="D337" s="232">
        <v>0</v>
      </c>
      <c r="E337" s="233">
        <v>1227</v>
      </c>
      <c r="F337" s="232">
        <v>1227</v>
      </c>
      <c r="G337" s="234">
        <f t="shared" si="7"/>
        <v>100</v>
      </c>
    </row>
    <row r="338" spans="1:7" x14ac:dyDescent="0.2">
      <c r="A338" s="229">
        <v>3299</v>
      </c>
      <c r="B338" s="230">
        <v>5363</v>
      </c>
      <c r="C338" s="231" t="s">
        <v>265</v>
      </c>
      <c r="D338" s="232">
        <v>0</v>
      </c>
      <c r="E338" s="233">
        <v>6101</v>
      </c>
      <c r="F338" s="232">
        <v>0</v>
      </c>
      <c r="G338" s="234">
        <f t="shared" si="7"/>
        <v>0</v>
      </c>
    </row>
    <row r="339" spans="1:7" x14ac:dyDescent="0.2">
      <c r="A339" s="229">
        <v>3299</v>
      </c>
      <c r="B339" s="230">
        <v>5492</v>
      </c>
      <c r="C339" s="231" t="s">
        <v>266</v>
      </c>
      <c r="D339" s="232">
        <v>250</v>
      </c>
      <c r="E339" s="233">
        <v>255</v>
      </c>
      <c r="F339" s="232">
        <v>215</v>
      </c>
      <c r="G339" s="234">
        <f t="shared" si="7"/>
        <v>84.313725490196077</v>
      </c>
    </row>
    <row r="340" spans="1:7" x14ac:dyDescent="0.2">
      <c r="A340" s="229">
        <v>3299</v>
      </c>
      <c r="B340" s="230">
        <v>5493</v>
      </c>
      <c r="C340" s="231" t="s">
        <v>261</v>
      </c>
      <c r="D340" s="232">
        <v>0</v>
      </c>
      <c r="E340" s="233">
        <v>50</v>
      </c>
      <c r="F340" s="232">
        <v>50</v>
      </c>
      <c r="G340" s="234">
        <f t="shared" si="7"/>
        <v>100</v>
      </c>
    </row>
    <row r="341" spans="1:7" x14ac:dyDescent="0.2">
      <c r="A341" s="229">
        <v>3299</v>
      </c>
      <c r="B341" s="230">
        <v>5494</v>
      </c>
      <c r="C341" s="231" t="s">
        <v>200</v>
      </c>
      <c r="D341" s="232">
        <v>0</v>
      </c>
      <c r="E341" s="233">
        <v>111.5</v>
      </c>
      <c r="F341" s="232">
        <v>111.5</v>
      </c>
      <c r="G341" s="234">
        <f t="shared" si="7"/>
        <v>100</v>
      </c>
    </row>
    <row r="342" spans="1:7" s="101" customFormat="1" x14ac:dyDescent="0.2">
      <c r="A342" s="235">
        <v>3299</v>
      </c>
      <c r="B342" s="236"/>
      <c r="C342" s="187" t="s">
        <v>101</v>
      </c>
      <c r="D342" s="237">
        <v>101843</v>
      </c>
      <c r="E342" s="238">
        <v>138972.00700000001</v>
      </c>
      <c r="F342" s="237">
        <v>117917.35053000001</v>
      </c>
      <c r="G342" s="239">
        <f t="shared" si="7"/>
        <v>84.849714036295097</v>
      </c>
    </row>
    <row r="343" spans="1:7" s="257" customFormat="1" x14ac:dyDescent="0.2">
      <c r="A343" s="229"/>
      <c r="B343" s="240"/>
      <c r="C343" s="240"/>
      <c r="D343" s="241"/>
      <c r="E343" s="241"/>
      <c r="F343" s="241"/>
      <c r="G343" s="256"/>
    </row>
    <row r="344" spans="1:7" x14ac:dyDescent="0.2">
      <c r="A344" s="242">
        <v>3311</v>
      </c>
      <c r="B344" s="243">
        <v>5213</v>
      </c>
      <c r="C344" s="244" t="s">
        <v>190</v>
      </c>
      <c r="D344" s="245">
        <v>600</v>
      </c>
      <c r="E344" s="246">
        <v>1603</v>
      </c>
      <c r="F344" s="245">
        <v>1603</v>
      </c>
      <c r="G344" s="247">
        <f t="shared" si="7"/>
        <v>100</v>
      </c>
    </row>
    <row r="345" spans="1:7" x14ac:dyDescent="0.2">
      <c r="A345" s="229">
        <v>3311</v>
      </c>
      <c r="B345" s="230">
        <v>5222</v>
      </c>
      <c r="C345" s="231" t="s">
        <v>191</v>
      </c>
      <c r="D345" s="232">
        <v>0</v>
      </c>
      <c r="E345" s="233">
        <v>1520</v>
      </c>
      <c r="F345" s="232">
        <v>1520</v>
      </c>
      <c r="G345" s="234">
        <f t="shared" si="7"/>
        <v>100</v>
      </c>
    </row>
    <row r="346" spans="1:7" x14ac:dyDescent="0.2">
      <c r="A346" s="229">
        <v>3311</v>
      </c>
      <c r="B346" s="230">
        <v>5321</v>
      </c>
      <c r="C346" s="231" t="s">
        <v>218</v>
      </c>
      <c r="D346" s="232">
        <v>8150</v>
      </c>
      <c r="E346" s="233">
        <v>5568.7</v>
      </c>
      <c r="F346" s="232">
        <v>5564</v>
      </c>
      <c r="G346" s="234">
        <f t="shared" si="7"/>
        <v>99.91559969113078</v>
      </c>
    </row>
    <row r="347" spans="1:7" x14ac:dyDescent="0.2">
      <c r="A347" s="229">
        <v>3311</v>
      </c>
      <c r="B347" s="230">
        <v>5331</v>
      </c>
      <c r="C347" s="231" t="s">
        <v>195</v>
      </c>
      <c r="D347" s="232">
        <v>58059</v>
      </c>
      <c r="E347" s="233">
        <v>58059</v>
      </c>
      <c r="F347" s="232">
        <v>58059</v>
      </c>
      <c r="G347" s="234">
        <f t="shared" si="7"/>
        <v>100</v>
      </c>
    </row>
    <row r="348" spans="1:7" x14ac:dyDescent="0.2">
      <c r="A348" s="229">
        <v>3311</v>
      </c>
      <c r="B348" s="230">
        <v>5336</v>
      </c>
      <c r="C348" s="231" t="s">
        <v>240</v>
      </c>
      <c r="D348" s="232">
        <v>0</v>
      </c>
      <c r="E348" s="233">
        <v>3900</v>
      </c>
      <c r="F348" s="232">
        <v>3900</v>
      </c>
      <c r="G348" s="234">
        <f t="shared" si="7"/>
        <v>100</v>
      </c>
    </row>
    <row r="349" spans="1:7" s="101" customFormat="1" x14ac:dyDescent="0.2">
      <c r="A349" s="235">
        <v>3311</v>
      </c>
      <c r="B349" s="236"/>
      <c r="C349" s="187" t="s">
        <v>267</v>
      </c>
      <c r="D349" s="237">
        <v>66809</v>
      </c>
      <c r="E349" s="238">
        <v>70650.7</v>
      </c>
      <c r="F349" s="237">
        <v>70646</v>
      </c>
      <c r="G349" s="239">
        <f t="shared" si="7"/>
        <v>99.993347553527428</v>
      </c>
    </row>
    <row r="350" spans="1:7" s="257" customFormat="1" x14ac:dyDescent="0.2">
      <c r="A350" s="229"/>
      <c r="B350" s="240"/>
      <c r="C350" s="240"/>
      <c r="D350" s="241"/>
      <c r="E350" s="241"/>
      <c r="F350" s="241"/>
      <c r="G350" s="256"/>
    </row>
    <row r="351" spans="1:7" x14ac:dyDescent="0.2">
      <c r="A351" s="242">
        <v>3312</v>
      </c>
      <c r="B351" s="243">
        <v>5212</v>
      </c>
      <c r="C351" s="244" t="s">
        <v>215</v>
      </c>
      <c r="D351" s="245">
        <v>0</v>
      </c>
      <c r="E351" s="246">
        <v>1195</v>
      </c>
      <c r="F351" s="245">
        <v>1195</v>
      </c>
      <c r="G351" s="247">
        <f t="shared" si="7"/>
        <v>100</v>
      </c>
    </row>
    <row r="352" spans="1:7" x14ac:dyDescent="0.2">
      <c r="A352" s="229">
        <v>3312</v>
      </c>
      <c r="B352" s="230">
        <v>5213</v>
      </c>
      <c r="C352" s="231" t="s">
        <v>190</v>
      </c>
      <c r="D352" s="232">
        <v>4600</v>
      </c>
      <c r="E352" s="233">
        <v>6449</v>
      </c>
      <c r="F352" s="232">
        <v>6449</v>
      </c>
      <c r="G352" s="234">
        <f t="shared" si="7"/>
        <v>100</v>
      </c>
    </row>
    <row r="353" spans="1:7" x14ac:dyDescent="0.2">
      <c r="A353" s="229">
        <v>3312</v>
      </c>
      <c r="B353" s="230">
        <v>5221</v>
      </c>
      <c r="C353" s="231" t="s">
        <v>217</v>
      </c>
      <c r="D353" s="232">
        <v>2000</v>
      </c>
      <c r="E353" s="233">
        <v>2750</v>
      </c>
      <c r="F353" s="232">
        <v>2750</v>
      </c>
      <c r="G353" s="234">
        <f t="shared" si="7"/>
        <v>100</v>
      </c>
    </row>
    <row r="354" spans="1:7" x14ac:dyDescent="0.2">
      <c r="A354" s="229">
        <v>3312</v>
      </c>
      <c r="B354" s="230">
        <v>5222</v>
      </c>
      <c r="C354" s="231" t="s">
        <v>191</v>
      </c>
      <c r="D354" s="232">
        <v>2500</v>
      </c>
      <c r="E354" s="233">
        <v>8684</v>
      </c>
      <c r="F354" s="232">
        <v>8684</v>
      </c>
      <c r="G354" s="234">
        <f t="shared" si="7"/>
        <v>100</v>
      </c>
    </row>
    <row r="355" spans="1:7" x14ac:dyDescent="0.2">
      <c r="A355" s="229">
        <v>3312</v>
      </c>
      <c r="B355" s="230">
        <v>5223</v>
      </c>
      <c r="C355" s="231" t="s">
        <v>251</v>
      </c>
      <c r="D355" s="232">
        <v>0</v>
      </c>
      <c r="E355" s="233">
        <v>300</v>
      </c>
      <c r="F355" s="232">
        <v>300</v>
      </c>
      <c r="G355" s="234">
        <f t="shared" si="7"/>
        <v>100</v>
      </c>
    </row>
    <row r="356" spans="1:7" x14ac:dyDescent="0.2">
      <c r="A356" s="229">
        <v>3312</v>
      </c>
      <c r="B356" s="230">
        <v>5229</v>
      </c>
      <c r="C356" s="231" t="s">
        <v>199</v>
      </c>
      <c r="D356" s="232">
        <v>0</v>
      </c>
      <c r="E356" s="233">
        <v>300</v>
      </c>
      <c r="F356" s="232">
        <v>300</v>
      </c>
      <c r="G356" s="234">
        <f t="shared" si="7"/>
        <v>100</v>
      </c>
    </row>
    <row r="357" spans="1:7" x14ac:dyDescent="0.2">
      <c r="A357" s="229">
        <v>3312</v>
      </c>
      <c r="B357" s="230">
        <v>5321</v>
      </c>
      <c r="C357" s="231" t="s">
        <v>218</v>
      </c>
      <c r="D357" s="232">
        <v>0</v>
      </c>
      <c r="E357" s="233">
        <v>3788</v>
      </c>
      <c r="F357" s="232">
        <v>3788</v>
      </c>
      <c r="G357" s="234">
        <f t="shared" si="7"/>
        <v>100</v>
      </c>
    </row>
    <row r="358" spans="1:7" x14ac:dyDescent="0.2">
      <c r="A358" s="229">
        <v>3312</v>
      </c>
      <c r="B358" s="230">
        <v>5331</v>
      </c>
      <c r="C358" s="231" t="s">
        <v>195</v>
      </c>
      <c r="D358" s="232">
        <v>0</v>
      </c>
      <c r="E358" s="233">
        <v>260</v>
      </c>
      <c r="F358" s="232">
        <v>260</v>
      </c>
      <c r="G358" s="234">
        <f t="shared" si="7"/>
        <v>100</v>
      </c>
    </row>
    <row r="359" spans="1:7" x14ac:dyDescent="0.2">
      <c r="A359" s="229">
        <v>3312</v>
      </c>
      <c r="B359" s="230">
        <v>5336</v>
      </c>
      <c r="C359" s="231" t="s">
        <v>240</v>
      </c>
      <c r="D359" s="232">
        <v>0</v>
      </c>
      <c r="E359" s="233">
        <v>430</v>
      </c>
      <c r="F359" s="232">
        <v>430</v>
      </c>
      <c r="G359" s="234">
        <f t="shared" si="7"/>
        <v>100</v>
      </c>
    </row>
    <row r="360" spans="1:7" x14ac:dyDescent="0.2">
      <c r="A360" s="229">
        <v>3312</v>
      </c>
      <c r="B360" s="230">
        <v>5493</v>
      </c>
      <c r="C360" s="231" t="s">
        <v>261</v>
      </c>
      <c r="D360" s="232">
        <v>0</v>
      </c>
      <c r="E360" s="233">
        <v>230</v>
      </c>
      <c r="F360" s="232">
        <v>230</v>
      </c>
      <c r="G360" s="234">
        <f t="shared" si="7"/>
        <v>100</v>
      </c>
    </row>
    <row r="361" spans="1:7" s="101" customFormat="1" x14ac:dyDescent="0.2">
      <c r="A361" s="235">
        <v>3312</v>
      </c>
      <c r="B361" s="236"/>
      <c r="C361" s="187" t="s">
        <v>268</v>
      </c>
      <c r="D361" s="237">
        <v>9100</v>
      </c>
      <c r="E361" s="238">
        <v>24386</v>
      </c>
      <c r="F361" s="237">
        <v>24386</v>
      </c>
      <c r="G361" s="239">
        <f t="shared" si="7"/>
        <v>100</v>
      </c>
    </row>
    <row r="362" spans="1:7" s="257" customFormat="1" x14ac:dyDescent="0.2">
      <c r="A362" s="229"/>
      <c r="B362" s="240"/>
      <c r="C362" s="240"/>
      <c r="D362" s="241"/>
      <c r="E362" s="241"/>
      <c r="F362" s="241"/>
      <c r="G362" s="256"/>
    </row>
    <row r="363" spans="1:7" x14ac:dyDescent="0.2">
      <c r="A363" s="242">
        <v>3313</v>
      </c>
      <c r="B363" s="243">
        <v>5213</v>
      </c>
      <c r="C363" s="244" t="s">
        <v>190</v>
      </c>
      <c r="D363" s="245">
        <v>1000</v>
      </c>
      <c r="E363" s="246">
        <v>1299</v>
      </c>
      <c r="F363" s="245">
        <v>1299</v>
      </c>
      <c r="G363" s="247">
        <f t="shared" si="7"/>
        <v>100</v>
      </c>
    </row>
    <row r="364" spans="1:7" x14ac:dyDescent="0.2">
      <c r="A364" s="229">
        <v>3313</v>
      </c>
      <c r="B364" s="230">
        <v>5222</v>
      </c>
      <c r="C364" s="231" t="s">
        <v>191</v>
      </c>
      <c r="D364" s="232">
        <v>0</v>
      </c>
      <c r="E364" s="233">
        <v>350</v>
      </c>
      <c r="F364" s="232">
        <v>350</v>
      </c>
      <c r="G364" s="234">
        <f t="shared" si="7"/>
        <v>100</v>
      </c>
    </row>
    <row r="365" spans="1:7" s="101" customFormat="1" x14ac:dyDescent="0.2">
      <c r="A365" s="235">
        <v>3313</v>
      </c>
      <c r="B365" s="236"/>
      <c r="C365" s="187" t="s">
        <v>269</v>
      </c>
      <c r="D365" s="237">
        <v>1000</v>
      </c>
      <c r="E365" s="238">
        <v>1649</v>
      </c>
      <c r="F365" s="237">
        <v>1649</v>
      </c>
      <c r="G365" s="239">
        <f t="shared" si="7"/>
        <v>100</v>
      </c>
    </row>
    <row r="366" spans="1:7" s="257" customFormat="1" x14ac:dyDescent="0.2">
      <c r="A366" s="229"/>
      <c r="B366" s="240"/>
      <c r="C366" s="240"/>
      <c r="D366" s="241"/>
      <c r="E366" s="241"/>
      <c r="F366" s="241"/>
      <c r="G366" s="256"/>
    </row>
    <row r="367" spans="1:7" x14ac:dyDescent="0.2">
      <c r="A367" s="242">
        <v>3314</v>
      </c>
      <c r="B367" s="243">
        <v>5321</v>
      </c>
      <c r="C367" s="244" t="s">
        <v>218</v>
      </c>
      <c r="D367" s="245">
        <v>15200</v>
      </c>
      <c r="E367" s="246">
        <v>15498</v>
      </c>
      <c r="F367" s="245">
        <v>15498</v>
      </c>
      <c r="G367" s="247">
        <f t="shared" si="7"/>
        <v>100</v>
      </c>
    </row>
    <row r="368" spans="1:7" x14ac:dyDescent="0.2">
      <c r="A368" s="229">
        <v>3314</v>
      </c>
      <c r="B368" s="230">
        <v>5331</v>
      </c>
      <c r="C368" s="231" t="s">
        <v>195</v>
      </c>
      <c r="D368" s="232">
        <v>42842</v>
      </c>
      <c r="E368" s="233">
        <v>42842</v>
      </c>
      <c r="F368" s="232">
        <v>42842</v>
      </c>
      <c r="G368" s="234">
        <f t="shared" si="7"/>
        <v>100</v>
      </c>
    </row>
    <row r="369" spans="1:7" x14ac:dyDescent="0.2">
      <c r="A369" s="229">
        <v>3314</v>
      </c>
      <c r="B369" s="230">
        <v>5336</v>
      </c>
      <c r="C369" s="231" t="s">
        <v>240</v>
      </c>
      <c r="D369" s="232">
        <v>0</v>
      </c>
      <c r="E369" s="233">
        <v>555.09799999999996</v>
      </c>
      <c r="F369" s="232">
        <v>555.09699999999998</v>
      </c>
      <c r="G369" s="234">
        <f t="shared" si="7"/>
        <v>99.999819851629809</v>
      </c>
    </row>
    <row r="370" spans="1:7" x14ac:dyDescent="0.2">
      <c r="A370" s="229">
        <v>3314</v>
      </c>
      <c r="B370" s="230">
        <v>5494</v>
      </c>
      <c r="C370" s="231" t="s">
        <v>200</v>
      </c>
      <c r="D370" s="232">
        <v>50</v>
      </c>
      <c r="E370" s="233">
        <v>50</v>
      </c>
      <c r="F370" s="232">
        <v>50</v>
      </c>
      <c r="G370" s="234">
        <f t="shared" si="7"/>
        <v>100</v>
      </c>
    </row>
    <row r="371" spans="1:7" s="101" customFormat="1" x14ac:dyDescent="0.2">
      <c r="A371" s="235">
        <v>3314</v>
      </c>
      <c r="B371" s="236"/>
      <c r="C371" s="187" t="s">
        <v>102</v>
      </c>
      <c r="D371" s="237">
        <v>58092</v>
      </c>
      <c r="E371" s="238">
        <v>58945.097999999998</v>
      </c>
      <c r="F371" s="237">
        <v>58945.097000000002</v>
      </c>
      <c r="G371" s="239">
        <f t="shared" si="7"/>
        <v>99.999998303506089</v>
      </c>
    </row>
    <row r="372" spans="1:7" s="257" customFormat="1" x14ac:dyDescent="0.2">
      <c r="A372" s="229"/>
      <c r="B372" s="240"/>
      <c r="C372" s="240"/>
      <c r="D372" s="241"/>
      <c r="E372" s="241"/>
      <c r="F372" s="241"/>
      <c r="G372" s="256"/>
    </row>
    <row r="373" spans="1:7" x14ac:dyDescent="0.2">
      <c r="A373" s="242">
        <v>3315</v>
      </c>
      <c r="B373" s="243">
        <v>5011</v>
      </c>
      <c r="C373" s="244" t="s">
        <v>232</v>
      </c>
      <c r="D373" s="245">
        <v>0</v>
      </c>
      <c r="E373" s="246">
        <v>250</v>
      </c>
      <c r="F373" s="245">
        <v>204.40820000000002</v>
      </c>
      <c r="G373" s="247">
        <f t="shared" si="7"/>
        <v>81.763280000000009</v>
      </c>
    </row>
    <row r="374" spans="1:7" x14ac:dyDescent="0.2">
      <c r="A374" s="229">
        <v>3315</v>
      </c>
      <c r="B374" s="230">
        <v>5031</v>
      </c>
      <c r="C374" s="231" t="s">
        <v>233</v>
      </c>
      <c r="D374" s="232">
        <v>0</v>
      </c>
      <c r="E374" s="233">
        <v>62.5</v>
      </c>
      <c r="F374" s="232">
        <v>51.088000000000001</v>
      </c>
      <c r="G374" s="234">
        <f t="shared" si="7"/>
        <v>81.740800000000007</v>
      </c>
    </row>
    <row r="375" spans="1:7" x14ac:dyDescent="0.2">
      <c r="A375" s="229">
        <v>3315</v>
      </c>
      <c r="B375" s="230">
        <v>5032</v>
      </c>
      <c r="C375" s="231" t="s">
        <v>234</v>
      </c>
      <c r="D375" s="232">
        <v>0</v>
      </c>
      <c r="E375" s="233">
        <v>22.5</v>
      </c>
      <c r="F375" s="232">
        <v>18.379000000000005</v>
      </c>
      <c r="G375" s="234">
        <f t="shared" si="7"/>
        <v>81.684444444444466</v>
      </c>
    </row>
    <row r="376" spans="1:7" x14ac:dyDescent="0.2">
      <c r="A376" s="229">
        <v>3315</v>
      </c>
      <c r="B376" s="230">
        <v>5038</v>
      </c>
      <c r="C376" s="231" t="s">
        <v>235</v>
      </c>
      <c r="D376" s="232">
        <v>0</v>
      </c>
      <c r="E376" s="233">
        <v>1.05</v>
      </c>
      <c r="F376" s="232">
        <v>0.83899999999999997</v>
      </c>
      <c r="G376" s="234">
        <f t="shared" si="7"/>
        <v>79.904761904761898</v>
      </c>
    </row>
    <row r="377" spans="1:7" x14ac:dyDescent="0.2">
      <c r="A377" s="229">
        <v>3315</v>
      </c>
      <c r="B377" s="230">
        <v>5137</v>
      </c>
      <c r="C377" s="231" t="s">
        <v>197</v>
      </c>
      <c r="D377" s="232">
        <v>1000</v>
      </c>
      <c r="E377" s="233">
        <v>280.49</v>
      </c>
      <c r="F377" s="232">
        <v>0</v>
      </c>
      <c r="G377" s="234">
        <f t="shared" si="7"/>
        <v>0</v>
      </c>
    </row>
    <row r="378" spans="1:7" x14ac:dyDescent="0.2">
      <c r="A378" s="229">
        <v>3315</v>
      </c>
      <c r="B378" s="230">
        <v>5139</v>
      </c>
      <c r="C378" s="231" t="s">
        <v>187</v>
      </c>
      <c r="D378" s="232">
        <v>0</v>
      </c>
      <c r="E378" s="233">
        <v>0.37</v>
      </c>
      <c r="F378" s="232">
        <v>0</v>
      </c>
      <c r="G378" s="234">
        <f t="shared" si="7"/>
        <v>0</v>
      </c>
    </row>
    <row r="379" spans="1:7" x14ac:dyDescent="0.2">
      <c r="A379" s="229">
        <v>3315</v>
      </c>
      <c r="B379" s="230">
        <v>5166</v>
      </c>
      <c r="C379" s="231" t="s">
        <v>208</v>
      </c>
      <c r="D379" s="232">
        <v>0</v>
      </c>
      <c r="E379" s="233">
        <v>20.57</v>
      </c>
      <c r="F379" s="232">
        <v>20.57</v>
      </c>
      <c r="G379" s="234">
        <f t="shared" ref="G379:G451" si="8">F379/E379*100</f>
        <v>100</v>
      </c>
    </row>
    <row r="380" spans="1:7" x14ac:dyDescent="0.2">
      <c r="A380" s="229">
        <v>3315</v>
      </c>
      <c r="B380" s="230">
        <v>5167</v>
      </c>
      <c r="C380" s="231" t="s">
        <v>209</v>
      </c>
      <c r="D380" s="232">
        <v>0</v>
      </c>
      <c r="E380" s="233">
        <v>10.164</v>
      </c>
      <c r="F380" s="232">
        <v>0</v>
      </c>
      <c r="G380" s="234">
        <f t="shared" si="8"/>
        <v>0</v>
      </c>
    </row>
    <row r="381" spans="1:7" x14ac:dyDescent="0.2">
      <c r="A381" s="229">
        <v>3315</v>
      </c>
      <c r="B381" s="230">
        <v>5169</v>
      </c>
      <c r="C381" s="231" t="s">
        <v>188</v>
      </c>
      <c r="D381" s="232">
        <v>3140</v>
      </c>
      <c r="E381" s="233">
        <v>386.18</v>
      </c>
      <c r="F381" s="232">
        <v>132.13200000000001</v>
      </c>
      <c r="G381" s="234">
        <f t="shared" si="8"/>
        <v>34.215132839608472</v>
      </c>
    </row>
    <row r="382" spans="1:7" x14ac:dyDescent="0.2">
      <c r="A382" s="229">
        <v>3315</v>
      </c>
      <c r="B382" s="230">
        <v>5171</v>
      </c>
      <c r="C382" s="231" t="s">
        <v>211</v>
      </c>
      <c r="D382" s="232">
        <v>0</v>
      </c>
      <c r="E382" s="233">
        <v>1160.3900000000001</v>
      </c>
      <c r="F382" s="232">
        <v>2.5409999999999999</v>
      </c>
      <c r="G382" s="234">
        <f t="shared" si="8"/>
        <v>0.218978102189781</v>
      </c>
    </row>
    <row r="383" spans="1:7" x14ac:dyDescent="0.2">
      <c r="A383" s="229">
        <v>3315</v>
      </c>
      <c r="B383" s="230">
        <v>5229</v>
      </c>
      <c r="C383" s="231" t="s">
        <v>199</v>
      </c>
      <c r="D383" s="232">
        <v>0</v>
      </c>
      <c r="E383" s="233">
        <v>200</v>
      </c>
      <c r="F383" s="232">
        <v>200</v>
      </c>
      <c r="G383" s="234">
        <f t="shared" si="8"/>
        <v>100</v>
      </c>
    </row>
    <row r="384" spans="1:7" x14ac:dyDescent="0.2">
      <c r="A384" s="229">
        <v>3315</v>
      </c>
      <c r="B384" s="230">
        <v>5331</v>
      </c>
      <c r="C384" s="231" t="s">
        <v>195</v>
      </c>
      <c r="D384" s="232">
        <v>138007</v>
      </c>
      <c r="E384" s="233">
        <v>142320.35999999999</v>
      </c>
      <c r="F384" s="232">
        <v>140585.63097</v>
      </c>
      <c r="G384" s="234">
        <f t="shared" si="8"/>
        <v>98.781109723162601</v>
      </c>
    </row>
    <row r="385" spans="1:7" x14ac:dyDescent="0.2">
      <c r="A385" s="229">
        <v>3315</v>
      </c>
      <c r="B385" s="230">
        <v>5336</v>
      </c>
      <c r="C385" s="231" t="s">
        <v>240</v>
      </c>
      <c r="D385" s="232">
        <v>0</v>
      </c>
      <c r="E385" s="233">
        <v>3137.3</v>
      </c>
      <c r="F385" s="232">
        <v>3137.2764700000002</v>
      </c>
      <c r="G385" s="234">
        <f t="shared" si="8"/>
        <v>99.999249992031366</v>
      </c>
    </row>
    <row r="386" spans="1:7" x14ac:dyDescent="0.2">
      <c r="A386" s="229">
        <v>3315</v>
      </c>
      <c r="B386" s="230">
        <v>5651</v>
      </c>
      <c r="C386" s="231" t="s">
        <v>244</v>
      </c>
      <c r="D386" s="232">
        <v>16404</v>
      </c>
      <c r="E386" s="233">
        <v>6190</v>
      </c>
      <c r="F386" s="232">
        <v>1766.7041899999999</v>
      </c>
      <c r="G386" s="234">
        <f t="shared" si="8"/>
        <v>28.541263166397414</v>
      </c>
    </row>
    <row r="387" spans="1:7" s="101" customFormat="1" x14ac:dyDescent="0.2">
      <c r="A387" s="235">
        <v>3315</v>
      </c>
      <c r="B387" s="236"/>
      <c r="C387" s="187" t="s">
        <v>270</v>
      </c>
      <c r="D387" s="237">
        <v>158551</v>
      </c>
      <c r="E387" s="238">
        <v>154041.87400000001</v>
      </c>
      <c r="F387" s="237">
        <v>146119.56882999997</v>
      </c>
      <c r="G387" s="239">
        <f t="shared" si="8"/>
        <v>94.85704440988556</v>
      </c>
    </row>
    <row r="388" spans="1:7" s="257" customFormat="1" x14ac:dyDescent="0.2">
      <c r="A388" s="229"/>
      <c r="B388" s="240"/>
      <c r="C388" s="240"/>
      <c r="D388" s="241"/>
      <c r="E388" s="241"/>
      <c r="F388" s="241"/>
      <c r="G388" s="256"/>
    </row>
    <row r="389" spans="1:7" x14ac:dyDescent="0.2">
      <c r="A389" s="242">
        <v>3316</v>
      </c>
      <c r="B389" s="243">
        <v>5212</v>
      </c>
      <c r="C389" s="244" t="s">
        <v>215</v>
      </c>
      <c r="D389" s="245">
        <v>0</v>
      </c>
      <c r="E389" s="246">
        <v>190</v>
      </c>
      <c r="F389" s="245">
        <v>190</v>
      </c>
      <c r="G389" s="247">
        <f t="shared" si="8"/>
        <v>100</v>
      </c>
    </row>
    <row r="390" spans="1:7" x14ac:dyDescent="0.2">
      <c r="A390" s="229">
        <v>3316</v>
      </c>
      <c r="B390" s="230">
        <v>5493</v>
      </c>
      <c r="C390" s="231" t="s">
        <v>261</v>
      </c>
      <c r="D390" s="232">
        <v>0</v>
      </c>
      <c r="E390" s="233">
        <v>45</v>
      </c>
      <c r="F390" s="232">
        <v>45</v>
      </c>
      <c r="G390" s="234">
        <f t="shared" si="8"/>
        <v>100</v>
      </c>
    </row>
    <row r="391" spans="1:7" s="101" customFormat="1" x14ac:dyDescent="0.2">
      <c r="A391" s="235">
        <v>3316</v>
      </c>
      <c r="B391" s="236"/>
      <c r="C391" s="187" t="s">
        <v>271</v>
      </c>
      <c r="D391" s="237">
        <v>0</v>
      </c>
      <c r="E391" s="238">
        <v>235</v>
      </c>
      <c r="F391" s="237">
        <v>235</v>
      </c>
      <c r="G391" s="239">
        <f t="shared" si="8"/>
        <v>100</v>
      </c>
    </row>
    <row r="392" spans="1:7" s="257" customFormat="1" x14ac:dyDescent="0.2">
      <c r="A392" s="229"/>
      <c r="B392" s="240"/>
      <c r="C392" s="240"/>
      <c r="D392" s="241"/>
      <c r="E392" s="241"/>
      <c r="F392" s="241"/>
      <c r="G392" s="256"/>
    </row>
    <row r="393" spans="1:7" x14ac:dyDescent="0.2">
      <c r="A393" s="242">
        <v>3319</v>
      </c>
      <c r="B393" s="243">
        <v>5041</v>
      </c>
      <c r="C393" s="244" t="s">
        <v>196</v>
      </c>
      <c r="D393" s="245">
        <v>100</v>
      </c>
      <c r="E393" s="246">
        <v>675</v>
      </c>
      <c r="F393" s="245">
        <v>428.03800000000001</v>
      </c>
      <c r="G393" s="247">
        <f t="shared" si="8"/>
        <v>63.413037037037036</v>
      </c>
    </row>
    <row r="394" spans="1:7" x14ac:dyDescent="0.2">
      <c r="A394" s="229">
        <v>3319</v>
      </c>
      <c r="B394" s="230">
        <v>5139</v>
      </c>
      <c r="C394" s="231" t="s">
        <v>187</v>
      </c>
      <c r="D394" s="232">
        <v>700</v>
      </c>
      <c r="E394" s="233">
        <v>700</v>
      </c>
      <c r="F394" s="232">
        <v>53.35</v>
      </c>
      <c r="G394" s="234">
        <f t="shared" si="8"/>
        <v>7.6214285714285719</v>
      </c>
    </row>
    <row r="395" spans="1:7" x14ac:dyDescent="0.2">
      <c r="A395" s="229">
        <v>3319</v>
      </c>
      <c r="B395" s="230">
        <v>5164</v>
      </c>
      <c r="C395" s="231" t="s">
        <v>198</v>
      </c>
      <c r="D395" s="232">
        <v>0</v>
      </c>
      <c r="E395" s="233">
        <v>5</v>
      </c>
      <c r="F395" s="232">
        <v>4.84</v>
      </c>
      <c r="G395" s="234">
        <f t="shared" si="8"/>
        <v>96.8</v>
      </c>
    </row>
    <row r="396" spans="1:7" x14ac:dyDescent="0.2">
      <c r="A396" s="229">
        <v>3319</v>
      </c>
      <c r="B396" s="230">
        <v>5166</v>
      </c>
      <c r="C396" s="231" t="s">
        <v>208</v>
      </c>
      <c r="D396" s="232">
        <v>0</v>
      </c>
      <c r="E396" s="233">
        <v>59</v>
      </c>
      <c r="F396" s="232">
        <v>58.08</v>
      </c>
      <c r="G396" s="234">
        <f t="shared" si="8"/>
        <v>98.440677966101703</v>
      </c>
    </row>
    <row r="397" spans="1:7" x14ac:dyDescent="0.2">
      <c r="A397" s="229">
        <v>3319</v>
      </c>
      <c r="B397" s="230">
        <v>5168</v>
      </c>
      <c r="C397" s="231" t="s">
        <v>210</v>
      </c>
      <c r="D397" s="232">
        <v>152</v>
      </c>
      <c r="E397" s="233">
        <v>62</v>
      </c>
      <c r="F397" s="232">
        <v>51.000500000000002</v>
      </c>
      <c r="G397" s="234">
        <f t="shared" si="8"/>
        <v>82.258870967741942</v>
      </c>
    </row>
    <row r="398" spans="1:7" x14ac:dyDescent="0.2">
      <c r="A398" s="229">
        <v>3319</v>
      </c>
      <c r="B398" s="230">
        <v>5169</v>
      </c>
      <c r="C398" s="231" t="s">
        <v>188</v>
      </c>
      <c r="D398" s="232">
        <v>100</v>
      </c>
      <c r="E398" s="233">
        <v>373.39</v>
      </c>
      <c r="F398" s="232">
        <v>269.327</v>
      </c>
      <c r="G398" s="234">
        <f t="shared" si="8"/>
        <v>72.130212378478262</v>
      </c>
    </row>
    <row r="399" spans="1:7" x14ac:dyDescent="0.2">
      <c r="A399" s="229">
        <v>3319</v>
      </c>
      <c r="B399" s="230">
        <v>5212</v>
      </c>
      <c r="C399" s="231" t="s">
        <v>215</v>
      </c>
      <c r="D399" s="232">
        <v>0</v>
      </c>
      <c r="E399" s="233">
        <v>221.613</v>
      </c>
      <c r="F399" s="232">
        <v>221.6</v>
      </c>
      <c r="G399" s="234">
        <f t="shared" si="8"/>
        <v>99.994133918136569</v>
      </c>
    </row>
    <row r="400" spans="1:7" x14ac:dyDescent="0.2">
      <c r="A400" s="229">
        <v>3319</v>
      </c>
      <c r="B400" s="230">
        <v>5213</v>
      </c>
      <c r="C400" s="231" t="s">
        <v>190</v>
      </c>
      <c r="D400" s="232">
        <v>0</v>
      </c>
      <c r="E400" s="233">
        <v>949</v>
      </c>
      <c r="F400" s="232">
        <v>949</v>
      </c>
      <c r="G400" s="234">
        <f t="shared" si="8"/>
        <v>100</v>
      </c>
    </row>
    <row r="401" spans="1:7" x14ac:dyDescent="0.2">
      <c r="A401" s="229">
        <v>3319</v>
      </c>
      <c r="B401" s="230">
        <v>5221</v>
      </c>
      <c r="C401" s="231" t="s">
        <v>217</v>
      </c>
      <c r="D401" s="232">
        <v>0</v>
      </c>
      <c r="E401" s="233">
        <v>491.7</v>
      </c>
      <c r="F401" s="232">
        <v>491.7</v>
      </c>
      <c r="G401" s="234">
        <f t="shared" si="8"/>
        <v>100</v>
      </c>
    </row>
    <row r="402" spans="1:7" x14ac:dyDescent="0.2">
      <c r="A402" s="229">
        <v>3319</v>
      </c>
      <c r="B402" s="230">
        <v>5222</v>
      </c>
      <c r="C402" s="231" t="s">
        <v>191</v>
      </c>
      <c r="D402" s="232">
        <v>100</v>
      </c>
      <c r="E402" s="233">
        <v>9164.1450000000004</v>
      </c>
      <c r="F402" s="232">
        <v>9001.8449999999993</v>
      </c>
      <c r="G402" s="234">
        <f t="shared" si="8"/>
        <v>98.228967350472956</v>
      </c>
    </row>
    <row r="403" spans="1:7" x14ac:dyDescent="0.2">
      <c r="A403" s="229">
        <v>3319</v>
      </c>
      <c r="B403" s="230">
        <v>5223</v>
      </c>
      <c r="C403" s="231" t="s">
        <v>251</v>
      </c>
      <c r="D403" s="232">
        <v>1300</v>
      </c>
      <c r="E403" s="233">
        <v>2395.2199999999998</v>
      </c>
      <c r="F403" s="232">
        <v>2370.2199999999998</v>
      </c>
      <c r="G403" s="234">
        <f t="shared" si="8"/>
        <v>98.956254540292747</v>
      </c>
    </row>
    <row r="404" spans="1:7" x14ac:dyDescent="0.2">
      <c r="A404" s="229">
        <v>3319</v>
      </c>
      <c r="B404" s="230">
        <v>5229</v>
      </c>
      <c r="C404" s="231" t="s">
        <v>199</v>
      </c>
      <c r="D404" s="232">
        <v>24000</v>
      </c>
      <c r="E404" s="233">
        <v>1183</v>
      </c>
      <c r="F404" s="232">
        <v>1155</v>
      </c>
      <c r="G404" s="234">
        <f t="shared" si="8"/>
        <v>97.633136094674555</v>
      </c>
    </row>
    <row r="405" spans="1:7" x14ac:dyDescent="0.2">
      <c r="A405" s="229">
        <v>3319</v>
      </c>
      <c r="B405" s="230">
        <v>5321</v>
      </c>
      <c r="C405" s="231" t="s">
        <v>218</v>
      </c>
      <c r="D405" s="232">
        <v>0</v>
      </c>
      <c r="E405" s="233">
        <v>5207.2219999999998</v>
      </c>
      <c r="F405" s="232">
        <v>5182.9430000000002</v>
      </c>
      <c r="G405" s="234">
        <f t="shared" si="8"/>
        <v>99.533743712098328</v>
      </c>
    </row>
    <row r="406" spans="1:7" x14ac:dyDescent="0.2">
      <c r="A406" s="229">
        <v>3319</v>
      </c>
      <c r="B406" s="230">
        <v>5329</v>
      </c>
      <c r="C406" s="231" t="s">
        <v>219</v>
      </c>
      <c r="D406" s="232">
        <v>0</v>
      </c>
      <c r="E406" s="233">
        <v>343.42</v>
      </c>
      <c r="F406" s="232">
        <v>343.41924999999998</v>
      </c>
      <c r="G406" s="234">
        <f t="shared" si="8"/>
        <v>99.999781608525993</v>
      </c>
    </row>
    <row r="407" spans="1:7" x14ac:dyDescent="0.2">
      <c r="A407" s="229">
        <v>3319</v>
      </c>
      <c r="B407" s="230">
        <v>5332</v>
      </c>
      <c r="C407" s="231" t="s">
        <v>220</v>
      </c>
      <c r="D407" s="232">
        <v>0</v>
      </c>
      <c r="E407" s="233">
        <v>90</v>
      </c>
      <c r="F407" s="232">
        <v>90</v>
      </c>
      <c r="G407" s="234">
        <f t="shared" si="8"/>
        <v>100</v>
      </c>
    </row>
    <row r="408" spans="1:7" x14ac:dyDescent="0.2">
      <c r="A408" s="229">
        <v>3319</v>
      </c>
      <c r="B408" s="230">
        <v>5493</v>
      </c>
      <c r="C408" s="231" t="s">
        <v>261</v>
      </c>
      <c r="D408" s="232">
        <v>0</v>
      </c>
      <c r="E408" s="233">
        <v>320</v>
      </c>
      <c r="F408" s="232">
        <v>320</v>
      </c>
      <c r="G408" s="234">
        <f t="shared" si="8"/>
        <v>100</v>
      </c>
    </row>
    <row r="409" spans="1:7" x14ac:dyDescent="0.2">
      <c r="A409" s="229">
        <v>3319</v>
      </c>
      <c r="B409" s="230">
        <v>5494</v>
      </c>
      <c r="C409" s="231" t="s">
        <v>200</v>
      </c>
      <c r="D409" s="232">
        <v>100</v>
      </c>
      <c r="E409" s="233">
        <v>138.52000000000001</v>
      </c>
      <c r="F409" s="232">
        <v>127.4</v>
      </c>
      <c r="G409" s="234">
        <f t="shared" si="8"/>
        <v>91.972278371354307</v>
      </c>
    </row>
    <row r="410" spans="1:7" s="101" customFormat="1" x14ac:dyDescent="0.2">
      <c r="A410" s="235">
        <v>3319</v>
      </c>
      <c r="B410" s="236"/>
      <c r="C410" s="187" t="s">
        <v>103</v>
      </c>
      <c r="D410" s="237">
        <v>26552</v>
      </c>
      <c r="E410" s="238">
        <v>22378.23</v>
      </c>
      <c r="F410" s="237">
        <v>21117.762750000002</v>
      </c>
      <c r="G410" s="239">
        <f t="shared" si="8"/>
        <v>94.367439918170476</v>
      </c>
    </row>
    <row r="411" spans="1:7" s="257" customFormat="1" x14ac:dyDescent="0.2">
      <c r="A411" s="229"/>
      <c r="B411" s="240"/>
      <c r="C411" s="240"/>
      <c r="D411" s="241"/>
      <c r="E411" s="241"/>
      <c r="F411" s="241"/>
      <c r="G411" s="256"/>
    </row>
    <row r="412" spans="1:7" x14ac:dyDescent="0.2">
      <c r="A412" s="242">
        <v>3322</v>
      </c>
      <c r="B412" s="243">
        <v>5011</v>
      </c>
      <c r="C412" s="244" t="s">
        <v>232</v>
      </c>
      <c r="D412" s="245">
        <v>0</v>
      </c>
      <c r="E412" s="246">
        <v>707.27</v>
      </c>
      <c r="F412" s="245">
        <v>534.09464999999989</v>
      </c>
      <c r="G412" s="247">
        <f t="shared" si="8"/>
        <v>75.514958926576824</v>
      </c>
    </row>
    <row r="413" spans="1:7" x14ac:dyDescent="0.2">
      <c r="A413" s="229">
        <v>3322</v>
      </c>
      <c r="B413" s="230">
        <v>5031</v>
      </c>
      <c r="C413" s="231" t="s">
        <v>233</v>
      </c>
      <c r="D413" s="232">
        <v>0</v>
      </c>
      <c r="E413" s="233">
        <v>177</v>
      </c>
      <c r="F413" s="232">
        <v>133.49948999999998</v>
      </c>
      <c r="G413" s="234">
        <f t="shared" si="8"/>
        <v>75.423440677966084</v>
      </c>
    </row>
    <row r="414" spans="1:7" x14ac:dyDescent="0.2">
      <c r="A414" s="229">
        <v>3322</v>
      </c>
      <c r="B414" s="230">
        <v>5032</v>
      </c>
      <c r="C414" s="231" t="s">
        <v>234</v>
      </c>
      <c r="D414" s="232">
        <v>0</v>
      </c>
      <c r="E414" s="233">
        <v>63.68</v>
      </c>
      <c r="F414" s="232">
        <v>48.036449999999995</v>
      </c>
      <c r="G414" s="234">
        <f t="shared" si="8"/>
        <v>75.434123743718587</v>
      </c>
    </row>
    <row r="415" spans="1:7" x14ac:dyDescent="0.2">
      <c r="A415" s="229">
        <v>3322</v>
      </c>
      <c r="B415" s="230">
        <v>5038</v>
      </c>
      <c r="C415" s="231" t="s">
        <v>235</v>
      </c>
      <c r="D415" s="232">
        <v>0</v>
      </c>
      <c r="E415" s="233">
        <v>3.33</v>
      </c>
      <c r="F415" s="232">
        <v>2.2146699999999999</v>
      </c>
      <c r="G415" s="234">
        <f t="shared" si="8"/>
        <v>66.506606606606596</v>
      </c>
    </row>
    <row r="416" spans="1:7" x14ac:dyDescent="0.2">
      <c r="A416" s="229">
        <v>3322</v>
      </c>
      <c r="B416" s="230">
        <v>5136</v>
      </c>
      <c r="C416" s="231" t="s">
        <v>264</v>
      </c>
      <c r="D416" s="232">
        <v>0</v>
      </c>
      <c r="E416" s="233">
        <v>254</v>
      </c>
      <c r="F416" s="232">
        <v>253.87450000000004</v>
      </c>
      <c r="G416" s="234">
        <f t="shared" si="8"/>
        <v>99.950590551181122</v>
      </c>
    </row>
    <row r="417" spans="1:7" x14ac:dyDescent="0.2">
      <c r="A417" s="229">
        <v>3322</v>
      </c>
      <c r="B417" s="230">
        <v>5137</v>
      </c>
      <c r="C417" s="231" t="s">
        <v>197</v>
      </c>
      <c r="D417" s="232">
        <v>28000</v>
      </c>
      <c r="E417" s="233">
        <v>741.9</v>
      </c>
      <c r="F417" s="232">
        <v>73.03746000000001</v>
      </c>
      <c r="G417" s="234">
        <f t="shared" si="8"/>
        <v>9.8446502224019419</v>
      </c>
    </row>
    <row r="418" spans="1:7" x14ac:dyDescent="0.2">
      <c r="A418" s="229">
        <v>3322</v>
      </c>
      <c r="B418" s="230">
        <v>5139</v>
      </c>
      <c r="C418" s="231" t="s">
        <v>187</v>
      </c>
      <c r="D418" s="232">
        <v>0</v>
      </c>
      <c r="E418" s="233">
        <v>55.3</v>
      </c>
      <c r="F418" s="232">
        <v>48.997</v>
      </c>
      <c r="G418" s="234">
        <f t="shared" si="8"/>
        <v>88.602169981916816</v>
      </c>
    </row>
    <row r="419" spans="1:7" x14ac:dyDescent="0.2">
      <c r="A419" s="229">
        <v>3322</v>
      </c>
      <c r="B419" s="230">
        <v>5166</v>
      </c>
      <c r="C419" s="231" t="s">
        <v>208</v>
      </c>
      <c r="D419" s="232">
        <v>0</v>
      </c>
      <c r="E419" s="233">
        <v>18.149999999999999</v>
      </c>
      <c r="F419" s="232">
        <v>18.149999999999999</v>
      </c>
      <c r="G419" s="234">
        <f t="shared" si="8"/>
        <v>100</v>
      </c>
    </row>
    <row r="420" spans="1:7" x14ac:dyDescent="0.2">
      <c r="A420" s="229">
        <v>3322</v>
      </c>
      <c r="B420" s="230">
        <v>5169</v>
      </c>
      <c r="C420" s="231" t="s">
        <v>188</v>
      </c>
      <c r="D420" s="232">
        <v>4100</v>
      </c>
      <c r="E420" s="233">
        <v>1858.23</v>
      </c>
      <c r="F420" s="232">
        <v>1270.2609999999997</v>
      </c>
      <c r="G420" s="234">
        <f t="shared" si="8"/>
        <v>68.358653126900322</v>
      </c>
    </row>
    <row r="421" spans="1:7" x14ac:dyDescent="0.2">
      <c r="A421" s="229">
        <v>3322</v>
      </c>
      <c r="B421" s="230">
        <v>5171</v>
      </c>
      <c r="C421" s="231" t="s">
        <v>211</v>
      </c>
      <c r="D421" s="232">
        <v>94238</v>
      </c>
      <c r="E421" s="233">
        <v>24729.03</v>
      </c>
      <c r="F421" s="232">
        <v>20194.056350000003</v>
      </c>
      <c r="G421" s="234">
        <f t="shared" si="8"/>
        <v>81.661336291799572</v>
      </c>
    </row>
    <row r="422" spans="1:7" x14ac:dyDescent="0.2">
      <c r="A422" s="229">
        <v>3322</v>
      </c>
      <c r="B422" s="230">
        <v>5175</v>
      </c>
      <c r="C422" s="231" t="s">
        <v>189</v>
      </c>
      <c r="D422" s="232">
        <v>0</v>
      </c>
      <c r="E422" s="233">
        <v>20</v>
      </c>
      <c r="F422" s="232">
        <v>8.9499999999999993</v>
      </c>
      <c r="G422" s="234">
        <f t="shared" si="8"/>
        <v>44.749999999999993</v>
      </c>
    </row>
    <row r="423" spans="1:7" x14ac:dyDescent="0.2">
      <c r="A423" s="229">
        <v>3322</v>
      </c>
      <c r="B423" s="230">
        <v>5213</v>
      </c>
      <c r="C423" s="231" t="s">
        <v>190</v>
      </c>
      <c r="D423" s="232">
        <v>0</v>
      </c>
      <c r="E423" s="233">
        <v>373.9</v>
      </c>
      <c r="F423" s="232">
        <v>373.9</v>
      </c>
      <c r="G423" s="234">
        <f t="shared" si="8"/>
        <v>100</v>
      </c>
    </row>
    <row r="424" spans="1:7" x14ac:dyDescent="0.2">
      <c r="A424" s="229">
        <v>3322</v>
      </c>
      <c r="B424" s="230">
        <v>5222</v>
      </c>
      <c r="C424" s="231" t="s">
        <v>191</v>
      </c>
      <c r="D424" s="232">
        <v>0</v>
      </c>
      <c r="E424" s="233">
        <v>8240.1</v>
      </c>
      <c r="F424" s="232">
        <v>3207.1</v>
      </c>
      <c r="G424" s="234">
        <f t="shared" si="8"/>
        <v>38.920644166939717</v>
      </c>
    </row>
    <row r="425" spans="1:7" x14ac:dyDescent="0.2">
      <c r="A425" s="229">
        <v>3322</v>
      </c>
      <c r="B425" s="230">
        <v>5223</v>
      </c>
      <c r="C425" s="231" t="s">
        <v>251</v>
      </c>
      <c r="D425" s="232">
        <v>0</v>
      </c>
      <c r="E425" s="233">
        <v>7428.4</v>
      </c>
      <c r="F425" s="232">
        <v>6889.6019999999999</v>
      </c>
      <c r="G425" s="234">
        <f t="shared" si="8"/>
        <v>92.746782618060422</v>
      </c>
    </row>
    <row r="426" spans="1:7" x14ac:dyDescent="0.2">
      <c r="A426" s="229">
        <v>3322</v>
      </c>
      <c r="B426" s="230">
        <v>5229</v>
      </c>
      <c r="C426" s="231" t="s">
        <v>199</v>
      </c>
      <c r="D426" s="232">
        <v>14200</v>
      </c>
      <c r="E426" s="233">
        <v>0</v>
      </c>
      <c r="F426" s="232">
        <v>0</v>
      </c>
      <c r="G426" s="252" t="s">
        <v>201</v>
      </c>
    </row>
    <row r="427" spans="1:7" x14ac:dyDescent="0.2">
      <c r="A427" s="229">
        <v>3322</v>
      </c>
      <c r="B427" s="230">
        <v>5321</v>
      </c>
      <c r="C427" s="231" t="s">
        <v>218</v>
      </c>
      <c r="D427" s="232">
        <v>7000</v>
      </c>
      <c r="E427" s="233">
        <v>24782.6</v>
      </c>
      <c r="F427" s="232">
        <v>9809.2607399999997</v>
      </c>
      <c r="G427" s="234">
        <f t="shared" si="8"/>
        <v>39.58124143552331</v>
      </c>
    </row>
    <row r="428" spans="1:7" x14ac:dyDescent="0.2">
      <c r="A428" s="229">
        <v>3322</v>
      </c>
      <c r="B428" s="230">
        <v>5331</v>
      </c>
      <c r="C428" s="231" t="s">
        <v>195</v>
      </c>
      <c r="D428" s="232">
        <v>11000</v>
      </c>
      <c r="E428" s="233">
        <v>10236.43</v>
      </c>
      <c r="F428" s="232">
        <v>6777.8170000000009</v>
      </c>
      <c r="G428" s="234">
        <f t="shared" si="8"/>
        <v>66.212703061516578</v>
      </c>
    </row>
    <row r="429" spans="1:7" x14ac:dyDescent="0.2">
      <c r="A429" s="229">
        <v>3322</v>
      </c>
      <c r="B429" s="230">
        <v>5493</v>
      </c>
      <c r="C429" s="231" t="s">
        <v>261</v>
      </c>
      <c r="D429" s="232">
        <v>0</v>
      </c>
      <c r="E429" s="233">
        <v>569.29999999999995</v>
      </c>
      <c r="F429" s="232">
        <v>569.29999999999995</v>
      </c>
      <c r="G429" s="234">
        <f t="shared" si="8"/>
        <v>100</v>
      </c>
    </row>
    <row r="430" spans="1:7" s="101" customFormat="1" x14ac:dyDescent="0.2">
      <c r="A430" s="235">
        <v>3322</v>
      </c>
      <c r="B430" s="236"/>
      <c r="C430" s="187" t="s">
        <v>104</v>
      </c>
      <c r="D430" s="237">
        <v>158538</v>
      </c>
      <c r="E430" s="238">
        <v>80258.62</v>
      </c>
      <c r="F430" s="237">
        <v>50212.151309999994</v>
      </c>
      <c r="G430" s="239">
        <f t="shared" si="8"/>
        <v>62.562938797103662</v>
      </c>
    </row>
    <row r="431" spans="1:7" s="257" customFormat="1" x14ac:dyDescent="0.2">
      <c r="A431" s="229"/>
      <c r="B431" s="240"/>
      <c r="C431" s="240"/>
      <c r="D431" s="241"/>
      <c r="E431" s="241"/>
      <c r="F431" s="241"/>
      <c r="G431" s="256"/>
    </row>
    <row r="432" spans="1:7" x14ac:dyDescent="0.2">
      <c r="A432" s="242">
        <v>3326</v>
      </c>
      <c r="B432" s="243">
        <v>5223</v>
      </c>
      <c r="C432" s="244" t="s">
        <v>251</v>
      </c>
      <c r="D432" s="245">
        <v>0</v>
      </c>
      <c r="E432" s="246">
        <v>815</v>
      </c>
      <c r="F432" s="245">
        <v>815</v>
      </c>
      <c r="G432" s="247">
        <f t="shared" si="8"/>
        <v>100</v>
      </c>
    </row>
    <row r="433" spans="1:7" x14ac:dyDescent="0.2">
      <c r="A433" s="229">
        <v>3326</v>
      </c>
      <c r="B433" s="230">
        <v>5321</v>
      </c>
      <c r="C433" s="231" t="s">
        <v>218</v>
      </c>
      <c r="D433" s="232">
        <v>0</v>
      </c>
      <c r="E433" s="233">
        <v>411</v>
      </c>
      <c r="F433" s="232">
        <v>411</v>
      </c>
      <c r="G433" s="234">
        <f t="shared" si="8"/>
        <v>100</v>
      </c>
    </row>
    <row r="434" spans="1:7" s="101" customFormat="1" x14ac:dyDescent="0.2">
      <c r="A434" s="235">
        <v>3326</v>
      </c>
      <c r="B434" s="236"/>
      <c r="C434" s="187" t="s">
        <v>272</v>
      </c>
      <c r="D434" s="237">
        <v>0</v>
      </c>
      <c r="E434" s="238">
        <v>1226</v>
      </c>
      <c r="F434" s="237">
        <v>1226</v>
      </c>
      <c r="G434" s="239">
        <f t="shared" si="8"/>
        <v>100</v>
      </c>
    </row>
    <row r="435" spans="1:7" s="257" customFormat="1" x14ac:dyDescent="0.2">
      <c r="A435" s="229"/>
      <c r="B435" s="240"/>
      <c r="C435" s="240"/>
      <c r="D435" s="241"/>
      <c r="E435" s="241"/>
      <c r="F435" s="241"/>
      <c r="G435" s="256"/>
    </row>
    <row r="436" spans="1:7" x14ac:dyDescent="0.2">
      <c r="A436" s="242">
        <v>3329</v>
      </c>
      <c r="B436" s="243">
        <v>5166</v>
      </c>
      <c r="C436" s="244" t="s">
        <v>208</v>
      </c>
      <c r="D436" s="245">
        <v>10</v>
      </c>
      <c r="E436" s="246">
        <v>0</v>
      </c>
      <c r="F436" s="245">
        <v>0</v>
      </c>
      <c r="G436" s="253" t="s">
        <v>201</v>
      </c>
    </row>
    <row r="437" spans="1:7" x14ac:dyDescent="0.2">
      <c r="A437" s="229">
        <v>3329</v>
      </c>
      <c r="B437" s="230">
        <v>5179</v>
      </c>
      <c r="C437" s="231" t="s">
        <v>213</v>
      </c>
      <c r="D437" s="232">
        <v>100</v>
      </c>
      <c r="E437" s="233">
        <v>0</v>
      </c>
      <c r="F437" s="232">
        <v>0</v>
      </c>
      <c r="G437" s="252" t="s">
        <v>201</v>
      </c>
    </row>
    <row r="438" spans="1:7" s="101" customFormat="1" x14ac:dyDescent="0.2">
      <c r="A438" s="235">
        <v>3329</v>
      </c>
      <c r="B438" s="236"/>
      <c r="C438" s="187" t="s">
        <v>273</v>
      </c>
      <c r="D438" s="237">
        <v>110</v>
      </c>
      <c r="E438" s="238">
        <v>0</v>
      </c>
      <c r="F438" s="237">
        <v>0</v>
      </c>
      <c r="G438" s="254" t="s">
        <v>201</v>
      </c>
    </row>
    <row r="439" spans="1:7" s="257" customFormat="1" x14ac:dyDescent="0.2">
      <c r="A439" s="229"/>
      <c r="B439" s="240"/>
      <c r="C439" s="240"/>
      <c r="D439" s="241"/>
      <c r="E439" s="241"/>
      <c r="F439" s="241"/>
      <c r="G439" s="256"/>
    </row>
    <row r="440" spans="1:7" x14ac:dyDescent="0.2">
      <c r="A440" s="242">
        <v>3341</v>
      </c>
      <c r="B440" s="243">
        <v>5041</v>
      </c>
      <c r="C440" s="244" t="s">
        <v>196</v>
      </c>
      <c r="D440" s="245">
        <v>5500</v>
      </c>
      <c r="E440" s="246">
        <v>6304.07</v>
      </c>
      <c r="F440" s="245">
        <v>4360.0737499999996</v>
      </c>
      <c r="G440" s="247">
        <f t="shared" si="8"/>
        <v>69.162838451984186</v>
      </c>
    </row>
    <row r="441" spans="1:7" x14ac:dyDescent="0.2">
      <c r="A441" s="229">
        <v>3341</v>
      </c>
      <c r="B441" s="230">
        <v>5179</v>
      </c>
      <c r="C441" s="231" t="s">
        <v>213</v>
      </c>
      <c r="D441" s="232">
        <v>3000</v>
      </c>
      <c r="E441" s="233">
        <v>2826.96</v>
      </c>
      <c r="F441" s="232">
        <v>2826.56</v>
      </c>
      <c r="G441" s="234">
        <f t="shared" si="8"/>
        <v>99.985850524945519</v>
      </c>
    </row>
    <row r="442" spans="1:7" s="101" customFormat="1" x14ac:dyDescent="0.2">
      <c r="A442" s="235">
        <v>3341</v>
      </c>
      <c r="B442" s="236"/>
      <c r="C442" s="187" t="s">
        <v>274</v>
      </c>
      <c r="D442" s="237">
        <v>8500</v>
      </c>
      <c r="E442" s="238">
        <v>9131.0300000000007</v>
      </c>
      <c r="F442" s="237">
        <v>7186.63375</v>
      </c>
      <c r="G442" s="239">
        <f t="shared" si="8"/>
        <v>78.705619738408473</v>
      </c>
    </row>
    <row r="443" spans="1:7" s="257" customFormat="1" x14ac:dyDescent="0.2">
      <c r="A443" s="229"/>
      <c r="B443" s="240"/>
      <c r="C443" s="240"/>
      <c r="D443" s="241"/>
      <c r="E443" s="241"/>
      <c r="F443" s="241"/>
      <c r="G443" s="256"/>
    </row>
    <row r="444" spans="1:7" x14ac:dyDescent="0.2">
      <c r="A444" s="242">
        <v>3349</v>
      </c>
      <c r="B444" s="243">
        <v>5166</v>
      </c>
      <c r="C444" s="244" t="s">
        <v>208</v>
      </c>
      <c r="D444" s="245">
        <v>2610</v>
      </c>
      <c r="E444" s="246">
        <v>733.3</v>
      </c>
      <c r="F444" s="245">
        <v>467.06</v>
      </c>
      <c r="G444" s="247">
        <f t="shared" si="8"/>
        <v>63.692895131596892</v>
      </c>
    </row>
    <row r="445" spans="1:7" x14ac:dyDescent="0.2">
      <c r="A445" s="229">
        <v>3349</v>
      </c>
      <c r="B445" s="230">
        <v>5169</v>
      </c>
      <c r="C445" s="231" t="s">
        <v>188</v>
      </c>
      <c r="D445" s="232">
        <v>11000</v>
      </c>
      <c r="E445" s="233">
        <v>13562.4</v>
      </c>
      <c r="F445" s="232">
        <v>6833.5327900000011</v>
      </c>
      <c r="G445" s="234">
        <f t="shared" si="8"/>
        <v>50.385866734501271</v>
      </c>
    </row>
    <row r="446" spans="1:7" s="101" customFormat="1" x14ac:dyDescent="0.2">
      <c r="A446" s="235">
        <v>3349</v>
      </c>
      <c r="B446" s="236"/>
      <c r="C446" s="187" t="s">
        <v>275</v>
      </c>
      <c r="D446" s="237">
        <v>13610</v>
      </c>
      <c r="E446" s="238">
        <v>14295.7</v>
      </c>
      <c r="F446" s="237">
        <v>7300.5927900000006</v>
      </c>
      <c r="G446" s="239">
        <f t="shared" si="8"/>
        <v>51.068452681575579</v>
      </c>
    </row>
    <row r="447" spans="1:7" s="257" customFormat="1" x14ac:dyDescent="0.2">
      <c r="A447" s="229"/>
      <c r="B447" s="240"/>
      <c r="C447" s="240"/>
      <c r="D447" s="241"/>
      <c r="E447" s="241"/>
      <c r="F447" s="241"/>
      <c r="G447" s="256"/>
    </row>
    <row r="448" spans="1:7" x14ac:dyDescent="0.2">
      <c r="A448" s="242">
        <v>3391</v>
      </c>
      <c r="B448" s="243">
        <v>5175</v>
      </c>
      <c r="C448" s="244" t="s">
        <v>189</v>
      </c>
      <c r="D448" s="245">
        <v>50</v>
      </c>
      <c r="E448" s="246">
        <v>44.73</v>
      </c>
      <c r="F448" s="245">
        <v>44.73</v>
      </c>
      <c r="G448" s="247">
        <f t="shared" si="8"/>
        <v>100</v>
      </c>
    </row>
    <row r="449" spans="1:7" s="101" customFormat="1" x14ac:dyDescent="0.2">
      <c r="A449" s="235">
        <v>3391</v>
      </c>
      <c r="B449" s="236"/>
      <c r="C449" s="187" t="s">
        <v>276</v>
      </c>
      <c r="D449" s="237">
        <v>50</v>
      </c>
      <c r="E449" s="238">
        <v>44.73</v>
      </c>
      <c r="F449" s="237">
        <v>44.73</v>
      </c>
      <c r="G449" s="239">
        <f t="shared" si="8"/>
        <v>100</v>
      </c>
    </row>
    <row r="450" spans="1:7" s="257" customFormat="1" x14ac:dyDescent="0.2">
      <c r="A450" s="229"/>
      <c r="B450" s="240"/>
      <c r="C450" s="240"/>
      <c r="D450" s="241"/>
      <c r="E450" s="241"/>
      <c r="F450" s="241"/>
      <c r="G450" s="256"/>
    </row>
    <row r="451" spans="1:7" x14ac:dyDescent="0.2">
      <c r="A451" s="242">
        <v>3399</v>
      </c>
      <c r="B451" s="243">
        <v>5139</v>
      </c>
      <c r="C451" s="244" t="s">
        <v>187</v>
      </c>
      <c r="D451" s="245">
        <v>50</v>
      </c>
      <c r="E451" s="246">
        <v>22.92</v>
      </c>
      <c r="F451" s="245">
        <v>21.39</v>
      </c>
      <c r="G451" s="247">
        <f t="shared" si="8"/>
        <v>93.32460732984292</v>
      </c>
    </row>
    <row r="452" spans="1:7" x14ac:dyDescent="0.2">
      <c r="A452" s="229">
        <v>3399</v>
      </c>
      <c r="B452" s="230">
        <v>5164</v>
      </c>
      <c r="C452" s="231" t="s">
        <v>198</v>
      </c>
      <c r="D452" s="232">
        <v>50</v>
      </c>
      <c r="E452" s="233">
        <v>24.18</v>
      </c>
      <c r="F452" s="232">
        <v>23.965</v>
      </c>
      <c r="G452" s="234">
        <f t="shared" ref="G452:G525" si="9">F452/E452*100</f>
        <v>99.110835401157985</v>
      </c>
    </row>
    <row r="453" spans="1:7" x14ac:dyDescent="0.2">
      <c r="A453" s="229">
        <v>3399</v>
      </c>
      <c r="B453" s="230">
        <v>5169</v>
      </c>
      <c r="C453" s="231" t="s">
        <v>188</v>
      </c>
      <c r="D453" s="232">
        <v>100</v>
      </c>
      <c r="E453" s="233">
        <v>18</v>
      </c>
      <c r="F453" s="232">
        <v>18</v>
      </c>
      <c r="G453" s="234">
        <f t="shared" si="9"/>
        <v>100</v>
      </c>
    </row>
    <row r="454" spans="1:7" x14ac:dyDescent="0.2">
      <c r="A454" s="229">
        <v>3399</v>
      </c>
      <c r="B454" s="230">
        <v>5175</v>
      </c>
      <c r="C454" s="231" t="s">
        <v>189</v>
      </c>
      <c r="D454" s="232">
        <v>200</v>
      </c>
      <c r="E454" s="233">
        <v>244</v>
      </c>
      <c r="F454" s="232">
        <v>239.214</v>
      </c>
      <c r="G454" s="234">
        <f t="shared" si="9"/>
        <v>98.038524590163931</v>
      </c>
    </row>
    <row r="455" spans="1:7" x14ac:dyDescent="0.2">
      <c r="A455" s="229">
        <v>3399</v>
      </c>
      <c r="B455" s="230">
        <v>5212</v>
      </c>
      <c r="C455" s="231" t="s">
        <v>215</v>
      </c>
      <c r="D455" s="232">
        <v>0</v>
      </c>
      <c r="E455" s="233">
        <v>280</v>
      </c>
      <c r="F455" s="232">
        <v>280</v>
      </c>
      <c r="G455" s="234">
        <f t="shared" si="9"/>
        <v>100</v>
      </c>
    </row>
    <row r="456" spans="1:7" x14ac:dyDescent="0.2">
      <c r="A456" s="229">
        <v>3399</v>
      </c>
      <c r="B456" s="230">
        <v>5213</v>
      </c>
      <c r="C456" s="231" t="s">
        <v>190</v>
      </c>
      <c r="D456" s="232">
        <v>0</v>
      </c>
      <c r="E456" s="233">
        <v>240</v>
      </c>
      <c r="F456" s="232">
        <v>240</v>
      </c>
      <c r="G456" s="234">
        <f t="shared" si="9"/>
        <v>100</v>
      </c>
    </row>
    <row r="457" spans="1:7" x14ac:dyDescent="0.2">
      <c r="A457" s="229">
        <v>3399</v>
      </c>
      <c r="B457" s="230">
        <v>5222</v>
      </c>
      <c r="C457" s="231" t="s">
        <v>191</v>
      </c>
      <c r="D457" s="232">
        <v>1955</v>
      </c>
      <c r="E457" s="233">
        <v>4955</v>
      </c>
      <c r="F457" s="232">
        <v>4955</v>
      </c>
      <c r="G457" s="234">
        <f t="shared" si="9"/>
        <v>100</v>
      </c>
    </row>
    <row r="458" spans="1:7" x14ac:dyDescent="0.2">
      <c r="A458" s="229">
        <v>3399</v>
      </c>
      <c r="B458" s="230">
        <v>5321</v>
      </c>
      <c r="C458" s="231" t="s">
        <v>218</v>
      </c>
      <c r="D458" s="232">
        <v>0</v>
      </c>
      <c r="E458" s="233">
        <v>30</v>
      </c>
      <c r="F458" s="232">
        <v>30</v>
      </c>
      <c r="G458" s="234">
        <f t="shared" si="9"/>
        <v>100</v>
      </c>
    </row>
    <row r="459" spans="1:7" s="101" customFormat="1" x14ac:dyDescent="0.2">
      <c r="A459" s="235">
        <v>3399</v>
      </c>
      <c r="B459" s="236"/>
      <c r="C459" s="187" t="s">
        <v>277</v>
      </c>
      <c r="D459" s="237">
        <v>2355</v>
      </c>
      <c r="E459" s="238">
        <v>5814.1</v>
      </c>
      <c r="F459" s="237">
        <v>5807.5690000000004</v>
      </c>
      <c r="G459" s="239">
        <f t="shared" si="9"/>
        <v>99.887669630725313</v>
      </c>
    </row>
    <row r="460" spans="1:7" s="257" customFormat="1" x14ac:dyDescent="0.2">
      <c r="A460" s="229"/>
      <c r="B460" s="240"/>
      <c r="C460" s="240"/>
      <c r="D460" s="241"/>
      <c r="E460" s="241"/>
      <c r="F460" s="241"/>
      <c r="G460" s="256"/>
    </row>
    <row r="461" spans="1:7" x14ac:dyDescent="0.2">
      <c r="A461" s="242">
        <v>3419</v>
      </c>
      <c r="B461" s="243">
        <v>5041</v>
      </c>
      <c r="C461" s="244" t="s">
        <v>196</v>
      </c>
      <c r="D461" s="245">
        <v>1120</v>
      </c>
      <c r="E461" s="246">
        <v>1104.8</v>
      </c>
      <c r="F461" s="245">
        <v>1104.73</v>
      </c>
      <c r="G461" s="247">
        <f t="shared" si="9"/>
        <v>99.993664011585821</v>
      </c>
    </row>
    <row r="462" spans="1:7" x14ac:dyDescent="0.2">
      <c r="A462" s="229">
        <v>3419</v>
      </c>
      <c r="B462" s="230">
        <v>5134</v>
      </c>
      <c r="C462" s="231" t="s">
        <v>278</v>
      </c>
      <c r="D462" s="232">
        <v>690</v>
      </c>
      <c r="E462" s="233">
        <v>702.43</v>
      </c>
      <c r="F462" s="232">
        <v>691.30489999999998</v>
      </c>
      <c r="G462" s="234">
        <f t="shared" si="9"/>
        <v>98.416198055322241</v>
      </c>
    </row>
    <row r="463" spans="1:7" x14ac:dyDescent="0.2">
      <c r="A463" s="229">
        <v>3419</v>
      </c>
      <c r="B463" s="230">
        <v>5139</v>
      </c>
      <c r="C463" s="231" t="s">
        <v>187</v>
      </c>
      <c r="D463" s="232">
        <v>40</v>
      </c>
      <c r="E463" s="233">
        <v>13.4</v>
      </c>
      <c r="F463" s="232">
        <v>12.5235</v>
      </c>
      <c r="G463" s="234">
        <f t="shared" si="9"/>
        <v>93.458955223880608</v>
      </c>
    </row>
    <row r="464" spans="1:7" x14ac:dyDescent="0.2">
      <c r="A464" s="229">
        <v>3419</v>
      </c>
      <c r="B464" s="230">
        <v>5164</v>
      </c>
      <c r="C464" s="231" t="s">
        <v>198</v>
      </c>
      <c r="D464" s="232">
        <v>120</v>
      </c>
      <c r="E464" s="233">
        <v>96.8</v>
      </c>
      <c r="F464" s="232">
        <v>96.8</v>
      </c>
      <c r="G464" s="234">
        <f t="shared" si="9"/>
        <v>100</v>
      </c>
    </row>
    <row r="465" spans="1:7" x14ac:dyDescent="0.2">
      <c r="A465" s="229">
        <v>3419</v>
      </c>
      <c r="B465" s="230">
        <v>5169</v>
      </c>
      <c r="C465" s="231" t="s">
        <v>188</v>
      </c>
      <c r="D465" s="232">
        <v>580</v>
      </c>
      <c r="E465" s="233">
        <v>234.44</v>
      </c>
      <c r="F465" s="232">
        <v>234.43360000000001</v>
      </c>
      <c r="G465" s="234">
        <f t="shared" si="9"/>
        <v>99.997270090428259</v>
      </c>
    </row>
    <row r="466" spans="1:7" x14ac:dyDescent="0.2">
      <c r="A466" s="229">
        <v>3419</v>
      </c>
      <c r="B466" s="230">
        <v>5173</v>
      </c>
      <c r="C466" s="231" t="s">
        <v>212</v>
      </c>
      <c r="D466" s="232">
        <v>0</v>
      </c>
      <c r="E466" s="233">
        <v>270.89999999999998</v>
      </c>
      <c r="F466" s="232">
        <v>270.89999999999998</v>
      </c>
      <c r="G466" s="234">
        <f t="shared" si="9"/>
        <v>100</v>
      </c>
    </row>
    <row r="467" spans="1:7" x14ac:dyDescent="0.2">
      <c r="A467" s="229">
        <v>3419</v>
      </c>
      <c r="B467" s="230">
        <v>5175</v>
      </c>
      <c r="C467" s="231" t="s">
        <v>189</v>
      </c>
      <c r="D467" s="232">
        <v>160</v>
      </c>
      <c r="E467" s="233">
        <v>160</v>
      </c>
      <c r="F467" s="232">
        <v>159.68199999999999</v>
      </c>
      <c r="G467" s="234">
        <f t="shared" si="9"/>
        <v>99.801249999999996</v>
      </c>
    </row>
    <row r="468" spans="1:7" x14ac:dyDescent="0.2">
      <c r="A468" s="229">
        <v>3419</v>
      </c>
      <c r="B468" s="230">
        <v>5194</v>
      </c>
      <c r="C468" s="231" t="s">
        <v>214</v>
      </c>
      <c r="D468" s="232">
        <v>0</v>
      </c>
      <c r="E468" s="233">
        <v>15</v>
      </c>
      <c r="F468" s="232">
        <v>15</v>
      </c>
      <c r="G468" s="234">
        <f t="shared" si="9"/>
        <v>100</v>
      </c>
    </row>
    <row r="469" spans="1:7" x14ac:dyDescent="0.2">
      <c r="A469" s="229">
        <v>3419</v>
      </c>
      <c r="B469" s="230">
        <v>5212</v>
      </c>
      <c r="C469" s="231" t="s">
        <v>215</v>
      </c>
      <c r="D469" s="232">
        <v>0</v>
      </c>
      <c r="E469" s="233">
        <v>7.67</v>
      </c>
      <c r="F469" s="232">
        <v>7.6639999999999997</v>
      </c>
      <c r="G469" s="234">
        <f t="shared" si="9"/>
        <v>99.92177314211213</v>
      </c>
    </row>
    <row r="470" spans="1:7" x14ac:dyDescent="0.2">
      <c r="A470" s="229">
        <v>3419</v>
      </c>
      <c r="B470" s="230">
        <v>5213</v>
      </c>
      <c r="C470" s="231" t="s">
        <v>190</v>
      </c>
      <c r="D470" s="232">
        <v>19000</v>
      </c>
      <c r="E470" s="233">
        <v>20619.2</v>
      </c>
      <c r="F470" s="232">
        <v>20619.2</v>
      </c>
      <c r="G470" s="234">
        <f t="shared" si="9"/>
        <v>100</v>
      </c>
    </row>
    <row r="471" spans="1:7" x14ac:dyDescent="0.2">
      <c r="A471" s="229">
        <v>3419</v>
      </c>
      <c r="B471" s="230">
        <v>5221</v>
      </c>
      <c r="C471" s="231" t="s">
        <v>217</v>
      </c>
      <c r="D471" s="232">
        <v>0</v>
      </c>
      <c r="E471" s="233">
        <v>30</v>
      </c>
      <c r="F471" s="232">
        <v>30</v>
      </c>
      <c r="G471" s="234">
        <f t="shared" si="9"/>
        <v>100</v>
      </c>
    </row>
    <row r="472" spans="1:7" x14ac:dyDescent="0.2">
      <c r="A472" s="229">
        <v>3419</v>
      </c>
      <c r="B472" s="230">
        <v>5222</v>
      </c>
      <c r="C472" s="231" t="s">
        <v>191</v>
      </c>
      <c r="D472" s="232">
        <v>85924</v>
      </c>
      <c r="E472" s="233">
        <v>101222.98</v>
      </c>
      <c r="F472" s="232">
        <v>85005.09</v>
      </c>
      <c r="G472" s="234">
        <f t="shared" si="9"/>
        <v>83.978055180750459</v>
      </c>
    </row>
    <row r="473" spans="1:7" x14ac:dyDescent="0.2">
      <c r="A473" s="229">
        <v>3419</v>
      </c>
      <c r="B473" s="230">
        <v>5229</v>
      </c>
      <c r="C473" s="231" t="s">
        <v>199</v>
      </c>
      <c r="D473" s="232">
        <v>3000</v>
      </c>
      <c r="E473" s="233">
        <v>3334.86</v>
      </c>
      <c r="F473" s="232">
        <v>3332.8719999999998</v>
      </c>
      <c r="G473" s="234">
        <f t="shared" si="9"/>
        <v>99.940387302615392</v>
      </c>
    </row>
    <row r="474" spans="1:7" x14ac:dyDescent="0.2">
      <c r="A474" s="229">
        <v>3419</v>
      </c>
      <c r="B474" s="230">
        <v>5321</v>
      </c>
      <c r="C474" s="231" t="s">
        <v>218</v>
      </c>
      <c r="D474" s="232">
        <v>0</v>
      </c>
      <c r="E474" s="233">
        <v>342</v>
      </c>
      <c r="F474" s="232">
        <v>342</v>
      </c>
      <c r="G474" s="234">
        <f t="shared" si="9"/>
        <v>100</v>
      </c>
    </row>
    <row r="475" spans="1:7" x14ac:dyDescent="0.2">
      <c r="A475" s="229">
        <v>3419</v>
      </c>
      <c r="B475" s="230">
        <v>5331</v>
      </c>
      <c r="C475" s="231" t="s">
        <v>195</v>
      </c>
      <c r="D475" s="232">
        <v>800</v>
      </c>
      <c r="E475" s="233">
        <v>800</v>
      </c>
      <c r="F475" s="232">
        <v>800</v>
      </c>
      <c r="G475" s="234">
        <f t="shared" si="9"/>
        <v>100</v>
      </c>
    </row>
    <row r="476" spans="1:7" x14ac:dyDescent="0.2">
      <c r="A476" s="229">
        <v>3419</v>
      </c>
      <c r="B476" s="230">
        <v>5493</v>
      </c>
      <c r="C476" s="231" t="s">
        <v>261</v>
      </c>
      <c r="D476" s="232">
        <v>0</v>
      </c>
      <c r="E476" s="233">
        <v>410</v>
      </c>
      <c r="F476" s="232">
        <v>410</v>
      </c>
      <c r="G476" s="234">
        <f t="shared" si="9"/>
        <v>100</v>
      </c>
    </row>
    <row r="477" spans="1:7" x14ac:dyDescent="0.2">
      <c r="A477" s="229">
        <v>3419</v>
      </c>
      <c r="B477" s="230">
        <v>5494</v>
      </c>
      <c r="C477" s="231" t="s">
        <v>200</v>
      </c>
      <c r="D477" s="232">
        <v>120</v>
      </c>
      <c r="E477" s="233">
        <v>105</v>
      </c>
      <c r="F477" s="232">
        <v>102</v>
      </c>
      <c r="G477" s="234">
        <f t="shared" si="9"/>
        <v>97.142857142857139</v>
      </c>
    </row>
    <row r="478" spans="1:7" s="101" customFormat="1" x14ac:dyDescent="0.2">
      <c r="A478" s="235">
        <v>3419</v>
      </c>
      <c r="B478" s="236"/>
      <c r="C478" s="187" t="s">
        <v>105</v>
      </c>
      <c r="D478" s="237">
        <v>111554</v>
      </c>
      <c r="E478" s="238">
        <v>129469.48</v>
      </c>
      <c r="F478" s="237">
        <v>113234.2</v>
      </c>
      <c r="G478" s="239">
        <f t="shared" si="9"/>
        <v>87.460148909225552</v>
      </c>
    </row>
    <row r="479" spans="1:7" s="257" customFormat="1" x14ac:dyDescent="0.2">
      <c r="A479" s="229"/>
      <c r="B479" s="240"/>
      <c r="C479" s="240"/>
      <c r="D479" s="241"/>
      <c r="E479" s="241"/>
      <c r="F479" s="241"/>
      <c r="G479" s="256"/>
    </row>
    <row r="480" spans="1:7" x14ac:dyDescent="0.2">
      <c r="A480" s="242">
        <v>3421</v>
      </c>
      <c r="B480" s="243">
        <v>5213</v>
      </c>
      <c r="C480" s="244" t="s">
        <v>190</v>
      </c>
      <c r="D480" s="245">
        <v>0</v>
      </c>
      <c r="E480" s="246">
        <v>230</v>
      </c>
      <c r="F480" s="245">
        <v>230</v>
      </c>
      <c r="G480" s="247">
        <f t="shared" si="9"/>
        <v>100</v>
      </c>
    </row>
    <row r="481" spans="1:7" x14ac:dyDescent="0.2">
      <c r="A481" s="229">
        <v>3421</v>
      </c>
      <c r="B481" s="230">
        <v>5221</v>
      </c>
      <c r="C481" s="231" t="s">
        <v>217</v>
      </c>
      <c r="D481" s="232">
        <v>0</v>
      </c>
      <c r="E481" s="233">
        <v>386</v>
      </c>
      <c r="F481" s="232">
        <v>386</v>
      </c>
      <c r="G481" s="234">
        <f t="shared" si="9"/>
        <v>100</v>
      </c>
    </row>
    <row r="482" spans="1:7" x14ac:dyDescent="0.2">
      <c r="A482" s="229">
        <v>3421</v>
      </c>
      <c r="B482" s="230">
        <v>5222</v>
      </c>
      <c r="C482" s="231" t="s">
        <v>191</v>
      </c>
      <c r="D482" s="232">
        <v>4496</v>
      </c>
      <c r="E482" s="233">
        <v>3894.17</v>
      </c>
      <c r="F482" s="232">
        <v>3846.17</v>
      </c>
      <c r="G482" s="234">
        <f t="shared" si="9"/>
        <v>98.767388172575934</v>
      </c>
    </row>
    <row r="483" spans="1:7" x14ac:dyDescent="0.2">
      <c r="A483" s="229">
        <v>3421</v>
      </c>
      <c r="B483" s="230">
        <v>5229</v>
      </c>
      <c r="C483" s="231" t="s">
        <v>199</v>
      </c>
      <c r="D483" s="232">
        <v>0</v>
      </c>
      <c r="E483" s="233">
        <v>100</v>
      </c>
      <c r="F483" s="232">
        <v>100</v>
      </c>
      <c r="G483" s="234">
        <f t="shared" si="9"/>
        <v>100</v>
      </c>
    </row>
    <row r="484" spans="1:7" x14ac:dyDescent="0.2">
      <c r="A484" s="229">
        <v>3421</v>
      </c>
      <c r="B484" s="230">
        <v>5321</v>
      </c>
      <c r="C484" s="231" t="s">
        <v>218</v>
      </c>
      <c r="D484" s="232">
        <v>150</v>
      </c>
      <c r="E484" s="233">
        <v>698.6</v>
      </c>
      <c r="F484" s="232">
        <v>685.55700000000002</v>
      </c>
      <c r="G484" s="234">
        <f t="shared" si="9"/>
        <v>98.132980246206699</v>
      </c>
    </row>
    <row r="485" spans="1:7" x14ac:dyDescent="0.2">
      <c r="A485" s="229">
        <v>3421</v>
      </c>
      <c r="B485" s="230">
        <v>5331</v>
      </c>
      <c r="C485" s="231" t="s">
        <v>195</v>
      </c>
      <c r="D485" s="232">
        <v>0</v>
      </c>
      <c r="E485" s="233">
        <v>98</v>
      </c>
      <c r="F485" s="232">
        <v>98</v>
      </c>
      <c r="G485" s="234">
        <f t="shared" si="9"/>
        <v>100</v>
      </c>
    </row>
    <row r="486" spans="1:7" x14ac:dyDescent="0.2">
      <c r="A486" s="229">
        <v>3421</v>
      </c>
      <c r="B486" s="230">
        <v>5493</v>
      </c>
      <c r="C486" s="231" t="s">
        <v>261</v>
      </c>
      <c r="D486" s="232">
        <v>400</v>
      </c>
      <c r="E486" s="233">
        <v>400</v>
      </c>
      <c r="F486" s="232">
        <v>396.3116</v>
      </c>
      <c r="G486" s="234">
        <f t="shared" si="9"/>
        <v>99.0779</v>
      </c>
    </row>
    <row r="487" spans="1:7" s="101" customFormat="1" x14ac:dyDescent="0.2">
      <c r="A487" s="235">
        <v>3421</v>
      </c>
      <c r="B487" s="236"/>
      <c r="C487" s="187" t="s">
        <v>106</v>
      </c>
      <c r="D487" s="237">
        <v>5046</v>
      </c>
      <c r="E487" s="238">
        <v>5806.77</v>
      </c>
      <c r="F487" s="237">
        <v>5742.0385999999999</v>
      </c>
      <c r="G487" s="239">
        <f t="shared" si="9"/>
        <v>98.885242570310155</v>
      </c>
    </row>
    <row r="488" spans="1:7" s="257" customFormat="1" x14ac:dyDescent="0.2">
      <c r="A488" s="229"/>
      <c r="B488" s="240"/>
      <c r="C488" s="240"/>
      <c r="D488" s="241"/>
      <c r="E488" s="241"/>
      <c r="F488" s="241"/>
      <c r="G488" s="256"/>
    </row>
    <row r="489" spans="1:7" x14ac:dyDescent="0.2">
      <c r="A489" s="242">
        <v>3429</v>
      </c>
      <c r="B489" s="243">
        <v>5222</v>
      </c>
      <c r="C489" s="244" t="s">
        <v>191</v>
      </c>
      <c r="D489" s="245">
        <v>0</v>
      </c>
      <c r="E489" s="246">
        <v>50</v>
      </c>
      <c r="F489" s="245">
        <v>50</v>
      </c>
      <c r="G489" s="247">
        <f t="shared" si="9"/>
        <v>100</v>
      </c>
    </row>
    <row r="490" spans="1:7" s="101" customFormat="1" x14ac:dyDescent="0.2">
      <c r="A490" s="235">
        <v>3429</v>
      </c>
      <c r="B490" s="236"/>
      <c r="C490" s="187" t="s">
        <v>279</v>
      </c>
      <c r="D490" s="237">
        <v>0</v>
      </c>
      <c r="E490" s="238">
        <v>50</v>
      </c>
      <c r="F490" s="237">
        <v>50</v>
      </c>
      <c r="G490" s="239">
        <f t="shared" si="9"/>
        <v>100</v>
      </c>
    </row>
    <row r="491" spans="1:7" s="257" customFormat="1" x14ac:dyDescent="0.2">
      <c r="A491" s="229"/>
      <c r="B491" s="240"/>
      <c r="C491" s="240"/>
      <c r="D491" s="241"/>
      <c r="E491" s="241"/>
      <c r="F491" s="241"/>
      <c r="G491" s="256"/>
    </row>
    <row r="492" spans="1:7" x14ac:dyDescent="0.2">
      <c r="A492" s="242">
        <v>3522</v>
      </c>
      <c r="B492" s="243">
        <v>5137</v>
      </c>
      <c r="C492" s="244" t="s">
        <v>197</v>
      </c>
      <c r="D492" s="245">
        <v>13</v>
      </c>
      <c r="E492" s="246">
        <v>13</v>
      </c>
      <c r="F492" s="245">
        <v>0</v>
      </c>
      <c r="G492" s="247">
        <f t="shared" si="9"/>
        <v>0</v>
      </c>
    </row>
    <row r="493" spans="1:7" x14ac:dyDescent="0.2">
      <c r="A493" s="229">
        <v>3522</v>
      </c>
      <c r="B493" s="230">
        <v>5166</v>
      </c>
      <c r="C493" s="231" t="s">
        <v>208</v>
      </c>
      <c r="D493" s="232">
        <v>0</v>
      </c>
      <c r="E493" s="233">
        <v>1796.85</v>
      </c>
      <c r="F493" s="232">
        <v>1621.4</v>
      </c>
      <c r="G493" s="234">
        <f t="shared" si="9"/>
        <v>90.235690235690242</v>
      </c>
    </row>
    <row r="494" spans="1:7" x14ac:dyDescent="0.2">
      <c r="A494" s="229">
        <v>3522</v>
      </c>
      <c r="B494" s="230">
        <v>5169</v>
      </c>
      <c r="C494" s="231" t="s">
        <v>188</v>
      </c>
      <c r="D494" s="232">
        <v>300</v>
      </c>
      <c r="E494" s="233">
        <v>300</v>
      </c>
      <c r="F494" s="232">
        <v>0</v>
      </c>
      <c r="G494" s="234">
        <f t="shared" si="9"/>
        <v>0</v>
      </c>
    </row>
    <row r="495" spans="1:7" x14ac:dyDescent="0.2">
      <c r="A495" s="229">
        <v>3522</v>
      </c>
      <c r="B495" s="230">
        <v>5171</v>
      </c>
      <c r="C495" s="231" t="s">
        <v>211</v>
      </c>
      <c r="D495" s="232">
        <v>26639</v>
      </c>
      <c r="E495" s="233">
        <v>16639</v>
      </c>
      <c r="F495" s="232">
        <v>1747.7393999999999</v>
      </c>
      <c r="G495" s="234">
        <f t="shared" si="9"/>
        <v>10.503872828895968</v>
      </c>
    </row>
    <row r="496" spans="1:7" x14ac:dyDescent="0.2">
      <c r="A496" s="229">
        <v>3522</v>
      </c>
      <c r="B496" s="230">
        <v>5331</v>
      </c>
      <c r="C496" s="231" t="s">
        <v>195</v>
      </c>
      <c r="D496" s="232">
        <v>101367</v>
      </c>
      <c r="E496" s="233">
        <v>165493.639</v>
      </c>
      <c r="F496" s="232">
        <v>165112.65225000001</v>
      </c>
      <c r="G496" s="234">
        <f t="shared" si="9"/>
        <v>99.769787677458723</v>
      </c>
    </row>
    <row r="497" spans="1:7" x14ac:dyDescent="0.2">
      <c r="A497" s="229">
        <v>3522</v>
      </c>
      <c r="B497" s="230">
        <v>5336</v>
      </c>
      <c r="C497" s="231" t="s">
        <v>240</v>
      </c>
      <c r="D497" s="232">
        <v>0</v>
      </c>
      <c r="E497" s="233">
        <v>18725.87</v>
      </c>
      <c r="F497" s="232">
        <v>18725.811429999998</v>
      </c>
      <c r="G497" s="234">
        <f t="shared" si="9"/>
        <v>99.999687224144978</v>
      </c>
    </row>
    <row r="498" spans="1:7" x14ac:dyDescent="0.2">
      <c r="A498" s="229">
        <v>3522</v>
      </c>
      <c r="B498" s="230">
        <v>5363</v>
      </c>
      <c r="C498" s="231" t="s">
        <v>265</v>
      </c>
      <c r="D498" s="232">
        <v>0</v>
      </c>
      <c r="E498" s="233">
        <v>8169.6</v>
      </c>
      <c r="F498" s="232">
        <v>0</v>
      </c>
      <c r="G498" s="234">
        <f t="shared" si="9"/>
        <v>0</v>
      </c>
    </row>
    <row r="499" spans="1:7" x14ac:dyDescent="0.2">
      <c r="A499" s="229">
        <v>3522</v>
      </c>
      <c r="B499" s="230">
        <v>5613</v>
      </c>
      <c r="C499" s="231" t="s">
        <v>280</v>
      </c>
      <c r="D499" s="232">
        <v>4200</v>
      </c>
      <c r="E499" s="233">
        <v>0</v>
      </c>
      <c r="F499" s="232">
        <v>0</v>
      </c>
      <c r="G499" s="252" t="s">
        <v>201</v>
      </c>
    </row>
    <row r="500" spans="1:7" x14ac:dyDescent="0.2">
      <c r="A500" s="229">
        <v>3522</v>
      </c>
      <c r="B500" s="230">
        <v>5651</v>
      </c>
      <c r="C500" s="231" t="s">
        <v>244</v>
      </c>
      <c r="D500" s="232">
        <v>0</v>
      </c>
      <c r="E500" s="233">
        <v>6567.4629999999997</v>
      </c>
      <c r="F500" s="232">
        <v>4578.8485000000001</v>
      </c>
      <c r="G500" s="234">
        <f t="shared" si="9"/>
        <v>69.720202458696761</v>
      </c>
    </row>
    <row r="501" spans="1:7" s="101" customFormat="1" x14ac:dyDescent="0.2">
      <c r="A501" s="235">
        <v>3522</v>
      </c>
      <c r="B501" s="236"/>
      <c r="C501" s="187" t="s">
        <v>107</v>
      </c>
      <c r="D501" s="237">
        <v>132519</v>
      </c>
      <c r="E501" s="238">
        <v>217705.42199999999</v>
      </c>
      <c r="F501" s="237">
        <v>191786.45158000002</v>
      </c>
      <c r="G501" s="239">
        <f t="shared" si="9"/>
        <v>88.094476388374019</v>
      </c>
    </row>
    <row r="502" spans="1:7" s="257" customFormat="1" x14ac:dyDescent="0.2">
      <c r="A502" s="229"/>
      <c r="B502" s="240"/>
      <c r="C502" s="240"/>
      <c r="D502" s="241"/>
      <c r="E502" s="241"/>
      <c r="F502" s="241"/>
      <c r="G502" s="256"/>
    </row>
    <row r="503" spans="1:7" x14ac:dyDescent="0.2">
      <c r="A503" s="242">
        <v>3523</v>
      </c>
      <c r="B503" s="243">
        <v>5331</v>
      </c>
      <c r="C503" s="244" t="s">
        <v>195</v>
      </c>
      <c r="D503" s="245">
        <v>7157</v>
      </c>
      <c r="E503" s="246">
        <v>0</v>
      </c>
      <c r="F503" s="245">
        <v>0</v>
      </c>
      <c r="G503" s="253" t="s">
        <v>201</v>
      </c>
    </row>
    <row r="504" spans="1:7" s="101" customFormat="1" x14ac:dyDescent="0.2">
      <c r="A504" s="235">
        <v>3523</v>
      </c>
      <c r="B504" s="236"/>
      <c r="C504" s="187" t="s">
        <v>281</v>
      </c>
      <c r="D504" s="237">
        <v>7157</v>
      </c>
      <c r="E504" s="238">
        <v>0</v>
      </c>
      <c r="F504" s="237">
        <v>0</v>
      </c>
      <c r="G504" s="254" t="s">
        <v>201</v>
      </c>
    </row>
    <row r="505" spans="1:7" s="257" customFormat="1" x14ac:dyDescent="0.2">
      <c r="A505" s="229"/>
      <c r="B505" s="240"/>
      <c r="C505" s="240"/>
      <c r="D505" s="241"/>
      <c r="E505" s="241"/>
      <c r="F505" s="241"/>
      <c r="G505" s="256"/>
    </row>
    <row r="506" spans="1:7" x14ac:dyDescent="0.2">
      <c r="A506" s="242">
        <v>3525</v>
      </c>
      <c r="B506" s="243">
        <v>5223</v>
      </c>
      <c r="C506" s="244" t="s">
        <v>251</v>
      </c>
      <c r="D506" s="245">
        <v>0</v>
      </c>
      <c r="E506" s="246">
        <v>194</v>
      </c>
      <c r="F506" s="245">
        <v>194</v>
      </c>
      <c r="G506" s="247">
        <f t="shared" si="9"/>
        <v>100</v>
      </c>
    </row>
    <row r="507" spans="1:7" s="101" customFormat="1" x14ac:dyDescent="0.2">
      <c r="A507" s="235">
        <v>3525</v>
      </c>
      <c r="B507" s="236"/>
      <c r="C507" s="187" t="s">
        <v>282</v>
      </c>
      <c r="D507" s="237">
        <v>0</v>
      </c>
      <c r="E507" s="238">
        <v>194</v>
      </c>
      <c r="F507" s="237">
        <v>194</v>
      </c>
      <c r="G507" s="239">
        <f t="shared" si="9"/>
        <v>100</v>
      </c>
    </row>
    <row r="508" spans="1:7" s="257" customFormat="1" x14ac:dyDescent="0.2">
      <c r="A508" s="229"/>
      <c r="B508" s="240"/>
      <c r="C508" s="240"/>
      <c r="D508" s="241"/>
      <c r="E508" s="241"/>
      <c r="F508" s="241"/>
      <c r="G508" s="256"/>
    </row>
    <row r="509" spans="1:7" x14ac:dyDescent="0.2">
      <c r="A509" s="242">
        <v>3526</v>
      </c>
      <c r="B509" s="243">
        <v>5331</v>
      </c>
      <c r="C509" s="244" t="s">
        <v>195</v>
      </c>
      <c r="D509" s="245">
        <v>0</v>
      </c>
      <c r="E509" s="246">
        <v>8479.73</v>
      </c>
      <c r="F509" s="245">
        <v>8479.7250000000004</v>
      </c>
      <c r="G509" s="247">
        <f t="shared" si="9"/>
        <v>99.99994103585847</v>
      </c>
    </row>
    <row r="510" spans="1:7" s="101" customFormat="1" x14ac:dyDescent="0.2">
      <c r="A510" s="235">
        <v>3526</v>
      </c>
      <c r="B510" s="236"/>
      <c r="C510" s="187" t="s">
        <v>283</v>
      </c>
      <c r="D510" s="237">
        <v>0</v>
      </c>
      <c r="E510" s="238">
        <v>8479.73</v>
      </c>
      <c r="F510" s="237">
        <v>8479.7250000000004</v>
      </c>
      <c r="G510" s="239">
        <f t="shared" si="9"/>
        <v>99.99994103585847</v>
      </c>
    </row>
    <row r="511" spans="1:7" s="257" customFormat="1" x14ac:dyDescent="0.2">
      <c r="A511" s="229"/>
      <c r="B511" s="240"/>
      <c r="C511" s="240"/>
      <c r="D511" s="241"/>
      <c r="E511" s="241"/>
      <c r="F511" s="241"/>
      <c r="G511" s="256"/>
    </row>
    <row r="512" spans="1:7" x14ac:dyDescent="0.2">
      <c r="A512" s="242">
        <v>3529</v>
      </c>
      <c r="B512" s="243">
        <v>5331</v>
      </c>
      <c r="C512" s="244" t="s">
        <v>195</v>
      </c>
      <c r="D512" s="245">
        <v>50666</v>
      </c>
      <c r="E512" s="246">
        <v>53366</v>
      </c>
      <c r="F512" s="245">
        <v>53366</v>
      </c>
      <c r="G512" s="247">
        <f t="shared" si="9"/>
        <v>100</v>
      </c>
    </row>
    <row r="513" spans="1:7" s="101" customFormat="1" x14ac:dyDescent="0.2">
      <c r="A513" s="235">
        <v>3529</v>
      </c>
      <c r="B513" s="236"/>
      <c r="C513" s="187" t="s">
        <v>284</v>
      </c>
      <c r="D513" s="237">
        <v>50666</v>
      </c>
      <c r="E513" s="238">
        <v>53366</v>
      </c>
      <c r="F513" s="237">
        <v>53366</v>
      </c>
      <c r="G513" s="239">
        <f t="shared" si="9"/>
        <v>100</v>
      </c>
    </row>
    <row r="514" spans="1:7" s="257" customFormat="1" x14ac:dyDescent="0.2">
      <c r="A514" s="229"/>
      <c r="B514" s="240"/>
      <c r="C514" s="240"/>
      <c r="D514" s="241"/>
      <c r="E514" s="241"/>
      <c r="F514" s="241"/>
      <c r="G514" s="256"/>
    </row>
    <row r="515" spans="1:7" x14ac:dyDescent="0.2">
      <c r="A515" s="242">
        <v>3533</v>
      </c>
      <c r="B515" s="243">
        <v>5137</v>
      </c>
      <c r="C515" s="244" t="s">
        <v>197</v>
      </c>
      <c r="D515" s="245">
        <v>0</v>
      </c>
      <c r="E515" s="246">
        <v>53.48</v>
      </c>
      <c r="F515" s="245">
        <v>53.387619999999998</v>
      </c>
      <c r="G515" s="247">
        <f t="shared" si="9"/>
        <v>99.827262528047868</v>
      </c>
    </row>
    <row r="516" spans="1:7" x14ac:dyDescent="0.2">
      <c r="A516" s="229">
        <v>3533</v>
      </c>
      <c r="B516" s="230">
        <v>5139</v>
      </c>
      <c r="C516" s="231" t="s">
        <v>187</v>
      </c>
      <c r="D516" s="232">
        <v>0</v>
      </c>
      <c r="E516" s="233">
        <v>4</v>
      </c>
      <c r="F516" s="232">
        <v>3.9458099999999998</v>
      </c>
      <c r="G516" s="234">
        <f t="shared" si="9"/>
        <v>98.64524999999999</v>
      </c>
    </row>
    <row r="517" spans="1:7" x14ac:dyDescent="0.2">
      <c r="A517" s="229">
        <v>3533</v>
      </c>
      <c r="B517" s="230">
        <v>5167</v>
      </c>
      <c r="C517" s="231" t="s">
        <v>209</v>
      </c>
      <c r="D517" s="232">
        <v>0</v>
      </c>
      <c r="E517" s="233">
        <v>0.4</v>
      </c>
      <c r="F517" s="232">
        <v>0.30249999999999999</v>
      </c>
      <c r="G517" s="234">
        <f t="shared" si="9"/>
        <v>75.625</v>
      </c>
    </row>
    <row r="518" spans="1:7" x14ac:dyDescent="0.2">
      <c r="A518" s="229">
        <v>3533</v>
      </c>
      <c r="B518" s="230">
        <v>5168</v>
      </c>
      <c r="C518" s="231" t="s">
        <v>210</v>
      </c>
      <c r="D518" s="232">
        <v>5100</v>
      </c>
      <c r="E518" s="233">
        <v>0</v>
      </c>
      <c r="F518" s="232">
        <v>0</v>
      </c>
      <c r="G518" s="252" t="s">
        <v>201</v>
      </c>
    </row>
    <row r="519" spans="1:7" x14ac:dyDescent="0.2">
      <c r="A519" s="229">
        <v>3533</v>
      </c>
      <c r="B519" s="230">
        <v>5331</v>
      </c>
      <c r="C519" s="231" t="s">
        <v>195</v>
      </c>
      <c r="D519" s="232">
        <v>438000</v>
      </c>
      <c r="E519" s="233">
        <v>466615</v>
      </c>
      <c r="F519" s="232">
        <v>465000</v>
      </c>
      <c r="G519" s="234">
        <f t="shared" si="9"/>
        <v>99.653890252135056</v>
      </c>
    </row>
    <row r="520" spans="1:7" x14ac:dyDescent="0.2">
      <c r="A520" s="229">
        <v>3533</v>
      </c>
      <c r="B520" s="230">
        <v>5336</v>
      </c>
      <c r="C520" s="231" t="s">
        <v>240</v>
      </c>
      <c r="D520" s="232">
        <v>0</v>
      </c>
      <c r="E520" s="233">
        <v>6158.86</v>
      </c>
      <c r="F520" s="232">
        <v>6158.86</v>
      </c>
      <c r="G520" s="234">
        <f t="shared" si="9"/>
        <v>100</v>
      </c>
    </row>
    <row r="521" spans="1:7" s="101" customFormat="1" x14ac:dyDescent="0.2">
      <c r="A521" s="235">
        <v>3533</v>
      </c>
      <c r="B521" s="236"/>
      <c r="C521" s="187" t="s">
        <v>285</v>
      </c>
      <c r="D521" s="237">
        <v>443100</v>
      </c>
      <c r="E521" s="238">
        <v>472831.74</v>
      </c>
      <c r="F521" s="237">
        <v>471216.49593000003</v>
      </c>
      <c r="G521" s="239">
        <f t="shared" si="9"/>
        <v>99.658389246457958</v>
      </c>
    </row>
    <row r="522" spans="1:7" s="257" customFormat="1" x14ac:dyDescent="0.2">
      <c r="A522" s="229"/>
      <c r="B522" s="240"/>
      <c r="C522" s="240"/>
      <c r="D522" s="241"/>
      <c r="E522" s="241"/>
      <c r="F522" s="241"/>
      <c r="G522" s="256"/>
    </row>
    <row r="523" spans="1:7" x14ac:dyDescent="0.2">
      <c r="A523" s="242">
        <v>3541</v>
      </c>
      <c r="B523" s="243">
        <v>5021</v>
      </c>
      <c r="C523" s="244" t="s">
        <v>203</v>
      </c>
      <c r="D523" s="245">
        <v>0</v>
      </c>
      <c r="E523" s="246">
        <v>7.7</v>
      </c>
      <c r="F523" s="245">
        <v>0</v>
      </c>
      <c r="G523" s="247">
        <f t="shared" si="9"/>
        <v>0</v>
      </c>
    </row>
    <row r="524" spans="1:7" x14ac:dyDescent="0.2">
      <c r="A524" s="229">
        <v>3541</v>
      </c>
      <c r="B524" s="230">
        <v>5164</v>
      </c>
      <c r="C524" s="231" t="s">
        <v>198</v>
      </c>
      <c r="D524" s="232">
        <v>0</v>
      </c>
      <c r="E524" s="233">
        <v>5</v>
      </c>
      <c r="F524" s="232">
        <v>5</v>
      </c>
      <c r="G524" s="234">
        <f t="shared" si="9"/>
        <v>100</v>
      </c>
    </row>
    <row r="525" spans="1:7" x14ac:dyDescent="0.2">
      <c r="A525" s="229">
        <v>3541</v>
      </c>
      <c r="B525" s="230">
        <v>5167</v>
      </c>
      <c r="C525" s="231" t="s">
        <v>209</v>
      </c>
      <c r="D525" s="232">
        <v>0</v>
      </c>
      <c r="E525" s="233">
        <v>22</v>
      </c>
      <c r="F525" s="232">
        <v>20</v>
      </c>
      <c r="G525" s="234">
        <f t="shared" si="9"/>
        <v>90.909090909090907</v>
      </c>
    </row>
    <row r="526" spans="1:7" x14ac:dyDescent="0.2">
      <c r="A526" s="229">
        <v>3541</v>
      </c>
      <c r="B526" s="230">
        <v>5169</v>
      </c>
      <c r="C526" s="231" t="s">
        <v>188</v>
      </c>
      <c r="D526" s="232">
        <v>140</v>
      </c>
      <c r="E526" s="233">
        <v>0.3</v>
      </c>
      <c r="F526" s="232">
        <v>0</v>
      </c>
      <c r="G526" s="234">
        <f t="shared" ref="G526:G594" si="10">F526/E526*100</f>
        <v>0</v>
      </c>
    </row>
    <row r="527" spans="1:7" x14ac:dyDescent="0.2">
      <c r="A527" s="229">
        <v>3541</v>
      </c>
      <c r="B527" s="230">
        <v>5173</v>
      </c>
      <c r="C527" s="231" t="s">
        <v>212</v>
      </c>
      <c r="D527" s="232">
        <v>0</v>
      </c>
      <c r="E527" s="233">
        <v>59.5</v>
      </c>
      <c r="F527" s="232">
        <v>59.5</v>
      </c>
      <c r="G527" s="234">
        <f t="shared" si="10"/>
        <v>100</v>
      </c>
    </row>
    <row r="528" spans="1:7" x14ac:dyDescent="0.2">
      <c r="A528" s="229">
        <v>3541</v>
      </c>
      <c r="B528" s="230">
        <v>5175</v>
      </c>
      <c r="C528" s="231" t="s">
        <v>189</v>
      </c>
      <c r="D528" s="232">
        <v>0</v>
      </c>
      <c r="E528" s="233">
        <v>25.5</v>
      </c>
      <c r="F528" s="232">
        <v>25.5</v>
      </c>
      <c r="G528" s="234">
        <f t="shared" si="10"/>
        <v>100</v>
      </c>
    </row>
    <row r="529" spans="1:7" x14ac:dyDescent="0.2">
      <c r="A529" s="229">
        <v>3541</v>
      </c>
      <c r="B529" s="230">
        <v>5194</v>
      </c>
      <c r="C529" s="231" t="s">
        <v>214</v>
      </c>
      <c r="D529" s="232">
        <v>60</v>
      </c>
      <c r="E529" s="233">
        <v>30</v>
      </c>
      <c r="F529" s="232">
        <v>30</v>
      </c>
      <c r="G529" s="234">
        <f t="shared" si="10"/>
        <v>100</v>
      </c>
    </row>
    <row r="530" spans="1:7" x14ac:dyDescent="0.2">
      <c r="A530" s="229">
        <v>3541</v>
      </c>
      <c r="B530" s="230">
        <v>5213</v>
      </c>
      <c r="C530" s="231" t="s">
        <v>190</v>
      </c>
      <c r="D530" s="232">
        <v>0</v>
      </c>
      <c r="E530" s="233">
        <v>148</v>
      </c>
      <c r="F530" s="232">
        <v>148</v>
      </c>
      <c r="G530" s="234">
        <f t="shared" si="10"/>
        <v>100</v>
      </c>
    </row>
    <row r="531" spans="1:7" x14ac:dyDescent="0.2">
      <c r="A531" s="229">
        <v>3541</v>
      </c>
      <c r="B531" s="230">
        <v>5221</v>
      </c>
      <c r="C531" s="231" t="s">
        <v>217</v>
      </c>
      <c r="D531" s="232">
        <v>0</v>
      </c>
      <c r="E531" s="233">
        <v>171</v>
      </c>
      <c r="F531" s="232">
        <v>171</v>
      </c>
      <c r="G531" s="234">
        <f t="shared" si="10"/>
        <v>100</v>
      </c>
    </row>
    <row r="532" spans="1:7" x14ac:dyDescent="0.2">
      <c r="A532" s="229">
        <v>3541</v>
      </c>
      <c r="B532" s="230">
        <v>5222</v>
      </c>
      <c r="C532" s="231" t="s">
        <v>191</v>
      </c>
      <c r="D532" s="232">
        <v>0</v>
      </c>
      <c r="E532" s="233">
        <v>160</v>
      </c>
      <c r="F532" s="232">
        <v>160</v>
      </c>
      <c r="G532" s="234">
        <f t="shared" si="10"/>
        <v>100</v>
      </c>
    </row>
    <row r="533" spans="1:7" x14ac:dyDescent="0.2">
      <c r="A533" s="229">
        <v>3541</v>
      </c>
      <c r="B533" s="230">
        <v>5223</v>
      </c>
      <c r="C533" s="231" t="s">
        <v>251</v>
      </c>
      <c r="D533" s="232">
        <v>0</v>
      </c>
      <c r="E533" s="233">
        <v>53.5</v>
      </c>
      <c r="F533" s="232">
        <v>53.5</v>
      </c>
      <c r="G533" s="234">
        <f t="shared" si="10"/>
        <v>100</v>
      </c>
    </row>
    <row r="534" spans="1:7" x14ac:dyDescent="0.2">
      <c r="A534" s="229">
        <v>3541</v>
      </c>
      <c r="B534" s="230">
        <v>5321</v>
      </c>
      <c r="C534" s="231" t="s">
        <v>218</v>
      </c>
      <c r="D534" s="232">
        <v>2000</v>
      </c>
      <c r="E534" s="233">
        <v>902.4</v>
      </c>
      <c r="F534" s="232">
        <v>902.4</v>
      </c>
      <c r="G534" s="234">
        <f t="shared" si="10"/>
        <v>100</v>
      </c>
    </row>
    <row r="535" spans="1:7" x14ac:dyDescent="0.2">
      <c r="A535" s="229">
        <v>3541</v>
      </c>
      <c r="B535" s="230">
        <v>5323</v>
      </c>
      <c r="C535" s="231" t="s">
        <v>286</v>
      </c>
      <c r="D535" s="232">
        <v>0</v>
      </c>
      <c r="E535" s="233">
        <v>50</v>
      </c>
      <c r="F535" s="232">
        <v>50</v>
      </c>
      <c r="G535" s="234">
        <f t="shared" si="10"/>
        <v>100</v>
      </c>
    </row>
    <row r="536" spans="1:7" x14ac:dyDescent="0.2">
      <c r="A536" s="229">
        <v>3541</v>
      </c>
      <c r="B536" s="230">
        <v>5331</v>
      </c>
      <c r="C536" s="231" t="s">
        <v>195</v>
      </c>
      <c r="D536" s="232">
        <v>0</v>
      </c>
      <c r="E536" s="233">
        <v>565.1</v>
      </c>
      <c r="F536" s="232">
        <v>565.1</v>
      </c>
      <c r="G536" s="234">
        <f t="shared" si="10"/>
        <v>100</v>
      </c>
    </row>
    <row r="537" spans="1:7" x14ac:dyDescent="0.2">
      <c r="A537" s="229">
        <v>3541</v>
      </c>
      <c r="B537" s="230">
        <v>5336</v>
      </c>
      <c r="C537" s="231" t="s">
        <v>240</v>
      </c>
      <c r="D537" s="232">
        <v>0</v>
      </c>
      <c r="E537" s="233">
        <v>142.309</v>
      </c>
      <c r="F537" s="232">
        <v>142.309</v>
      </c>
      <c r="G537" s="234">
        <f t="shared" si="10"/>
        <v>100</v>
      </c>
    </row>
    <row r="538" spans="1:7" s="101" customFormat="1" x14ac:dyDescent="0.2">
      <c r="A538" s="235">
        <v>3541</v>
      </c>
      <c r="B538" s="236"/>
      <c r="C538" s="187" t="s">
        <v>287</v>
      </c>
      <c r="D538" s="237">
        <v>2200</v>
      </c>
      <c r="E538" s="238">
        <v>2342.3090000000002</v>
      </c>
      <c r="F538" s="237">
        <v>2332.3090000000002</v>
      </c>
      <c r="G538" s="239">
        <f t="shared" si="10"/>
        <v>99.573070845904624</v>
      </c>
    </row>
    <row r="539" spans="1:7" s="257" customFormat="1" x14ac:dyDescent="0.2">
      <c r="A539" s="229"/>
      <c r="B539" s="240"/>
      <c r="C539" s="240"/>
      <c r="D539" s="241"/>
      <c r="E539" s="241"/>
      <c r="F539" s="241"/>
      <c r="G539" s="256"/>
    </row>
    <row r="540" spans="1:7" x14ac:dyDescent="0.2">
      <c r="A540" s="242">
        <v>3549</v>
      </c>
      <c r="B540" s="243">
        <v>5212</v>
      </c>
      <c r="C540" s="244" t="s">
        <v>215</v>
      </c>
      <c r="D540" s="245">
        <v>500</v>
      </c>
      <c r="E540" s="246">
        <v>116.5</v>
      </c>
      <c r="F540" s="245">
        <v>116.5</v>
      </c>
      <c r="G540" s="247">
        <f t="shared" si="10"/>
        <v>100</v>
      </c>
    </row>
    <row r="541" spans="1:7" x14ac:dyDescent="0.2">
      <c r="A541" s="229">
        <v>3549</v>
      </c>
      <c r="B541" s="230">
        <v>5213</v>
      </c>
      <c r="C541" s="231" t="s">
        <v>190</v>
      </c>
      <c r="D541" s="232">
        <v>500</v>
      </c>
      <c r="E541" s="233">
        <v>391.4</v>
      </c>
      <c r="F541" s="232">
        <v>391.4</v>
      </c>
      <c r="G541" s="234">
        <f t="shared" si="10"/>
        <v>100</v>
      </c>
    </row>
    <row r="542" spans="1:7" x14ac:dyDescent="0.2">
      <c r="A542" s="229">
        <v>3549</v>
      </c>
      <c r="B542" s="230">
        <v>5221</v>
      </c>
      <c r="C542" s="231" t="s">
        <v>217</v>
      </c>
      <c r="D542" s="232">
        <v>0</v>
      </c>
      <c r="E542" s="233">
        <v>1683.6</v>
      </c>
      <c r="F542" s="232">
        <v>1683.6</v>
      </c>
      <c r="G542" s="234">
        <f t="shared" si="10"/>
        <v>100</v>
      </c>
    </row>
    <row r="543" spans="1:7" x14ac:dyDescent="0.2">
      <c r="A543" s="229">
        <v>3549</v>
      </c>
      <c r="B543" s="230">
        <v>5222</v>
      </c>
      <c r="C543" s="231" t="s">
        <v>191</v>
      </c>
      <c r="D543" s="232">
        <v>0</v>
      </c>
      <c r="E543" s="233">
        <v>1388.9</v>
      </c>
      <c r="F543" s="232">
        <v>1388.9</v>
      </c>
      <c r="G543" s="234">
        <f t="shared" si="10"/>
        <v>100</v>
      </c>
    </row>
    <row r="544" spans="1:7" x14ac:dyDescent="0.2">
      <c r="A544" s="229">
        <v>3549</v>
      </c>
      <c r="B544" s="230">
        <v>5223</v>
      </c>
      <c r="C544" s="231" t="s">
        <v>251</v>
      </c>
      <c r="D544" s="232">
        <v>0</v>
      </c>
      <c r="E544" s="233">
        <v>1295.7</v>
      </c>
      <c r="F544" s="232">
        <v>1295.7</v>
      </c>
      <c r="G544" s="234">
        <f t="shared" si="10"/>
        <v>100</v>
      </c>
    </row>
    <row r="545" spans="1:7" x14ac:dyDescent="0.2">
      <c r="A545" s="229">
        <v>3549</v>
      </c>
      <c r="B545" s="230">
        <v>5229</v>
      </c>
      <c r="C545" s="231" t="s">
        <v>199</v>
      </c>
      <c r="D545" s="232">
        <v>4000</v>
      </c>
      <c r="E545" s="233">
        <v>123.9</v>
      </c>
      <c r="F545" s="232">
        <v>123.9</v>
      </c>
      <c r="G545" s="234">
        <f t="shared" si="10"/>
        <v>100</v>
      </c>
    </row>
    <row r="546" spans="1:7" s="101" customFormat="1" x14ac:dyDescent="0.2">
      <c r="A546" s="235">
        <v>3549</v>
      </c>
      <c r="B546" s="236"/>
      <c r="C546" s="187" t="s">
        <v>288</v>
      </c>
      <c r="D546" s="237">
        <v>5000</v>
      </c>
      <c r="E546" s="238">
        <v>5000</v>
      </c>
      <c r="F546" s="237">
        <v>5000</v>
      </c>
      <c r="G546" s="239">
        <f t="shared" si="10"/>
        <v>100</v>
      </c>
    </row>
    <row r="547" spans="1:7" s="257" customFormat="1" x14ac:dyDescent="0.2">
      <c r="A547" s="229"/>
      <c r="B547" s="240"/>
      <c r="C547" s="240"/>
      <c r="D547" s="241"/>
      <c r="E547" s="241"/>
      <c r="F547" s="241"/>
      <c r="G547" s="256"/>
    </row>
    <row r="548" spans="1:7" x14ac:dyDescent="0.2">
      <c r="A548" s="242">
        <v>3599</v>
      </c>
      <c r="B548" s="243">
        <v>5021</v>
      </c>
      <c r="C548" s="244" t="s">
        <v>203</v>
      </c>
      <c r="D548" s="245">
        <v>200</v>
      </c>
      <c r="E548" s="246">
        <v>3775.25</v>
      </c>
      <c r="F548" s="245">
        <v>3079.165</v>
      </c>
      <c r="G548" s="247">
        <f t="shared" si="10"/>
        <v>81.561883318985494</v>
      </c>
    </row>
    <row r="549" spans="1:7" x14ac:dyDescent="0.2">
      <c r="A549" s="229">
        <v>3599</v>
      </c>
      <c r="B549" s="230">
        <v>5041</v>
      </c>
      <c r="C549" s="231" t="s">
        <v>196</v>
      </c>
      <c r="D549" s="232">
        <v>350</v>
      </c>
      <c r="E549" s="233">
        <v>350</v>
      </c>
      <c r="F549" s="232">
        <v>342.43</v>
      </c>
      <c r="G549" s="234">
        <f t="shared" si="10"/>
        <v>97.837142857142851</v>
      </c>
    </row>
    <row r="550" spans="1:7" x14ac:dyDescent="0.2">
      <c r="A550" s="229">
        <v>3599</v>
      </c>
      <c r="B550" s="230">
        <v>5139</v>
      </c>
      <c r="C550" s="231" t="s">
        <v>187</v>
      </c>
      <c r="D550" s="232">
        <v>44</v>
      </c>
      <c r="E550" s="233">
        <v>44</v>
      </c>
      <c r="F550" s="232">
        <v>43.076000000000001</v>
      </c>
      <c r="G550" s="234">
        <f t="shared" si="10"/>
        <v>97.899999999999991</v>
      </c>
    </row>
    <row r="551" spans="1:7" x14ac:dyDescent="0.2">
      <c r="A551" s="229">
        <v>3599</v>
      </c>
      <c r="B551" s="230">
        <v>5162</v>
      </c>
      <c r="C551" s="231" t="s">
        <v>236</v>
      </c>
      <c r="D551" s="232">
        <v>30</v>
      </c>
      <c r="E551" s="233">
        <v>30</v>
      </c>
      <c r="F551" s="232">
        <v>29.124229999999997</v>
      </c>
      <c r="G551" s="234">
        <f t="shared" si="10"/>
        <v>97.080766666666662</v>
      </c>
    </row>
    <row r="552" spans="1:7" x14ac:dyDescent="0.2">
      <c r="A552" s="229">
        <v>3599</v>
      </c>
      <c r="B552" s="230">
        <v>5164</v>
      </c>
      <c r="C552" s="231" t="s">
        <v>198</v>
      </c>
      <c r="D552" s="232">
        <v>0</v>
      </c>
      <c r="E552" s="233">
        <v>20.329999999999998</v>
      </c>
      <c r="F552" s="232">
        <v>20.327999999999999</v>
      </c>
      <c r="G552" s="234">
        <f t="shared" si="10"/>
        <v>99.990162321692083</v>
      </c>
    </row>
    <row r="553" spans="1:7" x14ac:dyDescent="0.2">
      <c r="A553" s="229">
        <v>3599</v>
      </c>
      <c r="B553" s="230">
        <v>5166</v>
      </c>
      <c r="C553" s="231" t="s">
        <v>208</v>
      </c>
      <c r="D553" s="232">
        <v>6050</v>
      </c>
      <c r="E553" s="233">
        <v>842.69</v>
      </c>
      <c r="F553" s="232">
        <v>793.9</v>
      </c>
      <c r="G553" s="234">
        <f t="shared" si="10"/>
        <v>94.210207786967914</v>
      </c>
    </row>
    <row r="554" spans="1:7" x14ac:dyDescent="0.2">
      <c r="A554" s="229">
        <v>3599</v>
      </c>
      <c r="B554" s="230">
        <v>5168</v>
      </c>
      <c r="C554" s="231" t="s">
        <v>210</v>
      </c>
      <c r="D554" s="232">
        <v>5511</v>
      </c>
      <c r="E554" s="233">
        <v>4330.3</v>
      </c>
      <c r="F554" s="232">
        <v>4280.1415199999992</v>
      </c>
      <c r="G554" s="234">
        <f t="shared" si="10"/>
        <v>98.841685795441407</v>
      </c>
    </row>
    <row r="555" spans="1:7" x14ac:dyDescent="0.2">
      <c r="A555" s="229">
        <v>3599</v>
      </c>
      <c r="B555" s="230">
        <v>5169</v>
      </c>
      <c r="C555" s="231" t="s">
        <v>188</v>
      </c>
      <c r="D555" s="232">
        <v>22226</v>
      </c>
      <c r="E555" s="233">
        <v>18370.95</v>
      </c>
      <c r="F555" s="232">
        <v>16649.598999999998</v>
      </c>
      <c r="G555" s="234">
        <f t="shared" si="10"/>
        <v>90.630038185287091</v>
      </c>
    </row>
    <row r="556" spans="1:7" x14ac:dyDescent="0.2">
      <c r="A556" s="229">
        <v>3599</v>
      </c>
      <c r="B556" s="230">
        <v>5175</v>
      </c>
      <c r="C556" s="231" t="s">
        <v>189</v>
      </c>
      <c r="D556" s="232">
        <v>230</v>
      </c>
      <c r="E556" s="233">
        <v>230</v>
      </c>
      <c r="F556" s="232">
        <v>225.77850000000001</v>
      </c>
      <c r="G556" s="234">
        <f t="shared" si="10"/>
        <v>98.164565217391313</v>
      </c>
    </row>
    <row r="557" spans="1:7" x14ac:dyDescent="0.2">
      <c r="A557" s="229">
        <v>3599</v>
      </c>
      <c r="B557" s="230">
        <v>5179</v>
      </c>
      <c r="C557" s="231" t="s">
        <v>213</v>
      </c>
      <c r="D557" s="232">
        <v>0</v>
      </c>
      <c r="E557" s="233">
        <v>878.46</v>
      </c>
      <c r="F557" s="232">
        <v>878.46</v>
      </c>
      <c r="G557" s="234">
        <f t="shared" si="10"/>
        <v>100</v>
      </c>
    </row>
    <row r="558" spans="1:7" x14ac:dyDescent="0.2">
      <c r="A558" s="229">
        <v>3599</v>
      </c>
      <c r="B558" s="230">
        <v>5213</v>
      </c>
      <c r="C558" s="231" t="s">
        <v>190</v>
      </c>
      <c r="D558" s="232">
        <v>0</v>
      </c>
      <c r="E558" s="233">
        <v>474</v>
      </c>
      <c r="F558" s="232">
        <v>474</v>
      </c>
      <c r="G558" s="234">
        <f t="shared" si="10"/>
        <v>100</v>
      </c>
    </row>
    <row r="559" spans="1:7" x14ac:dyDescent="0.2">
      <c r="A559" s="229">
        <v>3599</v>
      </c>
      <c r="B559" s="230">
        <v>5221</v>
      </c>
      <c r="C559" s="231" t="s">
        <v>217</v>
      </c>
      <c r="D559" s="232">
        <v>0</v>
      </c>
      <c r="E559" s="233">
        <v>50</v>
      </c>
      <c r="F559" s="232">
        <v>50</v>
      </c>
      <c r="G559" s="234">
        <f t="shared" si="10"/>
        <v>100</v>
      </c>
    </row>
    <row r="560" spans="1:7" x14ac:dyDescent="0.2">
      <c r="A560" s="229">
        <v>3599</v>
      </c>
      <c r="B560" s="230">
        <v>5222</v>
      </c>
      <c r="C560" s="231" t="s">
        <v>191</v>
      </c>
      <c r="D560" s="232">
        <v>0</v>
      </c>
      <c r="E560" s="233">
        <v>163</v>
      </c>
      <c r="F560" s="232">
        <v>163</v>
      </c>
      <c r="G560" s="234">
        <f t="shared" si="10"/>
        <v>100</v>
      </c>
    </row>
    <row r="561" spans="1:7" x14ac:dyDescent="0.2">
      <c r="A561" s="229">
        <v>3599</v>
      </c>
      <c r="B561" s="230">
        <v>5229</v>
      </c>
      <c r="C561" s="231" t="s">
        <v>199</v>
      </c>
      <c r="D561" s="232">
        <v>1000</v>
      </c>
      <c r="E561" s="233">
        <v>254.67</v>
      </c>
      <c r="F561" s="232">
        <v>100</v>
      </c>
      <c r="G561" s="234">
        <f t="shared" si="10"/>
        <v>39.266501747359328</v>
      </c>
    </row>
    <row r="562" spans="1:7" x14ac:dyDescent="0.2">
      <c r="A562" s="229">
        <v>3599</v>
      </c>
      <c r="B562" s="230">
        <v>5319</v>
      </c>
      <c r="C562" s="231" t="s">
        <v>289</v>
      </c>
      <c r="D562" s="232">
        <v>0</v>
      </c>
      <c r="E562" s="233">
        <v>50</v>
      </c>
      <c r="F562" s="232">
        <v>50</v>
      </c>
      <c r="G562" s="234">
        <f t="shared" si="10"/>
        <v>100</v>
      </c>
    </row>
    <row r="563" spans="1:7" x14ac:dyDescent="0.2">
      <c r="A563" s="229">
        <v>3599</v>
      </c>
      <c r="B563" s="230">
        <v>5321</v>
      </c>
      <c r="C563" s="231" t="s">
        <v>218</v>
      </c>
      <c r="D563" s="232">
        <v>7500</v>
      </c>
      <c r="E563" s="233">
        <v>5777.23</v>
      </c>
      <c r="F563" s="232">
        <v>5777.23</v>
      </c>
      <c r="G563" s="234">
        <f t="shared" si="10"/>
        <v>100</v>
      </c>
    </row>
    <row r="564" spans="1:7" x14ac:dyDescent="0.2">
      <c r="A564" s="229">
        <v>3599</v>
      </c>
      <c r="B564" s="230">
        <v>5332</v>
      </c>
      <c r="C564" s="231" t="s">
        <v>220</v>
      </c>
      <c r="D564" s="232">
        <v>0</v>
      </c>
      <c r="E564" s="233">
        <v>386</v>
      </c>
      <c r="F564" s="232">
        <v>386</v>
      </c>
      <c r="G564" s="234">
        <f t="shared" si="10"/>
        <v>100</v>
      </c>
    </row>
    <row r="565" spans="1:7" x14ac:dyDescent="0.2">
      <c r="A565" s="229">
        <v>3599</v>
      </c>
      <c r="B565" s="230">
        <v>5494</v>
      </c>
      <c r="C565" s="231" t="s">
        <v>200</v>
      </c>
      <c r="D565" s="232">
        <v>0</v>
      </c>
      <c r="E565" s="233">
        <v>114</v>
      </c>
      <c r="F565" s="232">
        <v>114</v>
      </c>
      <c r="G565" s="234">
        <f t="shared" si="10"/>
        <v>100</v>
      </c>
    </row>
    <row r="566" spans="1:7" s="101" customFormat="1" x14ac:dyDescent="0.2">
      <c r="A566" s="235">
        <v>3599</v>
      </c>
      <c r="B566" s="236"/>
      <c r="C566" s="187" t="s">
        <v>108</v>
      </c>
      <c r="D566" s="237">
        <v>43141</v>
      </c>
      <c r="E566" s="238">
        <v>36140.879999999997</v>
      </c>
      <c r="F566" s="237">
        <v>33456.232250000001</v>
      </c>
      <c r="G566" s="239">
        <f t="shared" si="10"/>
        <v>92.571714496160581</v>
      </c>
    </row>
    <row r="567" spans="1:7" s="257" customFormat="1" x14ac:dyDescent="0.2">
      <c r="A567" s="229"/>
      <c r="B567" s="240"/>
      <c r="C567" s="240"/>
      <c r="D567" s="241"/>
      <c r="E567" s="241"/>
      <c r="F567" s="241"/>
      <c r="G567" s="256"/>
    </row>
    <row r="568" spans="1:7" x14ac:dyDescent="0.2">
      <c r="A568" s="242">
        <v>3635</v>
      </c>
      <c r="B568" s="243">
        <v>5166</v>
      </c>
      <c r="C568" s="244" t="s">
        <v>208</v>
      </c>
      <c r="D568" s="245">
        <v>100</v>
      </c>
      <c r="E568" s="246">
        <v>50</v>
      </c>
      <c r="F568" s="245">
        <v>0</v>
      </c>
      <c r="G568" s="247">
        <f t="shared" si="10"/>
        <v>0</v>
      </c>
    </row>
    <row r="569" spans="1:7" x14ac:dyDescent="0.2">
      <c r="A569" s="229">
        <v>3635</v>
      </c>
      <c r="B569" s="230">
        <v>5169</v>
      </c>
      <c r="C569" s="231" t="s">
        <v>188</v>
      </c>
      <c r="D569" s="232">
        <v>2600</v>
      </c>
      <c r="E569" s="233">
        <v>4993.7340000000004</v>
      </c>
      <c r="F569" s="232">
        <v>1197.9000000000001</v>
      </c>
      <c r="G569" s="234">
        <f t="shared" si="10"/>
        <v>23.988061839096755</v>
      </c>
    </row>
    <row r="570" spans="1:7" s="101" customFormat="1" x14ac:dyDescent="0.2">
      <c r="A570" s="235">
        <v>3635</v>
      </c>
      <c r="B570" s="236"/>
      <c r="C570" s="187" t="s">
        <v>290</v>
      </c>
      <c r="D570" s="237">
        <v>2700</v>
      </c>
      <c r="E570" s="238">
        <v>5043.7340000000004</v>
      </c>
      <c r="F570" s="237">
        <v>1197.9000000000001</v>
      </c>
      <c r="G570" s="239">
        <f t="shared" si="10"/>
        <v>23.750261215202865</v>
      </c>
    </row>
    <row r="571" spans="1:7" s="257" customFormat="1" x14ac:dyDescent="0.2">
      <c r="A571" s="229"/>
      <c r="B571" s="240"/>
      <c r="C571" s="240"/>
      <c r="D571" s="241"/>
      <c r="E571" s="241"/>
      <c r="F571" s="241"/>
      <c r="G571" s="256"/>
    </row>
    <row r="572" spans="1:7" x14ac:dyDescent="0.2">
      <c r="A572" s="242">
        <v>3636</v>
      </c>
      <c r="B572" s="243">
        <v>5011</v>
      </c>
      <c r="C572" s="244" t="s">
        <v>232</v>
      </c>
      <c r="D572" s="245">
        <v>0</v>
      </c>
      <c r="E572" s="246">
        <v>350</v>
      </c>
      <c r="F572" s="245">
        <v>300.14936</v>
      </c>
      <c r="G572" s="247">
        <f t="shared" si="10"/>
        <v>85.756960000000007</v>
      </c>
    </row>
    <row r="573" spans="1:7" x14ac:dyDescent="0.2">
      <c r="A573" s="229">
        <v>3636</v>
      </c>
      <c r="B573" s="230">
        <v>5031</v>
      </c>
      <c r="C573" s="231" t="s">
        <v>233</v>
      </c>
      <c r="D573" s="232">
        <v>0</v>
      </c>
      <c r="E573" s="233">
        <v>87.5</v>
      </c>
      <c r="F573" s="232">
        <v>75.02</v>
      </c>
      <c r="G573" s="234">
        <f t="shared" si="10"/>
        <v>85.737142857142857</v>
      </c>
    </row>
    <row r="574" spans="1:7" x14ac:dyDescent="0.2">
      <c r="A574" s="229">
        <v>3636</v>
      </c>
      <c r="B574" s="230">
        <v>5032</v>
      </c>
      <c r="C574" s="231" t="s">
        <v>234</v>
      </c>
      <c r="D574" s="232">
        <v>0</v>
      </c>
      <c r="E574" s="233">
        <v>31.5</v>
      </c>
      <c r="F574" s="232">
        <v>26.998000000000001</v>
      </c>
      <c r="G574" s="234">
        <f t="shared" si="10"/>
        <v>85.707936507936509</v>
      </c>
    </row>
    <row r="575" spans="1:7" x14ac:dyDescent="0.2">
      <c r="A575" s="229">
        <v>3636</v>
      </c>
      <c r="B575" s="230">
        <v>5038</v>
      </c>
      <c r="C575" s="231" t="s">
        <v>235</v>
      </c>
      <c r="D575" s="232">
        <v>0</v>
      </c>
      <c r="E575" s="233">
        <v>6.6</v>
      </c>
      <c r="F575" s="232">
        <v>1.244</v>
      </c>
      <c r="G575" s="234">
        <f t="shared" si="10"/>
        <v>18.848484848484851</v>
      </c>
    </row>
    <row r="576" spans="1:7" x14ac:dyDescent="0.2">
      <c r="A576" s="229">
        <v>3636</v>
      </c>
      <c r="B576" s="230">
        <v>5137</v>
      </c>
      <c r="C576" s="231" t="s">
        <v>197</v>
      </c>
      <c r="D576" s="232">
        <v>0</v>
      </c>
      <c r="E576" s="233">
        <v>20</v>
      </c>
      <c r="F576" s="232">
        <v>14.73659</v>
      </c>
      <c r="G576" s="234">
        <f t="shared" si="10"/>
        <v>73.682950000000005</v>
      </c>
    </row>
    <row r="577" spans="1:7" x14ac:dyDescent="0.2">
      <c r="A577" s="229">
        <v>3636</v>
      </c>
      <c r="B577" s="230">
        <v>5139</v>
      </c>
      <c r="C577" s="231" t="s">
        <v>187</v>
      </c>
      <c r="D577" s="232">
        <v>0</v>
      </c>
      <c r="E577" s="233">
        <v>80</v>
      </c>
      <c r="F577" s="232">
        <v>68.080649999999991</v>
      </c>
      <c r="G577" s="234">
        <f t="shared" si="10"/>
        <v>85.100812499999989</v>
      </c>
    </row>
    <row r="578" spans="1:7" x14ac:dyDescent="0.2">
      <c r="A578" s="229">
        <v>3636</v>
      </c>
      <c r="B578" s="230">
        <v>5166</v>
      </c>
      <c r="C578" s="231" t="s">
        <v>208</v>
      </c>
      <c r="D578" s="232">
        <v>15700</v>
      </c>
      <c r="E578" s="233">
        <v>15633.672</v>
      </c>
      <c r="F578" s="232">
        <v>3618.1178</v>
      </c>
      <c r="G578" s="234">
        <f t="shared" si="10"/>
        <v>23.143109309188524</v>
      </c>
    </row>
    <row r="579" spans="1:7" x14ac:dyDescent="0.2">
      <c r="A579" s="229">
        <v>3636</v>
      </c>
      <c r="B579" s="230">
        <v>5169</v>
      </c>
      <c r="C579" s="231" t="s">
        <v>188</v>
      </c>
      <c r="D579" s="232">
        <v>950</v>
      </c>
      <c r="E579" s="233">
        <v>1114.7280000000001</v>
      </c>
      <c r="F579" s="232">
        <v>12.1968</v>
      </c>
      <c r="G579" s="234">
        <f t="shared" si="10"/>
        <v>1.0941503218722413</v>
      </c>
    </row>
    <row r="580" spans="1:7" x14ac:dyDescent="0.2">
      <c r="A580" s="229">
        <v>3636</v>
      </c>
      <c r="B580" s="230">
        <v>5173</v>
      </c>
      <c r="C580" s="231" t="s">
        <v>212</v>
      </c>
      <c r="D580" s="232">
        <v>0</v>
      </c>
      <c r="E580" s="233">
        <v>40</v>
      </c>
      <c r="F580" s="232">
        <v>0.88500000000000001</v>
      </c>
      <c r="G580" s="234">
        <f t="shared" si="10"/>
        <v>2.2124999999999999</v>
      </c>
    </row>
    <row r="581" spans="1:7" x14ac:dyDescent="0.2">
      <c r="A581" s="229">
        <v>3636</v>
      </c>
      <c r="B581" s="230">
        <v>5175</v>
      </c>
      <c r="C581" s="231" t="s">
        <v>189</v>
      </c>
      <c r="D581" s="232">
        <v>0</v>
      </c>
      <c r="E581" s="233">
        <v>40</v>
      </c>
      <c r="F581" s="232">
        <v>15.896000000000001</v>
      </c>
      <c r="G581" s="234">
        <f t="shared" si="10"/>
        <v>39.74</v>
      </c>
    </row>
    <row r="582" spans="1:7" x14ac:dyDescent="0.2">
      <c r="A582" s="229">
        <v>3636</v>
      </c>
      <c r="B582" s="230">
        <v>5179</v>
      </c>
      <c r="C582" s="231" t="s">
        <v>213</v>
      </c>
      <c r="D582" s="232">
        <v>5000</v>
      </c>
      <c r="E582" s="233">
        <v>5000</v>
      </c>
      <c r="F582" s="232">
        <v>5000</v>
      </c>
      <c r="G582" s="234">
        <f t="shared" si="10"/>
        <v>100</v>
      </c>
    </row>
    <row r="583" spans="1:7" x14ac:dyDescent="0.2">
      <c r="A583" s="229">
        <v>3636</v>
      </c>
      <c r="B583" s="230">
        <v>5212</v>
      </c>
      <c r="C583" s="231" t="s">
        <v>215</v>
      </c>
      <c r="D583" s="232">
        <v>1500</v>
      </c>
      <c r="E583" s="233">
        <v>815.1</v>
      </c>
      <c r="F583" s="232">
        <v>361.92500000000001</v>
      </c>
      <c r="G583" s="234">
        <f t="shared" si="10"/>
        <v>44.402527297264136</v>
      </c>
    </row>
    <row r="584" spans="1:7" x14ac:dyDescent="0.2">
      <c r="A584" s="229">
        <v>3636</v>
      </c>
      <c r="B584" s="230">
        <v>5213</v>
      </c>
      <c r="C584" s="231" t="s">
        <v>190</v>
      </c>
      <c r="D584" s="232">
        <v>17500</v>
      </c>
      <c r="E584" s="233">
        <v>12646.796</v>
      </c>
      <c r="F584" s="232">
        <v>8884.3830999999991</v>
      </c>
      <c r="G584" s="234">
        <f t="shared" si="10"/>
        <v>70.250070452626886</v>
      </c>
    </row>
    <row r="585" spans="1:7" x14ac:dyDescent="0.2">
      <c r="A585" s="229">
        <v>3636</v>
      </c>
      <c r="B585" s="230">
        <v>5222</v>
      </c>
      <c r="C585" s="231" t="s">
        <v>191</v>
      </c>
      <c r="D585" s="232">
        <v>0</v>
      </c>
      <c r="E585" s="233">
        <v>548.04</v>
      </c>
      <c r="F585" s="232">
        <v>389.774</v>
      </c>
      <c r="G585" s="234">
        <f t="shared" si="10"/>
        <v>71.121450988978907</v>
      </c>
    </row>
    <row r="586" spans="1:7" x14ac:dyDescent="0.2">
      <c r="A586" s="229">
        <v>3636</v>
      </c>
      <c r="B586" s="230">
        <v>5321</v>
      </c>
      <c r="C586" s="231" t="s">
        <v>218</v>
      </c>
      <c r="D586" s="232">
        <v>525</v>
      </c>
      <c r="E586" s="233">
        <v>2126.442</v>
      </c>
      <c r="F586" s="232">
        <v>1951.3225000000002</v>
      </c>
      <c r="G586" s="234">
        <f t="shared" si="10"/>
        <v>91.764670750483674</v>
      </c>
    </row>
    <row r="587" spans="1:7" x14ac:dyDescent="0.2">
      <c r="A587" s="229">
        <v>3636</v>
      </c>
      <c r="B587" s="230">
        <v>5329</v>
      </c>
      <c r="C587" s="231" t="s">
        <v>219</v>
      </c>
      <c r="D587" s="232">
        <v>0</v>
      </c>
      <c r="E587" s="233">
        <v>1888.05</v>
      </c>
      <c r="F587" s="232">
        <v>1577.2874899999999</v>
      </c>
      <c r="G587" s="234">
        <f t="shared" si="10"/>
        <v>83.540557188633784</v>
      </c>
    </row>
    <row r="588" spans="1:7" x14ac:dyDescent="0.2">
      <c r="A588" s="229">
        <v>3636</v>
      </c>
      <c r="B588" s="230">
        <v>5331</v>
      </c>
      <c r="C588" s="231" t="s">
        <v>195</v>
      </c>
      <c r="D588" s="232">
        <v>0</v>
      </c>
      <c r="E588" s="233">
        <v>8100</v>
      </c>
      <c r="F588" s="232">
        <v>5099.7</v>
      </c>
      <c r="G588" s="234">
        <f t="shared" si="10"/>
        <v>62.959259259259262</v>
      </c>
    </row>
    <row r="589" spans="1:7" x14ac:dyDescent="0.2">
      <c r="A589" s="229">
        <v>3636</v>
      </c>
      <c r="B589" s="230">
        <v>5332</v>
      </c>
      <c r="C589" s="231" t="s">
        <v>220</v>
      </c>
      <c r="D589" s="232">
        <v>15150</v>
      </c>
      <c r="E589" s="233">
        <v>20547.208999999999</v>
      </c>
      <c r="F589" s="232">
        <v>9109.5086899999988</v>
      </c>
      <c r="G589" s="234">
        <f t="shared" si="10"/>
        <v>44.334530738456976</v>
      </c>
    </row>
    <row r="590" spans="1:7" s="101" customFormat="1" x14ac:dyDescent="0.2">
      <c r="A590" s="235">
        <v>3636</v>
      </c>
      <c r="B590" s="236"/>
      <c r="C590" s="187" t="s">
        <v>291</v>
      </c>
      <c r="D590" s="237">
        <v>56325</v>
      </c>
      <c r="E590" s="238">
        <v>69075.637000000002</v>
      </c>
      <c r="F590" s="237">
        <v>36507.224980000006</v>
      </c>
      <c r="G590" s="239">
        <f t="shared" si="10"/>
        <v>52.851086961384084</v>
      </c>
    </row>
    <row r="591" spans="1:7" s="257" customFormat="1" x14ac:dyDescent="0.2">
      <c r="A591" s="229"/>
      <c r="B591" s="240"/>
      <c r="C591" s="240"/>
      <c r="D591" s="241"/>
      <c r="E591" s="241"/>
      <c r="F591" s="241"/>
      <c r="G591" s="256"/>
    </row>
    <row r="592" spans="1:7" x14ac:dyDescent="0.2">
      <c r="A592" s="242">
        <v>3639</v>
      </c>
      <c r="B592" s="243">
        <v>5011</v>
      </c>
      <c r="C592" s="244" t="s">
        <v>232</v>
      </c>
      <c r="D592" s="245">
        <v>0</v>
      </c>
      <c r="E592" s="246">
        <v>2735.62</v>
      </c>
      <c r="F592" s="245">
        <v>2383.4427000000001</v>
      </c>
      <c r="G592" s="247">
        <f t="shared" si="10"/>
        <v>87.126234637851752</v>
      </c>
    </row>
    <row r="593" spans="1:7" x14ac:dyDescent="0.2">
      <c r="A593" s="229">
        <v>3639</v>
      </c>
      <c r="B593" s="230">
        <v>5021</v>
      </c>
      <c r="C593" s="231" t="s">
        <v>203</v>
      </c>
      <c r="D593" s="232">
        <v>0</v>
      </c>
      <c r="E593" s="233">
        <v>773</v>
      </c>
      <c r="F593" s="232">
        <v>625.68299999999999</v>
      </c>
      <c r="G593" s="234">
        <f t="shared" si="10"/>
        <v>80.942173350582152</v>
      </c>
    </row>
    <row r="594" spans="1:7" x14ac:dyDescent="0.2">
      <c r="A594" s="229">
        <v>3639</v>
      </c>
      <c r="B594" s="230">
        <v>5031</v>
      </c>
      <c r="C594" s="231" t="s">
        <v>233</v>
      </c>
      <c r="D594" s="232">
        <v>0</v>
      </c>
      <c r="E594" s="233">
        <v>795.16</v>
      </c>
      <c r="F594" s="232">
        <v>697.74835999999993</v>
      </c>
      <c r="G594" s="234">
        <f t="shared" si="10"/>
        <v>87.749429045726643</v>
      </c>
    </row>
    <row r="595" spans="1:7" x14ac:dyDescent="0.2">
      <c r="A595" s="229">
        <v>3639</v>
      </c>
      <c r="B595" s="230">
        <v>5032</v>
      </c>
      <c r="C595" s="231" t="s">
        <v>234</v>
      </c>
      <c r="D595" s="232">
        <v>0</v>
      </c>
      <c r="E595" s="233">
        <v>287.27999999999997</v>
      </c>
      <c r="F595" s="232">
        <v>251.17061999999996</v>
      </c>
      <c r="G595" s="234">
        <f t="shared" ref="G595:G663" si="11">F595/E595*100</f>
        <v>87.430597326649945</v>
      </c>
    </row>
    <row r="596" spans="1:7" x14ac:dyDescent="0.2">
      <c r="A596" s="229">
        <v>3639</v>
      </c>
      <c r="B596" s="230">
        <v>5038</v>
      </c>
      <c r="C596" s="231" t="s">
        <v>235</v>
      </c>
      <c r="D596" s="232">
        <v>0</v>
      </c>
      <c r="E596" s="233">
        <v>21.65</v>
      </c>
      <c r="F596" s="232">
        <v>11.69036</v>
      </c>
      <c r="G596" s="234">
        <f t="shared" si="11"/>
        <v>53.997043879907622</v>
      </c>
    </row>
    <row r="597" spans="1:7" x14ac:dyDescent="0.2">
      <c r="A597" s="229">
        <v>3639</v>
      </c>
      <c r="B597" s="230">
        <v>5041</v>
      </c>
      <c r="C597" s="231" t="s">
        <v>196</v>
      </c>
      <c r="D597" s="232">
        <v>0</v>
      </c>
      <c r="E597" s="233">
        <v>3.51</v>
      </c>
      <c r="F597" s="232">
        <v>2.0569999999999999</v>
      </c>
      <c r="G597" s="234">
        <f t="shared" si="11"/>
        <v>58.603988603988611</v>
      </c>
    </row>
    <row r="598" spans="1:7" x14ac:dyDescent="0.2">
      <c r="A598" s="229">
        <v>3639</v>
      </c>
      <c r="B598" s="230">
        <v>5122</v>
      </c>
      <c r="C598" s="231" t="s">
        <v>292</v>
      </c>
      <c r="D598" s="232">
        <v>40</v>
      </c>
      <c r="E598" s="233">
        <v>30.1</v>
      </c>
      <c r="F598" s="232">
        <v>8.2544900000000005</v>
      </c>
      <c r="G598" s="234">
        <f t="shared" si="11"/>
        <v>27.423554817275747</v>
      </c>
    </row>
    <row r="599" spans="1:7" x14ac:dyDescent="0.2">
      <c r="A599" s="229">
        <v>3639</v>
      </c>
      <c r="B599" s="230">
        <v>5137</v>
      </c>
      <c r="C599" s="231" t="s">
        <v>197</v>
      </c>
      <c r="D599" s="232">
        <v>100</v>
      </c>
      <c r="E599" s="233">
        <v>100</v>
      </c>
      <c r="F599" s="232">
        <v>0</v>
      </c>
      <c r="G599" s="234">
        <f t="shared" si="11"/>
        <v>0</v>
      </c>
    </row>
    <row r="600" spans="1:7" x14ac:dyDescent="0.2">
      <c r="A600" s="229">
        <v>3639</v>
      </c>
      <c r="B600" s="230">
        <v>5139</v>
      </c>
      <c r="C600" s="231" t="s">
        <v>187</v>
      </c>
      <c r="D600" s="232">
        <v>920</v>
      </c>
      <c r="E600" s="233">
        <v>660</v>
      </c>
      <c r="F600" s="232">
        <v>296.44533000000001</v>
      </c>
      <c r="G600" s="234">
        <f t="shared" si="11"/>
        <v>44.915959090909091</v>
      </c>
    </row>
    <row r="601" spans="1:7" x14ac:dyDescent="0.2">
      <c r="A601" s="229">
        <v>3639</v>
      </c>
      <c r="B601" s="230">
        <v>5141</v>
      </c>
      <c r="C601" s="231" t="s">
        <v>293</v>
      </c>
      <c r="D601" s="232">
        <v>4630</v>
      </c>
      <c r="E601" s="233">
        <v>4630</v>
      </c>
      <c r="F601" s="232">
        <v>4629.5020000000004</v>
      </c>
      <c r="G601" s="234">
        <f t="shared" si="11"/>
        <v>99.989244060475173</v>
      </c>
    </row>
    <row r="602" spans="1:7" x14ac:dyDescent="0.2">
      <c r="A602" s="229">
        <v>3639</v>
      </c>
      <c r="B602" s="230">
        <v>5151</v>
      </c>
      <c r="C602" s="231" t="s">
        <v>204</v>
      </c>
      <c r="D602" s="232">
        <v>140</v>
      </c>
      <c r="E602" s="233">
        <v>140</v>
      </c>
      <c r="F602" s="232">
        <v>135.87496000000002</v>
      </c>
      <c r="G602" s="234">
        <f t="shared" si="11"/>
        <v>97.053542857142872</v>
      </c>
    </row>
    <row r="603" spans="1:7" x14ac:dyDescent="0.2">
      <c r="A603" s="229">
        <v>3639</v>
      </c>
      <c r="B603" s="230">
        <v>5152</v>
      </c>
      <c r="C603" s="231" t="s">
        <v>205</v>
      </c>
      <c r="D603" s="232">
        <v>500</v>
      </c>
      <c r="E603" s="233">
        <v>525</v>
      </c>
      <c r="F603" s="232">
        <v>515.67836999999997</v>
      </c>
      <c r="G603" s="234">
        <f t="shared" si="11"/>
        <v>98.224451428571427</v>
      </c>
    </row>
    <row r="604" spans="1:7" x14ac:dyDescent="0.2">
      <c r="A604" s="229">
        <v>3639</v>
      </c>
      <c r="B604" s="230">
        <v>5154</v>
      </c>
      <c r="C604" s="231" t="s">
        <v>206</v>
      </c>
      <c r="D604" s="232">
        <v>500</v>
      </c>
      <c r="E604" s="233">
        <v>500</v>
      </c>
      <c r="F604" s="232">
        <v>488.38367</v>
      </c>
      <c r="G604" s="234">
        <f t="shared" si="11"/>
        <v>97.676733999999996</v>
      </c>
    </row>
    <row r="605" spans="1:7" x14ac:dyDescent="0.2">
      <c r="A605" s="229">
        <v>3639</v>
      </c>
      <c r="B605" s="230">
        <v>5162</v>
      </c>
      <c r="C605" s="231" t="s">
        <v>236</v>
      </c>
      <c r="D605" s="232">
        <v>4</v>
      </c>
      <c r="E605" s="233">
        <v>4</v>
      </c>
      <c r="F605" s="232">
        <v>0.40120000000000006</v>
      </c>
      <c r="G605" s="234">
        <f t="shared" si="11"/>
        <v>10.030000000000001</v>
      </c>
    </row>
    <row r="606" spans="1:7" x14ac:dyDescent="0.2">
      <c r="A606" s="229">
        <v>3639</v>
      </c>
      <c r="B606" s="230">
        <v>5164</v>
      </c>
      <c r="C606" s="231" t="s">
        <v>198</v>
      </c>
      <c r="D606" s="232">
        <v>503</v>
      </c>
      <c r="E606" s="233">
        <v>615.11</v>
      </c>
      <c r="F606" s="232">
        <v>358.7056</v>
      </c>
      <c r="G606" s="234">
        <f t="shared" si="11"/>
        <v>58.315683373705518</v>
      </c>
    </row>
    <row r="607" spans="1:7" x14ac:dyDescent="0.2">
      <c r="A607" s="229">
        <v>3639</v>
      </c>
      <c r="B607" s="230">
        <v>5166</v>
      </c>
      <c r="C607" s="231" t="s">
        <v>208</v>
      </c>
      <c r="D607" s="232">
        <v>4600</v>
      </c>
      <c r="E607" s="233">
        <v>7178.7430000000004</v>
      </c>
      <c r="F607" s="232">
        <v>2591.9173999999998</v>
      </c>
      <c r="G607" s="234">
        <f t="shared" si="11"/>
        <v>36.105449101604556</v>
      </c>
    </row>
    <row r="608" spans="1:7" x14ac:dyDescent="0.2">
      <c r="A608" s="229">
        <v>3639</v>
      </c>
      <c r="B608" s="230">
        <v>5167</v>
      </c>
      <c r="C608" s="231" t="s">
        <v>209</v>
      </c>
      <c r="D608" s="232">
        <v>20</v>
      </c>
      <c r="E608" s="233">
        <v>80</v>
      </c>
      <c r="F608" s="232">
        <v>64.08</v>
      </c>
      <c r="G608" s="234">
        <f t="shared" si="11"/>
        <v>80.099999999999994</v>
      </c>
    </row>
    <row r="609" spans="1:7" x14ac:dyDescent="0.2">
      <c r="A609" s="229">
        <v>3639</v>
      </c>
      <c r="B609" s="230">
        <v>5168</v>
      </c>
      <c r="C609" s="231" t="s">
        <v>210</v>
      </c>
      <c r="D609" s="232">
        <v>2000</v>
      </c>
      <c r="E609" s="233">
        <v>2408.5</v>
      </c>
      <c r="F609" s="232">
        <v>132.495</v>
      </c>
      <c r="G609" s="234">
        <f t="shared" si="11"/>
        <v>5.501141789495537</v>
      </c>
    </row>
    <row r="610" spans="1:7" x14ac:dyDescent="0.2">
      <c r="A610" s="229">
        <v>3639</v>
      </c>
      <c r="B610" s="230">
        <v>5169</v>
      </c>
      <c r="C610" s="231" t="s">
        <v>188</v>
      </c>
      <c r="D610" s="232">
        <v>87539</v>
      </c>
      <c r="E610" s="233">
        <v>38543.29</v>
      </c>
      <c r="F610" s="232">
        <v>23059.594300000001</v>
      </c>
      <c r="G610" s="234">
        <f t="shared" si="11"/>
        <v>59.827778842958132</v>
      </c>
    </row>
    <row r="611" spans="1:7" x14ac:dyDescent="0.2">
      <c r="A611" s="229">
        <v>3639</v>
      </c>
      <c r="B611" s="230">
        <v>5171</v>
      </c>
      <c r="C611" s="231" t="s">
        <v>211</v>
      </c>
      <c r="D611" s="232">
        <v>1000</v>
      </c>
      <c r="E611" s="233">
        <v>0</v>
      </c>
      <c r="F611" s="232">
        <v>0</v>
      </c>
      <c r="G611" s="252" t="s">
        <v>201</v>
      </c>
    </row>
    <row r="612" spans="1:7" x14ac:dyDescent="0.2">
      <c r="A612" s="229">
        <v>3639</v>
      </c>
      <c r="B612" s="230">
        <v>5173</v>
      </c>
      <c r="C612" s="231" t="s">
        <v>212</v>
      </c>
      <c r="D612" s="232">
        <v>22</v>
      </c>
      <c r="E612" s="233">
        <v>372</v>
      </c>
      <c r="F612" s="232">
        <v>84.889750000000006</v>
      </c>
      <c r="G612" s="234">
        <f t="shared" si="11"/>
        <v>22.819825268817205</v>
      </c>
    </row>
    <row r="613" spans="1:7" x14ac:dyDescent="0.2">
      <c r="A613" s="229">
        <v>3639</v>
      </c>
      <c r="B613" s="230">
        <v>5175</v>
      </c>
      <c r="C613" s="231" t="s">
        <v>189</v>
      </c>
      <c r="D613" s="232">
        <v>483</v>
      </c>
      <c r="E613" s="233">
        <v>583</v>
      </c>
      <c r="F613" s="232">
        <v>255.60026000000002</v>
      </c>
      <c r="G613" s="234">
        <f t="shared" si="11"/>
        <v>43.842240137221275</v>
      </c>
    </row>
    <row r="614" spans="1:7" x14ac:dyDescent="0.2">
      <c r="A614" s="229">
        <v>3639</v>
      </c>
      <c r="B614" s="230">
        <v>5176</v>
      </c>
      <c r="C614" s="231" t="s">
        <v>294</v>
      </c>
      <c r="D614" s="232">
        <v>0</v>
      </c>
      <c r="E614" s="233">
        <v>130</v>
      </c>
      <c r="F614" s="232">
        <v>121</v>
      </c>
      <c r="G614" s="234">
        <f t="shared" si="11"/>
        <v>93.07692307692308</v>
      </c>
    </row>
    <row r="615" spans="1:7" x14ac:dyDescent="0.2">
      <c r="A615" s="229">
        <v>3639</v>
      </c>
      <c r="B615" s="230">
        <v>5179</v>
      </c>
      <c r="C615" s="231" t="s">
        <v>213</v>
      </c>
      <c r="D615" s="232">
        <v>899</v>
      </c>
      <c r="E615" s="233">
        <v>1099</v>
      </c>
      <c r="F615" s="232">
        <v>1091.57</v>
      </c>
      <c r="G615" s="234">
        <f t="shared" si="11"/>
        <v>99.323930846223831</v>
      </c>
    </row>
    <row r="616" spans="1:7" x14ac:dyDescent="0.2">
      <c r="A616" s="229">
        <v>3639</v>
      </c>
      <c r="B616" s="230">
        <v>5194</v>
      </c>
      <c r="C616" s="231" t="s">
        <v>214</v>
      </c>
      <c r="D616" s="232">
        <v>100</v>
      </c>
      <c r="E616" s="233">
        <v>79</v>
      </c>
      <c r="F616" s="232">
        <v>79</v>
      </c>
      <c r="G616" s="234">
        <f t="shared" si="11"/>
        <v>100</v>
      </c>
    </row>
    <row r="617" spans="1:7" x14ac:dyDescent="0.2">
      <c r="A617" s="229">
        <v>3639</v>
      </c>
      <c r="B617" s="230">
        <v>5213</v>
      </c>
      <c r="C617" s="231" t="s">
        <v>190</v>
      </c>
      <c r="D617" s="232">
        <v>8300</v>
      </c>
      <c r="E617" s="233">
        <v>28723.74</v>
      </c>
      <c r="F617" s="232">
        <v>28603.287400000001</v>
      </c>
      <c r="G617" s="234">
        <f t="shared" si="11"/>
        <v>99.580651405422827</v>
      </c>
    </row>
    <row r="618" spans="1:7" x14ac:dyDescent="0.2">
      <c r="A618" s="229">
        <v>3639</v>
      </c>
      <c r="B618" s="230">
        <v>5222</v>
      </c>
      <c r="C618" s="231" t="s">
        <v>191</v>
      </c>
      <c r="D618" s="232">
        <v>3000</v>
      </c>
      <c r="E618" s="233">
        <v>3775</v>
      </c>
      <c r="F618" s="232">
        <v>3438</v>
      </c>
      <c r="G618" s="234">
        <f t="shared" si="11"/>
        <v>91.072847682119203</v>
      </c>
    </row>
    <row r="619" spans="1:7" x14ac:dyDescent="0.2">
      <c r="A619" s="229">
        <v>3639</v>
      </c>
      <c r="B619" s="230">
        <v>5229</v>
      </c>
      <c r="C619" s="231" t="s">
        <v>199</v>
      </c>
      <c r="D619" s="232">
        <v>1500</v>
      </c>
      <c r="E619" s="233">
        <v>16.899999999999999</v>
      </c>
      <c r="F619" s="232">
        <v>0</v>
      </c>
      <c r="G619" s="234">
        <f t="shared" si="11"/>
        <v>0</v>
      </c>
    </row>
    <row r="620" spans="1:7" x14ac:dyDescent="0.2">
      <c r="A620" s="229">
        <v>3639</v>
      </c>
      <c r="B620" s="230">
        <v>5321</v>
      </c>
      <c r="C620" s="231" t="s">
        <v>218</v>
      </c>
      <c r="D620" s="232">
        <v>0</v>
      </c>
      <c r="E620" s="233">
        <v>3683.1</v>
      </c>
      <c r="F620" s="232">
        <v>1275.2594999999999</v>
      </c>
      <c r="G620" s="234">
        <f t="shared" si="11"/>
        <v>34.62462327930276</v>
      </c>
    </row>
    <row r="621" spans="1:7" x14ac:dyDescent="0.2">
      <c r="A621" s="229">
        <v>3639</v>
      </c>
      <c r="B621" s="230">
        <v>5332</v>
      </c>
      <c r="C621" s="231" t="s">
        <v>220</v>
      </c>
      <c r="D621" s="232">
        <v>7000</v>
      </c>
      <c r="E621" s="233">
        <v>15157.95</v>
      </c>
      <c r="F621" s="232">
        <v>13114.4</v>
      </c>
      <c r="G621" s="234">
        <f t="shared" si="11"/>
        <v>86.518295679824774</v>
      </c>
    </row>
    <row r="622" spans="1:7" x14ac:dyDescent="0.2">
      <c r="A622" s="229">
        <v>3639</v>
      </c>
      <c r="B622" s="230">
        <v>5334</v>
      </c>
      <c r="C622" s="231" t="s">
        <v>295</v>
      </c>
      <c r="D622" s="232">
        <v>0</v>
      </c>
      <c r="E622" s="233">
        <v>70.28</v>
      </c>
      <c r="F622" s="232">
        <v>70.269720000000007</v>
      </c>
      <c r="G622" s="234">
        <f t="shared" si="11"/>
        <v>99.985372794536147</v>
      </c>
    </row>
    <row r="623" spans="1:7" x14ac:dyDescent="0.2">
      <c r="A623" s="229">
        <v>3639</v>
      </c>
      <c r="B623" s="230">
        <v>5339</v>
      </c>
      <c r="C623" s="231" t="s">
        <v>221</v>
      </c>
      <c r="D623" s="232">
        <v>0</v>
      </c>
      <c r="E623" s="233">
        <v>60</v>
      </c>
      <c r="F623" s="232">
        <v>60</v>
      </c>
      <c r="G623" s="234">
        <f t="shared" si="11"/>
        <v>100</v>
      </c>
    </row>
    <row r="624" spans="1:7" x14ac:dyDescent="0.2">
      <c r="A624" s="229">
        <v>3639</v>
      </c>
      <c r="B624" s="230">
        <v>5362</v>
      </c>
      <c r="C624" s="231" t="s">
        <v>222</v>
      </c>
      <c r="D624" s="232">
        <v>800</v>
      </c>
      <c r="E624" s="233">
        <v>695.44</v>
      </c>
      <c r="F624" s="232">
        <v>694.93700000000001</v>
      </c>
      <c r="G624" s="234">
        <f t="shared" si="11"/>
        <v>99.927671689865406</v>
      </c>
    </row>
    <row r="625" spans="1:7" x14ac:dyDescent="0.2">
      <c r="A625" s="229">
        <v>3639</v>
      </c>
      <c r="B625" s="230">
        <v>5494</v>
      </c>
      <c r="C625" s="231" t="s">
        <v>200</v>
      </c>
      <c r="D625" s="232">
        <v>0</v>
      </c>
      <c r="E625" s="233">
        <v>200</v>
      </c>
      <c r="F625" s="232">
        <v>185</v>
      </c>
      <c r="G625" s="234">
        <f t="shared" si="11"/>
        <v>92.5</v>
      </c>
    </row>
    <row r="626" spans="1:7" x14ac:dyDescent="0.2">
      <c r="A626" s="229">
        <v>3639</v>
      </c>
      <c r="B626" s="230">
        <v>5909</v>
      </c>
      <c r="C626" s="231" t="s">
        <v>238</v>
      </c>
      <c r="D626" s="232">
        <v>258</v>
      </c>
      <c r="E626" s="233">
        <v>5988.82</v>
      </c>
      <c r="F626" s="232">
        <v>13.31</v>
      </c>
      <c r="G626" s="234">
        <f t="shared" si="11"/>
        <v>0.22224745442340896</v>
      </c>
    </row>
    <row r="627" spans="1:7" s="101" customFormat="1" x14ac:dyDescent="0.2">
      <c r="A627" s="235">
        <v>3639</v>
      </c>
      <c r="B627" s="236"/>
      <c r="C627" s="187" t="s">
        <v>111</v>
      </c>
      <c r="D627" s="237">
        <v>124858</v>
      </c>
      <c r="E627" s="238">
        <v>120665.193</v>
      </c>
      <c r="F627" s="237">
        <v>85339.647989999998</v>
      </c>
      <c r="G627" s="239">
        <f t="shared" si="11"/>
        <v>70.724328920602645</v>
      </c>
    </row>
    <row r="628" spans="1:7" s="257" customFormat="1" x14ac:dyDescent="0.2">
      <c r="A628" s="229"/>
      <c r="B628" s="240"/>
      <c r="C628" s="240"/>
      <c r="D628" s="241"/>
      <c r="E628" s="241"/>
      <c r="F628" s="241"/>
      <c r="G628" s="256"/>
    </row>
    <row r="629" spans="1:7" x14ac:dyDescent="0.2">
      <c r="A629" s="242">
        <v>3713</v>
      </c>
      <c r="B629" s="243">
        <v>5011</v>
      </c>
      <c r="C629" s="244" t="s">
        <v>232</v>
      </c>
      <c r="D629" s="245">
        <v>0</v>
      </c>
      <c r="E629" s="246">
        <v>8541.2800000000007</v>
      </c>
      <c r="F629" s="245">
        <v>7279.3209999999999</v>
      </c>
      <c r="G629" s="247">
        <f t="shared" si="11"/>
        <v>85.225177022647642</v>
      </c>
    </row>
    <row r="630" spans="1:7" x14ac:dyDescent="0.2">
      <c r="A630" s="229">
        <v>3713</v>
      </c>
      <c r="B630" s="230">
        <v>5021</v>
      </c>
      <c r="C630" s="231" t="s">
        <v>203</v>
      </c>
      <c r="D630" s="232">
        <v>0</v>
      </c>
      <c r="E630" s="233">
        <v>1549.6</v>
      </c>
      <c r="F630" s="232">
        <v>671.93499999999995</v>
      </c>
      <c r="G630" s="234">
        <f t="shared" si="11"/>
        <v>43.361835312338663</v>
      </c>
    </row>
    <row r="631" spans="1:7" x14ac:dyDescent="0.2">
      <c r="A631" s="229">
        <v>3713</v>
      </c>
      <c r="B631" s="230">
        <v>5031</v>
      </c>
      <c r="C631" s="231" t="s">
        <v>233</v>
      </c>
      <c r="D631" s="232">
        <v>0</v>
      </c>
      <c r="E631" s="233">
        <v>2747.33</v>
      </c>
      <c r="F631" s="232">
        <v>1986.4639999999999</v>
      </c>
      <c r="G631" s="234">
        <f t="shared" si="11"/>
        <v>72.305256376190698</v>
      </c>
    </row>
    <row r="632" spans="1:7" x14ac:dyDescent="0.2">
      <c r="A632" s="229">
        <v>3713</v>
      </c>
      <c r="B632" s="230">
        <v>5032</v>
      </c>
      <c r="C632" s="231" t="s">
        <v>234</v>
      </c>
      <c r="D632" s="232">
        <v>0</v>
      </c>
      <c r="E632" s="233">
        <v>1109.1199999999999</v>
      </c>
      <c r="F632" s="232">
        <v>715.11</v>
      </c>
      <c r="G632" s="234">
        <f t="shared" si="11"/>
        <v>64.475439988459328</v>
      </c>
    </row>
    <row r="633" spans="1:7" x14ac:dyDescent="0.2">
      <c r="A633" s="229">
        <v>3713</v>
      </c>
      <c r="B633" s="230">
        <v>5038</v>
      </c>
      <c r="C633" s="231" t="s">
        <v>235</v>
      </c>
      <c r="D633" s="232">
        <v>0</v>
      </c>
      <c r="E633" s="233">
        <v>64.09</v>
      </c>
      <c r="F633" s="232">
        <v>33.381999999999998</v>
      </c>
      <c r="G633" s="234">
        <f t="shared" si="11"/>
        <v>52.08612888126072</v>
      </c>
    </row>
    <row r="634" spans="1:7" x14ac:dyDescent="0.2">
      <c r="A634" s="229">
        <v>3713</v>
      </c>
      <c r="B634" s="230">
        <v>5139</v>
      </c>
      <c r="C634" s="231" t="s">
        <v>187</v>
      </c>
      <c r="D634" s="232">
        <v>0</v>
      </c>
      <c r="E634" s="233">
        <v>100</v>
      </c>
      <c r="F634" s="232">
        <v>59.29</v>
      </c>
      <c r="G634" s="234">
        <f t="shared" si="11"/>
        <v>59.29</v>
      </c>
    </row>
    <row r="635" spans="1:7" x14ac:dyDescent="0.2">
      <c r="A635" s="229">
        <v>3713</v>
      </c>
      <c r="B635" s="230">
        <v>5164</v>
      </c>
      <c r="C635" s="231" t="s">
        <v>198</v>
      </c>
      <c r="D635" s="232">
        <v>0</v>
      </c>
      <c r="E635" s="233">
        <v>10</v>
      </c>
      <c r="F635" s="232">
        <v>5.3</v>
      </c>
      <c r="G635" s="234">
        <f t="shared" si="11"/>
        <v>53</v>
      </c>
    </row>
    <row r="636" spans="1:7" x14ac:dyDescent="0.2">
      <c r="A636" s="229">
        <v>3713</v>
      </c>
      <c r="B636" s="230">
        <v>5169</v>
      </c>
      <c r="C636" s="231" t="s">
        <v>188</v>
      </c>
      <c r="D636" s="232">
        <v>9391</v>
      </c>
      <c r="E636" s="233">
        <v>7969.68</v>
      </c>
      <c r="F636" s="232">
        <v>4.4770000000000003</v>
      </c>
      <c r="G636" s="234">
        <f t="shared" si="11"/>
        <v>5.6175404784131862E-2</v>
      </c>
    </row>
    <row r="637" spans="1:7" x14ac:dyDescent="0.2">
      <c r="A637" s="229">
        <v>3713</v>
      </c>
      <c r="B637" s="230">
        <v>5175</v>
      </c>
      <c r="C637" s="231" t="s">
        <v>189</v>
      </c>
      <c r="D637" s="232">
        <v>0</v>
      </c>
      <c r="E637" s="233">
        <v>0.96</v>
      </c>
      <c r="F637" s="232">
        <v>0.95399999999999996</v>
      </c>
      <c r="G637" s="234">
        <f t="shared" si="11"/>
        <v>99.375</v>
      </c>
    </row>
    <row r="638" spans="1:7" x14ac:dyDescent="0.2">
      <c r="A638" s="229">
        <v>3713</v>
      </c>
      <c r="B638" s="230">
        <v>5424</v>
      </c>
      <c r="C638" s="231" t="s">
        <v>296</v>
      </c>
      <c r="D638" s="232">
        <v>0</v>
      </c>
      <c r="E638" s="233">
        <v>193.38</v>
      </c>
      <c r="F638" s="232">
        <v>12.273</v>
      </c>
      <c r="G638" s="234">
        <f t="shared" si="11"/>
        <v>6.3465715172199815</v>
      </c>
    </row>
    <row r="639" spans="1:7" s="101" customFormat="1" x14ac:dyDescent="0.2">
      <c r="A639" s="235">
        <v>3713</v>
      </c>
      <c r="B639" s="236"/>
      <c r="C639" s="187" t="s">
        <v>297</v>
      </c>
      <c r="D639" s="237">
        <v>9391</v>
      </c>
      <c r="E639" s="238">
        <v>22285.439999999999</v>
      </c>
      <c r="F639" s="237">
        <v>10768.505999999999</v>
      </c>
      <c r="G639" s="239">
        <f t="shared" si="11"/>
        <v>48.320813948479369</v>
      </c>
    </row>
    <row r="640" spans="1:7" s="257" customFormat="1" x14ac:dyDescent="0.2">
      <c r="A640" s="229"/>
      <c r="B640" s="240"/>
      <c r="C640" s="240"/>
      <c r="D640" s="241"/>
      <c r="E640" s="241"/>
      <c r="F640" s="241"/>
      <c r="G640" s="256"/>
    </row>
    <row r="641" spans="1:7" x14ac:dyDescent="0.2">
      <c r="A641" s="242">
        <v>3716</v>
      </c>
      <c r="B641" s="243">
        <v>5166</v>
      </c>
      <c r="C641" s="244" t="s">
        <v>208</v>
      </c>
      <c r="D641" s="245">
        <v>1000</v>
      </c>
      <c r="E641" s="246">
        <v>1000</v>
      </c>
      <c r="F641" s="245">
        <v>0</v>
      </c>
      <c r="G641" s="247">
        <f t="shared" si="11"/>
        <v>0</v>
      </c>
    </row>
    <row r="642" spans="1:7" x14ac:dyDescent="0.2">
      <c r="A642" s="229">
        <v>3716</v>
      </c>
      <c r="B642" s="230">
        <v>5339</v>
      </c>
      <c r="C642" s="231" t="s">
        <v>221</v>
      </c>
      <c r="D642" s="232">
        <v>2500</v>
      </c>
      <c r="E642" s="233">
        <v>2044.9</v>
      </c>
      <c r="F642" s="232">
        <v>1900</v>
      </c>
      <c r="G642" s="234">
        <f t="shared" si="11"/>
        <v>92.914078928064939</v>
      </c>
    </row>
    <row r="643" spans="1:7" s="101" customFormat="1" x14ac:dyDescent="0.2">
      <c r="A643" s="235">
        <v>3716</v>
      </c>
      <c r="B643" s="236"/>
      <c r="C643" s="187" t="s">
        <v>298</v>
      </c>
      <c r="D643" s="237">
        <v>3500</v>
      </c>
      <c r="E643" s="238">
        <v>3044.9</v>
      </c>
      <c r="F643" s="237">
        <v>1900</v>
      </c>
      <c r="G643" s="239">
        <f t="shared" si="11"/>
        <v>62.399421984301618</v>
      </c>
    </row>
    <row r="644" spans="1:7" s="257" customFormat="1" x14ac:dyDescent="0.2">
      <c r="A644" s="229"/>
      <c r="B644" s="240"/>
      <c r="C644" s="240"/>
      <c r="D644" s="241"/>
      <c r="E644" s="241"/>
      <c r="F644" s="241"/>
      <c r="G644" s="256"/>
    </row>
    <row r="645" spans="1:7" x14ac:dyDescent="0.2">
      <c r="A645" s="242">
        <v>3719</v>
      </c>
      <c r="B645" s="243">
        <v>5011</v>
      </c>
      <c r="C645" s="244" t="s">
        <v>232</v>
      </c>
      <c r="D645" s="245">
        <v>0</v>
      </c>
      <c r="E645" s="246">
        <v>160</v>
      </c>
      <c r="F645" s="245">
        <v>133.86328999999998</v>
      </c>
      <c r="G645" s="247">
        <f t="shared" si="11"/>
        <v>83.66455624999999</v>
      </c>
    </row>
    <row r="646" spans="1:7" x14ac:dyDescent="0.2">
      <c r="A646" s="229">
        <v>3719</v>
      </c>
      <c r="B646" s="230">
        <v>5031</v>
      </c>
      <c r="C646" s="231" t="s">
        <v>233</v>
      </c>
      <c r="D646" s="232">
        <v>0</v>
      </c>
      <c r="E646" s="233">
        <v>40</v>
      </c>
      <c r="F646" s="232">
        <v>33.445999999999998</v>
      </c>
      <c r="G646" s="234">
        <f t="shared" si="11"/>
        <v>83.614999999999995</v>
      </c>
    </row>
    <row r="647" spans="1:7" x14ac:dyDescent="0.2">
      <c r="A647" s="229">
        <v>3719</v>
      </c>
      <c r="B647" s="230">
        <v>5032</v>
      </c>
      <c r="C647" s="231" t="s">
        <v>234</v>
      </c>
      <c r="D647" s="232">
        <v>0</v>
      </c>
      <c r="E647" s="233">
        <v>14.4</v>
      </c>
      <c r="F647" s="232">
        <v>12.026</v>
      </c>
      <c r="G647" s="234">
        <f t="shared" si="11"/>
        <v>83.513888888888886</v>
      </c>
    </row>
    <row r="648" spans="1:7" x14ac:dyDescent="0.2">
      <c r="A648" s="229">
        <v>3719</v>
      </c>
      <c r="B648" s="230">
        <v>5038</v>
      </c>
      <c r="C648" s="231" t="s">
        <v>235</v>
      </c>
      <c r="D648" s="232">
        <v>0</v>
      </c>
      <c r="E648" s="233">
        <v>0.69</v>
      </c>
      <c r="F648" s="232">
        <v>0.53700000000000003</v>
      </c>
      <c r="G648" s="234">
        <f t="shared" si="11"/>
        <v>77.826086956521749</v>
      </c>
    </row>
    <row r="649" spans="1:7" x14ac:dyDescent="0.2">
      <c r="A649" s="229">
        <v>3719</v>
      </c>
      <c r="B649" s="230">
        <v>5166</v>
      </c>
      <c r="C649" s="231" t="s">
        <v>208</v>
      </c>
      <c r="D649" s="232">
        <v>105</v>
      </c>
      <c r="E649" s="233">
        <v>113</v>
      </c>
      <c r="F649" s="232">
        <v>0</v>
      </c>
      <c r="G649" s="234">
        <f t="shared" si="11"/>
        <v>0</v>
      </c>
    </row>
    <row r="650" spans="1:7" x14ac:dyDescent="0.2">
      <c r="A650" s="229">
        <v>3719</v>
      </c>
      <c r="B650" s="230">
        <v>5169</v>
      </c>
      <c r="C650" s="231" t="s">
        <v>188</v>
      </c>
      <c r="D650" s="232">
        <v>500</v>
      </c>
      <c r="E650" s="233">
        <v>7006.91</v>
      </c>
      <c r="F650" s="232">
        <v>277.988</v>
      </c>
      <c r="G650" s="234">
        <f t="shared" si="11"/>
        <v>3.9673408107139951</v>
      </c>
    </row>
    <row r="651" spans="1:7" x14ac:dyDescent="0.2">
      <c r="A651" s="229">
        <v>3719</v>
      </c>
      <c r="B651" s="230">
        <v>5175</v>
      </c>
      <c r="C651" s="231" t="s">
        <v>189</v>
      </c>
      <c r="D651" s="232">
        <v>0</v>
      </c>
      <c r="E651" s="233">
        <v>20</v>
      </c>
      <c r="F651" s="232">
        <v>14.362999999999998</v>
      </c>
      <c r="G651" s="234">
        <f t="shared" si="11"/>
        <v>71.814999999999984</v>
      </c>
    </row>
    <row r="652" spans="1:7" s="101" customFormat="1" x14ac:dyDescent="0.2">
      <c r="A652" s="235">
        <v>3719</v>
      </c>
      <c r="B652" s="236"/>
      <c r="C652" s="187" t="s">
        <v>112</v>
      </c>
      <c r="D652" s="237">
        <v>605</v>
      </c>
      <c r="E652" s="238">
        <v>7355</v>
      </c>
      <c r="F652" s="237">
        <v>472.22328999999996</v>
      </c>
      <c r="G652" s="239">
        <f t="shared" si="11"/>
        <v>6.4204390210740998</v>
      </c>
    </row>
    <row r="653" spans="1:7" s="257" customFormat="1" x14ac:dyDescent="0.2">
      <c r="A653" s="229"/>
      <c r="B653" s="240"/>
      <c r="C653" s="240"/>
      <c r="D653" s="241"/>
      <c r="E653" s="241"/>
      <c r="F653" s="241"/>
      <c r="G653" s="256"/>
    </row>
    <row r="654" spans="1:7" x14ac:dyDescent="0.2">
      <c r="A654" s="242">
        <v>3727</v>
      </c>
      <c r="B654" s="243">
        <v>5139</v>
      </c>
      <c r="C654" s="244" t="s">
        <v>187</v>
      </c>
      <c r="D654" s="245">
        <v>200</v>
      </c>
      <c r="E654" s="246">
        <v>1100</v>
      </c>
      <c r="F654" s="245">
        <v>897.25009000000011</v>
      </c>
      <c r="G654" s="247">
        <f t="shared" si="11"/>
        <v>81.568190000000001</v>
      </c>
    </row>
    <row r="655" spans="1:7" x14ac:dyDescent="0.2">
      <c r="A655" s="229">
        <v>3727</v>
      </c>
      <c r="B655" s="230">
        <v>5169</v>
      </c>
      <c r="C655" s="231" t="s">
        <v>188</v>
      </c>
      <c r="D655" s="232">
        <v>800</v>
      </c>
      <c r="E655" s="233">
        <v>800</v>
      </c>
      <c r="F655" s="232">
        <v>799.99997999999994</v>
      </c>
      <c r="G655" s="234">
        <f t="shared" si="11"/>
        <v>99.999997499999992</v>
      </c>
    </row>
    <row r="656" spans="1:7" x14ac:dyDescent="0.2">
      <c r="A656" s="229">
        <v>3727</v>
      </c>
      <c r="B656" s="230">
        <v>5321</v>
      </c>
      <c r="C656" s="231" t="s">
        <v>218</v>
      </c>
      <c r="D656" s="232">
        <v>300</v>
      </c>
      <c r="E656" s="233">
        <v>300</v>
      </c>
      <c r="F656" s="232">
        <v>300</v>
      </c>
      <c r="G656" s="234">
        <f t="shared" si="11"/>
        <v>100</v>
      </c>
    </row>
    <row r="657" spans="1:7" s="101" customFormat="1" x14ac:dyDescent="0.2">
      <c r="A657" s="235">
        <v>3727</v>
      </c>
      <c r="B657" s="236"/>
      <c r="C657" s="187" t="s">
        <v>299</v>
      </c>
      <c r="D657" s="237">
        <v>1300</v>
      </c>
      <c r="E657" s="238">
        <v>2200</v>
      </c>
      <c r="F657" s="237">
        <v>1997.2500700000001</v>
      </c>
      <c r="G657" s="239">
        <f t="shared" si="11"/>
        <v>90.784094090909093</v>
      </c>
    </row>
    <row r="658" spans="1:7" s="257" customFormat="1" x14ac:dyDescent="0.2">
      <c r="A658" s="229"/>
      <c r="B658" s="240"/>
      <c r="C658" s="240"/>
      <c r="D658" s="241"/>
      <c r="E658" s="241"/>
      <c r="F658" s="241"/>
      <c r="G658" s="256"/>
    </row>
    <row r="659" spans="1:7" x14ac:dyDescent="0.2">
      <c r="A659" s="242">
        <v>3729</v>
      </c>
      <c r="B659" s="243">
        <v>5139</v>
      </c>
      <c r="C659" s="244" t="s">
        <v>187</v>
      </c>
      <c r="D659" s="245">
        <v>100</v>
      </c>
      <c r="E659" s="246">
        <v>3</v>
      </c>
      <c r="F659" s="245">
        <v>2.8858500000000005</v>
      </c>
      <c r="G659" s="247">
        <f t="shared" si="11"/>
        <v>96.195000000000022</v>
      </c>
    </row>
    <row r="660" spans="1:7" x14ac:dyDescent="0.2">
      <c r="A660" s="229">
        <v>3729</v>
      </c>
      <c r="B660" s="230">
        <v>5168</v>
      </c>
      <c r="C660" s="231" t="s">
        <v>210</v>
      </c>
      <c r="D660" s="232">
        <v>800</v>
      </c>
      <c r="E660" s="233">
        <v>760</v>
      </c>
      <c r="F660" s="232">
        <v>0</v>
      </c>
      <c r="G660" s="234">
        <f t="shared" si="11"/>
        <v>0</v>
      </c>
    </row>
    <row r="661" spans="1:7" x14ac:dyDescent="0.2">
      <c r="A661" s="229">
        <v>3729</v>
      </c>
      <c r="B661" s="230">
        <v>5169</v>
      </c>
      <c r="C661" s="231" t="s">
        <v>188</v>
      </c>
      <c r="D661" s="232">
        <v>40263</v>
      </c>
      <c r="E661" s="233">
        <v>42264.32</v>
      </c>
      <c r="F661" s="232">
        <v>20924.914199999999</v>
      </c>
      <c r="G661" s="234">
        <f t="shared" si="11"/>
        <v>49.509643595354191</v>
      </c>
    </row>
    <row r="662" spans="1:7" x14ac:dyDescent="0.2">
      <c r="A662" s="229">
        <v>3729</v>
      </c>
      <c r="B662" s="230">
        <v>5213</v>
      </c>
      <c r="C662" s="231" t="s">
        <v>190</v>
      </c>
      <c r="D662" s="232">
        <v>0</v>
      </c>
      <c r="E662" s="233">
        <v>150</v>
      </c>
      <c r="F662" s="232">
        <v>150</v>
      </c>
      <c r="G662" s="234">
        <f t="shared" si="11"/>
        <v>100</v>
      </c>
    </row>
    <row r="663" spans="1:7" x14ac:dyDescent="0.2">
      <c r="A663" s="229">
        <v>3729</v>
      </c>
      <c r="B663" s="230">
        <v>5321</v>
      </c>
      <c r="C663" s="231" t="s">
        <v>218</v>
      </c>
      <c r="D663" s="232">
        <v>2200</v>
      </c>
      <c r="E663" s="233">
        <v>2200</v>
      </c>
      <c r="F663" s="232">
        <v>0</v>
      </c>
      <c r="G663" s="234">
        <f t="shared" si="11"/>
        <v>0</v>
      </c>
    </row>
    <row r="664" spans="1:7" s="101" customFormat="1" x14ac:dyDescent="0.2">
      <c r="A664" s="235">
        <v>3729</v>
      </c>
      <c r="B664" s="236"/>
      <c r="C664" s="187" t="s">
        <v>158</v>
      </c>
      <c r="D664" s="237">
        <v>43363</v>
      </c>
      <c r="E664" s="238">
        <v>45377.32</v>
      </c>
      <c r="F664" s="237">
        <v>21077.800050000002</v>
      </c>
      <c r="G664" s="239">
        <f t="shared" ref="G664:G738" si="12">F664/E664*100</f>
        <v>46.450076932705592</v>
      </c>
    </row>
    <row r="665" spans="1:7" s="257" customFormat="1" x14ac:dyDescent="0.2">
      <c r="A665" s="229"/>
      <c r="B665" s="240"/>
      <c r="C665" s="240"/>
      <c r="D665" s="241"/>
      <c r="E665" s="241"/>
      <c r="F665" s="241"/>
      <c r="G665" s="256"/>
    </row>
    <row r="666" spans="1:7" x14ac:dyDescent="0.2">
      <c r="A666" s="242">
        <v>3741</v>
      </c>
      <c r="B666" s="243">
        <v>5137</v>
      </c>
      <c r="C666" s="244" t="s">
        <v>197</v>
      </c>
      <c r="D666" s="245">
        <v>48</v>
      </c>
      <c r="E666" s="246">
        <v>48</v>
      </c>
      <c r="F666" s="245">
        <v>39.567</v>
      </c>
      <c r="G666" s="247">
        <f t="shared" si="12"/>
        <v>82.431250000000006</v>
      </c>
    </row>
    <row r="667" spans="1:7" x14ac:dyDescent="0.2">
      <c r="A667" s="229">
        <v>3741</v>
      </c>
      <c r="B667" s="230">
        <v>5169</v>
      </c>
      <c r="C667" s="231" t="s">
        <v>188</v>
      </c>
      <c r="D667" s="232">
        <v>10968</v>
      </c>
      <c r="E667" s="233">
        <v>3093.01</v>
      </c>
      <c r="F667" s="232">
        <v>1302.6409000000001</v>
      </c>
      <c r="G667" s="234">
        <f t="shared" si="12"/>
        <v>42.115638164765066</v>
      </c>
    </row>
    <row r="668" spans="1:7" x14ac:dyDescent="0.2">
      <c r="A668" s="229">
        <v>3741</v>
      </c>
      <c r="B668" s="230">
        <v>5192</v>
      </c>
      <c r="C668" s="231" t="s">
        <v>229</v>
      </c>
      <c r="D668" s="232">
        <v>0</v>
      </c>
      <c r="E668" s="233">
        <v>511.15899999999999</v>
      </c>
      <c r="F668" s="232">
        <v>511.15899999999999</v>
      </c>
      <c r="G668" s="234">
        <f t="shared" si="12"/>
        <v>100</v>
      </c>
    </row>
    <row r="669" spans="1:7" x14ac:dyDescent="0.2">
      <c r="A669" s="229">
        <v>3741</v>
      </c>
      <c r="B669" s="230">
        <v>5222</v>
      </c>
      <c r="C669" s="231" t="s">
        <v>191</v>
      </c>
      <c r="D669" s="232">
        <v>1000</v>
      </c>
      <c r="E669" s="233">
        <v>1100</v>
      </c>
      <c r="F669" s="232">
        <v>1100</v>
      </c>
      <c r="G669" s="234">
        <f t="shared" si="12"/>
        <v>100</v>
      </c>
    </row>
    <row r="670" spans="1:7" s="101" customFormat="1" x14ac:dyDescent="0.2">
      <c r="A670" s="235">
        <v>3741</v>
      </c>
      <c r="B670" s="236"/>
      <c r="C670" s="187" t="s">
        <v>300</v>
      </c>
      <c r="D670" s="237">
        <v>12016</v>
      </c>
      <c r="E670" s="238">
        <v>4752.1689999999999</v>
      </c>
      <c r="F670" s="237">
        <v>2953.3669</v>
      </c>
      <c r="G670" s="239">
        <f t="shared" si="12"/>
        <v>62.147766630353431</v>
      </c>
    </row>
    <row r="671" spans="1:7" s="257" customFormat="1" x14ac:dyDescent="0.2">
      <c r="A671" s="229"/>
      <c r="B671" s="240"/>
      <c r="C671" s="240"/>
      <c r="D671" s="241"/>
      <c r="E671" s="241"/>
      <c r="F671" s="241"/>
      <c r="G671" s="256"/>
    </row>
    <row r="672" spans="1:7" x14ac:dyDescent="0.2">
      <c r="A672" s="242">
        <v>3742</v>
      </c>
      <c r="B672" s="243">
        <v>5139</v>
      </c>
      <c r="C672" s="244" t="s">
        <v>187</v>
      </c>
      <c r="D672" s="245">
        <v>0</v>
      </c>
      <c r="E672" s="246">
        <v>180</v>
      </c>
      <c r="F672" s="245">
        <v>166.87100000000001</v>
      </c>
      <c r="G672" s="247">
        <f t="shared" si="12"/>
        <v>92.706111111111113</v>
      </c>
    </row>
    <row r="673" spans="1:7" x14ac:dyDescent="0.2">
      <c r="A673" s="229">
        <v>3742</v>
      </c>
      <c r="B673" s="230">
        <v>5169</v>
      </c>
      <c r="C673" s="231" t="s">
        <v>188</v>
      </c>
      <c r="D673" s="232">
        <v>3500</v>
      </c>
      <c r="E673" s="233">
        <v>3328.2939999999999</v>
      </c>
      <c r="F673" s="232">
        <v>3138.3032800000001</v>
      </c>
      <c r="G673" s="234">
        <f t="shared" si="12"/>
        <v>94.291648514223809</v>
      </c>
    </row>
    <row r="674" spans="1:7" x14ac:dyDescent="0.2">
      <c r="A674" s="229">
        <v>3742</v>
      </c>
      <c r="B674" s="230">
        <v>5171</v>
      </c>
      <c r="C674" s="231" t="s">
        <v>211</v>
      </c>
      <c r="D674" s="232">
        <v>0</v>
      </c>
      <c r="E674" s="233">
        <v>22</v>
      </c>
      <c r="F674" s="232">
        <v>21.78</v>
      </c>
      <c r="G674" s="234">
        <f t="shared" si="12"/>
        <v>99.000000000000014</v>
      </c>
    </row>
    <row r="675" spans="1:7" s="101" customFormat="1" x14ac:dyDescent="0.2">
      <c r="A675" s="235">
        <v>3742</v>
      </c>
      <c r="B675" s="236"/>
      <c r="C675" s="187" t="s">
        <v>301</v>
      </c>
      <c r="D675" s="237">
        <v>3500</v>
      </c>
      <c r="E675" s="238">
        <v>3530.2939999999999</v>
      </c>
      <c r="F675" s="237">
        <v>3326.9542800000004</v>
      </c>
      <c r="G675" s="239">
        <f t="shared" si="12"/>
        <v>94.240147704412166</v>
      </c>
    </row>
    <row r="676" spans="1:7" s="257" customFormat="1" x14ac:dyDescent="0.2">
      <c r="A676" s="229"/>
      <c r="B676" s="240"/>
      <c r="C676" s="240"/>
      <c r="D676" s="241"/>
      <c r="E676" s="241"/>
      <c r="F676" s="241"/>
      <c r="G676" s="256"/>
    </row>
    <row r="677" spans="1:7" x14ac:dyDescent="0.2">
      <c r="A677" s="242">
        <v>3744</v>
      </c>
      <c r="B677" s="243">
        <v>5169</v>
      </c>
      <c r="C677" s="244" t="s">
        <v>188</v>
      </c>
      <c r="D677" s="245">
        <v>100</v>
      </c>
      <c r="E677" s="246">
        <v>100</v>
      </c>
      <c r="F677" s="245">
        <v>0</v>
      </c>
      <c r="G677" s="247">
        <f t="shared" si="12"/>
        <v>0</v>
      </c>
    </row>
    <row r="678" spans="1:7" s="101" customFormat="1" x14ac:dyDescent="0.2">
      <c r="A678" s="235">
        <v>3744</v>
      </c>
      <c r="B678" s="236"/>
      <c r="C678" s="187" t="s">
        <v>302</v>
      </c>
      <c r="D678" s="237">
        <v>100</v>
      </c>
      <c r="E678" s="238">
        <v>100</v>
      </c>
      <c r="F678" s="237">
        <v>0</v>
      </c>
      <c r="G678" s="239">
        <f t="shared" si="12"/>
        <v>0</v>
      </c>
    </row>
    <row r="679" spans="1:7" s="257" customFormat="1" x14ac:dyDescent="0.2">
      <c r="A679" s="229"/>
      <c r="B679" s="240"/>
      <c r="C679" s="240"/>
      <c r="D679" s="241"/>
      <c r="E679" s="241"/>
      <c r="F679" s="241"/>
      <c r="G679" s="256"/>
    </row>
    <row r="680" spans="1:7" x14ac:dyDescent="0.2">
      <c r="A680" s="242">
        <v>3749</v>
      </c>
      <c r="B680" s="243">
        <v>5139</v>
      </c>
      <c r="C680" s="244" t="s">
        <v>187</v>
      </c>
      <c r="D680" s="245">
        <v>0</v>
      </c>
      <c r="E680" s="246">
        <v>295</v>
      </c>
      <c r="F680" s="245">
        <v>0</v>
      </c>
      <c r="G680" s="247">
        <f t="shared" si="12"/>
        <v>0</v>
      </c>
    </row>
    <row r="681" spans="1:7" x14ac:dyDescent="0.2">
      <c r="A681" s="229">
        <v>3749</v>
      </c>
      <c r="B681" s="230">
        <v>5169</v>
      </c>
      <c r="C681" s="231" t="s">
        <v>188</v>
      </c>
      <c r="D681" s="232">
        <v>1364</v>
      </c>
      <c r="E681" s="233">
        <v>405</v>
      </c>
      <c r="F681" s="232">
        <v>147.65</v>
      </c>
      <c r="G681" s="234">
        <f t="shared" si="12"/>
        <v>36.456790123456791</v>
      </c>
    </row>
    <row r="682" spans="1:7" s="101" customFormat="1" x14ac:dyDescent="0.2">
      <c r="A682" s="235">
        <v>3749</v>
      </c>
      <c r="B682" s="236"/>
      <c r="C682" s="187" t="s">
        <v>303</v>
      </c>
      <c r="D682" s="237">
        <v>1364</v>
      </c>
      <c r="E682" s="238">
        <v>700</v>
      </c>
      <c r="F682" s="237">
        <v>147.65</v>
      </c>
      <c r="G682" s="239">
        <f t="shared" si="12"/>
        <v>21.092857142857145</v>
      </c>
    </row>
    <row r="683" spans="1:7" s="257" customFormat="1" x14ac:dyDescent="0.2">
      <c r="A683" s="229"/>
      <c r="B683" s="240"/>
      <c r="C683" s="240"/>
      <c r="D683" s="241"/>
      <c r="E683" s="241"/>
      <c r="F683" s="241"/>
      <c r="G683" s="256"/>
    </row>
    <row r="684" spans="1:7" x14ac:dyDescent="0.2">
      <c r="A684" s="242">
        <v>3769</v>
      </c>
      <c r="B684" s="243">
        <v>5139</v>
      </c>
      <c r="C684" s="244" t="s">
        <v>187</v>
      </c>
      <c r="D684" s="245">
        <v>0</v>
      </c>
      <c r="E684" s="246">
        <v>100</v>
      </c>
      <c r="F684" s="245">
        <v>46.33</v>
      </c>
      <c r="G684" s="247">
        <f t="shared" si="12"/>
        <v>46.33</v>
      </c>
    </row>
    <row r="685" spans="1:7" x14ac:dyDescent="0.2">
      <c r="A685" s="229">
        <v>3769</v>
      </c>
      <c r="B685" s="230">
        <v>5164</v>
      </c>
      <c r="C685" s="231" t="s">
        <v>198</v>
      </c>
      <c r="D685" s="232">
        <v>50</v>
      </c>
      <c r="E685" s="233">
        <v>50</v>
      </c>
      <c r="F685" s="232">
        <v>0</v>
      </c>
      <c r="G685" s="234">
        <f t="shared" si="12"/>
        <v>0</v>
      </c>
    </row>
    <row r="686" spans="1:7" x14ac:dyDescent="0.2">
      <c r="A686" s="229">
        <v>3769</v>
      </c>
      <c r="B686" s="230">
        <v>5166</v>
      </c>
      <c r="C686" s="231" t="s">
        <v>208</v>
      </c>
      <c r="D686" s="232">
        <v>2736</v>
      </c>
      <c r="E686" s="233">
        <v>2094.6999999999998</v>
      </c>
      <c r="F686" s="232">
        <v>1299.5762999999999</v>
      </c>
      <c r="G686" s="234">
        <f t="shared" si="12"/>
        <v>62.041165799398492</v>
      </c>
    </row>
    <row r="687" spans="1:7" x14ac:dyDescent="0.2">
      <c r="A687" s="229">
        <v>3769</v>
      </c>
      <c r="B687" s="230">
        <v>5169</v>
      </c>
      <c r="C687" s="231" t="s">
        <v>188</v>
      </c>
      <c r="D687" s="232">
        <v>1800</v>
      </c>
      <c r="E687" s="233">
        <v>2363.3000000000002</v>
      </c>
      <c r="F687" s="232">
        <v>644.03200000000004</v>
      </c>
      <c r="G687" s="234">
        <f t="shared" si="12"/>
        <v>27.251385774129393</v>
      </c>
    </row>
    <row r="688" spans="1:7" x14ac:dyDescent="0.2">
      <c r="A688" s="229">
        <v>3769</v>
      </c>
      <c r="B688" s="230">
        <v>5171</v>
      </c>
      <c r="C688" s="231" t="s">
        <v>211</v>
      </c>
      <c r="D688" s="232">
        <v>0</v>
      </c>
      <c r="E688" s="233">
        <v>392.858</v>
      </c>
      <c r="F688" s="232">
        <v>392.85700000000003</v>
      </c>
      <c r="G688" s="234">
        <f t="shared" si="12"/>
        <v>99.999745455100836</v>
      </c>
    </row>
    <row r="689" spans="1:7" x14ac:dyDescent="0.2">
      <c r="A689" s="229">
        <v>3769</v>
      </c>
      <c r="B689" s="230">
        <v>5229</v>
      </c>
      <c r="C689" s="231" t="s">
        <v>199</v>
      </c>
      <c r="D689" s="232">
        <v>4000</v>
      </c>
      <c r="E689" s="233">
        <v>4000</v>
      </c>
      <c r="F689" s="232">
        <v>0</v>
      </c>
      <c r="G689" s="234">
        <f t="shared" si="12"/>
        <v>0</v>
      </c>
    </row>
    <row r="690" spans="1:7" x14ac:dyDescent="0.2">
      <c r="A690" s="229">
        <v>3769</v>
      </c>
      <c r="B690" s="230">
        <v>5332</v>
      </c>
      <c r="C690" s="231" t="s">
        <v>220</v>
      </c>
      <c r="D690" s="232">
        <v>0</v>
      </c>
      <c r="E690" s="233">
        <v>250</v>
      </c>
      <c r="F690" s="232">
        <v>250</v>
      </c>
      <c r="G690" s="234">
        <f t="shared" si="12"/>
        <v>100</v>
      </c>
    </row>
    <row r="691" spans="1:7" x14ac:dyDescent="0.2">
      <c r="A691" s="229">
        <v>3769</v>
      </c>
      <c r="B691" s="230">
        <v>5909</v>
      </c>
      <c r="C691" s="231" t="s">
        <v>238</v>
      </c>
      <c r="D691" s="232">
        <v>0</v>
      </c>
      <c r="E691" s="233">
        <v>7500.2250000000004</v>
      </c>
      <c r="F691" s="232">
        <v>0</v>
      </c>
      <c r="G691" s="234">
        <f t="shared" si="12"/>
        <v>0</v>
      </c>
    </row>
    <row r="692" spans="1:7" s="101" customFormat="1" x14ac:dyDescent="0.2">
      <c r="A692" s="235">
        <v>3769</v>
      </c>
      <c r="B692" s="236"/>
      <c r="C692" s="187" t="s">
        <v>113</v>
      </c>
      <c r="D692" s="237">
        <v>8586</v>
      </c>
      <c r="E692" s="238">
        <v>16751.082999999999</v>
      </c>
      <c r="F692" s="237">
        <v>2632.7952999999998</v>
      </c>
      <c r="G692" s="239">
        <f t="shared" si="12"/>
        <v>15.717164675263085</v>
      </c>
    </row>
    <row r="693" spans="1:7" s="257" customFormat="1" x14ac:dyDescent="0.2">
      <c r="A693" s="229"/>
      <c r="B693" s="240"/>
      <c r="C693" s="240"/>
      <c r="D693" s="241"/>
      <c r="E693" s="241"/>
      <c r="F693" s="241"/>
      <c r="G693" s="256"/>
    </row>
    <row r="694" spans="1:7" x14ac:dyDescent="0.2">
      <c r="A694" s="242">
        <v>3792</v>
      </c>
      <c r="B694" s="243">
        <v>5139</v>
      </c>
      <c r="C694" s="244" t="s">
        <v>187</v>
      </c>
      <c r="D694" s="245">
        <v>600</v>
      </c>
      <c r="E694" s="246">
        <v>390</v>
      </c>
      <c r="F694" s="245">
        <v>7.89283</v>
      </c>
      <c r="G694" s="247">
        <f t="shared" si="12"/>
        <v>2.0238025641025641</v>
      </c>
    </row>
    <row r="695" spans="1:7" x14ac:dyDescent="0.2">
      <c r="A695" s="229">
        <v>3792</v>
      </c>
      <c r="B695" s="230">
        <v>5169</v>
      </c>
      <c r="C695" s="231" t="s">
        <v>188</v>
      </c>
      <c r="D695" s="232">
        <v>600</v>
      </c>
      <c r="E695" s="233">
        <v>550</v>
      </c>
      <c r="F695" s="232">
        <v>184.25666000000001</v>
      </c>
      <c r="G695" s="234">
        <f t="shared" si="12"/>
        <v>33.501210909090915</v>
      </c>
    </row>
    <row r="696" spans="1:7" x14ac:dyDescent="0.2">
      <c r="A696" s="229">
        <v>3792</v>
      </c>
      <c r="B696" s="230">
        <v>5175</v>
      </c>
      <c r="C696" s="231" t="s">
        <v>189</v>
      </c>
      <c r="D696" s="232">
        <v>0</v>
      </c>
      <c r="E696" s="233">
        <v>20</v>
      </c>
      <c r="F696" s="232">
        <v>10.234</v>
      </c>
      <c r="G696" s="234">
        <f t="shared" si="12"/>
        <v>51.17</v>
      </c>
    </row>
    <row r="697" spans="1:7" x14ac:dyDescent="0.2">
      <c r="A697" s="229">
        <v>3792</v>
      </c>
      <c r="B697" s="230">
        <v>5179</v>
      </c>
      <c r="C697" s="231" t="s">
        <v>213</v>
      </c>
      <c r="D697" s="232">
        <v>1113</v>
      </c>
      <c r="E697" s="233">
        <v>1113</v>
      </c>
      <c r="F697" s="232">
        <v>966.30600000000004</v>
      </c>
      <c r="G697" s="234">
        <f t="shared" si="12"/>
        <v>86.819946091644212</v>
      </c>
    </row>
    <row r="698" spans="1:7" x14ac:dyDescent="0.2">
      <c r="A698" s="229">
        <v>3792</v>
      </c>
      <c r="B698" s="230">
        <v>5194</v>
      </c>
      <c r="C698" s="231" t="s">
        <v>214</v>
      </c>
      <c r="D698" s="232">
        <v>0</v>
      </c>
      <c r="E698" s="233">
        <v>212</v>
      </c>
      <c r="F698" s="232">
        <v>212</v>
      </c>
      <c r="G698" s="234">
        <f t="shared" si="12"/>
        <v>100</v>
      </c>
    </row>
    <row r="699" spans="1:7" x14ac:dyDescent="0.2">
      <c r="A699" s="229">
        <v>3792</v>
      </c>
      <c r="B699" s="230">
        <v>5212</v>
      </c>
      <c r="C699" s="231" t="s">
        <v>215</v>
      </c>
      <c r="D699" s="232">
        <v>0</v>
      </c>
      <c r="E699" s="233">
        <v>49.4</v>
      </c>
      <c r="F699" s="232">
        <v>45.908999999999999</v>
      </c>
      <c r="G699" s="234">
        <f t="shared" si="12"/>
        <v>92.933198380566807</v>
      </c>
    </row>
    <row r="700" spans="1:7" x14ac:dyDescent="0.2">
      <c r="A700" s="229">
        <v>3792</v>
      </c>
      <c r="B700" s="230">
        <v>5213</v>
      </c>
      <c r="C700" s="231" t="s">
        <v>190</v>
      </c>
      <c r="D700" s="232">
        <v>0</v>
      </c>
      <c r="E700" s="233">
        <v>282.89999999999998</v>
      </c>
      <c r="F700" s="232">
        <v>282.89999999999998</v>
      </c>
      <c r="G700" s="234">
        <f t="shared" si="12"/>
        <v>100</v>
      </c>
    </row>
    <row r="701" spans="1:7" x14ac:dyDescent="0.2">
      <c r="A701" s="229">
        <v>3792</v>
      </c>
      <c r="B701" s="230">
        <v>5221</v>
      </c>
      <c r="C701" s="231" t="s">
        <v>217</v>
      </c>
      <c r="D701" s="232">
        <v>0</v>
      </c>
      <c r="E701" s="233">
        <v>242.6</v>
      </c>
      <c r="F701" s="232">
        <v>242.6</v>
      </c>
      <c r="G701" s="234">
        <f t="shared" si="12"/>
        <v>100</v>
      </c>
    </row>
    <row r="702" spans="1:7" x14ac:dyDescent="0.2">
      <c r="A702" s="229">
        <v>3792</v>
      </c>
      <c r="B702" s="230">
        <v>5222</v>
      </c>
      <c r="C702" s="231" t="s">
        <v>191</v>
      </c>
      <c r="D702" s="232">
        <v>0</v>
      </c>
      <c r="E702" s="233">
        <v>1191</v>
      </c>
      <c r="F702" s="232">
        <v>1179.9496200000001</v>
      </c>
      <c r="G702" s="234">
        <f t="shared" si="12"/>
        <v>99.072176322418144</v>
      </c>
    </row>
    <row r="703" spans="1:7" x14ac:dyDescent="0.2">
      <c r="A703" s="229">
        <v>3792</v>
      </c>
      <c r="B703" s="230">
        <v>5229</v>
      </c>
      <c r="C703" s="231" t="s">
        <v>199</v>
      </c>
      <c r="D703" s="232">
        <v>2500</v>
      </c>
      <c r="E703" s="233">
        <v>0</v>
      </c>
      <c r="F703" s="232">
        <v>0</v>
      </c>
      <c r="G703" s="252" t="s">
        <v>201</v>
      </c>
    </row>
    <row r="704" spans="1:7" x14ac:dyDescent="0.2">
      <c r="A704" s="229">
        <v>3792</v>
      </c>
      <c r="B704" s="230">
        <v>5321</v>
      </c>
      <c r="C704" s="231" t="s">
        <v>218</v>
      </c>
      <c r="D704" s="232">
        <v>2500</v>
      </c>
      <c r="E704" s="233">
        <v>2032.7</v>
      </c>
      <c r="F704" s="232">
        <v>2031.182</v>
      </c>
      <c r="G704" s="234">
        <f t="shared" si="12"/>
        <v>99.925321001623459</v>
      </c>
    </row>
    <row r="705" spans="1:7" x14ac:dyDescent="0.2">
      <c r="A705" s="229">
        <v>3792</v>
      </c>
      <c r="B705" s="230">
        <v>5331</v>
      </c>
      <c r="C705" s="231" t="s">
        <v>195</v>
      </c>
      <c r="D705" s="232">
        <v>1400</v>
      </c>
      <c r="E705" s="233">
        <v>2151.3000000000002</v>
      </c>
      <c r="F705" s="232">
        <v>2151.3000000000002</v>
      </c>
      <c r="G705" s="234">
        <f t="shared" si="12"/>
        <v>100</v>
      </c>
    </row>
    <row r="706" spans="1:7" s="101" customFormat="1" x14ac:dyDescent="0.2">
      <c r="A706" s="235">
        <v>3792</v>
      </c>
      <c r="B706" s="236"/>
      <c r="C706" s="187" t="s">
        <v>304</v>
      </c>
      <c r="D706" s="237">
        <v>8713</v>
      </c>
      <c r="E706" s="238">
        <v>8234.9</v>
      </c>
      <c r="F706" s="237">
        <v>7314.5301100000006</v>
      </c>
      <c r="G706" s="239">
        <f t="shared" si="12"/>
        <v>88.823545033940917</v>
      </c>
    </row>
    <row r="707" spans="1:7" s="257" customFormat="1" x14ac:dyDescent="0.2">
      <c r="A707" s="229"/>
      <c r="B707" s="240"/>
      <c r="C707" s="240"/>
      <c r="D707" s="241"/>
      <c r="E707" s="241"/>
      <c r="F707" s="241"/>
      <c r="G707" s="256"/>
    </row>
    <row r="708" spans="1:7" x14ac:dyDescent="0.2">
      <c r="A708" s="242">
        <v>3799</v>
      </c>
      <c r="B708" s="243">
        <v>5213</v>
      </c>
      <c r="C708" s="244" t="s">
        <v>190</v>
      </c>
      <c r="D708" s="245">
        <v>0</v>
      </c>
      <c r="E708" s="246">
        <v>295</v>
      </c>
      <c r="F708" s="245">
        <v>295</v>
      </c>
      <c r="G708" s="247">
        <f t="shared" si="12"/>
        <v>100</v>
      </c>
    </row>
    <row r="709" spans="1:7" x14ac:dyDescent="0.2">
      <c r="A709" s="229">
        <v>3799</v>
      </c>
      <c r="B709" s="230">
        <v>5222</v>
      </c>
      <c r="C709" s="231" t="s">
        <v>191</v>
      </c>
      <c r="D709" s="232">
        <v>400</v>
      </c>
      <c r="E709" s="233">
        <v>130</v>
      </c>
      <c r="F709" s="232">
        <v>70</v>
      </c>
      <c r="G709" s="234">
        <f t="shared" si="12"/>
        <v>53.846153846153847</v>
      </c>
    </row>
    <row r="710" spans="1:7" x14ac:dyDescent="0.2">
      <c r="A710" s="229">
        <v>3799</v>
      </c>
      <c r="B710" s="230">
        <v>5229</v>
      </c>
      <c r="C710" s="231" t="s">
        <v>199</v>
      </c>
      <c r="D710" s="232">
        <v>600</v>
      </c>
      <c r="E710" s="233">
        <v>200.4</v>
      </c>
      <c r="F710" s="232">
        <v>200</v>
      </c>
      <c r="G710" s="234">
        <f t="shared" si="12"/>
        <v>99.800399201596804</v>
      </c>
    </row>
    <row r="711" spans="1:7" x14ac:dyDescent="0.2">
      <c r="A711" s="229">
        <v>3799</v>
      </c>
      <c r="B711" s="230">
        <v>5334</v>
      </c>
      <c r="C711" s="231" t="s">
        <v>295</v>
      </c>
      <c r="D711" s="232">
        <v>0</v>
      </c>
      <c r="E711" s="233">
        <v>190</v>
      </c>
      <c r="F711" s="232">
        <v>190</v>
      </c>
      <c r="G711" s="234">
        <f t="shared" si="12"/>
        <v>100</v>
      </c>
    </row>
    <row r="712" spans="1:7" s="101" customFormat="1" x14ac:dyDescent="0.2">
      <c r="A712" s="235">
        <v>3799</v>
      </c>
      <c r="B712" s="236"/>
      <c r="C712" s="187" t="s">
        <v>305</v>
      </c>
      <c r="D712" s="237">
        <v>1000</v>
      </c>
      <c r="E712" s="238">
        <v>815.4</v>
      </c>
      <c r="F712" s="237">
        <v>755</v>
      </c>
      <c r="G712" s="239">
        <f t="shared" si="12"/>
        <v>92.592592592592595</v>
      </c>
    </row>
    <row r="713" spans="1:7" s="257" customFormat="1" x14ac:dyDescent="0.2">
      <c r="A713" s="229"/>
      <c r="B713" s="240"/>
      <c r="C713" s="240"/>
      <c r="D713" s="241"/>
      <c r="E713" s="241"/>
      <c r="F713" s="241"/>
      <c r="G713" s="256"/>
    </row>
    <row r="714" spans="1:7" x14ac:dyDescent="0.2">
      <c r="A714" s="242">
        <v>3900</v>
      </c>
      <c r="B714" s="243">
        <v>5212</v>
      </c>
      <c r="C714" s="244" t="s">
        <v>215</v>
      </c>
      <c r="D714" s="245">
        <v>0</v>
      </c>
      <c r="E714" s="246">
        <v>200</v>
      </c>
      <c r="F714" s="245">
        <v>200</v>
      </c>
      <c r="G714" s="247">
        <f t="shared" si="12"/>
        <v>100</v>
      </c>
    </row>
    <row r="715" spans="1:7" x14ac:dyDescent="0.2">
      <c r="A715" s="229">
        <v>3900</v>
      </c>
      <c r="B715" s="230">
        <v>5213</v>
      </c>
      <c r="C715" s="231" t="s">
        <v>190</v>
      </c>
      <c r="D715" s="232">
        <v>0</v>
      </c>
      <c r="E715" s="233">
        <v>1066</v>
      </c>
      <c r="F715" s="232">
        <v>420</v>
      </c>
      <c r="G715" s="234">
        <f t="shared" si="12"/>
        <v>39.399624765478421</v>
      </c>
    </row>
    <row r="716" spans="1:7" x14ac:dyDescent="0.2">
      <c r="A716" s="229">
        <v>3900</v>
      </c>
      <c r="B716" s="230">
        <v>5221</v>
      </c>
      <c r="C716" s="231" t="s">
        <v>217</v>
      </c>
      <c r="D716" s="232">
        <v>0</v>
      </c>
      <c r="E716" s="233">
        <v>480</v>
      </c>
      <c r="F716" s="232">
        <v>480</v>
      </c>
      <c r="G716" s="234">
        <f t="shared" si="12"/>
        <v>100</v>
      </c>
    </row>
    <row r="717" spans="1:7" x14ac:dyDescent="0.2">
      <c r="A717" s="229">
        <v>3900</v>
      </c>
      <c r="B717" s="230">
        <v>5222</v>
      </c>
      <c r="C717" s="231" t="s">
        <v>191</v>
      </c>
      <c r="D717" s="232">
        <v>0</v>
      </c>
      <c r="E717" s="233">
        <v>838</v>
      </c>
      <c r="F717" s="232">
        <v>822.54700000000003</v>
      </c>
      <c r="G717" s="234">
        <f t="shared" si="12"/>
        <v>98.155966587112175</v>
      </c>
    </row>
    <row r="718" spans="1:7" x14ac:dyDescent="0.2">
      <c r="A718" s="229">
        <v>3900</v>
      </c>
      <c r="B718" s="230">
        <v>5223</v>
      </c>
      <c r="C718" s="231" t="s">
        <v>251</v>
      </c>
      <c r="D718" s="232">
        <v>0</v>
      </c>
      <c r="E718" s="233">
        <v>245.7</v>
      </c>
      <c r="F718" s="232">
        <v>245.7</v>
      </c>
      <c r="G718" s="234">
        <f t="shared" si="12"/>
        <v>100</v>
      </c>
    </row>
    <row r="719" spans="1:7" x14ac:dyDescent="0.2">
      <c r="A719" s="229">
        <v>3900</v>
      </c>
      <c r="B719" s="230">
        <v>5229</v>
      </c>
      <c r="C719" s="231" t="s">
        <v>199</v>
      </c>
      <c r="D719" s="232">
        <v>3000</v>
      </c>
      <c r="E719" s="233">
        <v>0</v>
      </c>
      <c r="F719" s="232">
        <v>0</v>
      </c>
      <c r="G719" s="252" t="s">
        <v>201</v>
      </c>
    </row>
    <row r="720" spans="1:7" x14ac:dyDescent="0.2">
      <c r="A720" s="229">
        <v>3900</v>
      </c>
      <c r="B720" s="230">
        <v>5321</v>
      </c>
      <c r="C720" s="231" t="s">
        <v>218</v>
      </c>
      <c r="D720" s="232">
        <v>0</v>
      </c>
      <c r="E720" s="233">
        <v>7094.2</v>
      </c>
      <c r="F720" s="232">
        <v>4661.7759900000001</v>
      </c>
      <c r="G720" s="234">
        <f t="shared" si="12"/>
        <v>65.712497392235917</v>
      </c>
    </row>
    <row r="721" spans="1:15" s="101" customFormat="1" x14ac:dyDescent="0.2">
      <c r="A721" s="235">
        <v>3900</v>
      </c>
      <c r="B721" s="236"/>
      <c r="C721" s="187" t="s">
        <v>114</v>
      </c>
      <c r="D721" s="237">
        <v>3000</v>
      </c>
      <c r="E721" s="238">
        <v>9923.9</v>
      </c>
      <c r="F721" s="237">
        <v>6830.0229900000004</v>
      </c>
      <c r="G721" s="239">
        <f t="shared" si="12"/>
        <v>68.823980390773798</v>
      </c>
    </row>
    <row r="722" spans="1:15" s="182" customFormat="1" x14ac:dyDescent="0.2">
      <c r="A722" s="229"/>
      <c r="B722" s="240"/>
      <c r="C722" s="231"/>
      <c r="D722" s="248"/>
      <c r="E722" s="248"/>
      <c r="F722" s="248"/>
      <c r="G722" s="234"/>
    </row>
    <row r="723" spans="1:15" s="182" customFormat="1" x14ac:dyDescent="0.2">
      <c r="A723" s="1070" t="s">
        <v>306</v>
      </c>
      <c r="B723" s="1071"/>
      <c r="C723" s="1071"/>
      <c r="D723" s="249">
        <v>2446585</v>
      </c>
      <c r="E723" s="250">
        <v>15889141.112</v>
      </c>
      <c r="F723" s="249">
        <v>15576002.62046</v>
      </c>
      <c r="G723" s="251">
        <f t="shared" ref="G723" si="13">F723/E723*100</f>
        <v>98.029229589360838</v>
      </c>
      <c r="I723" s="183"/>
      <c r="J723" s="183"/>
      <c r="K723" s="183"/>
      <c r="L723" s="183"/>
      <c r="M723" s="183"/>
      <c r="N723" s="183"/>
      <c r="O723" s="183"/>
    </row>
    <row r="724" spans="1:15" s="257" customFormat="1" x14ac:dyDescent="0.2">
      <c r="A724" s="229"/>
      <c r="B724" s="240"/>
      <c r="C724" s="240"/>
      <c r="D724" s="241"/>
      <c r="E724" s="241"/>
      <c r="F724" s="241"/>
      <c r="G724" s="256"/>
    </row>
    <row r="725" spans="1:15" x14ac:dyDescent="0.2">
      <c r="A725" s="242">
        <v>4229</v>
      </c>
      <c r="B725" s="243">
        <v>5011</v>
      </c>
      <c r="C725" s="244" t="s">
        <v>232</v>
      </c>
      <c r="D725" s="245">
        <v>0</v>
      </c>
      <c r="E725" s="246">
        <v>272</v>
      </c>
      <c r="F725" s="245">
        <v>26.186199999999999</v>
      </c>
      <c r="G725" s="247">
        <f t="shared" si="12"/>
        <v>9.6272794117647056</v>
      </c>
    </row>
    <row r="726" spans="1:15" x14ac:dyDescent="0.2">
      <c r="A726" s="229">
        <v>4229</v>
      </c>
      <c r="B726" s="230">
        <v>5031</v>
      </c>
      <c r="C726" s="231" t="s">
        <v>233</v>
      </c>
      <c r="D726" s="232">
        <v>0</v>
      </c>
      <c r="E726" s="233">
        <v>68</v>
      </c>
      <c r="F726" s="232">
        <v>22.919</v>
      </c>
      <c r="G726" s="234">
        <f t="shared" si="12"/>
        <v>33.704411764705881</v>
      </c>
    </row>
    <row r="727" spans="1:15" x14ac:dyDescent="0.2">
      <c r="A727" s="229">
        <v>4229</v>
      </c>
      <c r="B727" s="230">
        <v>5032</v>
      </c>
      <c r="C727" s="231" t="s">
        <v>234</v>
      </c>
      <c r="D727" s="232">
        <v>0</v>
      </c>
      <c r="E727" s="233">
        <v>24.48</v>
      </c>
      <c r="F727" s="232">
        <v>8.2479999999999993</v>
      </c>
      <c r="G727" s="234">
        <f t="shared" si="12"/>
        <v>33.692810457516337</v>
      </c>
    </row>
    <row r="728" spans="1:15" x14ac:dyDescent="0.2">
      <c r="A728" s="229">
        <v>4229</v>
      </c>
      <c r="B728" s="230">
        <v>5038</v>
      </c>
      <c r="C728" s="231" t="s">
        <v>235</v>
      </c>
      <c r="D728" s="232">
        <v>0</v>
      </c>
      <c r="E728" s="233">
        <v>1.1499999999999999</v>
      </c>
      <c r="F728" s="232">
        <v>0.379</v>
      </c>
      <c r="G728" s="234">
        <f t="shared" si="12"/>
        <v>32.956521739130437</v>
      </c>
    </row>
    <row r="729" spans="1:15" x14ac:dyDescent="0.2">
      <c r="A729" s="229">
        <v>4229</v>
      </c>
      <c r="B729" s="230">
        <v>5139</v>
      </c>
      <c r="C729" s="231" t="s">
        <v>187</v>
      </c>
      <c r="D729" s="232">
        <v>0</v>
      </c>
      <c r="E729" s="233">
        <v>30</v>
      </c>
      <c r="F729" s="232">
        <v>0</v>
      </c>
      <c r="G729" s="234">
        <f t="shared" si="12"/>
        <v>0</v>
      </c>
    </row>
    <row r="730" spans="1:15" x14ac:dyDescent="0.2">
      <c r="A730" s="229">
        <v>4229</v>
      </c>
      <c r="B730" s="230">
        <v>5164</v>
      </c>
      <c r="C730" s="231" t="s">
        <v>198</v>
      </c>
      <c r="D730" s="232">
        <v>0</v>
      </c>
      <c r="E730" s="233">
        <v>5</v>
      </c>
      <c r="F730" s="232">
        <v>0</v>
      </c>
      <c r="G730" s="234">
        <f t="shared" si="12"/>
        <v>0</v>
      </c>
    </row>
    <row r="731" spans="1:15" x14ac:dyDescent="0.2">
      <c r="A731" s="229">
        <v>4229</v>
      </c>
      <c r="B731" s="230">
        <v>5167</v>
      </c>
      <c r="C731" s="231" t="s">
        <v>209</v>
      </c>
      <c r="D731" s="232">
        <v>0</v>
      </c>
      <c r="E731" s="233">
        <v>398.6</v>
      </c>
      <c r="F731" s="232">
        <v>67.260000000000005</v>
      </c>
      <c r="G731" s="234">
        <f t="shared" si="12"/>
        <v>16.87405920722529</v>
      </c>
    </row>
    <row r="732" spans="1:15" x14ac:dyDescent="0.2">
      <c r="A732" s="229">
        <v>4229</v>
      </c>
      <c r="B732" s="230">
        <v>5169</v>
      </c>
      <c r="C732" s="231" t="s">
        <v>188</v>
      </c>
      <c r="D732" s="232">
        <v>0</v>
      </c>
      <c r="E732" s="233">
        <v>205</v>
      </c>
      <c r="F732" s="232">
        <v>0</v>
      </c>
      <c r="G732" s="234">
        <f t="shared" si="12"/>
        <v>0</v>
      </c>
    </row>
    <row r="733" spans="1:15" x14ac:dyDescent="0.2">
      <c r="A733" s="229">
        <v>4229</v>
      </c>
      <c r="B733" s="230">
        <v>5173</v>
      </c>
      <c r="C733" s="231" t="s">
        <v>212</v>
      </c>
      <c r="D733" s="232">
        <v>0</v>
      </c>
      <c r="E733" s="233">
        <v>15</v>
      </c>
      <c r="F733" s="232">
        <v>0</v>
      </c>
      <c r="G733" s="234">
        <f t="shared" si="12"/>
        <v>0</v>
      </c>
    </row>
    <row r="734" spans="1:15" x14ac:dyDescent="0.2">
      <c r="A734" s="229">
        <v>4229</v>
      </c>
      <c r="B734" s="230">
        <v>5175</v>
      </c>
      <c r="C734" s="231" t="s">
        <v>189</v>
      </c>
      <c r="D734" s="232">
        <v>0</v>
      </c>
      <c r="E734" s="233">
        <v>50</v>
      </c>
      <c r="F734" s="232">
        <v>0</v>
      </c>
      <c r="G734" s="234">
        <f t="shared" si="12"/>
        <v>0</v>
      </c>
    </row>
    <row r="735" spans="1:15" x14ac:dyDescent="0.2">
      <c r="A735" s="229">
        <v>4229</v>
      </c>
      <c r="B735" s="230">
        <v>5213</v>
      </c>
      <c r="C735" s="231" t="s">
        <v>190</v>
      </c>
      <c r="D735" s="232">
        <v>0</v>
      </c>
      <c r="E735" s="233">
        <v>5183.83</v>
      </c>
      <c r="F735" s="232">
        <v>0</v>
      </c>
      <c r="G735" s="234">
        <f t="shared" si="12"/>
        <v>0</v>
      </c>
    </row>
    <row r="736" spans="1:15" x14ac:dyDescent="0.2">
      <c r="A736" s="229">
        <v>4229</v>
      </c>
      <c r="B736" s="230">
        <v>5221</v>
      </c>
      <c r="C736" s="231" t="s">
        <v>217</v>
      </c>
      <c r="D736" s="232">
        <v>0</v>
      </c>
      <c r="E736" s="233">
        <v>1764.69</v>
      </c>
      <c r="F736" s="232">
        <v>805.20960000000002</v>
      </c>
      <c r="G736" s="234">
        <f t="shared" si="12"/>
        <v>45.628954660591944</v>
      </c>
    </row>
    <row r="737" spans="1:7" x14ac:dyDescent="0.2">
      <c r="A737" s="229">
        <v>4229</v>
      </c>
      <c r="B737" s="230">
        <v>5222</v>
      </c>
      <c r="C737" s="231" t="s">
        <v>191</v>
      </c>
      <c r="D737" s="232">
        <v>0</v>
      </c>
      <c r="E737" s="233">
        <v>603.20000000000005</v>
      </c>
      <c r="F737" s="232">
        <v>291.78719999999998</v>
      </c>
      <c r="G737" s="234">
        <f t="shared" si="12"/>
        <v>48.373209549071611</v>
      </c>
    </row>
    <row r="738" spans="1:7" x14ac:dyDescent="0.2">
      <c r="A738" s="229">
        <v>4229</v>
      </c>
      <c r="B738" s="230">
        <v>5336</v>
      </c>
      <c r="C738" s="231" t="s">
        <v>240</v>
      </c>
      <c r="D738" s="232">
        <v>0</v>
      </c>
      <c r="E738" s="233">
        <v>600</v>
      </c>
      <c r="F738" s="232">
        <v>600</v>
      </c>
      <c r="G738" s="234">
        <f t="shared" si="12"/>
        <v>100</v>
      </c>
    </row>
    <row r="739" spans="1:7" s="101" customFormat="1" x14ac:dyDescent="0.2">
      <c r="A739" s="235">
        <v>4229</v>
      </c>
      <c r="B739" s="236"/>
      <c r="C739" s="187" t="s">
        <v>307</v>
      </c>
      <c r="D739" s="237">
        <v>0</v>
      </c>
      <c r="E739" s="238">
        <v>9220.9500000000007</v>
      </c>
      <c r="F739" s="237">
        <v>1821.989</v>
      </c>
      <c r="G739" s="239">
        <f t="shared" ref="G739:G807" si="14">F739/E739*100</f>
        <v>19.759233050824481</v>
      </c>
    </row>
    <row r="740" spans="1:7" s="257" customFormat="1" x14ac:dyDescent="0.2">
      <c r="A740" s="229"/>
      <c r="B740" s="240"/>
      <c r="C740" s="240"/>
      <c r="D740" s="241"/>
      <c r="E740" s="241"/>
      <c r="F740" s="241"/>
      <c r="G740" s="256"/>
    </row>
    <row r="741" spans="1:7" x14ac:dyDescent="0.2">
      <c r="A741" s="242">
        <v>4312</v>
      </c>
      <c r="B741" s="243">
        <v>5169</v>
      </c>
      <c r="C741" s="244" t="s">
        <v>188</v>
      </c>
      <c r="D741" s="245">
        <v>425</v>
      </c>
      <c r="E741" s="246">
        <v>425</v>
      </c>
      <c r="F741" s="245">
        <v>0</v>
      </c>
      <c r="G741" s="247">
        <f t="shared" si="14"/>
        <v>0</v>
      </c>
    </row>
    <row r="742" spans="1:7" x14ac:dyDescent="0.2">
      <c r="A742" s="229">
        <v>4312</v>
      </c>
      <c r="B742" s="230">
        <v>5221</v>
      </c>
      <c r="C742" s="231" t="s">
        <v>217</v>
      </c>
      <c r="D742" s="232">
        <v>0</v>
      </c>
      <c r="E742" s="233">
        <v>12517</v>
      </c>
      <c r="F742" s="232">
        <v>12517</v>
      </c>
      <c r="G742" s="234">
        <f t="shared" si="14"/>
        <v>100</v>
      </c>
    </row>
    <row r="743" spans="1:7" x14ac:dyDescent="0.2">
      <c r="A743" s="229">
        <v>4312</v>
      </c>
      <c r="B743" s="230">
        <v>5222</v>
      </c>
      <c r="C743" s="231" t="s">
        <v>191</v>
      </c>
      <c r="D743" s="232">
        <v>0</v>
      </c>
      <c r="E743" s="233">
        <v>9718.9</v>
      </c>
      <c r="F743" s="232">
        <v>9718.9</v>
      </c>
      <c r="G743" s="234">
        <f t="shared" si="14"/>
        <v>100</v>
      </c>
    </row>
    <row r="744" spans="1:7" x14ac:dyDescent="0.2">
      <c r="A744" s="229">
        <v>4312</v>
      </c>
      <c r="B744" s="230">
        <v>5223</v>
      </c>
      <c r="C744" s="231" t="s">
        <v>251</v>
      </c>
      <c r="D744" s="232">
        <v>0</v>
      </c>
      <c r="E744" s="233">
        <v>13652</v>
      </c>
      <c r="F744" s="232">
        <v>13652</v>
      </c>
      <c r="G744" s="234">
        <f t="shared" si="14"/>
        <v>100</v>
      </c>
    </row>
    <row r="745" spans="1:7" x14ac:dyDescent="0.2">
      <c r="A745" s="229">
        <v>4312</v>
      </c>
      <c r="B745" s="230">
        <v>5229</v>
      </c>
      <c r="C745" s="231" t="s">
        <v>199</v>
      </c>
      <c r="D745" s="232">
        <v>0</v>
      </c>
      <c r="E745" s="233">
        <v>1351.7</v>
      </c>
      <c r="F745" s="232">
        <v>1351.7</v>
      </c>
      <c r="G745" s="234">
        <f t="shared" si="14"/>
        <v>100</v>
      </c>
    </row>
    <row r="746" spans="1:7" x14ac:dyDescent="0.2">
      <c r="A746" s="229">
        <v>4312</v>
      </c>
      <c r="B746" s="230">
        <v>5321</v>
      </c>
      <c r="C746" s="231" t="s">
        <v>218</v>
      </c>
      <c r="D746" s="232">
        <v>0</v>
      </c>
      <c r="E746" s="233">
        <v>3103</v>
      </c>
      <c r="F746" s="232">
        <v>3103</v>
      </c>
      <c r="G746" s="234">
        <f t="shared" si="14"/>
        <v>100</v>
      </c>
    </row>
    <row r="747" spans="1:7" x14ac:dyDescent="0.2">
      <c r="A747" s="229">
        <v>4312</v>
      </c>
      <c r="B747" s="230">
        <v>5331</v>
      </c>
      <c r="C747" s="231" t="s">
        <v>195</v>
      </c>
      <c r="D747" s="232">
        <v>4200</v>
      </c>
      <c r="E747" s="233">
        <v>3900</v>
      </c>
      <c r="F747" s="232">
        <v>3900</v>
      </c>
      <c r="G747" s="234">
        <f t="shared" si="14"/>
        <v>100</v>
      </c>
    </row>
    <row r="748" spans="1:7" x14ac:dyDescent="0.2">
      <c r="A748" s="229">
        <v>4312</v>
      </c>
      <c r="B748" s="230">
        <v>5336</v>
      </c>
      <c r="C748" s="231" t="s">
        <v>240</v>
      </c>
      <c r="D748" s="232">
        <v>0</v>
      </c>
      <c r="E748" s="233">
        <v>6123</v>
      </c>
      <c r="F748" s="232">
        <v>6123</v>
      </c>
      <c r="G748" s="234">
        <f t="shared" si="14"/>
        <v>100</v>
      </c>
    </row>
    <row r="749" spans="1:7" x14ac:dyDescent="0.2">
      <c r="A749" s="229">
        <v>4312</v>
      </c>
      <c r="B749" s="230">
        <v>5621</v>
      </c>
      <c r="C749" s="231" t="s">
        <v>308</v>
      </c>
      <c r="D749" s="232">
        <v>1182</v>
      </c>
      <c r="E749" s="233">
        <v>1182</v>
      </c>
      <c r="F749" s="232">
        <v>1182</v>
      </c>
      <c r="G749" s="234">
        <f t="shared" si="14"/>
        <v>100</v>
      </c>
    </row>
    <row r="750" spans="1:7" x14ac:dyDescent="0.2">
      <c r="A750" s="229">
        <v>4312</v>
      </c>
      <c r="B750" s="230">
        <v>5622</v>
      </c>
      <c r="C750" s="231" t="s">
        <v>309</v>
      </c>
      <c r="D750" s="232">
        <v>989</v>
      </c>
      <c r="E750" s="233">
        <v>989</v>
      </c>
      <c r="F750" s="232">
        <v>989</v>
      </c>
      <c r="G750" s="234">
        <f t="shared" si="14"/>
        <v>100</v>
      </c>
    </row>
    <row r="751" spans="1:7" x14ac:dyDescent="0.2">
      <c r="A751" s="229">
        <v>4312</v>
      </c>
      <c r="B751" s="230">
        <v>5623</v>
      </c>
      <c r="C751" s="231" t="s">
        <v>310</v>
      </c>
      <c r="D751" s="232">
        <v>393</v>
      </c>
      <c r="E751" s="233">
        <v>393</v>
      </c>
      <c r="F751" s="232">
        <v>393</v>
      </c>
      <c r="G751" s="234">
        <f t="shared" si="14"/>
        <v>100</v>
      </c>
    </row>
    <row r="752" spans="1:7" s="101" customFormat="1" x14ac:dyDescent="0.2">
      <c r="A752" s="235">
        <v>4312</v>
      </c>
      <c r="B752" s="236"/>
      <c r="C752" s="187" t="s">
        <v>311</v>
      </c>
      <c r="D752" s="237">
        <v>7189</v>
      </c>
      <c r="E752" s="238">
        <v>53354.6</v>
      </c>
      <c r="F752" s="237">
        <v>52929.599999999999</v>
      </c>
      <c r="G752" s="239">
        <f t="shared" si="14"/>
        <v>99.203442627252386</v>
      </c>
    </row>
    <row r="753" spans="1:7" s="257" customFormat="1" x14ac:dyDescent="0.2">
      <c r="A753" s="229"/>
      <c r="B753" s="240"/>
      <c r="C753" s="240"/>
      <c r="D753" s="241"/>
      <c r="E753" s="241"/>
      <c r="F753" s="241"/>
      <c r="G753" s="256"/>
    </row>
    <row r="754" spans="1:7" x14ac:dyDescent="0.2">
      <c r="A754" s="242">
        <v>4319</v>
      </c>
      <c r="B754" s="243">
        <v>5011</v>
      </c>
      <c r="C754" s="244" t="s">
        <v>232</v>
      </c>
      <c r="D754" s="245">
        <v>0</v>
      </c>
      <c r="E754" s="246">
        <v>30</v>
      </c>
      <c r="F754" s="245">
        <v>26.492799999999999</v>
      </c>
      <c r="G754" s="247">
        <f t="shared" si="14"/>
        <v>88.309333333333328</v>
      </c>
    </row>
    <row r="755" spans="1:7" x14ac:dyDescent="0.2">
      <c r="A755" s="229">
        <v>4319</v>
      </c>
      <c r="B755" s="230">
        <v>5021</v>
      </c>
      <c r="C755" s="231" t="s">
        <v>203</v>
      </c>
      <c r="D755" s="232">
        <v>0</v>
      </c>
      <c r="E755" s="233">
        <v>374.7</v>
      </c>
      <c r="F755" s="232">
        <v>298.39999999999998</v>
      </c>
      <c r="G755" s="234">
        <f t="shared" si="14"/>
        <v>79.637042967707501</v>
      </c>
    </row>
    <row r="756" spans="1:7" x14ac:dyDescent="0.2">
      <c r="A756" s="229">
        <v>4319</v>
      </c>
      <c r="B756" s="230">
        <v>5031</v>
      </c>
      <c r="C756" s="231" t="s">
        <v>233</v>
      </c>
      <c r="D756" s="232">
        <v>0</v>
      </c>
      <c r="E756" s="233">
        <v>23.3</v>
      </c>
      <c r="F756" s="232">
        <v>19.414000000000001</v>
      </c>
      <c r="G756" s="234">
        <f t="shared" si="14"/>
        <v>83.321888412017174</v>
      </c>
    </row>
    <row r="757" spans="1:7" x14ac:dyDescent="0.2">
      <c r="A757" s="229">
        <v>4319</v>
      </c>
      <c r="B757" s="230">
        <v>5032</v>
      </c>
      <c r="C757" s="231" t="s">
        <v>234</v>
      </c>
      <c r="D757" s="232">
        <v>0</v>
      </c>
      <c r="E757" s="233">
        <v>8.4</v>
      </c>
      <c r="F757" s="232">
        <v>6.98</v>
      </c>
      <c r="G757" s="234">
        <f t="shared" si="14"/>
        <v>83.095238095238102</v>
      </c>
    </row>
    <row r="758" spans="1:7" x14ac:dyDescent="0.2">
      <c r="A758" s="229">
        <v>4319</v>
      </c>
      <c r="B758" s="230">
        <v>5038</v>
      </c>
      <c r="C758" s="231" t="s">
        <v>235</v>
      </c>
      <c r="D758" s="232">
        <v>0</v>
      </c>
      <c r="E758" s="233">
        <v>0.41</v>
      </c>
      <c r="F758" s="232">
        <v>0.313</v>
      </c>
      <c r="G758" s="234">
        <f t="shared" si="14"/>
        <v>76.341463414634148</v>
      </c>
    </row>
    <row r="759" spans="1:7" x14ac:dyDescent="0.2">
      <c r="A759" s="229">
        <v>4319</v>
      </c>
      <c r="B759" s="230">
        <v>5137</v>
      </c>
      <c r="C759" s="231" t="s">
        <v>197</v>
      </c>
      <c r="D759" s="232">
        <v>0</v>
      </c>
      <c r="E759" s="233">
        <v>2</v>
      </c>
      <c r="F759" s="232">
        <v>1.7990000000000004</v>
      </c>
      <c r="G759" s="234">
        <f t="shared" si="14"/>
        <v>89.950000000000017</v>
      </c>
    </row>
    <row r="760" spans="1:7" x14ac:dyDescent="0.2">
      <c r="A760" s="229">
        <v>4319</v>
      </c>
      <c r="B760" s="230">
        <v>5139</v>
      </c>
      <c r="C760" s="231" t="s">
        <v>187</v>
      </c>
      <c r="D760" s="232">
        <v>0</v>
      </c>
      <c r="E760" s="233">
        <v>53.5</v>
      </c>
      <c r="F760" s="232">
        <v>51.829000000000001</v>
      </c>
      <c r="G760" s="234">
        <f t="shared" si="14"/>
        <v>96.876635514018687</v>
      </c>
    </row>
    <row r="761" spans="1:7" x14ac:dyDescent="0.2">
      <c r="A761" s="229">
        <v>4319</v>
      </c>
      <c r="B761" s="230">
        <v>5164</v>
      </c>
      <c r="C761" s="231" t="s">
        <v>198</v>
      </c>
      <c r="D761" s="232">
        <v>0</v>
      </c>
      <c r="E761" s="233">
        <v>260</v>
      </c>
      <c r="F761" s="232">
        <v>244.93799999999999</v>
      </c>
      <c r="G761" s="234">
        <f t="shared" si="14"/>
        <v>94.206923076923076</v>
      </c>
    </row>
    <row r="762" spans="1:7" x14ac:dyDescent="0.2">
      <c r="A762" s="229">
        <v>4319</v>
      </c>
      <c r="B762" s="230">
        <v>5167</v>
      </c>
      <c r="C762" s="231" t="s">
        <v>209</v>
      </c>
      <c r="D762" s="232">
        <v>0</v>
      </c>
      <c r="E762" s="233">
        <v>890</v>
      </c>
      <c r="F762" s="232">
        <v>617.74800000000016</v>
      </c>
      <c r="G762" s="234">
        <f t="shared" si="14"/>
        <v>69.409887640449455</v>
      </c>
    </row>
    <row r="763" spans="1:7" x14ac:dyDescent="0.2">
      <c r="A763" s="229">
        <v>4319</v>
      </c>
      <c r="B763" s="230">
        <v>5169</v>
      </c>
      <c r="C763" s="231" t="s">
        <v>188</v>
      </c>
      <c r="D763" s="232">
        <v>750</v>
      </c>
      <c r="E763" s="233">
        <v>12500.93</v>
      </c>
      <c r="F763" s="232">
        <v>3646.6315</v>
      </c>
      <c r="G763" s="234">
        <f t="shared" si="14"/>
        <v>29.170881686402534</v>
      </c>
    </row>
    <row r="764" spans="1:7" x14ac:dyDescent="0.2">
      <c r="A764" s="229">
        <v>4319</v>
      </c>
      <c r="B764" s="230">
        <v>5173</v>
      </c>
      <c r="C764" s="231" t="s">
        <v>212</v>
      </c>
      <c r="D764" s="232">
        <v>0</v>
      </c>
      <c r="E764" s="233">
        <v>3615</v>
      </c>
      <c r="F764" s="232">
        <v>3511.6372999999999</v>
      </c>
      <c r="G764" s="234">
        <f t="shared" si="14"/>
        <v>97.140727524204692</v>
      </c>
    </row>
    <row r="765" spans="1:7" x14ac:dyDescent="0.2">
      <c r="A765" s="229">
        <v>4319</v>
      </c>
      <c r="B765" s="230">
        <v>5175</v>
      </c>
      <c r="C765" s="231" t="s">
        <v>189</v>
      </c>
      <c r="D765" s="232">
        <v>0</v>
      </c>
      <c r="E765" s="233">
        <v>75</v>
      </c>
      <c r="F765" s="232">
        <v>61.649000000000008</v>
      </c>
      <c r="G765" s="234">
        <f t="shared" si="14"/>
        <v>82.198666666666682</v>
      </c>
    </row>
    <row r="766" spans="1:7" x14ac:dyDescent="0.2">
      <c r="A766" s="229">
        <v>4319</v>
      </c>
      <c r="B766" s="230">
        <v>5194</v>
      </c>
      <c r="C766" s="231" t="s">
        <v>214</v>
      </c>
      <c r="D766" s="232">
        <v>0</v>
      </c>
      <c r="E766" s="233">
        <v>800</v>
      </c>
      <c r="F766" s="232">
        <v>476.62100000000004</v>
      </c>
      <c r="G766" s="234">
        <f t="shared" si="14"/>
        <v>59.577624999999998</v>
      </c>
    </row>
    <row r="767" spans="1:7" x14ac:dyDescent="0.2">
      <c r="A767" s="229">
        <v>4319</v>
      </c>
      <c r="B767" s="230">
        <v>5331</v>
      </c>
      <c r="C767" s="231" t="s">
        <v>195</v>
      </c>
      <c r="D767" s="232">
        <v>7900</v>
      </c>
      <c r="E767" s="233">
        <v>5750</v>
      </c>
      <c r="F767" s="232">
        <v>5750</v>
      </c>
      <c r="G767" s="234">
        <f t="shared" si="14"/>
        <v>100</v>
      </c>
    </row>
    <row r="768" spans="1:7" s="101" customFormat="1" x14ac:dyDescent="0.2">
      <c r="A768" s="235">
        <v>4319</v>
      </c>
      <c r="B768" s="236"/>
      <c r="C768" s="187" t="s">
        <v>312</v>
      </c>
      <c r="D768" s="237">
        <v>8650</v>
      </c>
      <c r="E768" s="238">
        <v>24383.24</v>
      </c>
      <c r="F768" s="237">
        <v>14714.452600000002</v>
      </c>
      <c r="G768" s="239">
        <f t="shared" si="14"/>
        <v>60.34658478528695</v>
      </c>
    </row>
    <row r="769" spans="1:7" s="257" customFormat="1" x14ac:dyDescent="0.2">
      <c r="A769" s="229"/>
      <c r="B769" s="240"/>
      <c r="C769" s="240"/>
      <c r="D769" s="241"/>
      <c r="E769" s="241"/>
      <c r="F769" s="241"/>
      <c r="G769" s="256"/>
    </row>
    <row r="770" spans="1:7" x14ac:dyDescent="0.2">
      <c r="A770" s="242">
        <v>4324</v>
      </c>
      <c r="B770" s="243">
        <v>5222</v>
      </c>
      <c r="C770" s="244" t="s">
        <v>191</v>
      </c>
      <c r="D770" s="245">
        <v>0</v>
      </c>
      <c r="E770" s="246">
        <v>4885</v>
      </c>
      <c r="F770" s="245">
        <v>3429.88</v>
      </c>
      <c r="G770" s="247">
        <f t="shared" si="14"/>
        <v>70.212487205731833</v>
      </c>
    </row>
    <row r="771" spans="1:7" x14ac:dyDescent="0.2">
      <c r="A771" s="229">
        <v>4324</v>
      </c>
      <c r="B771" s="230">
        <v>5223</v>
      </c>
      <c r="C771" s="231" t="s">
        <v>251</v>
      </c>
      <c r="D771" s="232">
        <v>0</v>
      </c>
      <c r="E771" s="233">
        <v>115</v>
      </c>
      <c r="F771" s="232">
        <v>113.24</v>
      </c>
      <c r="G771" s="234">
        <f t="shared" si="14"/>
        <v>98.469565217391292</v>
      </c>
    </row>
    <row r="772" spans="1:7" x14ac:dyDescent="0.2">
      <c r="A772" s="229">
        <v>4324</v>
      </c>
      <c r="B772" s="230">
        <v>5321</v>
      </c>
      <c r="C772" s="231" t="s">
        <v>218</v>
      </c>
      <c r="D772" s="232">
        <v>0</v>
      </c>
      <c r="E772" s="233">
        <v>4300</v>
      </c>
      <c r="F772" s="232">
        <v>3043.8</v>
      </c>
      <c r="G772" s="234">
        <f t="shared" si="14"/>
        <v>70.786046511627916</v>
      </c>
    </row>
    <row r="773" spans="1:7" x14ac:dyDescent="0.2">
      <c r="A773" s="229">
        <v>4324</v>
      </c>
      <c r="B773" s="230">
        <v>5336</v>
      </c>
      <c r="C773" s="231" t="s">
        <v>240</v>
      </c>
      <c r="D773" s="232">
        <v>0</v>
      </c>
      <c r="E773" s="233">
        <v>7797.96</v>
      </c>
      <c r="F773" s="232">
        <v>4944.4740000000002</v>
      </c>
      <c r="G773" s="234">
        <f t="shared" si="14"/>
        <v>63.407275749042057</v>
      </c>
    </row>
    <row r="774" spans="1:7" s="101" customFormat="1" x14ac:dyDescent="0.2">
      <c r="A774" s="235">
        <v>4324</v>
      </c>
      <c r="B774" s="236"/>
      <c r="C774" s="187" t="s">
        <v>313</v>
      </c>
      <c r="D774" s="237">
        <v>0</v>
      </c>
      <c r="E774" s="238">
        <v>17097.96</v>
      </c>
      <c r="F774" s="237">
        <v>11531.394</v>
      </c>
      <c r="G774" s="239">
        <f t="shared" si="14"/>
        <v>67.443098474905781</v>
      </c>
    </row>
    <row r="775" spans="1:7" s="257" customFormat="1" x14ac:dyDescent="0.2">
      <c r="A775" s="229"/>
      <c r="B775" s="240"/>
      <c r="C775" s="240"/>
      <c r="D775" s="241"/>
      <c r="E775" s="241"/>
      <c r="F775" s="241"/>
      <c r="G775" s="256"/>
    </row>
    <row r="776" spans="1:7" x14ac:dyDescent="0.2">
      <c r="A776" s="242">
        <v>4329</v>
      </c>
      <c r="B776" s="243">
        <v>5021</v>
      </c>
      <c r="C776" s="244" t="s">
        <v>203</v>
      </c>
      <c r="D776" s="245">
        <v>0</v>
      </c>
      <c r="E776" s="246">
        <v>120</v>
      </c>
      <c r="F776" s="245">
        <v>98.731999999999999</v>
      </c>
      <c r="G776" s="247">
        <f t="shared" si="14"/>
        <v>82.276666666666671</v>
      </c>
    </row>
    <row r="777" spans="1:7" x14ac:dyDescent="0.2">
      <c r="A777" s="229">
        <v>4329</v>
      </c>
      <c r="B777" s="230">
        <v>5031</v>
      </c>
      <c r="C777" s="231" t="s">
        <v>233</v>
      </c>
      <c r="D777" s="232">
        <v>0</v>
      </c>
      <c r="E777" s="233">
        <v>30</v>
      </c>
      <c r="F777" s="232">
        <v>21.085999999999995</v>
      </c>
      <c r="G777" s="234">
        <f t="shared" si="14"/>
        <v>70.286666666666648</v>
      </c>
    </row>
    <row r="778" spans="1:7" x14ac:dyDescent="0.2">
      <c r="A778" s="229">
        <v>4329</v>
      </c>
      <c r="B778" s="230">
        <v>5032</v>
      </c>
      <c r="C778" s="231" t="s">
        <v>234</v>
      </c>
      <c r="D778" s="232">
        <v>0</v>
      </c>
      <c r="E778" s="233">
        <v>10.8</v>
      </c>
      <c r="F778" s="232">
        <v>7.5840000000000014</v>
      </c>
      <c r="G778" s="234">
        <f t="shared" si="14"/>
        <v>70.222222222222229</v>
      </c>
    </row>
    <row r="779" spans="1:7" x14ac:dyDescent="0.2">
      <c r="A779" s="229">
        <v>4329</v>
      </c>
      <c r="B779" s="230">
        <v>5038</v>
      </c>
      <c r="C779" s="231" t="s">
        <v>235</v>
      </c>
      <c r="D779" s="232">
        <v>0</v>
      </c>
      <c r="E779" s="233">
        <v>0.51</v>
      </c>
      <c r="F779" s="232">
        <v>0.34899999999999998</v>
      </c>
      <c r="G779" s="234">
        <f t="shared" si="14"/>
        <v>68.431372549019599</v>
      </c>
    </row>
    <row r="780" spans="1:7" x14ac:dyDescent="0.2">
      <c r="A780" s="229">
        <v>4329</v>
      </c>
      <c r="B780" s="230">
        <v>5137</v>
      </c>
      <c r="C780" s="231" t="s">
        <v>197</v>
      </c>
      <c r="D780" s="232">
        <v>0</v>
      </c>
      <c r="E780" s="233">
        <v>135</v>
      </c>
      <c r="F780" s="232">
        <v>5.5780000000000003</v>
      </c>
      <c r="G780" s="234">
        <f t="shared" si="14"/>
        <v>4.1318518518518514</v>
      </c>
    </row>
    <row r="781" spans="1:7" x14ac:dyDescent="0.2">
      <c r="A781" s="229">
        <v>4329</v>
      </c>
      <c r="B781" s="230">
        <v>5139</v>
      </c>
      <c r="C781" s="231" t="s">
        <v>187</v>
      </c>
      <c r="D781" s="232">
        <v>0</v>
      </c>
      <c r="E781" s="233">
        <v>40</v>
      </c>
      <c r="F781" s="232">
        <v>3.2069999999999999</v>
      </c>
      <c r="G781" s="234">
        <f t="shared" si="14"/>
        <v>8.0175000000000001</v>
      </c>
    </row>
    <row r="782" spans="1:7" x14ac:dyDescent="0.2">
      <c r="A782" s="229">
        <v>4329</v>
      </c>
      <c r="B782" s="230">
        <v>5162</v>
      </c>
      <c r="C782" s="231" t="s">
        <v>236</v>
      </c>
      <c r="D782" s="232">
        <v>0</v>
      </c>
      <c r="E782" s="233">
        <v>5</v>
      </c>
      <c r="F782" s="232">
        <v>0</v>
      </c>
      <c r="G782" s="234">
        <f t="shared" si="14"/>
        <v>0</v>
      </c>
    </row>
    <row r="783" spans="1:7" x14ac:dyDescent="0.2">
      <c r="A783" s="229">
        <v>4329</v>
      </c>
      <c r="B783" s="230">
        <v>5164</v>
      </c>
      <c r="C783" s="231" t="s">
        <v>198</v>
      </c>
      <c r="D783" s="232">
        <v>0</v>
      </c>
      <c r="E783" s="233">
        <v>20</v>
      </c>
      <c r="F783" s="232">
        <v>3.8477999999999999</v>
      </c>
      <c r="G783" s="234">
        <f t="shared" si="14"/>
        <v>19.239000000000001</v>
      </c>
    </row>
    <row r="784" spans="1:7" x14ac:dyDescent="0.2">
      <c r="A784" s="229">
        <v>4329</v>
      </c>
      <c r="B784" s="230">
        <v>5167</v>
      </c>
      <c r="C784" s="231" t="s">
        <v>209</v>
      </c>
      <c r="D784" s="232">
        <v>0</v>
      </c>
      <c r="E784" s="233">
        <v>400</v>
      </c>
      <c r="F784" s="232">
        <v>269.52</v>
      </c>
      <c r="G784" s="234">
        <f t="shared" si="14"/>
        <v>67.38</v>
      </c>
    </row>
    <row r="785" spans="1:7" x14ac:dyDescent="0.2">
      <c r="A785" s="229">
        <v>4329</v>
      </c>
      <c r="B785" s="230">
        <v>5169</v>
      </c>
      <c r="C785" s="231" t="s">
        <v>188</v>
      </c>
      <c r="D785" s="232">
        <v>200</v>
      </c>
      <c r="E785" s="233">
        <v>7745.89</v>
      </c>
      <c r="F785" s="232">
        <v>70.400000000000006</v>
      </c>
      <c r="G785" s="234">
        <f t="shared" si="14"/>
        <v>0.90886909057577636</v>
      </c>
    </row>
    <row r="786" spans="1:7" x14ac:dyDescent="0.2">
      <c r="A786" s="229">
        <v>4329</v>
      </c>
      <c r="B786" s="230">
        <v>5173</v>
      </c>
      <c r="C786" s="231" t="s">
        <v>212</v>
      </c>
      <c r="D786" s="232">
        <v>0</v>
      </c>
      <c r="E786" s="233">
        <v>340</v>
      </c>
      <c r="F786" s="232">
        <v>191.36500000000001</v>
      </c>
      <c r="G786" s="234">
        <f t="shared" si="14"/>
        <v>56.283823529411769</v>
      </c>
    </row>
    <row r="787" spans="1:7" x14ac:dyDescent="0.2">
      <c r="A787" s="229">
        <v>4329</v>
      </c>
      <c r="B787" s="230">
        <v>5175</v>
      </c>
      <c r="C787" s="231" t="s">
        <v>189</v>
      </c>
      <c r="D787" s="232">
        <v>0</v>
      </c>
      <c r="E787" s="233">
        <v>70</v>
      </c>
      <c r="F787" s="232">
        <v>16.275200000000002</v>
      </c>
      <c r="G787" s="234">
        <f t="shared" si="14"/>
        <v>23.250285714285717</v>
      </c>
    </row>
    <row r="788" spans="1:7" x14ac:dyDescent="0.2">
      <c r="A788" s="229">
        <v>4329</v>
      </c>
      <c r="B788" s="230">
        <v>5221</v>
      </c>
      <c r="C788" s="231" t="s">
        <v>217</v>
      </c>
      <c r="D788" s="232">
        <v>0</v>
      </c>
      <c r="E788" s="233">
        <v>67</v>
      </c>
      <c r="F788" s="232">
        <v>67</v>
      </c>
      <c r="G788" s="234">
        <f t="shared" si="14"/>
        <v>100</v>
      </c>
    </row>
    <row r="789" spans="1:7" x14ac:dyDescent="0.2">
      <c r="A789" s="229">
        <v>4329</v>
      </c>
      <c r="B789" s="230">
        <v>5223</v>
      </c>
      <c r="C789" s="231" t="s">
        <v>251</v>
      </c>
      <c r="D789" s="232">
        <v>0</v>
      </c>
      <c r="E789" s="233">
        <v>100</v>
      </c>
      <c r="F789" s="232">
        <v>100</v>
      </c>
      <c r="G789" s="234">
        <f t="shared" si="14"/>
        <v>100</v>
      </c>
    </row>
    <row r="790" spans="1:7" s="101" customFormat="1" x14ac:dyDescent="0.2">
      <c r="A790" s="235">
        <v>4329</v>
      </c>
      <c r="B790" s="236"/>
      <c r="C790" s="187" t="s">
        <v>314</v>
      </c>
      <c r="D790" s="237">
        <v>200</v>
      </c>
      <c r="E790" s="238">
        <v>9084.2000000000007</v>
      </c>
      <c r="F790" s="237">
        <v>854.94399999999996</v>
      </c>
      <c r="G790" s="239">
        <f t="shared" si="14"/>
        <v>9.411329561216176</v>
      </c>
    </row>
    <row r="791" spans="1:7" s="257" customFormat="1" x14ac:dyDescent="0.2">
      <c r="A791" s="229"/>
      <c r="B791" s="240"/>
      <c r="C791" s="240"/>
      <c r="D791" s="241"/>
      <c r="E791" s="241"/>
      <c r="F791" s="241"/>
      <c r="G791" s="256"/>
    </row>
    <row r="792" spans="1:7" x14ac:dyDescent="0.2">
      <c r="A792" s="242">
        <v>4339</v>
      </c>
      <c r="B792" s="243">
        <v>5011</v>
      </c>
      <c r="C792" s="244" t="s">
        <v>232</v>
      </c>
      <c r="D792" s="245">
        <v>0</v>
      </c>
      <c r="E792" s="246">
        <v>1543.19</v>
      </c>
      <c r="F792" s="245">
        <v>862.57245</v>
      </c>
      <c r="G792" s="247">
        <f t="shared" si="14"/>
        <v>55.895414692941245</v>
      </c>
    </row>
    <row r="793" spans="1:7" x14ac:dyDescent="0.2">
      <c r="A793" s="229">
        <v>4339</v>
      </c>
      <c r="B793" s="230">
        <v>5021</v>
      </c>
      <c r="C793" s="231" t="s">
        <v>203</v>
      </c>
      <c r="D793" s="232">
        <v>0</v>
      </c>
      <c r="E793" s="233">
        <v>1660.33</v>
      </c>
      <c r="F793" s="232">
        <v>1330.5830000000001</v>
      </c>
      <c r="G793" s="234">
        <f t="shared" si="14"/>
        <v>80.139671029253236</v>
      </c>
    </row>
    <row r="794" spans="1:7" x14ac:dyDescent="0.2">
      <c r="A794" s="229">
        <v>4339</v>
      </c>
      <c r="B794" s="230">
        <v>5031</v>
      </c>
      <c r="C794" s="231" t="s">
        <v>233</v>
      </c>
      <c r="D794" s="232">
        <v>0</v>
      </c>
      <c r="E794" s="233">
        <v>819.08</v>
      </c>
      <c r="F794" s="232">
        <v>524.79899999999998</v>
      </c>
      <c r="G794" s="234">
        <f t="shared" si="14"/>
        <v>64.071763441910434</v>
      </c>
    </row>
    <row r="795" spans="1:7" x14ac:dyDescent="0.2">
      <c r="A795" s="229">
        <v>4339</v>
      </c>
      <c r="B795" s="230">
        <v>5032</v>
      </c>
      <c r="C795" s="231" t="s">
        <v>234</v>
      </c>
      <c r="D795" s="232">
        <v>0</v>
      </c>
      <c r="E795" s="233">
        <v>288.27</v>
      </c>
      <c r="F795" s="232">
        <v>188.87100000000001</v>
      </c>
      <c r="G795" s="234">
        <f t="shared" si="14"/>
        <v>65.518784472890005</v>
      </c>
    </row>
    <row r="796" spans="1:7" x14ac:dyDescent="0.2">
      <c r="A796" s="229">
        <v>4339</v>
      </c>
      <c r="B796" s="230">
        <v>5038</v>
      </c>
      <c r="C796" s="231" t="s">
        <v>235</v>
      </c>
      <c r="D796" s="232">
        <v>0</v>
      </c>
      <c r="E796" s="233">
        <v>20.329999999999998</v>
      </c>
      <c r="F796" s="232">
        <v>8.7309999999999999</v>
      </c>
      <c r="G796" s="234">
        <f t="shared" si="14"/>
        <v>42.946384653221841</v>
      </c>
    </row>
    <row r="797" spans="1:7" x14ac:dyDescent="0.2">
      <c r="A797" s="229">
        <v>4339</v>
      </c>
      <c r="B797" s="230">
        <v>5041</v>
      </c>
      <c r="C797" s="231" t="s">
        <v>196</v>
      </c>
      <c r="D797" s="232">
        <v>0</v>
      </c>
      <c r="E797" s="233">
        <v>79.13</v>
      </c>
      <c r="F797" s="232">
        <v>79.13</v>
      </c>
      <c r="G797" s="234">
        <f t="shared" si="14"/>
        <v>100</v>
      </c>
    </row>
    <row r="798" spans="1:7" x14ac:dyDescent="0.2">
      <c r="A798" s="229">
        <v>4339</v>
      </c>
      <c r="B798" s="230">
        <v>5136</v>
      </c>
      <c r="C798" s="231" t="s">
        <v>264</v>
      </c>
      <c r="D798" s="232">
        <v>0</v>
      </c>
      <c r="E798" s="233">
        <v>20</v>
      </c>
      <c r="F798" s="232">
        <v>3.6070000000000002</v>
      </c>
      <c r="G798" s="234">
        <f t="shared" si="14"/>
        <v>18.035</v>
      </c>
    </row>
    <row r="799" spans="1:7" x14ac:dyDescent="0.2">
      <c r="A799" s="229">
        <v>4339</v>
      </c>
      <c r="B799" s="230">
        <v>5137</v>
      </c>
      <c r="C799" s="231" t="s">
        <v>197</v>
      </c>
      <c r="D799" s="232">
        <v>0</v>
      </c>
      <c r="E799" s="233">
        <v>66</v>
      </c>
      <c r="F799" s="232">
        <v>22.757999999999999</v>
      </c>
      <c r="G799" s="234">
        <f t="shared" si="14"/>
        <v>34.481818181818177</v>
      </c>
    </row>
    <row r="800" spans="1:7" x14ac:dyDescent="0.2">
      <c r="A800" s="229">
        <v>4339</v>
      </c>
      <c r="B800" s="230">
        <v>5139</v>
      </c>
      <c r="C800" s="231" t="s">
        <v>187</v>
      </c>
      <c r="D800" s="232">
        <v>0</v>
      </c>
      <c r="E800" s="233">
        <v>300</v>
      </c>
      <c r="F800" s="232">
        <v>160.33775</v>
      </c>
      <c r="G800" s="234">
        <f t="shared" si="14"/>
        <v>53.445916666666669</v>
      </c>
    </row>
    <row r="801" spans="1:7" x14ac:dyDescent="0.2">
      <c r="A801" s="229">
        <v>4339</v>
      </c>
      <c r="B801" s="230">
        <v>5162</v>
      </c>
      <c r="C801" s="231" t="s">
        <v>236</v>
      </c>
      <c r="D801" s="232">
        <v>0</v>
      </c>
      <c r="E801" s="233">
        <v>30.8</v>
      </c>
      <c r="F801" s="232">
        <v>29.250039999999998</v>
      </c>
      <c r="G801" s="234">
        <f t="shared" si="14"/>
        <v>94.967662337662333</v>
      </c>
    </row>
    <row r="802" spans="1:7" x14ac:dyDescent="0.2">
      <c r="A802" s="229">
        <v>4339</v>
      </c>
      <c r="B802" s="230">
        <v>5164</v>
      </c>
      <c r="C802" s="231" t="s">
        <v>198</v>
      </c>
      <c r="D802" s="232">
        <v>0</v>
      </c>
      <c r="E802" s="233">
        <v>195.98</v>
      </c>
      <c r="F802" s="232">
        <v>74.215000000000003</v>
      </c>
      <c r="G802" s="234">
        <f t="shared" si="14"/>
        <v>37.868660067353815</v>
      </c>
    </row>
    <row r="803" spans="1:7" x14ac:dyDescent="0.2">
      <c r="A803" s="229">
        <v>4339</v>
      </c>
      <c r="B803" s="230">
        <v>5167</v>
      </c>
      <c r="C803" s="231" t="s">
        <v>209</v>
      </c>
      <c r="D803" s="232">
        <v>0</v>
      </c>
      <c r="E803" s="233">
        <v>1045.71</v>
      </c>
      <c r="F803" s="232">
        <v>531.41499999999996</v>
      </c>
      <c r="G803" s="234">
        <f t="shared" si="14"/>
        <v>50.81858258981935</v>
      </c>
    </row>
    <row r="804" spans="1:7" x14ac:dyDescent="0.2">
      <c r="A804" s="229">
        <v>4339</v>
      </c>
      <c r="B804" s="230">
        <v>5168</v>
      </c>
      <c r="C804" s="231" t="s">
        <v>210</v>
      </c>
      <c r="D804" s="232">
        <v>0</v>
      </c>
      <c r="E804" s="233">
        <v>50</v>
      </c>
      <c r="F804" s="232">
        <v>0</v>
      </c>
      <c r="G804" s="234">
        <f t="shared" si="14"/>
        <v>0</v>
      </c>
    </row>
    <row r="805" spans="1:7" x14ac:dyDescent="0.2">
      <c r="A805" s="229">
        <v>4339</v>
      </c>
      <c r="B805" s="230">
        <v>5169</v>
      </c>
      <c r="C805" s="231" t="s">
        <v>188</v>
      </c>
      <c r="D805" s="232">
        <v>899</v>
      </c>
      <c r="E805" s="233">
        <v>2275.3000000000002</v>
      </c>
      <c r="F805" s="232">
        <v>424.25799999999998</v>
      </c>
      <c r="G805" s="234">
        <f t="shared" si="14"/>
        <v>18.646244451281145</v>
      </c>
    </row>
    <row r="806" spans="1:7" x14ac:dyDescent="0.2">
      <c r="A806" s="229">
        <v>4339</v>
      </c>
      <c r="B806" s="230">
        <v>5173</v>
      </c>
      <c r="C806" s="231" t="s">
        <v>212</v>
      </c>
      <c r="D806" s="232">
        <v>0</v>
      </c>
      <c r="E806" s="233">
        <v>380</v>
      </c>
      <c r="F806" s="232">
        <v>184.95500000000004</v>
      </c>
      <c r="G806" s="234">
        <f t="shared" si="14"/>
        <v>48.672368421052639</v>
      </c>
    </row>
    <row r="807" spans="1:7" x14ac:dyDescent="0.2">
      <c r="A807" s="229">
        <v>4339</v>
      </c>
      <c r="B807" s="230">
        <v>5175</v>
      </c>
      <c r="C807" s="231" t="s">
        <v>189</v>
      </c>
      <c r="D807" s="232">
        <v>0</v>
      </c>
      <c r="E807" s="233">
        <v>265.14</v>
      </c>
      <c r="F807" s="232">
        <v>96.337300000000013</v>
      </c>
      <c r="G807" s="234">
        <f t="shared" si="14"/>
        <v>36.334502526966894</v>
      </c>
    </row>
    <row r="808" spans="1:7" x14ac:dyDescent="0.2">
      <c r="A808" s="229">
        <v>4339</v>
      </c>
      <c r="B808" s="230">
        <v>5194</v>
      </c>
      <c r="C808" s="231" t="s">
        <v>214</v>
      </c>
      <c r="D808" s="232">
        <v>0</v>
      </c>
      <c r="E808" s="233">
        <v>261.14999999999998</v>
      </c>
      <c r="F808" s="232">
        <v>161.143</v>
      </c>
      <c r="G808" s="234">
        <f t="shared" ref="G808:G879" si="15">F808/E808*100</f>
        <v>61.705150296764323</v>
      </c>
    </row>
    <row r="809" spans="1:7" x14ac:dyDescent="0.2">
      <c r="A809" s="229">
        <v>4339</v>
      </c>
      <c r="B809" s="230">
        <v>5213</v>
      </c>
      <c r="C809" s="231" t="s">
        <v>190</v>
      </c>
      <c r="D809" s="232">
        <v>0</v>
      </c>
      <c r="E809" s="233">
        <v>412</v>
      </c>
      <c r="F809" s="232">
        <v>0</v>
      </c>
      <c r="G809" s="234">
        <f t="shared" si="15"/>
        <v>0</v>
      </c>
    </row>
    <row r="810" spans="1:7" x14ac:dyDescent="0.2">
      <c r="A810" s="229">
        <v>4339</v>
      </c>
      <c r="B810" s="230">
        <v>5221</v>
      </c>
      <c r="C810" s="231" t="s">
        <v>217</v>
      </c>
      <c r="D810" s="232">
        <v>0</v>
      </c>
      <c r="E810" s="233">
        <v>288.10000000000002</v>
      </c>
      <c r="F810" s="232">
        <v>276.89999999999998</v>
      </c>
      <c r="G810" s="234">
        <f t="shared" si="15"/>
        <v>96.112460951058637</v>
      </c>
    </row>
    <row r="811" spans="1:7" x14ac:dyDescent="0.2">
      <c r="A811" s="229">
        <v>4339</v>
      </c>
      <c r="B811" s="230">
        <v>5222</v>
      </c>
      <c r="C811" s="231" t="s">
        <v>191</v>
      </c>
      <c r="D811" s="232">
        <v>0</v>
      </c>
      <c r="E811" s="233">
        <v>793</v>
      </c>
      <c r="F811" s="232">
        <v>793</v>
      </c>
      <c r="G811" s="234">
        <f t="shared" si="15"/>
        <v>100</v>
      </c>
    </row>
    <row r="812" spans="1:7" x14ac:dyDescent="0.2">
      <c r="A812" s="229">
        <v>4339</v>
      </c>
      <c r="B812" s="230">
        <v>5223</v>
      </c>
      <c r="C812" s="231" t="s">
        <v>251</v>
      </c>
      <c r="D812" s="232">
        <v>0</v>
      </c>
      <c r="E812" s="233">
        <v>100</v>
      </c>
      <c r="F812" s="232">
        <v>100</v>
      </c>
      <c r="G812" s="234">
        <f t="shared" si="15"/>
        <v>100</v>
      </c>
    </row>
    <row r="813" spans="1:7" x14ac:dyDescent="0.2">
      <c r="A813" s="229">
        <v>4339</v>
      </c>
      <c r="B813" s="230">
        <v>5229</v>
      </c>
      <c r="C813" s="231" t="s">
        <v>199</v>
      </c>
      <c r="D813" s="232">
        <v>900</v>
      </c>
      <c r="E813" s="233">
        <v>289</v>
      </c>
      <c r="F813" s="232">
        <v>189</v>
      </c>
      <c r="G813" s="234">
        <f t="shared" si="15"/>
        <v>65.397923875432525</v>
      </c>
    </row>
    <row r="814" spans="1:7" x14ac:dyDescent="0.2">
      <c r="A814" s="229">
        <v>4339</v>
      </c>
      <c r="B814" s="230">
        <v>5321</v>
      </c>
      <c r="C814" s="231" t="s">
        <v>218</v>
      </c>
      <c r="D814" s="232">
        <v>0</v>
      </c>
      <c r="E814" s="233">
        <v>70</v>
      </c>
      <c r="F814" s="232">
        <v>70</v>
      </c>
      <c r="G814" s="234">
        <f t="shared" si="15"/>
        <v>100</v>
      </c>
    </row>
    <row r="815" spans="1:7" x14ac:dyDescent="0.2">
      <c r="A815" s="229">
        <v>4339</v>
      </c>
      <c r="B815" s="230">
        <v>5494</v>
      </c>
      <c r="C815" s="231" t="s">
        <v>200</v>
      </c>
      <c r="D815" s="232">
        <v>0</v>
      </c>
      <c r="E815" s="233">
        <v>25.42</v>
      </c>
      <c r="F815" s="232">
        <v>25.416</v>
      </c>
      <c r="G815" s="234">
        <f t="shared" si="15"/>
        <v>99.984264358772606</v>
      </c>
    </row>
    <row r="816" spans="1:7" s="101" customFormat="1" x14ac:dyDescent="0.2">
      <c r="A816" s="235">
        <v>4339</v>
      </c>
      <c r="B816" s="236"/>
      <c r="C816" s="187" t="s">
        <v>315</v>
      </c>
      <c r="D816" s="237">
        <v>1799</v>
      </c>
      <c r="E816" s="238">
        <v>11277.93</v>
      </c>
      <c r="F816" s="237">
        <v>6137.2785400000002</v>
      </c>
      <c r="G816" s="239">
        <f t="shared" si="15"/>
        <v>54.418484065781584</v>
      </c>
    </row>
    <row r="817" spans="1:7" s="257" customFormat="1" x14ac:dyDescent="0.2">
      <c r="A817" s="229"/>
      <c r="B817" s="240"/>
      <c r="C817" s="240"/>
      <c r="D817" s="241"/>
      <c r="E817" s="241"/>
      <c r="F817" s="241"/>
      <c r="G817" s="256"/>
    </row>
    <row r="818" spans="1:7" x14ac:dyDescent="0.2">
      <c r="A818" s="242">
        <v>4342</v>
      </c>
      <c r="B818" s="243">
        <v>5011</v>
      </c>
      <c r="C818" s="244" t="s">
        <v>232</v>
      </c>
      <c r="D818" s="245">
        <v>0</v>
      </c>
      <c r="E818" s="246">
        <v>319</v>
      </c>
      <c r="F818" s="245">
        <v>224.90899999999999</v>
      </c>
      <c r="G818" s="247">
        <f t="shared" si="15"/>
        <v>70.504388714733537</v>
      </c>
    </row>
    <row r="819" spans="1:7" x14ac:dyDescent="0.2">
      <c r="A819" s="229">
        <v>4342</v>
      </c>
      <c r="B819" s="230">
        <v>5031</v>
      </c>
      <c r="C819" s="231" t="s">
        <v>233</v>
      </c>
      <c r="D819" s="232">
        <v>0</v>
      </c>
      <c r="E819" s="233">
        <v>79.75</v>
      </c>
      <c r="F819" s="232">
        <v>56.228999999999999</v>
      </c>
      <c r="G819" s="234">
        <f t="shared" si="15"/>
        <v>70.506583072100312</v>
      </c>
    </row>
    <row r="820" spans="1:7" x14ac:dyDescent="0.2">
      <c r="A820" s="229">
        <v>4342</v>
      </c>
      <c r="B820" s="230">
        <v>5032</v>
      </c>
      <c r="C820" s="231" t="s">
        <v>234</v>
      </c>
      <c r="D820" s="232">
        <v>0</v>
      </c>
      <c r="E820" s="233">
        <v>28.71</v>
      </c>
      <c r="F820" s="232">
        <v>20.242000000000001</v>
      </c>
      <c r="G820" s="234">
        <f t="shared" si="15"/>
        <v>70.505050505050505</v>
      </c>
    </row>
    <row r="821" spans="1:7" x14ac:dyDescent="0.2">
      <c r="A821" s="229">
        <v>4342</v>
      </c>
      <c r="B821" s="230">
        <v>5038</v>
      </c>
      <c r="C821" s="231" t="s">
        <v>235</v>
      </c>
      <c r="D821" s="232">
        <v>0</v>
      </c>
      <c r="E821" s="233">
        <v>1.34</v>
      </c>
      <c r="F821" s="232">
        <v>0.94499999999999995</v>
      </c>
      <c r="G821" s="234">
        <f t="shared" si="15"/>
        <v>70.522388059701484</v>
      </c>
    </row>
    <row r="822" spans="1:7" x14ac:dyDescent="0.2">
      <c r="A822" s="229">
        <v>4342</v>
      </c>
      <c r="B822" s="230">
        <v>5136</v>
      </c>
      <c r="C822" s="231" t="s">
        <v>264</v>
      </c>
      <c r="D822" s="232">
        <v>0</v>
      </c>
      <c r="E822" s="233">
        <v>1.5</v>
      </c>
      <c r="F822" s="232">
        <v>0</v>
      </c>
      <c r="G822" s="234">
        <f t="shared" si="15"/>
        <v>0</v>
      </c>
    </row>
    <row r="823" spans="1:7" x14ac:dyDescent="0.2">
      <c r="A823" s="229">
        <v>4342</v>
      </c>
      <c r="B823" s="230">
        <v>5167</v>
      </c>
      <c r="C823" s="231" t="s">
        <v>209</v>
      </c>
      <c r="D823" s="232">
        <v>0</v>
      </c>
      <c r="E823" s="233">
        <v>15</v>
      </c>
      <c r="F823" s="232">
        <v>0</v>
      </c>
      <c r="G823" s="234">
        <f t="shared" si="15"/>
        <v>0</v>
      </c>
    </row>
    <row r="824" spans="1:7" x14ac:dyDescent="0.2">
      <c r="A824" s="229">
        <v>4342</v>
      </c>
      <c r="B824" s="230">
        <v>5169</v>
      </c>
      <c r="C824" s="231" t="s">
        <v>188</v>
      </c>
      <c r="D824" s="232">
        <v>0</v>
      </c>
      <c r="E824" s="233">
        <v>10</v>
      </c>
      <c r="F824" s="232">
        <v>0</v>
      </c>
      <c r="G824" s="234">
        <f t="shared" si="15"/>
        <v>0</v>
      </c>
    </row>
    <row r="825" spans="1:7" x14ac:dyDescent="0.2">
      <c r="A825" s="229">
        <v>4342</v>
      </c>
      <c r="B825" s="230">
        <v>5173</v>
      </c>
      <c r="C825" s="231" t="s">
        <v>212</v>
      </c>
      <c r="D825" s="232">
        <v>0</v>
      </c>
      <c r="E825" s="233">
        <v>10</v>
      </c>
      <c r="F825" s="232">
        <v>7.6749999999999998</v>
      </c>
      <c r="G825" s="234">
        <f t="shared" si="15"/>
        <v>76.75</v>
      </c>
    </row>
    <row r="826" spans="1:7" x14ac:dyDescent="0.2">
      <c r="A826" s="229">
        <v>4342</v>
      </c>
      <c r="B826" s="230">
        <v>5221</v>
      </c>
      <c r="C826" s="231" t="s">
        <v>217</v>
      </c>
      <c r="D826" s="232">
        <v>0</v>
      </c>
      <c r="E826" s="233">
        <v>69.900000000000006</v>
      </c>
      <c r="F826" s="232">
        <v>69.900000000000006</v>
      </c>
      <c r="G826" s="234">
        <f t="shared" si="15"/>
        <v>100</v>
      </c>
    </row>
    <row r="827" spans="1:7" x14ac:dyDescent="0.2">
      <c r="A827" s="229">
        <v>4342</v>
      </c>
      <c r="B827" s="230">
        <v>5222</v>
      </c>
      <c r="C827" s="231" t="s">
        <v>191</v>
      </c>
      <c r="D827" s="232">
        <v>200</v>
      </c>
      <c r="E827" s="233">
        <v>100.1</v>
      </c>
      <c r="F827" s="232">
        <v>70</v>
      </c>
      <c r="G827" s="234">
        <f t="shared" si="15"/>
        <v>69.930069930069934</v>
      </c>
    </row>
    <row r="828" spans="1:7" x14ac:dyDescent="0.2">
      <c r="A828" s="229">
        <v>4342</v>
      </c>
      <c r="B828" s="230">
        <v>5223</v>
      </c>
      <c r="C828" s="231" t="s">
        <v>251</v>
      </c>
      <c r="D828" s="232">
        <v>0</v>
      </c>
      <c r="E828" s="233">
        <v>169.9</v>
      </c>
      <c r="F828" s="232">
        <v>169.9</v>
      </c>
      <c r="G828" s="234">
        <f t="shared" si="15"/>
        <v>100</v>
      </c>
    </row>
    <row r="829" spans="1:7" x14ac:dyDescent="0.2">
      <c r="A829" s="229">
        <v>4342</v>
      </c>
      <c r="B829" s="230">
        <v>5229</v>
      </c>
      <c r="C829" s="231" t="s">
        <v>199</v>
      </c>
      <c r="D829" s="232">
        <v>500</v>
      </c>
      <c r="E829" s="233">
        <v>58.8</v>
      </c>
      <c r="F829" s="232">
        <v>58.8</v>
      </c>
      <c r="G829" s="234">
        <f t="shared" si="15"/>
        <v>100</v>
      </c>
    </row>
    <row r="830" spans="1:7" s="101" customFormat="1" x14ac:dyDescent="0.2">
      <c r="A830" s="235">
        <v>4342</v>
      </c>
      <c r="B830" s="236"/>
      <c r="C830" s="187" t="s">
        <v>316</v>
      </c>
      <c r="D830" s="237">
        <v>700</v>
      </c>
      <c r="E830" s="238">
        <v>864</v>
      </c>
      <c r="F830" s="237">
        <v>678.6</v>
      </c>
      <c r="G830" s="239">
        <f t="shared" si="15"/>
        <v>78.541666666666671</v>
      </c>
    </row>
    <row r="831" spans="1:7" s="257" customFormat="1" x14ac:dyDescent="0.2">
      <c r="A831" s="229"/>
      <c r="B831" s="240"/>
      <c r="C831" s="240"/>
      <c r="D831" s="241"/>
      <c r="E831" s="241"/>
      <c r="F831" s="241"/>
      <c r="G831" s="256"/>
    </row>
    <row r="832" spans="1:7" x14ac:dyDescent="0.2">
      <c r="A832" s="242">
        <v>4344</v>
      </c>
      <c r="B832" s="243">
        <v>5221</v>
      </c>
      <c r="C832" s="244" t="s">
        <v>217</v>
      </c>
      <c r="D832" s="245">
        <v>0</v>
      </c>
      <c r="E832" s="246">
        <v>12633.1</v>
      </c>
      <c r="F832" s="245">
        <v>12633.1</v>
      </c>
      <c r="G832" s="247">
        <f t="shared" si="15"/>
        <v>100</v>
      </c>
    </row>
    <row r="833" spans="1:7" x14ac:dyDescent="0.2">
      <c r="A833" s="229">
        <v>4344</v>
      </c>
      <c r="B833" s="230">
        <v>5222</v>
      </c>
      <c r="C833" s="231" t="s">
        <v>191</v>
      </c>
      <c r="D833" s="232">
        <v>0</v>
      </c>
      <c r="E833" s="233">
        <v>8340</v>
      </c>
      <c r="F833" s="232">
        <v>8340</v>
      </c>
      <c r="G833" s="234">
        <f t="shared" si="15"/>
        <v>100</v>
      </c>
    </row>
    <row r="834" spans="1:7" x14ac:dyDescent="0.2">
      <c r="A834" s="229">
        <v>4344</v>
      </c>
      <c r="B834" s="230">
        <v>5223</v>
      </c>
      <c r="C834" s="231" t="s">
        <v>251</v>
      </c>
      <c r="D834" s="232">
        <v>0</v>
      </c>
      <c r="E834" s="233">
        <v>20426</v>
      </c>
      <c r="F834" s="232">
        <v>20426</v>
      </c>
      <c r="G834" s="234">
        <f t="shared" si="15"/>
        <v>100</v>
      </c>
    </row>
    <row r="835" spans="1:7" x14ac:dyDescent="0.2">
      <c r="A835" s="229">
        <v>4344</v>
      </c>
      <c r="B835" s="230">
        <v>5229</v>
      </c>
      <c r="C835" s="231" t="s">
        <v>199</v>
      </c>
      <c r="D835" s="232">
        <v>0</v>
      </c>
      <c r="E835" s="233">
        <v>6318</v>
      </c>
      <c r="F835" s="232">
        <v>6318</v>
      </c>
      <c r="G835" s="234">
        <f t="shared" si="15"/>
        <v>100</v>
      </c>
    </row>
    <row r="836" spans="1:7" x14ac:dyDescent="0.2">
      <c r="A836" s="229">
        <v>4344</v>
      </c>
      <c r="B836" s="230">
        <v>5621</v>
      </c>
      <c r="C836" s="231" t="s">
        <v>308</v>
      </c>
      <c r="D836" s="232">
        <v>962</v>
      </c>
      <c r="E836" s="233">
        <v>962</v>
      </c>
      <c r="F836" s="232">
        <v>962</v>
      </c>
      <c r="G836" s="234">
        <f t="shared" si="15"/>
        <v>100</v>
      </c>
    </row>
    <row r="837" spans="1:7" x14ac:dyDescent="0.2">
      <c r="A837" s="229">
        <v>4344</v>
      </c>
      <c r="B837" s="230">
        <v>5629</v>
      </c>
      <c r="C837" s="231" t="s">
        <v>317</v>
      </c>
      <c r="D837" s="232">
        <v>634</v>
      </c>
      <c r="E837" s="233">
        <v>634</v>
      </c>
      <c r="F837" s="232">
        <v>634</v>
      </c>
      <c r="G837" s="234">
        <f t="shared" si="15"/>
        <v>100</v>
      </c>
    </row>
    <row r="838" spans="1:7" s="101" customFormat="1" x14ac:dyDescent="0.2">
      <c r="A838" s="235">
        <v>4344</v>
      </c>
      <c r="B838" s="236"/>
      <c r="C838" s="187" t="s">
        <v>318</v>
      </c>
      <c r="D838" s="237">
        <v>1596</v>
      </c>
      <c r="E838" s="238">
        <v>49313.1</v>
      </c>
      <c r="F838" s="237">
        <v>49313.1</v>
      </c>
      <c r="G838" s="239">
        <f t="shared" si="15"/>
        <v>100</v>
      </c>
    </row>
    <row r="839" spans="1:7" s="257" customFormat="1" x14ac:dyDescent="0.2">
      <c r="A839" s="229"/>
      <c r="B839" s="240"/>
      <c r="C839" s="240"/>
      <c r="D839" s="241"/>
      <c r="E839" s="241"/>
      <c r="F839" s="241"/>
      <c r="G839" s="256"/>
    </row>
    <row r="840" spans="1:7" x14ac:dyDescent="0.2">
      <c r="A840" s="242">
        <v>4349</v>
      </c>
      <c r="B840" s="243">
        <v>5221</v>
      </c>
      <c r="C840" s="244" t="s">
        <v>217</v>
      </c>
      <c r="D840" s="245">
        <v>0</v>
      </c>
      <c r="E840" s="246">
        <v>156.6</v>
      </c>
      <c r="F840" s="245">
        <v>156.6</v>
      </c>
      <c r="G840" s="247">
        <f t="shared" si="15"/>
        <v>100</v>
      </c>
    </row>
    <row r="841" spans="1:7" x14ac:dyDescent="0.2">
      <c r="A841" s="229">
        <v>4349</v>
      </c>
      <c r="B841" s="230">
        <v>5222</v>
      </c>
      <c r="C841" s="231" t="s">
        <v>191</v>
      </c>
      <c r="D841" s="232">
        <v>0</v>
      </c>
      <c r="E841" s="233">
        <v>598.79999999999995</v>
      </c>
      <c r="F841" s="232">
        <v>598.79999999999995</v>
      </c>
      <c r="G841" s="234">
        <f t="shared" si="15"/>
        <v>100</v>
      </c>
    </row>
    <row r="842" spans="1:7" x14ac:dyDescent="0.2">
      <c r="A842" s="229">
        <v>4349</v>
      </c>
      <c r="B842" s="230">
        <v>5223</v>
      </c>
      <c r="C842" s="231" t="s">
        <v>251</v>
      </c>
      <c r="D842" s="232">
        <v>0</v>
      </c>
      <c r="E842" s="233">
        <v>204.5</v>
      </c>
      <c r="F842" s="232">
        <v>204.5</v>
      </c>
      <c r="G842" s="234">
        <f t="shared" si="15"/>
        <v>100</v>
      </c>
    </row>
    <row r="843" spans="1:7" x14ac:dyDescent="0.2">
      <c r="A843" s="229">
        <v>4349</v>
      </c>
      <c r="B843" s="230">
        <v>5229</v>
      </c>
      <c r="C843" s="231" t="s">
        <v>199</v>
      </c>
      <c r="D843" s="232">
        <v>2000</v>
      </c>
      <c r="E843" s="233">
        <v>200.18</v>
      </c>
      <c r="F843" s="232">
        <v>200</v>
      </c>
      <c r="G843" s="234">
        <f t="shared" si="15"/>
        <v>99.910080927165552</v>
      </c>
    </row>
    <row r="844" spans="1:7" s="101" customFormat="1" x14ac:dyDescent="0.2">
      <c r="A844" s="235">
        <v>4349</v>
      </c>
      <c r="B844" s="236"/>
      <c r="C844" s="187" t="s">
        <v>319</v>
      </c>
      <c r="D844" s="237">
        <v>2000</v>
      </c>
      <c r="E844" s="238">
        <v>1160.08</v>
      </c>
      <c r="F844" s="237">
        <v>1159.9000000000001</v>
      </c>
      <c r="G844" s="239">
        <f t="shared" si="15"/>
        <v>99.984483828701485</v>
      </c>
    </row>
    <row r="845" spans="1:7" s="257" customFormat="1" x14ac:dyDescent="0.2">
      <c r="A845" s="229"/>
      <c r="B845" s="240"/>
      <c r="C845" s="240"/>
      <c r="D845" s="241"/>
      <c r="E845" s="241"/>
      <c r="F845" s="241"/>
      <c r="G845" s="256"/>
    </row>
    <row r="846" spans="1:7" x14ac:dyDescent="0.2">
      <c r="A846" s="242">
        <v>4350</v>
      </c>
      <c r="B846" s="243">
        <v>5137</v>
      </c>
      <c r="C846" s="244" t="s">
        <v>197</v>
      </c>
      <c r="D846" s="245">
        <v>64</v>
      </c>
      <c r="E846" s="246">
        <v>66.97</v>
      </c>
      <c r="F846" s="245">
        <v>63.965300000000006</v>
      </c>
      <c r="G846" s="247">
        <f t="shared" si="15"/>
        <v>95.513364192922211</v>
      </c>
    </row>
    <row r="847" spans="1:7" x14ac:dyDescent="0.2">
      <c r="A847" s="229">
        <v>4350</v>
      </c>
      <c r="B847" s="230">
        <v>5212</v>
      </c>
      <c r="C847" s="231" t="s">
        <v>215</v>
      </c>
      <c r="D847" s="232">
        <v>0</v>
      </c>
      <c r="E847" s="233">
        <v>2076</v>
      </c>
      <c r="F847" s="232">
        <v>2076</v>
      </c>
      <c r="G847" s="234">
        <f t="shared" si="15"/>
        <v>100</v>
      </c>
    </row>
    <row r="848" spans="1:7" x14ac:dyDescent="0.2">
      <c r="A848" s="229">
        <v>4350</v>
      </c>
      <c r="B848" s="230">
        <v>5213</v>
      </c>
      <c r="C848" s="231" t="s">
        <v>190</v>
      </c>
      <c r="D848" s="232">
        <v>0</v>
      </c>
      <c r="E848" s="233">
        <v>4243</v>
      </c>
      <c r="F848" s="232">
        <v>4243</v>
      </c>
      <c r="G848" s="234">
        <f t="shared" si="15"/>
        <v>100</v>
      </c>
    </row>
    <row r="849" spans="1:7" x14ac:dyDescent="0.2">
      <c r="A849" s="229">
        <v>4350</v>
      </c>
      <c r="B849" s="230">
        <v>5221</v>
      </c>
      <c r="C849" s="231" t="s">
        <v>217</v>
      </c>
      <c r="D849" s="232">
        <v>0</v>
      </c>
      <c r="E849" s="233">
        <v>35452.5</v>
      </c>
      <c r="F849" s="232">
        <v>35383.601999999999</v>
      </c>
      <c r="G849" s="234">
        <f t="shared" si="15"/>
        <v>99.805661095832448</v>
      </c>
    </row>
    <row r="850" spans="1:7" x14ac:dyDescent="0.2">
      <c r="A850" s="229">
        <v>4350</v>
      </c>
      <c r="B850" s="230">
        <v>5222</v>
      </c>
      <c r="C850" s="231" t="s">
        <v>191</v>
      </c>
      <c r="D850" s="232">
        <v>0</v>
      </c>
      <c r="E850" s="233">
        <v>3560</v>
      </c>
      <c r="F850" s="232">
        <v>3560</v>
      </c>
      <c r="G850" s="234">
        <f t="shared" si="15"/>
        <v>100</v>
      </c>
    </row>
    <row r="851" spans="1:7" x14ac:dyDescent="0.2">
      <c r="A851" s="229">
        <v>4350</v>
      </c>
      <c r="B851" s="230">
        <v>5223</v>
      </c>
      <c r="C851" s="231" t="s">
        <v>251</v>
      </c>
      <c r="D851" s="232">
        <v>0</v>
      </c>
      <c r="E851" s="233">
        <v>79779.244000000006</v>
      </c>
      <c r="F851" s="232">
        <v>79779.244000000006</v>
      </c>
      <c r="G851" s="234">
        <f t="shared" si="15"/>
        <v>100</v>
      </c>
    </row>
    <row r="852" spans="1:7" x14ac:dyDescent="0.2">
      <c r="A852" s="229">
        <v>4350</v>
      </c>
      <c r="B852" s="230">
        <v>5321</v>
      </c>
      <c r="C852" s="231" t="s">
        <v>218</v>
      </c>
      <c r="D852" s="232">
        <v>0</v>
      </c>
      <c r="E852" s="233">
        <v>281046.3</v>
      </c>
      <c r="F852" s="232">
        <v>281046.3</v>
      </c>
      <c r="G852" s="234">
        <f t="shared" si="15"/>
        <v>100</v>
      </c>
    </row>
    <row r="853" spans="1:7" x14ac:dyDescent="0.2">
      <c r="A853" s="229">
        <v>4350</v>
      </c>
      <c r="B853" s="230">
        <v>5331</v>
      </c>
      <c r="C853" s="231" t="s">
        <v>195</v>
      </c>
      <c r="D853" s="232">
        <v>56660</v>
      </c>
      <c r="E853" s="233">
        <v>12150</v>
      </c>
      <c r="F853" s="232">
        <v>12150</v>
      </c>
      <c r="G853" s="234">
        <f t="shared" si="15"/>
        <v>100</v>
      </c>
    </row>
    <row r="854" spans="1:7" x14ac:dyDescent="0.2">
      <c r="A854" s="229">
        <v>4350</v>
      </c>
      <c r="B854" s="230">
        <v>5336</v>
      </c>
      <c r="C854" s="231" t="s">
        <v>240</v>
      </c>
      <c r="D854" s="232">
        <v>0</v>
      </c>
      <c r="E854" s="233">
        <v>98572</v>
      </c>
      <c r="F854" s="232">
        <v>98572</v>
      </c>
      <c r="G854" s="234">
        <f t="shared" si="15"/>
        <v>100</v>
      </c>
    </row>
    <row r="855" spans="1:7" x14ac:dyDescent="0.2">
      <c r="A855" s="229">
        <v>4350</v>
      </c>
      <c r="B855" s="230">
        <v>5651</v>
      </c>
      <c r="C855" s="231" t="s">
        <v>244</v>
      </c>
      <c r="D855" s="232">
        <v>14100</v>
      </c>
      <c r="E855" s="233">
        <v>14100</v>
      </c>
      <c r="F855" s="232">
        <v>14100</v>
      </c>
      <c r="G855" s="234">
        <f t="shared" si="15"/>
        <v>100</v>
      </c>
    </row>
    <row r="856" spans="1:7" s="101" customFormat="1" x14ac:dyDescent="0.2">
      <c r="A856" s="235">
        <v>4350</v>
      </c>
      <c r="B856" s="236"/>
      <c r="C856" s="187" t="s">
        <v>119</v>
      </c>
      <c r="D856" s="237">
        <v>70824</v>
      </c>
      <c r="E856" s="238">
        <v>531046.01399999997</v>
      </c>
      <c r="F856" s="237">
        <v>530974.11129999999</v>
      </c>
      <c r="G856" s="239">
        <f t="shared" si="15"/>
        <v>99.986460175181733</v>
      </c>
    </row>
    <row r="857" spans="1:7" s="257" customFormat="1" x14ac:dyDescent="0.2">
      <c r="A857" s="229"/>
      <c r="B857" s="240"/>
      <c r="C857" s="240"/>
      <c r="D857" s="241"/>
      <c r="E857" s="241"/>
      <c r="F857" s="241"/>
      <c r="G857" s="256"/>
    </row>
    <row r="858" spans="1:7" x14ac:dyDescent="0.2">
      <c r="A858" s="242">
        <v>4351</v>
      </c>
      <c r="B858" s="243">
        <v>5221</v>
      </c>
      <c r="C858" s="244" t="s">
        <v>217</v>
      </c>
      <c r="D858" s="245">
        <v>0</v>
      </c>
      <c r="E858" s="246">
        <v>21378</v>
      </c>
      <c r="F858" s="245">
        <v>21378</v>
      </c>
      <c r="G858" s="247">
        <f t="shared" si="15"/>
        <v>100</v>
      </c>
    </row>
    <row r="859" spans="1:7" x14ac:dyDescent="0.2">
      <c r="A859" s="229">
        <v>4351</v>
      </c>
      <c r="B859" s="230">
        <v>5222</v>
      </c>
      <c r="C859" s="231" t="s">
        <v>191</v>
      </c>
      <c r="D859" s="232">
        <v>0</v>
      </c>
      <c r="E859" s="233">
        <v>30854.2</v>
      </c>
      <c r="F859" s="232">
        <v>30854.2</v>
      </c>
      <c r="G859" s="234">
        <f t="shared" si="15"/>
        <v>100</v>
      </c>
    </row>
    <row r="860" spans="1:7" x14ac:dyDescent="0.2">
      <c r="A860" s="229">
        <v>4351</v>
      </c>
      <c r="B860" s="230">
        <v>5223</v>
      </c>
      <c r="C860" s="231" t="s">
        <v>251</v>
      </c>
      <c r="D860" s="232">
        <v>0</v>
      </c>
      <c r="E860" s="233">
        <v>55041.1</v>
      </c>
      <c r="F860" s="232">
        <v>55041.1</v>
      </c>
      <c r="G860" s="234">
        <f t="shared" si="15"/>
        <v>100</v>
      </c>
    </row>
    <row r="861" spans="1:7" x14ac:dyDescent="0.2">
      <c r="A861" s="229">
        <v>4351</v>
      </c>
      <c r="B861" s="230">
        <v>5229</v>
      </c>
      <c r="C861" s="231" t="s">
        <v>199</v>
      </c>
      <c r="D861" s="232">
        <v>0</v>
      </c>
      <c r="E861" s="233">
        <v>4562.5</v>
      </c>
      <c r="F861" s="232">
        <v>4562.5</v>
      </c>
      <c r="G861" s="234">
        <f t="shared" si="15"/>
        <v>100</v>
      </c>
    </row>
    <row r="862" spans="1:7" x14ac:dyDescent="0.2">
      <c r="A862" s="229">
        <v>4351</v>
      </c>
      <c r="B862" s="230">
        <v>5321</v>
      </c>
      <c r="C862" s="231" t="s">
        <v>218</v>
      </c>
      <c r="D862" s="232">
        <v>0</v>
      </c>
      <c r="E862" s="233">
        <v>51705.599999999999</v>
      </c>
      <c r="F862" s="232">
        <v>51705.599999999999</v>
      </c>
      <c r="G862" s="234">
        <f t="shared" si="15"/>
        <v>100</v>
      </c>
    </row>
    <row r="863" spans="1:7" x14ac:dyDescent="0.2">
      <c r="A863" s="229">
        <v>4351</v>
      </c>
      <c r="B863" s="230">
        <v>5336</v>
      </c>
      <c r="C863" s="231" t="s">
        <v>240</v>
      </c>
      <c r="D863" s="232">
        <v>0</v>
      </c>
      <c r="E863" s="233">
        <v>3755.51</v>
      </c>
      <c r="F863" s="232">
        <v>3755.5</v>
      </c>
      <c r="G863" s="234">
        <f t="shared" si="15"/>
        <v>99.999733724580679</v>
      </c>
    </row>
    <row r="864" spans="1:7" x14ac:dyDescent="0.2">
      <c r="A864" s="229">
        <v>4351</v>
      </c>
      <c r="B864" s="230">
        <v>5622</v>
      </c>
      <c r="C864" s="231" t="s">
        <v>309</v>
      </c>
      <c r="D864" s="232">
        <v>2306</v>
      </c>
      <c r="E864" s="233">
        <v>2306</v>
      </c>
      <c r="F864" s="232">
        <v>2306</v>
      </c>
      <c r="G864" s="234">
        <f t="shared" si="15"/>
        <v>100</v>
      </c>
    </row>
    <row r="865" spans="1:7" x14ac:dyDescent="0.2">
      <c r="A865" s="229">
        <v>4351</v>
      </c>
      <c r="B865" s="230">
        <v>5623</v>
      </c>
      <c r="C865" s="231" t="s">
        <v>310</v>
      </c>
      <c r="D865" s="232">
        <v>554</v>
      </c>
      <c r="E865" s="233">
        <v>554</v>
      </c>
      <c r="F865" s="232">
        <v>554</v>
      </c>
      <c r="G865" s="234">
        <f t="shared" si="15"/>
        <v>100</v>
      </c>
    </row>
    <row r="866" spans="1:7" s="101" customFormat="1" x14ac:dyDescent="0.2">
      <c r="A866" s="235">
        <v>4351</v>
      </c>
      <c r="B866" s="236"/>
      <c r="C866" s="187" t="s">
        <v>320</v>
      </c>
      <c r="D866" s="237">
        <v>2860</v>
      </c>
      <c r="E866" s="238">
        <v>170156.91</v>
      </c>
      <c r="F866" s="237">
        <v>170156.9</v>
      </c>
      <c r="G866" s="239">
        <f t="shared" si="15"/>
        <v>99.99999412307146</v>
      </c>
    </row>
    <row r="867" spans="1:7" s="257" customFormat="1" x14ac:dyDescent="0.2">
      <c r="A867" s="229"/>
      <c r="B867" s="240"/>
      <c r="C867" s="240"/>
      <c r="D867" s="241"/>
      <c r="E867" s="241"/>
      <c r="F867" s="241"/>
      <c r="G867" s="256"/>
    </row>
    <row r="868" spans="1:7" x14ac:dyDescent="0.2">
      <c r="A868" s="242">
        <v>4354</v>
      </c>
      <c r="B868" s="243">
        <v>5169</v>
      </c>
      <c r="C868" s="244" t="s">
        <v>188</v>
      </c>
      <c r="D868" s="245">
        <v>400</v>
      </c>
      <c r="E868" s="246">
        <v>589.57000000000005</v>
      </c>
      <c r="F868" s="245">
        <v>158.14699999999999</v>
      </c>
      <c r="G868" s="247">
        <f t="shared" si="15"/>
        <v>26.82412605797445</v>
      </c>
    </row>
    <row r="869" spans="1:7" x14ac:dyDescent="0.2">
      <c r="A869" s="229">
        <v>4354</v>
      </c>
      <c r="B869" s="230">
        <v>5221</v>
      </c>
      <c r="C869" s="231" t="s">
        <v>217</v>
      </c>
      <c r="D869" s="232">
        <v>0</v>
      </c>
      <c r="E869" s="233">
        <v>1932</v>
      </c>
      <c r="F869" s="232">
        <v>1932</v>
      </c>
      <c r="G869" s="234">
        <f t="shared" si="15"/>
        <v>100</v>
      </c>
    </row>
    <row r="870" spans="1:7" x14ac:dyDescent="0.2">
      <c r="A870" s="229">
        <v>4354</v>
      </c>
      <c r="B870" s="230">
        <v>5222</v>
      </c>
      <c r="C870" s="231" t="s">
        <v>191</v>
      </c>
      <c r="D870" s="232">
        <v>0</v>
      </c>
      <c r="E870" s="233">
        <v>1755</v>
      </c>
      <c r="F870" s="232">
        <v>1755</v>
      </c>
      <c r="G870" s="234">
        <f t="shared" si="15"/>
        <v>100</v>
      </c>
    </row>
    <row r="871" spans="1:7" x14ac:dyDescent="0.2">
      <c r="A871" s="229">
        <v>4354</v>
      </c>
      <c r="B871" s="230">
        <v>5223</v>
      </c>
      <c r="C871" s="231" t="s">
        <v>251</v>
      </c>
      <c r="D871" s="232">
        <v>0</v>
      </c>
      <c r="E871" s="233">
        <v>15643</v>
      </c>
      <c r="F871" s="232">
        <v>15643</v>
      </c>
      <c r="G871" s="234">
        <f t="shared" si="15"/>
        <v>100</v>
      </c>
    </row>
    <row r="872" spans="1:7" x14ac:dyDescent="0.2">
      <c r="A872" s="229">
        <v>4354</v>
      </c>
      <c r="B872" s="230">
        <v>5321</v>
      </c>
      <c r="C872" s="231" t="s">
        <v>218</v>
      </c>
      <c r="D872" s="232">
        <v>0</v>
      </c>
      <c r="E872" s="233">
        <v>11670</v>
      </c>
      <c r="F872" s="232">
        <v>11670</v>
      </c>
      <c r="G872" s="234">
        <f t="shared" si="15"/>
        <v>100</v>
      </c>
    </row>
    <row r="873" spans="1:7" x14ac:dyDescent="0.2">
      <c r="A873" s="229">
        <v>4354</v>
      </c>
      <c r="B873" s="230">
        <v>5336</v>
      </c>
      <c r="C873" s="231" t="s">
        <v>240</v>
      </c>
      <c r="D873" s="232">
        <v>0</v>
      </c>
      <c r="E873" s="233">
        <v>64788.56</v>
      </c>
      <c r="F873" s="232">
        <v>64788.556769999996</v>
      </c>
      <c r="G873" s="234">
        <f t="shared" si="15"/>
        <v>99.999995014551942</v>
      </c>
    </row>
    <row r="874" spans="1:7" s="101" customFormat="1" x14ac:dyDescent="0.2">
      <c r="A874" s="235">
        <v>4354</v>
      </c>
      <c r="B874" s="236"/>
      <c r="C874" s="187" t="s">
        <v>321</v>
      </c>
      <c r="D874" s="237">
        <v>400</v>
      </c>
      <c r="E874" s="238">
        <v>96378.13</v>
      </c>
      <c r="F874" s="237">
        <v>95946.703769999993</v>
      </c>
      <c r="G874" s="239">
        <f t="shared" si="15"/>
        <v>99.552360862365745</v>
      </c>
    </row>
    <row r="875" spans="1:7" s="257" customFormat="1" x14ac:dyDescent="0.2">
      <c r="A875" s="229"/>
      <c r="B875" s="240"/>
      <c r="C875" s="240"/>
      <c r="D875" s="241"/>
      <c r="E875" s="241"/>
      <c r="F875" s="241"/>
      <c r="G875" s="256"/>
    </row>
    <row r="876" spans="1:7" x14ac:dyDescent="0.2">
      <c r="A876" s="242">
        <v>4355</v>
      </c>
      <c r="B876" s="243">
        <v>5223</v>
      </c>
      <c r="C876" s="244" t="s">
        <v>251</v>
      </c>
      <c r="D876" s="245">
        <v>0</v>
      </c>
      <c r="E876" s="246">
        <v>3148</v>
      </c>
      <c r="F876" s="245">
        <v>3148</v>
      </c>
      <c r="G876" s="247">
        <f t="shared" si="15"/>
        <v>100</v>
      </c>
    </row>
    <row r="877" spans="1:7" s="101" customFormat="1" x14ac:dyDescent="0.2">
      <c r="A877" s="235">
        <v>4355</v>
      </c>
      <c r="B877" s="236"/>
      <c r="C877" s="187" t="s">
        <v>322</v>
      </c>
      <c r="D877" s="237">
        <v>0</v>
      </c>
      <c r="E877" s="238">
        <v>3148</v>
      </c>
      <c r="F877" s="237">
        <v>3148</v>
      </c>
      <c r="G877" s="239">
        <f t="shared" si="15"/>
        <v>100</v>
      </c>
    </row>
    <row r="878" spans="1:7" s="257" customFormat="1" x14ac:dyDescent="0.2">
      <c r="A878" s="229"/>
      <c r="B878" s="240"/>
      <c r="C878" s="240"/>
      <c r="D878" s="241"/>
      <c r="E878" s="241"/>
      <c r="F878" s="241"/>
      <c r="G878" s="256"/>
    </row>
    <row r="879" spans="1:7" x14ac:dyDescent="0.2">
      <c r="A879" s="242">
        <v>4356</v>
      </c>
      <c r="B879" s="243">
        <v>5221</v>
      </c>
      <c r="C879" s="244" t="s">
        <v>217</v>
      </c>
      <c r="D879" s="245">
        <v>0</v>
      </c>
      <c r="E879" s="246">
        <v>6346</v>
      </c>
      <c r="F879" s="245">
        <v>6346</v>
      </c>
      <c r="G879" s="247">
        <f t="shared" si="15"/>
        <v>100</v>
      </c>
    </row>
    <row r="880" spans="1:7" x14ac:dyDescent="0.2">
      <c r="A880" s="229">
        <v>4356</v>
      </c>
      <c r="B880" s="230">
        <v>5222</v>
      </c>
      <c r="C880" s="231" t="s">
        <v>191</v>
      </c>
      <c r="D880" s="232">
        <v>0</v>
      </c>
      <c r="E880" s="233">
        <v>7819.7</v>
      </c>
      <c r="F880" s="232">
        <v>7819.7</v>
      </c>
      <c r="G880" s="234">
        <f t="shared" ref="G880:G950" si="16">F880/E880*100</f>
        <v>100</v>
      </c>
    </row>
    <row r="881" spans="1:7" x14ac:dyDescent="0.2">
      <c r="A881" s="229">
        <v>4356</v>
      </c>
      <c r="B881" s="230">
        <v>5223</v>
      </c>
      <c r="C881" s="231" t="s">
        <v>251</v>
      </c>
      <c r="D881" s="232">
        <v>0</v>
      </c>
      <c r="E881" s="233">
        <v>34983.199999999997</v>
      </c>
      <c r="F881" s="232">
        <v>34983.199999999997</v>
      </c>
      <c r="G881" s="234">
        <f t="shared" si="16"/>
        <v>100</v>
      </c>
    </row>
    <row r="882" spans="1:7" x14ac:dyDescent="0.2">
      <c r="A882" s="229">
        <v>4356</v>
      </c>
      <c r="B882" s="230">
        <v>5229</v>
      </c>
      <c r="C882" s="231" t="s">
        <v>199</v>
      </c>
      <c r="D882" s="232">
        <v>0</v>
      </c>
      <c r="E882" s="233">
        <v>2775</v>
      </c>
      <c r="F882" s="232">
        <v>2775</v>
      </c>
      <c r="G882" s="234">
        <f t="shared" si="16"/>
        <v>100</v>
      </c>
    </row>
    <row r="883" spans="1:7" x14ac:dyDescent="0.2">
      <c r="A883" s="229">
        <v>4356</v>
      </c>
      <c r="B883" s="230">
        <v>5321</v>
      </c>
      <c r="C883" s="231" t="s">
        <v>218</v>
      </c>
      <c r="D883" s="232">
        <v>0</v>
      </c>
      <c r="E883" s="233">
        <v>23744</v>
      </c>
      <c r="F883" s="232">
        <v>23744</v>
      </c>
      <c r="G883" s="234">
        <f t="shared" si="16"/>
        <v>100</v>
      </c>
    </row>
    <row r="884" spans="1:7" x14ac:dyDescent="0.2">
      <c r="A884" s="229">
        <v>4356</v>
      </c>
      <c r="B884" s="230">
        <v>5622</v>
      </c>
      <c r="C884" s="231" t="s">
        <v>309</v>
      </c>
      <c r="D884" s="232">
        <v>426</v>
      </c>
      <c r="E884" s="233">
        <v>426</v>
      </c>
      <c r="F884" s="232">
        <v>426</v>
      </c>
      <c r="G884" s="234">
        <f t="shared" si="16"/>
        <v>100</v>
      </c>
    </row>
    <row r="885" spans="1:7" s="101" customFormat="1" x14ac:dyDescent="0.2">
      <c r="A885" s="235">
        <v>4356</v>
      </c>
      <c r="B885" s="236"/>
      <c r="C885" s="187" t="s">
        <v>323</v>
      </c>
      <c r="D885" s="237">
        <v>426</v>
      </c>
      <c r="E885" s="238">
        <v>76093.899999999994</v>
      </c>
      <c r="F885" s="237">
        <v>76093.899999999994</v>
      </c>
      <c r="G885" s="239">
        <f t="shared" si="16"/>
        <v>100</v>
      </c>
    </row>
    <row r="886" spans="1:7" s="257" customFormat="1" x14ac:dyDescent="0.2">
      <c r="A886" s="229"/>
      <c r="B886" s="240"/>
      <c r="C886" s="240"/>
      <c r="D886" s="241"/>
      <c r="E886" s="241"/>
      <c r="F886" s="241"/>
      <c r="G886" s="256"/>
    </row>
    <row r="887" spans="1:7" x14ac:dyDescent="0.2">
      <c r="A887" s="242">
        <v>4357</v>
      </c>
      <c r="B887" s="243">
        <v>5137</v>
      </c>
      <c r="C887" s="244" t="s">
        <v>197</v>
      </c>
      <c r="D887" s="245">
        <v>3503</v>
      </c>
      <c r="E887" s="246">
        <v>3818.4</v>
      </c>
      <c r="F887" s="245">
        <v>3815.38409</v>
      </c>
      <c r="G887" s="247">
        <f t="shared" si="16"/>
        <v>99.921016394301276</v>
      </c>
    </row>
    <row r="888" spans="1:7" x14ac:dyDescent="0.2">
      <c r="A888" s="229">
        <v>4357</v>
      </c>
      <c r="B888" s="230">
        <v>5167</v>
      </c>
      <c r="C888" s="231" t="s">
        <v>209</v>
      </c>
      <c r="D888" s="232">
        <v>0</v>
      </c>
      <c r="E888" s="233">
        <v>8.8000000000000007</v>
      </c>
      <c r="F888" s="232">
        <v>8.7364800000000002</v>
      </c>
      <c r="G888" s="234">
        <f t="shared" si="16"/>
        <v>99.278181818181807</v>
      </c>
    </row>
    <row r="889" spans="1:7" x14ac:dyDescent="0.2">
      <c r="A889" s="229">
        <v>4357</v>
      </c>
      <c r="B889" s="230">
        <v>5169</v>
      </c>
      <c r="C889" s="231" t="s">
        <v>188</v>
      </c>
      <c r="D889" s="232">
        <v>540</v>
      </c>
      <c r="E889" s="233">
        <v>218.36</v>
      </c>
      <c r="F889" s="232">
        <v>167.22200000000001</v>
      </c>
      <c r="G889" s="234">
        <f t="shared" si="16"/>
        <v>76.580875618245102</v>
      </c>
    </row>
    <row r="890" spans="1:7" x14ac:dyDescent="0.2">
      <c r="A890" s="229">
        <v>4357</v>
      </c>
      <c r="B890" s="230">
        <v>5171</v>
      </c>
      <c r="C890" s="231" t="s">
        <v>211</v>
      </c>
      <c r="D890" s="232">
        <v>6000</v>
      </c>
      <c r="E890" s="233">
        <v>6000</v>
      </c>
      <c r="F890" s="232">
        <v>0</v>
      </c>
      <c r="G890" s="234">
        <f t="shared" si="16"/>
        <v>0</v>
      </c>
    </row>
    <row r="891" spans="1:7" x14ac:dyDescent="0.2">
      <c r="A891" s="229">
        <v>4357</v>
      </c>
      <c r="B891" s="230">
        <v>5213</v>
      </c>
      <c r="C891" s="231" t="s">
        <v>190</v>
      </c>
      <c r="D891" s="232">
        <v>0</v>
      </c>
      <c r="E891" s="233">
        <v>3289</v>
      </c>
      <c r="F891" s="232">
        <v>3289</v>
      </c>
      <c r="G891" s="234">
        <f t="shared" si="16"/>
        <v>100</v>
      </c>
    </row>
    <row r="892" spans="1:7" x14ac:dyDescent="0.2">
      <c r="A892" s="229">
        <v>4357</v>
      </c>
      <c r="B892" s="230">
        <v>5221</v>
      </c>
      <c r="C892" s="231" t="s">
        <v>217</v>
      </c>
      <c r="D892" s="232">
        <v>0</v>
      </c>
      <c r="E892" s="233">
        <v>11116.9</v>
      </c>
      <c r="F892" s="232">
        <v>11116.9</v>
      </c>
      <c r="G892" s="234">
        <f t="shared" si="16"/>
        <v>100</v>
      </c>
    </row>
    <row r="893" spans="1:7" x14ac:dyDescent="0.2">
      <c r="A893" s="229">
        <v>4357</v>
      </c>
      <c r="B893" s="230">
        <v>5222</v>
      </c>
      <c r="C893" s="231" t="s">
        <v>191</v>
      </c>
      <c r="D893" s="232">
        <v>0</v>
      </c>
      <c r="E893" s="233">
        <v>25305</v>
      </c>
      <c r="F893" s="232">
        <v>25305</v>
      </c>
      <c r="G893" s="234">
        <f t="shared" si="16"/>
        <v>100</v>
      </c>
    </row>
    <row r="894" spans="1:7" x14ac:dyDescent="0.2">
      <c r="A894" s="229">
        <v>4357</v>
      </c>
      <c r="B894" s="230">
        <v>5223</v>
      </c>
      <c r="C894" s="231" t="s">
        <v>251</v>
      </c>
      <c r="D894" s="232">
        <v>0</v>
      </c>
      <c r="E894" s="233">
        <v>47377</v>
      </c>
      <c r="F894" s="232">
        <v>47377</v>
      </c>
      <c r="G894" s="234">
        <f t="shared" si="16"/>
        <v>100</v>
      </c>
    </row>
    <row r="895" spans="1:7" x14ac:dyDescent="0.2">
      <c r="A895" s="229">
        <v>4357</v>
      </c>
      <c r="B895" s="230">
        <v>5321</v>
      </c>
      <c r="C895" s="231" t="s">
        <v>218</v>
      </c>
      <c r="D895" s="232">
        <v>0</v>
      </c>
      <c r="E895" s="233">
        <v>132464.5</v>
      </c>
      <c r="F895" s="232">
        <v>132446.1</v>
      </c>
      <c r="G895" s="234">
        <f t="shared" si="16"/>
        <v>99.986109485937746</v>
      </c>
    </row>
    <row r="896" spans="1:7" x14ac:dyDescent="0.2">
      <c r="A896" s="229">
        <v>4357</v>
      </c>
      <c r="B896" s="230">
        <v>5331</v>
      </c>
      <c r="C896" s="231" t="s">
        <v>195</v>
      </c>
      <c r="D896" s="232">
        <v>209800</v>
      </c>
      <c r="E896" s="233">
        <v>90670.596000000005</v>
      </c>
      <c r="F896" s="232">
        <v>78590.596000000005</v>
      </c>
      <c r="G896" s="234">
        <f t="shared" si="16"/>
        <v>86.677047981464682</v>
      </c>
    </row>
    <row r="897" spans="1:7" x14ac:dyDescent="0.2">
      <c r="A897" s="229">
        <v>4357</v>
      </c>
      <c r="B897" s="230">
        <v>5336</v>
      </c>
      <c r="C897" s="231" t="s">
        <v>240</v>
      </c>
      <c r="D897" s="232">
        <v>0</v>
      </c>
      <c r="E897" s="233">
        <v>301973.462</v>
      </c>
      <c r="F897" s="232">
        <v>301973.44945999997</v>
      </c>
      <c r="G897" s="234">
        <f t="shared" si="16"/>
        <v>99.999995847317209</v>
      </c>
    </row>
    <row r="898" spans="1:7" x14ac:dyDescent="0.2">
      <c r="A898" s="229">
        <v>4357</v>
      </c>
      <c r="B898" s="230">
        <v>5651</v>
      </c>
      <c r="C898" s="231" t="s">
        <v>244</v>
      </c>
      <c r="D898" s="232">
        <v>72900</v>
      </c>
      <c r="E898" s="233">
        <v>72900</v>
      </c>
      <c r="F898" s="232">
        <v>72900</v>
      </c>
      <c r="G898" s="234">
        <f t="shared" si="16"/>
        <v>100</v>
      </c>
    </row>
    <row r="899" spans="1:7" s="101" customFormat="1" x14ac:dyDescent="0.2">
      <c r="A899" s="235">
        <v>4357</v>
      </c>
      <c r="B899" s="236"/>
      <c r="C899" s="187" t="s">
        <v>120</v>
      </c>
      <c r="D899" s="237">
        <v>292743</v>
      </c>
      <c r="E899" s="238">
        <v>695142.01800000004</v>
      </c>
      <c r="F899" s="237">
        <v>676989.38803000015</v>
      </c>
      <c r="G899" s="239">
        <f t="shared" si="16"/>
        <v>97.388644406472935</v>
      </c>
    </row>
    <row r="900" spans="1:7" s="257" customFormat="1" x14ac:dyDescent="0.2">
      <c r="A900" s="229"/>
      <c r="B900" s="240"/>
      <c r="C900" s="240"/>
      <c r="D900" s="241"/>
      <c r="E900" s="241"/>
      <c r="F900" s="241"/>
      <c r="G900" s="256"/>
    </row>
    <row r="901" spans="1:7" x14ac:dyDescent="0.2">
      <c r="A901" s="242">
        <v>4358</v>
      </c>
      <c r="B901" s="243">
        <v>5213</v>
      </c>
      <c r="C901" s="244" t="s">
        <v>190</v>
      </c>
      <c r="D901" s="245">
        <v>0</v>
      </c>
      <c r="E901" s="246">
        <v>3932</v>
      </c>
      <c r="F901" s="245">
        <v>3932</v>
      </c>
      <c r="G901" s="247">
        <f t="shared" si="16"/>
        <v>100</v>
      </c>
    </row>
    <row r="902" spans="1:7" x14ac:dyDescent="0.2">
      <c r="A902" s="229">
        <v>4358</v>
      </c>
      <c r="B902" s="230">
        <v>5321</v>
      </c>
      <c r="C902" s="231" t="s">
        <v>218</v>
      </c>
      <c r="D902" s="232">
        <v>0</v>
      </c>
      <c r="E902" s="233">
        <v>7350</v>
      </c>
      <c r="F902" s="232">
        <v>7350</v>
      </c>
      <c r="G902" s="234">
        <f t="shared" si="16"/>
        <v>100</v>
      </c>
    </row>
    <row r="903" spans="1:7" x14ac:dyDescent="0.2">
      <c r="A903" s="229">
        <v>4358</v>
      </c>
      <c r="B903" s="230">
        <v>5336</v>
      </c>
      <c r="C903" s="231" t="s">
        <v>240</v>
      </c>
      <c r="D903" s="232">
        <v>0</v>
      </c>
      <c r="E903" s="233">
        <v>12798</v>
      </c>
      <c r="F903" s="232">
        <v>12798</v>
      </c>
      <c r="G903" s="234">
        <f t="shared" si="16"/>
        <v>100</v>
      </c>
    </row>
    <row r="904" spans="1:7" x14ac:dyDescent="0.2">
      <c r="A904" s="229">
        <v>4358</v>
      </c>
      <c r="B904" s="230">
        <v>5339</v>
      </c>
      <c r="C904" s="231" t="s">
        <v>221</v>
      </c>
      <c r="D904" s="232">
        <v>0</v>
      </c>
      <c r="E904" s="233">
        <v>1799</v>
      </c>
      <c r="F904" s="232">
        <v>1799</v>
      </c>
      <c r="G904" s="234">
        <f t="shared" si="16"/>
        <v>100</v>
      </c>
    </row>
    <row r="905" spans="1:7" s="101" customFormat="1" x14ac:dyDescent="0.2">
      <c r="A905" s="235">
        <v>4358</v>
      </c>
      <c r="B905" s="236"/>
      <c r="C905" s="187" t="s">
        <v>324</v>
      </c>
      <c r="D905" s="237">
        <v>0</v>
      </c>
      <c r="E905" s="238">
        <v>25879</v>
      </c>
      <c r="F905" s="237">
        <v>25879</v>
      </c>
      <c r="G905" s="239">
        <f t="shared" si="16"/>
        <v>100</v>
      </c>
    </row>
    <row r="906" spans="1:7" s="257" customFormat="1" x14ac:dyDescent="0.2">
      <c r="A906" s="229"/>
      <c r="B906" s="240"/>
      <c r="C906" s="240"/>
      <c r="D906" s="241"/>
      <c r="E906" s="241"/>
      <c r="F906" s="241"/>
      <c r="G906" s="256"/>
    </row>
    <row r="907" spans="1:7" x14ac:dyDescent="0.2">
      <c r="A907" s="242">
        <v>4359</v>
      </c>
      <c r="B907" s="243">
        <v>5011</v>
      </c>
      <c r="C907" s="244" t="s">
        <v>232</v>
      </c>
      <c r="D907" s="245">
        <v>0</v>
      </c>
      <c r="E907" s="246">
        <v>41.87</v>
      </c>
      <c r="F907" s="245">
        <v>41.85528</v>
      </c>
      <c r="G907" s="247">
        <f t="shared" si="16"/>
        <v>99.964843563410568</v>
      </c>
    </row>
    <row r="908" spans="1:7" x14ac:dyDescent="0.2">
      <c r="A908" s="229">
        <v>4359</v>
      </c>
      <c r="B908" s="230">
        <v>5031</v>
      </c>
      <c r="C908" s="231" t="s">
        <v>233</v>
      </c>
      <c r="D908" s="232">
        <v>0</v>
      </c>
      <c r="E908" s="233">
        <v>10.5</v>
      </c>
      <c r="F908" s="232">
        <v>10.461</v>
      </c>
      <c r="G908" s="234">
        <f t="shared" si="16"/>
        <v>99.628571428571433</v>
      </c>
    </row>
    <row r="909" spans="1:7" x14ac:dyDescent="0.2">
      <c r="A909" s="229">
        <v>4359</v>
      </c>
      <c r="B909" s="230">
        <v>5032</v>
      </c>
      <c r="C909" s="231" t="s">
        <v>234</v>
      </c>
      <c r="D909" s="232">
        <v>0</v>
      </c>
      <c r="E909" s="233">
        <v>3.78</v>
      </c>
      <c r="F909" s="232">
        <v>3.7650000000000001</v>
      </c>
      <c r="G909" s="234">
        <f t="shared" si="16"/>
        <v>99.603174603174622</v>
      </c>
    </row>
    <row r="910" spans="1:7" x14ac:dyDescent="0.2">
      <c r="A910" s="229">
        <v>4359</v>
      </c>
      <c r="B910" s="230">
        <v>5038</v>
      </c>
      <c r="C910" s="231" t="s">
        <v>235</v>
      </c>
      <c r="D910" s="232">
        <v>0</v>
      </c>
      <c r="E910" s="233">
        <v>0.21</v>
      </c>
      <c r="F910" s="232">
        <v>0.17300000000000001</v>
      </c>
      <c r="G910" s="234">
        <f t="shared" si="16"/>
        <v>82.380952380952394</v>
      </c>
    </row>
    <row r="911" spans="1:7" x14ac:dyDescent="0.2">
      <c r="A911" s="229">
        <v>4359</v>
      </c>
      <c r="B911" s="230">
        <v>5139</v>
      </c>
      <c r="C911" s="231" t="s">
        <v>187</v>
      </c>
      <c r="D911" s="232">
        <v>0</v>
      </c>
      <c r="E911" s="233">
        <v>12.48</v>
      </c>
      <c r="F911" s="232">
        <v>12.073</v>
      </c>
      <c r="G911" s="234">
        <f t="shared" si="16"/>
        <v>96.738782051282044</v>
      </c>
    </row>
    <row r="912" spans="1:7" x14ac:dyDescent="0.2">
      <c r="A912" s="229">
        <v>4359</v>
      </c>
      <c r="B912" s="230">
        <v>5164</v>
      </c>
      <c r="C912" s="231" t="s">
        <v>198</v>
      </c>
      <c r="D912" s="232">
        <v>0</v>
      </c>
      <c r="E912" s="233">
        <v>5.12</v>
      </c>
      <c r="F912" s="232">
        <v>4.8479999999999999</v>
      </c>
      <c r="G912" s="234">
        <f t="shared" si="16"/>
        <v>94.687499999999986</v>
      </c>
    </row>
    <row r="913" spans="1:7" x14ac:dyDescent="0.2">
      <c r="A913" s="229">
        <v>4359</v>
      </c>
      <c r="B913" s="230">
        <v>5166</v>
      </c>
      <c r="C913" s="231" t="s">
        <v>208</v>
      </c>
      <c r="D913" s="232">
        <v>0</v>
      </c>
      <c r="E913" s="233">
        <v>229.93</v>
      </c>
      <c r="F913" s="232">
        <v>229.9</v>
      </c>
      <c r="G913" s="234">
        <f t="shared" si="16"/>
        <v>99.986952550776323</v>
      </c>
    </row>
    <row r="914" spans="1:7" x14ac:dyDescent="0.2">
      <c r="A914" s="229">
        <v>4359</v>
      </c>
      <c r="B914" s="230">
        <v>5167</v>
      </c>
      <c r="C914" s="231" t="s">
        <v>209</v>
      </c>
      <c r="D914" s="232">
        <v>0</v>
      </c>
      <c r="E914" s="233">
        <v>30.43</v>
      </c>
      <c r="F914" s="232">
        <v>30.4</v>
      </c>
      <c r="G914" s="234">
        <f t="shared" si="16"/>
        <v>99.90141307919815</v>
      </c>
    </row>
    <row r="915" spans="1:7" x14ac:dyDescent="0.2">
      <c r="A915" s="229">
        <v>4359</v>
      </c>
      <c r="B915" s="230">
        <v>5168</v>
      </c>
      <c r="C915" s="231" t="s">
        <v>210</v>
      </c>
      <c r="D915" s="232">
        <v>403</v>
      </c>
      <c r="E915" s="233">
        <v>125</v>
      </c>
      <c r="F915" s="232">
        <v>124.729</v>
      </c>
      <c r="G915" s="234">
        <f t="shared" si="16"/>
        <v>99.783199999999994</v>
      </c>
    </row>
    <row r="916" spans="1:7" x14ac:dyDescent="0.2">
      <c r="A916" s="229">
        <v>4359</v>
      </c>
      <c r="B916" s="230">
        <v>5169</v>
      </c>
      <c r="C916" s="231" t="s">
        <v>188</v>
      </c>
      <c r="D916" s="232">
        <v>105</v>
      </c>
      <c r="E916" s="233">
        <v>542.52</v>
      </c>
      <c r="F916" s="232">
        <v>260</v>
      </c>
      <c r="G916" s="234">
        <f t="shared" si="16"/>
        <v>47.924500479245005</v>
      </c>
    </row>
    <row r="917" spans="1:7" x14ac:dyDescent="0.2">
      <c r="A917" s="229">
        <v>4359</v>
      </c>
      <c r="B917" s="230">
        <v>5173</v>
      </c>
      <c r="C917" s="231" t="s">
        <v>212</v>
      </c>
      <c r="D917" s="232">
        <v>0</v>
      </c>
      <c r="E917" s="233">
        <v>6.68</v>
      </c>
      <c r="F917" s="232">
        <v>6.5</v>
      </c>
      <c r="G917" s="234">
        <f t="shared" si="16"/>
        <v>97.305389221556894</v>
      </c>
    </row>
    <row r="918" spans="1:7" x14ac:dyDescent="0.2">
      <c r="A918" s="229">
        <v>4359</v>
      </c>
      <c r="B918" s="230">
        <v>5175</v>
      </c>
      <c r="C918" s="231" t="s">
        <v>189</v>
      </c>
      <c r="D918" s="232">
        <v>0</v>
      </c>
      <c r="E918" s="233">
        <v>7.06</v>
      </c>
      <c r="F918" s="232">
        <v>5.84</v>
      </c>
      <c r="G918" s="234">
        <f t="shared" si="16"/>
        <v>82.719546742209644</v>
      </c>
    </row>
    <row r="919" spans="1:7" x14ac:dyDescent="0.2">
      <c r="A919" s="229">
        <v>4359</v>
      </c>
      <c r="B919" s="230">
        <v>5221</v>
      </c>
      <c r="C919" s="231" t="s">
        <v>217</v>
      </c>
      <c r="D919" s="232">
        <v>0</v>
      </c>
      <c r="E919" s="233">
        <v>337</v>
      </c>
      <c r="F919" s="232">
        <v>337</v>
      </c>
      <c r="G919" s="234">
        <f t="shared" si="16"/>
        <v>100</v>
      </c>
    </row>
    <row r="920" spans="1:7" x14ac:dyDescent="0.2">
      <c r="A920" s="229">
        <v>4359</v>
      </c>
      <c r="B920" s="230">
        <v>5222</v>
      </c>
      <c r="C920" s="231" t="s">
        <v>191</v>
      </c>
      <c r="D920" s="232">
        <v>0</v>
      </c>
      <c r="E920" s="233">
        <v>853</v>
      </c>
      <c r="F920" s="232">
        <v>853</v>
      </c>
      <c r="G920" s="234">
        <f t="shared" si="16"/>
        <v>100</v>
      </c>
    </row>
    <row r="921" spans="1:7" x14ac:dyDescent="0.2">
      <c r="A921" s="229">
        <v>4359</v>
      </c>
      <c r="B921" s="230">
        <v>5223</v>
      </c>
      <c r="C921" s="231" t="s">
        <v>251</v>
      </c>
      <c r="D921" s="232">
        <v>0</v>
      </c>
      <c r="E921" s="233">
        <v>12005</v>
      </c>
      <c r="F921" s="232">
        <v>12005</v>
      </c>
      <c r="G921" s="234">
        <f t="shared" si="16"/>
        <v>100</v>
      </c>
    </row>
    <row r="922" spans="1:7" x14ac:dyDescent="0.2">
      <c r="A922" s="229">
        <v>4359</v>
      </c>
      <c r="B922" s="230">
        <v>5229</v>
      </c>
      <c r="C922" s="231" t="s">
        <v>199</v>
      </c>
      <c r="D922" s="232">
        <v>0</v>
      </c>
      <c r="E922" s="233">
        <v>13</v>
      </c>
      <c r="F922" s="232">
        <v>13</v>
      </c>
      <c r="G922" s="234">
        <f t="shared" si="16"/>
        <v>100</v>
      </c>
    </row>
    <row r="923" spans="1:7" x14ac:dyDescent="0.2">
      <c r="A923" s="229">
        <v>4359</v>
      </c>
      <c r="B923" s="230">
        <v>5321</v>
      </c>
      <c r="C923" s="231" t="s">
        <v>218</v>
      </c>
      <c r="D923" s="232">
        <v>0</v>
      </c>
      <c r="E923" s="233">
        <v>12368</v>
      </c>
      <c r="F923" s="232">
        <v>12368</v>
      </c>
      <c r="G923" s="234">
        <f t="shared" si="16"/>
        <v>100</v>
      </c>
    </row>
    <row r="924" spans="1:7" x14ac:dyDescent="0.2">
      <c r="A924" s="229">
        <v>4359</v>
      </c>
      <c r="B924" s="230">
        <v>5909</v>
      </c>
      <c r="C924" s="231" t="s">
        <v>238</v>
      </c>
      <c r="D924" s="232">
        <v>0</v>
      </c>
      <c r="E924" s="233">
        <v>12.57</v>
      </c>
      <c r="F924" s="232">
        <v>12.558290000000001</v>
      </c>
      <c r="G924" s="234">
        <f t="shared" si="16"/>
        <v>99.90684168655531</v>
      </c>
    </row>
    <row r="925" spans="1:7" s="101" customFormat="1" x14ac:dyDescent="0.2">
      <c r="A925" s="235">
        <v>4359</v>
      </c>
      <c r="B925" s="236"/>
      <c r="C925" s="187" t="s">
        <v>325</v>
      </c>
      <c r="D925" s="237">
        <v>508</v>
      </c>
      <c r="E925" s="238">
        <v>26604.15</v>
      </c>
      <c r="F925" s="237">
        <v>26319.102569999999</v>
      </c>
      <c r="G925" s="239">
        <f t="shared" si="16"/>
        <v>98.928560281008785</v>
      </c>
    </row>
    <row r="926" spans="1:7" s="257" customFormat="1" x14ac:dyDescent="0.2">
      <c r="A926" s="229"/>
      <c r="B926" s="240"/>
      <c r="C926" s="240"/>
      <c r="D926" s="241"/>
      <c r="E926" s="241"/>
      <c r="F926" s="241"/>
      <c r="G926" s="256"/>
    </row>
    <row r="927" spans="1:7" x14ac:dyDescent="0.2">
      <c r="A927" s="242">
        <v>4371</v>
      </c>
      <c r="B927" s="243">
        <v>5221</v>
      </c>
      <c r="C927" s="244" t="s">
        <v>217</v>
      </c>
      <c r="D927" s="245">
        <v>0</v>
      </c>
      <c r="E927" s="246">
        <v>12576</v>
      </c>
      <c r="F927" s="245">
        <v>12576</v>
      </c>
      <c r="G927" s="247">
        <f t="shared" si="16"/>
        <v>100</v>
      </c>
    </row>
    <row r="928" spans="1:7" x14ac:dyDescent="0.2">
      <c r="A928" s="229">
        <v>4371</v>
      </c>
      <c r="B928" s="230">
        <v>5222</v>
      </c>
      <c r="C928" s="231" t="s">
        <v>191</v>
      </c>
      <c r="D928" s="232">
        <v>0</v>
      </c>
      <c r="E928" s="233">
        <v>13564</v>
      </c>
      <c r="F928" s="232">
        <v>13564</v>
      </c>
      <c r="G928" s="234">
        <f t="shared" si="16"/>
        <v>100</v>
      </c>
    </row>
    <row r="929" spans="1:7" x14ac:dyDescent="0.2">
      <c r="A929" s="229">
        <v>4371</v>
      </c>
      <c r="B929" s="230">
        <v>5223</v>
      </c>
      <c r="C929" s="231" t="s">
        <v>251</v>
      </c>
      <c r="D929" s="232">
        <v>0</v>
      </c>
      <c r="E929" s="233">
        <v>27947</v>
      </c>
      <c r="F929" s="232">
        <v>27947</v>
      </c>
      <c r="G929" s="234">
        <f t="shared" si="16"/>
        <v>100</v>
      </c>
    </row>
    <row r="930" spans="1:7" x14ac:dyDescent="0.2">
      <c r="A930" s="229">
        <v>4371</v>
      </c>
      <c r="B930" s="230">
        <v>5321</v>
      </c>
      <c r="C930" s="231" t="s">
        <v>218</v>
      </c>
      <c r="D930" s="232">
        <v>0</v>
      </c>
      <c r="E930" s="233">
        <v>1200</v>
      </c>
      <c r="F930" s="232">
        <v>1200</v>
      </c>
      <c r="G930" s="234">
        <f t="shared" si="16"/>
        <v>100</v>
      </c>
    </row>
    <row r="931" spans="1:7" x14ac:dyDescent="0.2">
      <c r="A931" s="229">
        <v>4371</v>
      </c>
      <c r="B931" s="230">
        <v>5621</v>
      </c>
      <c r="C931" s="231" t="s">
        <v>308</v>
      </c>
      <c r="D931" s="232">
        <v>1781</v>
      </c>
      <c r="E931" s="233">
        <v>1781</v>
      </c>
      <c r="F931" s="232">
        <v>1781</v>
      </c>
      <c r="G931" s="234">
        <f t="shared" si="16"/>
        <v>100</v>
      </c>
    </row>
    <row r="932" spans="1:7" x14ac:dyDescent="0.2">
      <c r="A932" s="229">
        <v>4371</v>
      </c>
      <c r="B932" s="230">
        <v>5622</v>
      </c>
      <c r="C932" s="231" t="s">
        <v>309</v>
      </c>
      <c r="D932" s="232">
        <v>2216</v>
      </c>
      <c r="E932" s="233">
        <v>2216</v>
      </c>
      <c r="F932" s="232">
        <v>2216</v>
      </c>
      <c r="G932" s="234">
        <f t="shared" si="16"/>
        <v>100</v>
      </c>
    </row>
    <row r="933" spans="1:7" x14ac:dyDescent="0.2">
      <c r="A933" s="229">
        <v>4371</v>
      </c>
      <c r="B933" s="230">
        <v>5623</v>
      </c>
      <c r="C933" s="231" t="s">
        <v>310</v>
      </c>
      <c r="D933" s="232">
        <v>1867</v>
      </c>
      <c r="E933" s="233">
        <v>1867</v>
      </c>
      <c r="F933" s="232">
        <v>1867</v>
      </c>
      <c r="G933" s="234">
        <f t="shared" si="16"/>
        <v>100</v>
      </c>
    </row>
    <row r="934" spans="1:7" s="101" customFormat="1" x14ac:dyDescent="0.2">
      <c r="A934" s="235">
        <v>4371</v>
      </c>
      <c r="B934" s="236"/>
      <c r="C934" s="187" t="s">
        <v>121</v>
      </c>
      <c r="D934" s="237">
        <v>5864</v>
      </c>
      <c r="E934" s="238">
        <v>61151</v>
      </c>
      <c r="F934" s="237">
        <v>61151</v>
      </c>
      <c r="G934" s="239">
        <f t="shared" si="16"/>
        <v>100</v>
      </c>
    </row>
    <row r="935" spans="1:7" s="257" customFormat="1" x14ac:dyDescent="0.2">
      <c r="A935" s="229"/>
      <c r="B935" s="240"/>
      <c r="C935" s="240"/>
      <c r="D935" s="241"/>
      <c r="E935" s="241"/>
      <c r="F935" s="241"/>
      <c r="G935" s="256"/>
    </row>
    <row r="936" spans="1:7" x14ac:dyDescent="0.2">
      <c r="A936" s="242">
        <v>4372</v>
      </c>
      <c r="B936" s="243">
        <v>5221</v>
      </c>
      <c r="C936" s="244" t="s">
        <v>217</v>
      </c>
      <c r="D936" s="245">
        <v>0</v>
      </c>
      <c r="E936" s="246">
        <v>527</v>
      </c>
      <c r="F936" s="245">
        <v>527</v>
      </c>
      <c r="G936" s="247">
        <f t="shared" si="16"/>
        <v>100</v>
      </c>
    </row>
    <row r="937" spans="1:7" x14ac:dyDescent="0.2">
      <c r="A937" s="229">
        <v>4372</v>
      </c>
      <c r="B937" s="230">
        <v>5222</v>
      </c>
      <c r="C937" s="231" t="s">
        <v>191</v>
      </c>
      <c r="D937" s="232">
        <v>0</v>
      </c>
      <c r="E937" s="233">
        <v>4873</v>
      </c>
      <c r="F937" s="232">
        <v>4873</v>
      </c>
      <c r="G937" s="234">
        <f t="shared" si="16"/>
        <v>100</v>
      </c>
    </row>
    <row r="938" spans="1:7" x14ac:dyDescent="0.2">
      <c r="A938" s="229">
        <v>4372</v>
      </c>
      <c r="B938" s="230">
        <v>5223</v>
      </c>
      <c r="C938" s="231" t="s">
        <v>251</v>
      </c>
      <c r="D938" s="232">
        <v>0</v>
      </c>
      <c r="E938" s="233">
        <v>2243</v>
      </c>
      <c r="F938" s="232">
        <v>2243</v>
      </c>
      <c r="G938" s="234">
        <f t="shared" si="16"/>
        <v>100</v>
      </c>
    </row>
    <row r="939" spans="1:7" x14ac:dyDescent="0.2">
      <c r="A939" s="229">
        <v>4372</v>
      </c>
      <c r="B939" s="230">
        <v>5621</v>
      </c>
      <c r="C939" s="231" t="s">
        <v>308</v>
      </c>
      <c r="D939" s="232">
        <v>94</v>
      </c>
      <c r="E939" s="233">
        <v>94</v>
      </c>
      <c r="F939" s="232">
        <v>94</v>
      </c>
      <c r="G939" s="234">
        <f t="shared" si="16"/>
        <v>100</v>
      </c>
    </row>
    <row r="940" spans="1:7" s="101" customFormat="1" x14ac:dyDescent="0.2">
      <c r="A940" s="235">
        <v>4372</v>
      </c>
      <c r="B940" s="236"/>
      <c r="C940" s="187" t="s">
        <v>326</v>
      </c>
      <c r="D940" s="237">
        <v>94</v>
      </c>
      <c r="E940" s="238">
        <v>7737</v>
      </c>
      <c r="F940" s="237">
        <v>7737</v>
      </c>
      <c r="G940" s="239">
        <f t="shared" si="16"/>
        <v>100</v>
      </c>
    </row>
    <row r="941" spans="1:7" s="257" customFormat="1" x14ac:dyDescent="0.2">
      <c r="A941" s="229"/>
      <c r="B941" s="240"/>
      <c r="C941" s="240"/>
      <c r="D941" s="241"/>
      <c r="E941" s="241"/>
      <c r="F941" s="241"/>
      <c r="G941" s="256"/>
    </row>
    <row r="942" spans="1:7" x14ac:dyDescent="0.2">
      <c r="A942" s="242">
        <v>4373</v>
      </c>
      <c r="B942" s="243">
        <v>5221</v>
      </c>
      <c r="C942" s="244" t="s">
        <v>217</v>
      </c>
      <c r="D942" s="245">
        <v>0</v>
      </c>
      <c r="E942" s="246">
        <v>4124</v>
      </c>
      <c r="F942" s="245">
        <v>4124</v>
      </c>
      <c r="G942" s="247">
        <f t="shared" si="16"/>
        <v>100</v>
      </c>
    </row>
    <row r="943" spans="1:7" x14ac:dyDescent="0.2">
      <c r="A943" s="229">
        <v>4373</v>
      </c>
      <c r="B943" s="230">
        <v>5222</v>
      </c>
      <c r="C943" s="231" t="s">
        <v>191</v>
      </c>
      <c r="D943" s="232">
        <v>0</v>
      </c>
      <c r="E943" s="233">
        <v>3010</v>
      </c>
      <c r="F943" s="232">
        <v>3010</v>
      </c>
      <c r="G943" s="234">
        <f t="shared" si="16"/>
        <v>100</v>
      </c>
    </row>
    <row r="944" spans="1:7" x14ac:dyDescent="0.2">
      <c r="A944" s="229">
        <v>4373</v>
      </c>
      <c r="B944" s="230">
        <v>5223</v>
      </c>
      <c r="C944" s="231" t="s">
        <v>251</v>
      </c>
      <c r="D944" s="232">
        <v>0</v>
      </c>
      <c r="E944" s="233">
        <v>2203</v>
      </c>
      <c r="F944" s="232">
        <v>2203</v>
      </c>
      <c r="G944" s="234">
        <f t="shared" si="16"/>
        <v>100</v>
      </c>
    </row>
    <row r="945" spans="1:7" x14ac:dyDescent="0.2">
      <c r="A945" s="229">
        <v>4373</v>
      </c>
      <c r="B945" s="230">
        <v>5321</v>
      </c>
      <c r="C945" s="231" t="s">
        <v>218</v>
      </c>
      <c r="D945" s="232">
        <v>0</v>
      </c>
      <c r="E945" s="233">
        <v>1017</v>
      </c>
      <c r="F945" s="232">
        <v>1017</v>
      </c>
      <c r="G945" s="234">
        <f t="shared" si="16"/>
        <v>100</v>
      </c>
    </row>
    <row r="946" spans="1:7" x14ac:dyDescent="0.2">
      <c r="A946" s="229">
        <v>4373</v>
      </c>
      <c r="B946" s="230">
        <v>5622</v>
      </c>
      <c r="C946" s="231" t="s">
        <v>309</v>
      </c>
      <c r="D946" s="232">
        <v>800</v>
      </c>
      <c r="E946" s="233">
        <v>800</v>
      </c>
      <c r="F946" s="232">
        <v>800</v>
      </c>
      <c r="G946" s="234">
        <f t="shared" si="16"/>
        <v>100</v>
      </c>
    </row>
    <row r="947" spans="1:7" s="101" customFormat="1" x14ac:dyDescent="0.2">
      <c r="A947" s="235">
        <v>4373</v>
      </c>
      <c r="B947" s="236"/>
      <c r="C947" s="187" t="s">
        <v>327</v>
      </c>
      <c r="D947" s="237">
        <v>800</v>
      </c>
      <c r="E947" s="238">
        <v>11154</v>
      </c>
      <c r="F947" s="237">
        <v>11154</v>
      </c>
      <c r="G947" s="239">
        <f t="shared" si="16"/>
        <v>100</v>
      </c>
    </row>
    <row r="948" spans="1:7" s="257" customFormat="1" x14ac:dyDescent="0.2">
      <c r="A948" s="229"/>
      <c r="B948" s="240"/>
      <c r="C948" s="240"/>
      <c r="D948" s="241"/>
      <c r="E948" s="241"/>
      <c r="F948" s="241"/>
      <c r="G948" s="256"/>
    </row>
    <row r="949" spans="1:7" x14ac:dyDescent="0.2">
      <c r="A949" s="242">
        <v>4374</v>
      </c>
      <c r="B949" s="243">
        <v>5221</v>
      </c>
      <c r="C949" s="244" t="s">
        <v>217</v>
      </c>
      <c r="D949" s="245">
        <v>0</v>
      </c>
      <c r="E949" s="246">
        <v>5384</v>
      </c>
      <c r="F949" s="245">
        <v>5384</v>
      </c>
      <c r="G949" s="247">
        <f t="shared" si="16"/>
        <v>100</v>
      </c>
    </row>
    <row r="950" spans="1:7" x14ac:dyDescent="0.2">
      <c r="A950" s="229">
        <v>4374</v>
      </c>
      <c r="B950" s="230">
        <v>5222</v>
      </c>
      <c r="C950" s="231" t="s">
        <v>191</v>
      </c>
      <c r="D950" s="232">
        <v>0</v>
      </c>
      <c r="E950" s="233">
        <v>56725</v>
      </c>
      <c r="F950" s="232">
        <v>56725</v>
      </c>
      <c r="G950" s="234">
        <f t="shared" si="16"/>
        <v>100</v>
      </c>
    </row>
    <row r="951" spans="1:7" x14ac:dyDescent="0.2">
      <c r="A951" s="229">
        <v>4374</v>
      </c>
      <c r="B951" s="230">
        <v>5223</v>
      </c>
      <c r="C951" s="231" t="s">
        <v>251</v>
      </c>
      <c r="D951" s="232">
        <v>0</v>
      </c>
      <c r="E951" s="233">
        <v>79930.5</v>
      </c>
      <c r="F951" s="232">
        <v>79930.5</v>
      </c>
      <c r="G951" s="234">
        <f t="shared" ref="G951:G1019" si="17">F951/E951*100</f>
        <v>100</v>
      </c>
    </row>
    <row r="952" spans="1:7" x14ac:dyDescent="0.2">
      <c r="A952" s="229">
        <v>4374</v>
      </c>
      <c r="B952" s="230">
        <v>5321</v>
      </c>
      <c r="C952" s="231" t="s">
        <v>218</v>
      </c>
      <c r="D952" s="232">
        <v>0</v>
      </c>
      <c r="E952" s="233">
        <v>16050.91</v>
      </c>
      <c r="F952" s="232">
        <v>16050.9</v>
      </c>
      <c r="G952" s="234">
        <f t="shared" si="17"/>
        <v>99.999937698236423</v>
      </c>
    </row>
    <row r="953" spans="1:7" x14ac:dyDescent="0.2">
      <c r="A953" s="229">
        <v>4374</v>
      </c>
      <c r="B953" s="230">
        <v>5622</v>
      </c>
      <c r="C953" s="231" t="s">
        <v>309</v>
      </c>
      <c r="D953" s="232">
        <v>8313</v>
      </c>
      <c r="E953" s="233">
        <v>8313</v>
      </c>
      <c r="F953" s="232">
        <v>8313</v>
      </c>
      <c r="G953" s="234">
        <f t="shared" si="17"/>
        <v>100</v>
      </c>
    </row>
    <row r="954" spans="1:7" s="101" customFormat="1" x14ac:dyDescent="0.2">
      <c r="A954" s="235">
        <v>4374</v>
      </c>
      <c r="B954" s="236"/>
      <c r="C954" s="187" t="s">
        <v>328</v>
      </c>
      <c r="D954" s="237">
        <v>8313</v>
      </c>
      <c r="E954" s="238">
        <v>166403.41</v>
      </c>
      <c r="F954" s="237">
        <v>166403.4</v>
      </c>
      <c r="G954" s="239">
        <f t="shared" si="17"/>
        <v>99.999993990507761</v>
      </c>
    </row>
    <row r="955" spans="1:7" s="257" customFormat="1" x14ac:dyDescent="0.2">
      <c r="A955" s="229"/>
      <c r="B955" s="240"/>
      <c r="C955" s="240"/>
      <c r="D955" s="241"/>
      <c r="E955" s="241"/>
      <c r="F955" s="241"/>
      <c r="G955" s="256"/>
    </row>
    <row r="956" spans="1:7" x14ac:dyDescent="0.2">
      <c r="A956" s="242">
        <v>4375</v>
      </c>
      <c r="B956" s="243">
        <v>5221</v>
      </c>
      <c r="C956" s="244" t="s">
        <v>217</v>
      </c>
      <c r="D956" s="245">
        <v>0</v>
      </c>
      <c r="E956" s="246">
        <v>17427</v>
      </c>
      <c r="F956" s="245">
        <v>17427</v>
      </c>
      <c r="G956" s="247">
        <f t="shared" si="17"/>
        <v>100</v>
      </c>
    </row>
    <row r="957" spans="1:7" x14ac:dyDescent="0.2">
      <c r="A957" s="229">
        <v>4375</v>
      </c>
      <c r="B957" s="230">
        <v>5222</v>
      </c>
      <c r="C957" s="231" t="s">
        <v>191</v>
      </c>
      <c r="D957" s="232">
        <v>0</v>
      </c>
      <c r="E957" s="233">
        <v>10828</v>
      </c>
      <c r="F957" s="232">
        <v>10828</v>
      </c>
      <c r="G957" s="234">
        <f t="shared" si="17"/>
        <v>100</v>
      </c>
    </row>
    <row r="958" spans="1:7" x14ac:dyDescent="0.2">
      <c r="A958" s="229">
        <v>4375</v>
      </c>
      <c r="B958" s="230">
        <v>5223</v>
      </c>
      <c r="C958" s="231" t="s">
        <v>251</v>
      </c>
      <c r="D958" s="232">
        <v>0</v>
      </c>
      <c r="E958" s="233">
        <v>13863.5</v>
      </c>
      <c r="F958" s="232">
        <v>13861.843000000001</v>
      </c>
      <c r="G958" s="234">
        <f t="shared" si="17"/>
        <v>99.988047751289372</v>
      </c>
    </row>
    <row r="959" spans="1:7" x14ac:dyDescent="0.2">
      <c r="A959" s="229">
        <v>4375</v>
      </c>
      <c r="B959" s="230">
        <v>5229</v>
      </c>
      <c r="C959" s="231" t="s">
        <v>199</v>
      </c>
      <c r="D959" s="232">
        <v>0</v>
      </c>
      <c r="E959" s="233">
        <v>2324</v>
      </c>
      <c r="F959" s="232">
        <v>2324</v>
      </c>
      <c r="G959" s="234">
        <f t="shared" si="17"/>
        <v>100</v>
      </c>
    </row>
    <row r="960" spans="1:7" x14ac:dyDescent="0.2">
      <c r="A960" s="229">
        <v>4375</v>
      </c>
      <c r="B960" s="230">
        <v>5321</v>
      </c>
      <c r="C960" s="231" t="s">
        <v>218</v>
      </c>
      <c r="D960" s="232">
        <v>0</v>
      </c>
      <c r="E960" s="233">
        <v>3156</v>
      </c>
      <c r="F960" s="232">
        <v>3156</v>
      </c>
      <c r="G960" s="234">
        <f t="shared" si="17"/>
        <v>100</v>
      </c>
    </row>
    <row r="961" spans="1:7" x14ac:dyDescent="0.2">
      <c r="A961" s="229">
        <v>4375</v>
      </c>
      <c r="B961" s="230">
        <v>5621</v>
      </c>
      <c r="C961" s="231" t="s">
        <v>308</v>
      </c>
      <c r="D961" s="232">
        <v>3658</v>
      </c>
      <c r="E961" s="233">
        <v>3658</v>
      </c>
      <c r="F961" s="232">
        <v>3658</v>
      </c>
      <c r="G961" s="234">
        <f t="shared" si="17"/>
        <v>100</v>
      </c>
    </row>
    <row r="962" spans="1:7" x14ac:dyDescent="0.2">
      <c r="A962" s="229">
        <v>4375</v>
      </c>
      <c r="B962" s="230">
        <v>5622</v>
      </c>
      <c r="C962" s="231" t="s">
        <v>309</v>
      </c>
      <c r="D962" s="232">
        <v>2483</v>
      </c>
      <c r="E962" s="233">
        <v>2483</v>
      </c>
      <c r="F962" s="232">
        <v>2483</v>
      </c>
      <c r="G962" s="234">
        <f t="shared" si="17"/>
        <v>100</v>
      </c>
    </row>
    <row r="963" spans="1:7" x14ac:dyDescent="0.2">
      <c r="A963" s="229">
        <v>4375</v>
      </c>
      <c r="B963" s="230">
        <v>5623</v>
      </c>
      <c r="C963" s="231" t="s">
        <v>310</v>
      </c>
      <c r="D963" s="232">
        <v>960</v>
      </c>
      <c r="E963" s="233">
        <v>960</v>
      </c>
      <c r="F963" s="232">
        <v>960</v>
      </c>
      <c r="G963" s="234">
        <f t="shared" si="17"/>
        <v>100</v>
      </c>
    </row>
    <row r="964" spans="1:7" x14ac:dyDescent="0.2">
      <c r="A964" s="229">
        <v>4375</v>
      </c>
      <c r="B964" s="230">
        <v>5629</v>
      </c>
      <c r="C964" s="231" t="s">
        <v>317</v>
      </c>
      <c r="D964" s="232">
        <v>400</v>
      </c>
      <c r="E964" s="233">
        <v>400</v>
      </c>
      <c r="F964" s="232">
        <v>400</v>
      </c>
      <c r="G964" s="234">
        <f t="shared" si="17"/>
        <v>100</v>
      </c>
    </row>
    <row r="965" spans="1:7" s="101" customFormat="1" x14ac:dyDescent="0.2">
      <c r="A965" s="235">
        <v>4375</v>
      </c>
      <c r="B965" s="236"/>
      <c r="C965" s="187" t="s">
        <v>122</v>
      </c>
      <c r="D965" s="237">
        <v>7501</v>
      </c>
      <c r="E965" s="238">
        <v>55099.5</v>
      </c>
      <c r="F965" s="237">
        <v>55097.843000000001</v>
      </c>
      <c r="G965" s="239">
        <f t="shared" si="17"/>
        <v>99.996992713182522</v>
      </c>
    </row>
    <row r="966" spans="1:7" s="257" customFormat="1" x14ac:dyDescent="0.2">
      <c r="A966" s="229"/>
      <c r="B966" s="240"/>
      <c r="C966" s="240"/>
      <c r="D966" s="241"/>
      <c r="E966" s="241"/>
      <c r="F966" s="241"/>
      <c r="G966" s="256"/>
    </row>
    <row r="967" spans="1:7" x14ac:dyDescent="0.2">
      <c r="A967" s="242">
        <v>4376</v>
      </c>
      <c r="B967" s="243">
        <v>5221</v>
      </c>
      <c r="C967" s="244" t="s">
        <v>217</v>
      </c>
      <c r="D967" s="245">
        <v>0</v>
      </c>
      <c r="E967" s="246">
        <v>3770</v>
      </c>
      <c r="F967" s="245">
        <v>3770</v>
      </c>
      <c r="G967" s="247">
        <f t="shared" si="17"/>
        <v>100</v>
      </c>
    </row>
    <row r="968" spans="1:7" x14ac:dyDescent="0.2">
      <c r="A968" s="229">
        <v>4376</v>
      </c>
      <c r="B968" s="230">
        <v>5222</v>
      </c>
      <c r="C968" s="231" t="s">
        <v>191</v>
      </c>
      <c r="D968" s="232">
        <v>0</v>
      </c>
      <c r="E968" s="233">
        <v>11612</v>
      </c>
      <c r="F968" s="232">
        <v>11612</v>
      </c>
      <c r="G968" s="234">
        <f t="shared" si="17"/>
        <v>100</v>
      </c>
    </row>
    <row r="969" spans="1:7" x14ac:dyDescent="0.2">
      <c r="A969" s="229">
        <v>4376</v>
      </c>
      <c r="B969" s="230">
        <v>5223</v>
      </c>
      <c r="C969" s="231" t="s">
        <v>251</v>
      </c>
      <c r="D969" s="232">
        <v>0</v>
      </c>
      <c r="E969" s="233">
        <v>1784</v>
      </c>
      <c r="F969" s="232">
        <v>1784</v>
      </c>
      <c r="G969" s="234">
        <f t="shared" si="17"/>
        <v>100</v>
      </c>
    </row>
    <row r="970" spans="1:7" x14ac:dyDescent="0.2">
      <c r="A970" s="229">
        <v>4376</v>
      </c>
      <c r="B970" s="230">
        <v>5229</v>
      </c>
      <c r="C970" s="231" t="s">
        <v>199</v>
      </c>
      <c r="D970" s="232">
        <v>0</v>
      </c>
      <c r="E970" s="233">
        <v>1862</v>
      </c>
      <c r="F970" s="232">
        <v>1862</v>
      </c>
      <c r="G970" s="234">
        <f t="shared" si="17"/>
        <v>100</v>
      </c>
    </row>
    <row r="971" spans="1:7" x14ac:dyDescent="0.2">
      <c r="A971" s="229">
        <v>4376</v>
      </c>
      <c r="B971" s="230">
        <v>5321</v>
      </c>
      <c r="C971" s="231" t="s">
        <v>218</v>
      </c>
      <c r="D971" s="232">
        <v>0</v>
      </c>
      <c r="E971" s="233">
        <v>1359</v>
      </c>
      <c r="F971" s="232">
        <v>1359</v>
      </c>
      <c r="G971" s="234">
        <f t="shared" si="17"/>
        <v>100</v>
      </c>
    </row>
    <row r="972" spans="1:7" x14ac:dyDescent="0.2">
      <c r="A972" s="229">
        <v>4376</v>
      </c>
      <c r="B972" s="230">
        <v>5339</v>
      </c>
      <c r="C972" s="231" t="s">
        <v>221</v>
      </c>
      <c r="D972" s="232">
        <v>0</v>
      </c>
      <c r="E972" s="233">
        <v>220</v>
      </c>
      <c r="F972" s="232">
        <v>220</v>
      </c>
      <c r="G972" s="234">
        <f t="shared" si="17"/>
        <v>100</v>
      </c>
    </row>
    <row r="973" spans="1:7" x14ac:dyDescent="0.2">
      <c r="A973" s="229">
        <v>4376</v>
      </c>
      <c r="B973" s="230">
        <v>5622</v>
      </c>
      <c r="C973" s="231" t="s">
        <v>309</v>
      </c>
      <c r="D973" s="232">
        <v>2112</v>
      </c>
      <c r="E973" s="233">
        <v>2112</v>
      </c>
      <c r="F973" s="232">
        <v>2112</v>
      </c>
      <c r="G973" s="234">
        <f t="shared" si="17"/>
        <v>100</v>
      </c>
    </row>
    <row r="974" spans="1:7" s="101" customFormat="1" x14ac:dyDescent="0.2">
      <c r="A974" s="235">
        <v>4376</v>
      </c>
      <c r="B974" s="236"/>
      <c r="C974" s="187" t="s">
        <v>329</v>
      </c>
      <c r="D974" s="237">
        <v>2112</v>
      </c>
      <c r="E974" s="238">
        <v>22719</v>
      </c>
      <c r="F974" s="237">
        <v>22719</v>
      </c>
      <c r="G974" s="239">
        <f t="shared" si="17"/>
        <v>100</v>
      </c>
    </row>
    <row r="975" spans="1:7" s="257" customFormat="1" x14ac:dyDescent="0.2">
      <c r="A975" s="229"/>
      <c r="B975" s="240"/>
      <c r="C975" s="240"/>
      <c r="D975" s="241"/>
      <c r="E975" s="241"/>
      <c r="F975" s="241"/>
      <c r="G975" s="256"/>
    </row>
    <row r="976" spans="1:7" x14ac:dyDescent="0.2">
      <c r="A976" s="242">
        <v>4377</v>
      </c>
      <c r="B976" s="243">
        <v>5169</v>
      </c>
      <c r="C976" s="244" t="s">
        <v>188</v>
      </c>
      <c r="D976" s="245">
        <v>200</v>
      </c>
      <c r="E976" s="246">
        <v>39.58</v>
      </c>
      <c r="F976" s="245">
        <v>39.567</v>
      </c>
      <c r="G976" s="247">
        <f t="shared" si="17"/>
        <v>99.967155128852951</v>
      </c>
    </row>
    <row r="977" spans="1:7" x14ac:dyDescent="0.2">
      <c r="A977" s="229">
        <v>4377</v>
      </c>
      <c r="B977" s="230">
        <v>5221</v>
      </c>
      <c r="C977" s="231" t="s">
        <v>217</v>
      </c>
      <c r="D977" s="232">
        <v>0</v>
      </c>
      <c r="E977" s="233">
        <v>4497.3999999999996</v>
      </c>
      <c r="F977" s="232">
        <v>4497.3999999999996</v>
      </c>
      <c r="G977" s="234">
        <f t="shared" si="17"/>
        <v>100</v>
      </c>
    </row>
    <row r="978" spans="1:7" x14ac:dyDescent="0.2">
      <c r="A978" s="229">
        <v>4377</v>
      </c>
      <c r="B978" s="230">
        <v>5222</v>
      </c>
      <c r="C978" s="231" t="s">
        <v>191</v>
      </c>
      <c r="D978" s="232">
        <v>0</v>
      </c>
      <c r="E978" s="233">
        <v>1608.1</v>
      </c>
      <c r="F978" s="232">
        <v>1608.1</v>
      </c>
      <c r="G978" s="234">
        <f t="shared" si="17"/>
        <v>100</v>
      </c>
    </row>
    <row r="979" spans="1:7" x14ac:dyDescent="0.2">
      <c r="A979" s="229">
        <v>4377</v>
      </c>
      <c r="B979" s="230">
        <v>5223</v>
      </c>
      <c r="C979" s="231" t="s">
        <v>251</v>
      </c>
      <c r="D979" s="232">
        <v>0</v>
      </c>
      <c r="E979" s="233">
        <v>20907</v>
      </c>
      <c r="F979" s="232">
        <v>20907</v>
      </c>
      <c r="G979" s="234">
        <f t="shared" si="17"/>
        <v>100</v>
      </c>
    </row>
    <row r="980" spans="1:7" x14ac:dyDescent="0.2">
      <c r="A980" s="229">
        <v>4377</v>
      </c>
      <c r="B980" s="230">
        <v>5321</v>
      </c>
      <c r="C980" s="231" t="s">
        <v>218</v>
      </c>
      <c r="D980" s="232">
        <v>0</v>
      </c>
      <c r="E980" s="233">
        <v>7591</v>
      </c>
      <c r="F980" s="232">
        <v>7591</v>
      </c>
      <c r="G980" s="234">
        <f t="shared" si="17"/>
        <v>100</v>
      </c>
    </row>
    <row r="981" spans="1:7" x14ac:dyDescent="0.2">
      <c r="A981" s="229">
        <v>4377</v>
      </c>
      <c r="B981" s="230">
        <v>5336</v>
      </c>
      <c r="C981" s="231" t="s">
        <v>240</v>
      </c>
      <c r="D981" s="232">
        <v>0</v>
      </c>
      <c r="E981" s="233">
        <v>13042.47</v>
      </c>
      <c r="F981" s="232">
        <v>13042.45</v>
      </c>
      <c r="G981" s="234">
        <f t="shared" si="17"/>
        <v>99.999846654813098</v>
      </c>
    </row>
    <row r="982" spans="1:7" x14ac:dyDescent="0.2">
      <c r="A982" s="229">
        <v>4377</v>
      </c>
      <c r="B982" s="230">
        <v>5621</v>
      </c>
      <c r="C982" s="231" t="s">
        <v>308</v>
      </c>
      <c r="D982" s="232">
        <v>507</v>
      </c>
      <c r="E982" s="233">
        <v>507</v>
      </c>
      <c r="F982" s="232">
        <v>507</v>
      </c>
      <c r="G982" s="234">
        <f t="shared" si="17"/>
        <v>100</v>
      </c>
    </row>
    <row r="983" spans="1:7" x14ac:dyDescent="0.2">
      <c r="A983" s="229">
        <v>4377</v>
      </c>
      <c r="B983" s="230">
        <v>5622</v>
      </c>
      <c r="C983" s="231" t="s">
        <v>309</v>
      </c>
      <c r="D983" s="232">
        <v>560</v>
      </c>
      <c r="E983" s="233">
        <v>560</v>
      </c>
      <c r="F983" s="232">
        <v>560</v>
      </c>
      <c r="G983" s="234">
        <f t="shared" si="17"/>
        <v>100</v>
      </c>
    </row>
    <row r="984" spans="1:7" s="101" customFormat="1" x14ac:dyDescent="0.2">
      <c r="A984" s="235">
        <v>4377</v>
      </c>
      <c r="B984" s="236"/>
      <c r="C984" s="187" t="s">
        <v>123</v>
      </c>
      <c r="D984" s="237">
        <v>1267</v>
      </c>
      <c r="E984" s="238">
        <v>48752.55</v>
      </c>
      <c r="F984" s="237">
        <v>48752.517</v>
      </c>
      <c r="G984" s="239">
        <f t="shared" si="17"/>
        <v>99.999932311232939</v>
      </c>
    </row>
    <row r="985" spans="1:7" s="257" customFormat="1" x14ac:dyDescent="0.2">
      <c r="A985" s="229"/>
      <c r="B985" s="240"/>
      <c r="C985" s="240"/>
      <c r="D985" s="241"/>
      <c r="E985" s="241"/>
      <c r="F985" s="241"/>
      <c r="G985" s="256"/>
    </row>
    <row r="986" spans="1:7" x14ac:dyDescent="0.2">
      <c r="A986" s="242">
        <v>4378</v>
      </c>
      <c r="B986" s="243">
        <v>5221</v>
      </c>
      <c r="C986" s="244" t="s">
        <v>217</v>
      </c>
      <c r="D986" s="245">
        <v>0</v>
      </c>
      <c r="E986" s="246">
        <v>12028</v>
      </c>
      <c r="F986" s="245">
        <v>12028</v>
      </c>
      <c r="G986" s="247">
        <f t="shared" si="17"/>
        <v>100</v>
      </c>
    </row>
    <row r="987" spans="1:7" x14ac:dyDescent="0.2">
      <c r="A987" s="229">
        <v>4378</v>
      </c>
      <c r="B987" s="230">
        <v>5222</v>
      </c>
      <c r="C987" s="231" t="s">
        <v>191</v>
      </c>
      <c r="D987" s="232">
        <v>0</v>
      </c>
      <c r="E987" s="233">
        <v>15120.4</v>
      </c>
      <c r="F987" s="232">
        <v>15120.4</v>
      </c>
      <c r="G987" s="234">
        <f t="shared" si="17"/>
        <v>100</v>
      </c>
    </row>
    <row r="988" spans="1:7" x14ac:dyDescent="0.2">
      <c r="A988" s="229">
        <v>4378</v>
      </c>
      <c r="B988" s="230">
        <v>5223</v>
      </c>
      <c r="C988" s="231" t="s">
        <v>251</v>
      </c>
      <c r="D988" s="232">
        <v>0</v>
      </c>
      <c r="E988" s="233">
        <v>10216</v>
      </c>
      <c r="F988" s="232">
        <v>10216</v>
      </c>
      <c r="G988" s="234">
        <f t="shared" si="17"/>
        <v>100</v>
      </c>
    </row>
    <row r="989" spans="1:7" x14ac:dyDescent="0.2">
      <c r="A989" s="229">
        <v>4378</v>
      </c>
      <c r="B989" s="230">
        <v>5229</v>
      </c>
      <c r="C989" s="231" t="s">
        <v>199</v>
      </c>
      <c r="D989" s="232">
        <v>0</v>
      </c>
      <c r="E989" s="233">
        <v>620</v>
      </c>
      <c r="F989" s="232">
        <v>620</v>
      </c>
      <c r="G989" s="234">
        <f t="shared" si="17"/>
        <v>100</v>
      </c>
    </row>
    <row r="990" spans="1:7" x14ac:dyDescent="0.2">
      <c r="A990" s="229">
        <v>4378</v>
      </c>
      <c r="B990" s="230">
        <v>5321</v>
      </c>
      <c r="C990" s="231" t="s">
        <v>218</v>
      </c>
      <c r="D990" s="232">
        <v>0</v>
      </c>
      <c r="E990" s="233">
        <v>4460</v>
      </c>
      <c r="F990" s="232">
        <v>4460</v>
      </c>
      <c r="G990" s="234">
        <f t="shared" si="17"/>
        <v>100</v>
      </c>
    </row>
    <row r="991" spans="1:7" x14ac:dyDescent="0.2">
      <c r="A991" s="229">
        <v>4378</v>
      </c>
      <c r="B991" s="230">
        <v>5621</v>
      </c>
      <c r="C991" s="231" t="s">
        <v>308</v>
      </c>
      <c r="D991" s="232">
        <v>2203</v>
      </c>
      <c r="E991" s="233">
        <v>2203</v>
      </c>
      <c r="F991" s="232">
        <v>2203</v>
      </c>
      <c r="G991" s="234">
        <f t="shared" si="17"/>
        <v>100</v>
      </c>
    </row>
    <row r="992" spans="1:7" x14ac:dyDescent="0.2">
      <c r="A992" s="229">
        <v>4378</v>
      </c>
      <c r="B992" s="230">
        <v>5622</v>
      </c>
      <c r="C992" s="231" t="s">
        <v>309</v>
      </c>
      <c r="D992" s="232">
        <v>2189</v>
      </c>
      <c r="E992" s="233">
        <v>2189</v>
      </c>
      <c r="F992" s="232">
        <v>2189</v>
      </c>
      <c r="G992" s="234">
        <f t="shared" si="17"/>
        <v>100</v>
      </c>
    </row>
    <row r="993" spans="1:7" s="101" customFormat="1" x14ac:dyDescent="0.2">
      <c r="A993" s="235">
        <v>4378</v>
      </c>
      <c r="B993" s="236"/>
      <c r="C993" s="187" t="s">
        <v>124</v>
      </c>
      <c r="D993" s="237">
        <v>4392</v>
      </c>
      <c r="E993" s="238">
        <v>46836.4</v>
      </c>
      <c r="F993" s="237">
        <v>46836.4</v>
      </c>
      <c r="G993" s="239">
        <f t="shared" si="17"/>
        <v>100</v>
      </c>
    </row>
    <row r="994" spans="1:7" s="257" customFormat="1" x14ac:dyDescent="0.2">
      <c r="A994" s="229"/>
      <c r="B994" s="240"/>
      <c r="C994" s="240"/>
      <c r="D994" s="241"/>
      <c r="E994" s="241"/>
      <c r="F994" s="241"/>
      <c r="G994" s="256"/>
    </row>
    <row r="995" spans="1:7" x14ac:dyDescent="0.2">
      <c r="A995" s="242">
        <v>4379</v>
      </c>
      <c r="B995" s="243">
        <v>5011</v>
      </c>
      <c r="C995" s="244" t="s">
        <v>232</v>
      </c>
      <c r="D995" s="245">
        <v>0</v>
      </c>
      <c r="E995" s="246">
        <v>1517.68</v>
      </c>
      <c r="F995" s="245">
        <v>1113.2631699999999</v>
      </c>
      <c r="G995" s="247">
        <f t="shared" si="17"/>
        <v>73.352957804016654</v>
      </c>
    </row>
    <row r="996" spans="1:7" x14ac:dyDescent="0.2">
      <c r="A996" s="229">
        <v>4379</v>
      </c>
      <c r="B996" s="230">
        <v>5021</v>
      </c>
      <c r="C996" s="231" t="s">
        <v>203</v>
      </c>
      <c r="D996" s="232">
        <v>0</v>
      </c>
      <c r="E996" s="233">
        <v>1799.38</v>
      </c>
      <c r="F996" s="232">
        <v>1363.8720000000001</v>
      </c>
      <c r="G996" s="234">
        <f t="shared" si="17"/>
        <v>75.796774444530897</v>
      </c>
    </row>
    <row r="997" spans="1:7" x14ac:dyDescent="0.2">
      <c r="A997" s="229">
        <v>4379</v>
      </c>
      <c r="B997" s="230">
        <v>5031</v>
      </c>
      <c r="C997" s="231" t="s">
        <v>233</v>
      </c>
      <c r="D997" s="232">
        <v>0</v>
      </c>
      <c r="E997" s="233">
        <v>679.43</v>
      </c>
      <c r="F997" s="232">
        <v>474.87299999999999</v>
      </c>
      <c r="G997" s="234">
        <f t="shared" si="17"/>
        <v>69.89285136069941</v>
      </c>
    </row>
    <row r="998" spans="1:7" x14ac:dyDescent="0.2">
      <c r="A998" s="229">
        <v>4379</v>
      </c>
      <c r="B998" s="230">
        <v>5032</v>
      </c>
      <c r="C998" s="231" t="s">
        <v>234</v>
      </c>
      <c r="D998" s="232">
        <v>0</v>
      </c>
      <c r="E998" s="233">
        <v>244.6</v>
      </c>
      <c r="F998" s="232">
        <v>170.89900000000003</v>
      </c>
      <c r="G998" s="234">
        <f t="shared" si="17"/>
        <v>69.868765331152915</v>
      </c>
    </row>
    <row r="999" spans="1:7" x14ac:dyDescent="0.2">
      <c r="A999" s="229">
        <v>4379</v>
      </c>
      <c r="B999" s="230">
        <v>5038</v>
      </c>
      <c r="C999" s="231" t="s">
        <v>235</v>
      </c>
      <c r="D999" s="232">
        <v>0</v>
      </c>
      <c r="E999" s="233">
        <v>11.64</v>
      </c>
      <c r="F999" s="232">
        <v>7.8820000000000006</v>
      </c>
      <c r="G999" s="234">
        <f t="shared" si="17"/>
        <v>67.714776632302403</v>
      </c>
    </row>
    <row r="1000" spans="1:7" x14ac:dyDescent="0.2">
      <c r="A1000" s="229">
        <v>4379</v>
      </c>
      <c r="B1000" s="230">
        <v>5136</v>
      </c>
      <c r="C1000" s="231" t="s">
        <v>264</v>
      </c>
      <c r="D1000" s="232">
        <v>0</v>
      </c>
      <c r="E1000" s="233">
        <v>2</v>
      </c>
      <c r="F1000" s="232">
        <v>1.7450000000000001</v>
      </c>
      <c r="G1000" s="234">
        <f t="shared" si="17"/>
        <v>87.25</v>
      </c>
    </row>
    <row r="1001" spans="1:7" x14ac:dyDescent="0.2">
      <c r="A1001" s="229">
        <v>4379</v>
      </c>
      <c r="B1001" s="230">
        <v>5137</v>
      </c>
      <c r="C1001" s="231" t="s">
        <v>197</v>
      </c>
      <c r="D1001" s="232">
        <v>0</v>
      </c>
      <c r="E1001" s="233">
        <v>175</v>
      </c>
      <c r="F1001" s="232">
        <v>116.51399999999998</v>
      </c>
      <c r="G1001" s="234">
        <f t="shared" si="17"/>
        <v>66.579428571428551</v>
      </c>
    </row>
    <row r="1002" spans="1:7" x14ac:dyDescent="0.2">
      <c r="A1002" s="229">
        <v>4379</v>
      </c>
      <c r="B1002" s="230">
        <v>5139</v>
      </c>
      <c r="C1002" s="231" t="s">
        <v>187</v>
      </c>
      <c r="D1002" s="232">
        <v>0</v>
      </c>
      <c r="E1002" s="233">
        <v>296.18</v>
      </c>
      <c r="F1002" s="232">
        <v>134.08260999999999</v>
      </c>
      <c r="G1002" s="234">
        <f t="shared" si="17"/>
        <v>45.270649604969947</v>
      </c>
    </row>
    <row r="1003" spans="1:7" x14ac:dyDescent="0.2">
      <c r="A1003" s="229">
        <v>4379</v>
      </c>
      <c r="B1003" s="230">
        <v>5162</v>
      </c>
      <c r="C1003" s="231" t="s">
        <v>236</v>
      </c>
      <c r="D1003" s="232">
        <v>0</v>
      </c>
      <c r="E1003" s="233">
        <v>16</v>
      </c>
      <c r="F1003" s="232">
        <v>12.29144</v>
      </c>
      <c r="G1003" s="234">
        <f t="shared" si="17"/>
        <v>76.8215</v>
      </c>
    </row>
    <row r="1004" spans="1:7" x14ac:dyDescent="0.2">
      <c r="A1004" s="229">
        <v>4379</v>
      </c>
      <c r="B1004" s="230">
        <v>5164</v>
      </c>
      <c r="C1004" s="231" t="s">
        <v>198</v>
      </c>
      <c r="D1004" s="232">
        <v>0</v>
      </c>
      <c r="E1004" s="233">
        <v>110.5</v>
      </c>
      <c r="F1004" s="232">
        <v>48.461999999999996</v>
      </c>
      <c r="G1004" s="234">
        <f t="shared" si="17"/>
        <v>43.857013574660627</v>
      </c>
    </row>
    <row r="1005" spans="1:7" x14ac:dyDescent="0.2">
      <c r="A1005" s="229">
        <v>4379</v>
      </c>
      <c r="B1005" s="230">
        <v>5166</v>
      </c>
      <c r="C1005" s="231" t="s">
        <v>208</v>
      </c>
      <c r="D1005" s="232">
        <v>0</v>
      </c>
      <c r="E1005" s="233">
        <v>100</v>
      </c>
      <c r="F1005" s="232">
        <v>60.5</v>
      </c>
      <c r="G1005" s="234">
        <f t="shared" si="17"/>
        <v>60.5</v>
      </c>
    </row>
    <row r="1006" spans="1:7" x14ac:dyDescent="0.2">
      <c r="A1006" s="229">
        <v>4379</v>
      </c>
      <c r="B1006" s="230">
        <v>5167</v>
      </c>
      <c r="C1006" s="231" t="s">
        <v>209</v>
      </c>
      <c r="D1006" s="232">
        <v>0</v>
      </c>
      <c r="E1006" s="233">
        <v>2665.48</v>
      </c>
      <c r="F1006" s="232">
        <v>2108.7203</v>
      </c>
      <c r="G1006" s="234">
        <f t="shared" si="17"/>
        <v>79.112216186202858</v>
      </c>
    </row>
    <row r="1007" spans="1:7" x14ac:dyDescent="0.2">
      <c r="A1007" s="229">
        <v>4379</v>
      </c>
      <c r="B1007" s="230">
        <v>5169</v>
      </c>
      <c r="C1007" s="231" t="s">
        <v>188</v>
      </c>
      <c r="D1007" s="232">
        <v>12045</v>
      </c>
      <c r="E1007" s="233">
        <v>152271.28</v>
      </c>
      <c r="F1007" s="232">
        <v>3510.6469999999995</v>
      </c>
      <c r="G1007" s="234">
        <f t="shared" si="17"/>
        <v>2.3055214351649238</v>
      </c>
    </row>
    <row r="1008" spans="1:7" x14ac:dyDescent="0.2">
      <c r="A1008" s="229">
        <v>4379</v>
      </c>
      <c r="B1008" s="230">
        <v>5173</v>
      </c>
      <c r="C1008" s="231" t="s">
        <v>212</v>
      </c>
      <c r="D1008" s="232">
        <v>0</v>
      </c>
      <c r="E1008" s="233">
        <v>326</v>
      </c>
      <c r="F1008" s="232">
        <v>140.58499999999998</v>
      </c>
      <c r="G1008" s="234">
        <f t="shared" si="17"/>
        <v>43.124233128834348</v>
      </c>
    </row>
    <row r="1009" spans="1:7" x14ac:dyDescent="0.2">
      <c r="A1009" s="229">
        <v>4379</v>
      </c>
      <c r="B1009" s="230">
        <v>5175</v>
      </c>
      <c r="C1009" s="231" t="s">
        <v>189</v>
      </c>
      <c r="D1009" s="232">
        <v>0</v>
      </c>
      <c r="E1009" s="233">
        <v>282.42</v>
      </c>
      <c r="F1009" s="232">
        <v>140.68199999999996</v>
      </c>
      <c r="G1009" s="234">
        <f t="shared" si="17"/>
        <v>49.813044401954521</v>
      </c>
    </row>
    <row r="1010" spans="1:7" x14ac:dyDescent="0.2">
      <c r="A1010" s="229">
        <v>4379</v>
      </c>
      <c r="B1010" s="230">
        <v>5176</v>
      </c>
      <c r="C1010" s="231" t="s">
        <v>294</v>
      </c>
      <c r="D1010" s="232">
        <v>0</v>
      </c>
      <c r="E1010" s="233">
        <v>11</v>
      </c>
      <c r="F1010" s="232">
        <v>11</v>
      </c>
      <c r="G1010" s="234">
        <f t="shared" si="17"/>
        <v>100</v>
      </c>
    </row>
    <row r="1011" spans="1:7" x14ac:dyDescent="0.2">
      <c r="A1011" s="229">
        <v>4379</v>
      </c>
      <c r="B1011" s="230">
        <v>5194</v>
      </c>
      <c r="C1011" s="231" t="s">
        <v>214</v>
      </c>
      <c r="D1011" s="232">
        <v>0</v>
      </c>
      <c r="E1011" s="233">
        <v>38</v>
      </c>
      <c r="F1011" s="232">
        <v>0</v>
      </c>
      <c r="G1011" s="234">
        <f t="shared" si="17"/>
        <v>0</v>
      </c>
    </row>
    <row r="1012" spans="1:7" x14ac:dyDescent="0.2">
      <c r="A1012" s="229">
        <v>4379</v>
      </c>
      <c r="B1012" s="230">
        <v>5221</v>
      </c>
      <c r="C1012" s="231" t="s">
        <v>217</v>
      </c>
      <c r="D1012" s="232">
        <v>0</v>
      </c>
      <c r="E1012" s="233">
        <v>2850</v>
      </c>
      <c r="F1012" s="232">
        <v>2850</v>
      </c>
      <c r="G1012" s="234">
        <f t="shared" si="17"/>
        <v>100</v>
      </c>
    </row>
    <row r="1013" spans="1:7" x14ac:dyDescent="0.2">
      <c r="A1013" s="229">
        <v>4379</v>
      </c>
      <c r="B1013" s="230">
        <v>5222</v>
      </c>
      <c r="C1013" s="231" t="s">
        <v>191</v>
      </c>
      <c r="D1013" s="232">
        <v>0</v>
      </c>
      <c r="E1013" s="233">
        <v>6266.9</v>
      </c>
      <c r="F1013" s="232">
        <v>6264.7929999999997</v>
      </c>
      <c r="G1013" s="234">
        <f t="shared" si="17"/>
        <v>99.966378911423519</v>
      </c>
    </row>
    <row r="1014" spans="1:7" x14ac:dyDescent="0.2">
      <c r="A1014" s="229">
        <v>4379</v>
      </c>
      <c r="B1014" s="230">
        <v>5223</v>
      </c>
      <c r="C1014" s="231" t="s">
        <v>251</v>
      </c>
      <c r="D1014" s="232">
        <v>0</v>
      </c>
      <c r="E1014" s="233">
        <v>9766</v>
      </c>
      <c r="F1014" s="232">
        <v>9766</v>
      </c>
      <c r="G1014" s="234">
        <f t="shared" si="17"/>
        <v>100</v>
      </c>
    </row>
    <row r="1015" spans="1:7" x14ac:dyDescent="0.2">
      <c r="A1015" s="229">
        <v>4379</v>
      </c>
      <c r="B1015" s="230">
        <v>5229</v>
      </c>
      <c r="C1015" s="231" t="s">
        <v>199</v>
      </c>
      <c r="D1015" s="232">
        <v>4000</v>
      </c>
      <c r="E1015" s="233">
        <v>180</v>
      </c>
      <c r="F1015" s="232">
        <v>180</v>
      </c>
      <c r="G1015" s="234">
        <f t="shared" si="17"/>
        <v>100</v>
      </c>
    </row>
    <row r="1016" spans="1:7" x14ac:dyDescent="0.2">
      <c r="A1016" s="229">
        <v>4379</v>
      </c>
      <c r="B1016" s="230">
        <v>5321</v>
      </c>
      <c r="C1016" s="231" t="s">
        <v>218</v>
      </c>
      <c r="D1016" s="232">
        <v>0</v>
      </c>
      <c r="E1016" s="233">
        <v>885</v>
      </c>
      <c r="F1016" s="232">
        <v>885</v>
      </c>
      <c r="G1016" s="234">
        <f t="shared" si="17"/>
        <v>100</v>
      </c>
    </row>
    <row r="1017" spans="1:7" x14ac:dyDescent="0.2">
      <c r="A1017" s="229">
        <v>4379</v>
      </c>
      <c r="B1017" s="230">
        <v>5336</v>
      </c>
      <c r="C1017" s="231" t="s">
        <v>240</v>
      </c>
      <c r="D1017" s="232">
        <v>0</v>
      </c>
      <c r="E1017" s="233">
        <v>1540</v>
      </c>
      <c r="F1017" s="232">
        <v>1540</v>
      </c>
      <c r="G1017" s="234">
        <f t="shared" si="17"/>
        <v>100</v>
      </c>
    </row>
    <row r="1018" spans="1:7" x14ac:dyDescent="0.2">
      <c r="A1018" s="229">
        <v>4379</v>
      </c>
      <c r="B1018" s="230">
        <v>5621</v>
      </c>
      <c r="C1018" s="231" t="s">
        <v>308</v>
      </c>
      <c r="D1018" s="232">
        <v>700</v>
      </c>
      <c r="E1018" s="233">
        <v>700</v>
      </c>
      <c r="F1018" s="232">
        <v>700</v>
      </c>
      <c r="G1018" s="234">
        <f t="shared" si="17"/>
        <v>100</v>
      </c>
    </row>
    <row r="1019" spans="1:7" x14ac:dyDescent="0.2">
      <c r="A1019" s="229">
        <v>4379</v>
      </c>
      <c r="B1019" s="230">
        <v>5622</v>
      </c>
      <c r="C1019" s="231" t="s">
        <v>309</v>
      </c>
      <c r="D1019" s="232">
        <v>1398</v>
      </c>
      <c r="E1019" s="233">
        <v>1398</v>
      </c>
      <c r="F1019" s="232">
        <v>1398</v>
      </c>
      <c r="G1019" s="234">
        <f t="shared" si="17"/>
        <v>100</v>
      </c>
    </row>
    <row r="1020" spans="1:7" x14ac:dyDescent="0.2">
      <c r="A1020" s="229">
        <v>4379</v>
      </c>
      <c r="B1020" s="230">
        <v>5909</v>
      </c>
      <c r="C1020" s="231" t="s">
        <v>238</v>
      </c>
      <c r="D1020" s="232">
        <v>0</v>
      </c>
      <c r="E1020" s="233">
        <v>172.31</v>
      </c>
      <c r="F1020" s="232">
        <v>132.27557000000002</v>
      </c>
      <c r="G1020" s="234">
        <f t="shared" ref="G1020:G1091" si="18">F1020/E1020*100</f>
        <v>76.766043758342533</v>
      </c>
    </row>
    <row r="1021" spans="1:7" s="101" customFormat="1" x14ac:dyDescent="0.2">
      <c r="A1021" s="235">
        <v>4379</v>
      </c>
      <c r="B1021" s="236"/>
      <c r="C1021" s="187" t="s">
        <v>330</v>
      </c>
      <c r="D1021" s="237">
        <v>18143</v>
      </c>
      <c r="E1021" s="238">
        <v>184304.8</v>
      </c>
      <c r="F1021" s="237">
        <v>33132.087090000001</v>
      </c>
      <c r="G1021" s="239">
        <f t="shared" si="18"/>
        <v>17.976790127007003</v>
      </c>
    </row>
    <row r="1022" spans="1:7" s="257" customFormat="1" x14ac:dyDescent="0.2">
      <c r="A1022" s="229"/>
      <c r="B1022" s="240"/>
      <c r="C1022" s="240"/>
      <c r="D1022" s="241"/>
      <c r="E1022" s="241"/>
      <c r="F1022" s="241"/>
      <c r="G1022" s="256"/>
    </row>
    <row r="1023" spans="1:7" x14ac:dyDescent="0.2">
      <c r="A1023" s="242">
        <v>4399</v>
      </c>
      <c r="B1023" s="243">
        <v>5011</v>
      </c>
      <c r="C1023" s="244" t="s">
        <v>232</v>
      </c>
      <c r="D1023" s="245">
        <v>0</v>
      </c>
      <c r="E1023" s="246">
        <v>2421.4499999999998</v>
      </c>
      <c r="F1023" s="245">
        <v>2328.3163500000001</v>
      </c>
      <c r="G1023" s="247">
        <f t="shared" si="18"/>
        <v>96.153806603481399</v>
      </c>
    </row>
    <row r="1024" spans="1:7" x14ac:dyDescent="0.2">
      <c r="A1024" s="229">
        <v>4399</v>
      </c>
      <c r="B1024" s="230">
        <v>5021</v>
      </c>
      <c r="C1024" s="231" t="s">
        <v>203</v>
      </c>
      <c r="D1024" s="232">
        <v>0</v>
      </c>
      <c r="E1024" s="233">
        <v>2142.92</v>
      </c>
      <c r="F1024" s="232">
        <v>2012.24</v>
      </c>
      <c r="G1024" s="234">
        <f t="shared" si="18"/>
        <v>93.901778881152822</v>
      </c>
    </row>
    <row r="1025" spans="1:7" x14ac:dyDescent="0.2">
      <c r="A1025" s="229">
        <v>4399</v>
      </c>
      <c r="B1025" s="230">
        <v>5031</v>
      </c>
      <c r="C1025" s="231" t="s">
        <v>233</v>
      </c>
      <c r="D1025" s="232">
        <v>0</v>
      </c>
      <c r="E1025" s="233">
        <v>794.60799999999995</v>
      </c>
      <c r="F1025" s="232">
        <v>782.971</v>
      </c>
      <c r="G1025" s="234">
        <f t="shared" si="18"/>
        <v>98.535504298975098</v>
      </c>
    </row>
    <row r="1026" spans="1:7" x14ac:dyDescent="0.2">
      <c r="A1026" s="229">
        <v>4399</v>
      </c>
      <c r="B1026" s="230">
        <v>5032</v>
      </c>
      <c r="C1026" s="231" t="s">
        <v>234</v>
      </c>
      <c r="D1026" s="232">
        <v>0</v>
      </c>
      <c r="E1026" s="233">
        <v>286.12200000000001</v>
      </c>
      <c r="F1026" s="232">
        <v>281.81799999999998</v>
      </c>
      <c r="G1026" s="234">
        <f t="shared" si="18"/>
        <v>98.495746569645107</v>
      </c>
    </row>
    <row r="1027" spans="1:7" x14ac:dyDescent="0.2">
      <c r="A1027" s="229">
        <v>4399</v>
      </c>
      <c r="B1027" s="230">
        <v>5038</v>
      </c>
      <c r="C1027" s="231" t="s">
        <v>235</v>
      </c>
      <c r="D1027" s="232">
        <v>0</v>
      </c>
      <c r="E1027" s="233">
        <v>13.617000000000001</v>
      </c>
      <c r="F1027" s="232">
        <v>13.084</v>
      </c>
      <c r="G1027" s="234">
        <f t="shared" si="18"/>
        <v>96.085775134023649</v>
      </c>
    </row>
    <row r="1028" spans="1:7" x14ac:dyDescent="0.2">
      <c r="A1028" s="229">
        <v>4399</v>
      </c>
      <c r="B1028" s="230">
        <v>5139</v>
      </c>
      <c r="C1028" s="231" t="s">
        <v>187</v>
      </c>
      <c r="D1028" s="232">
        <v>0</v>
      </c>
      <c r="E1028" s="233">
        <v>22.81</v>
      </c>
      <c r="F1028" s="232">
        <v>13.381000000000002</v>
      </c>
      <c r="G1028" s="234">
        <f t="shared" si="18"/>
        <v>58.66286716352478</v>
      </c>
    </row>
    <row r="1029" spans="1:7" x14ac:dyDescent="0.2">
      <c r="A1029" s="229">
        <v>4399</v>
      </c>
      <c r="B1029" s="230">
        <v>5162</v>
      </c>
      <c r="C1029" s="231" t="s">
        <v>236</v>
      </c>
      <c r="D1029" s="232">
        <v>0</v>
      </c>
      <c r="E1029" s="233">
        <v>10.55</v>
      </c>
      <c r="F1029" s="232">
        <v>9.4424799999999998</v>
      </c>
      <c r="G1029" s="234">
        <f t="shared" si="18"/>
        <v>89.502180094786723</v>
      </c>
    </row>
    <row r="1030" spans="1:7" x14ac:dyDescent="0.2">
      <c r="A1030" s="229">
        <v>4399</v>
      </c>
      <c r="B1030" s="230">
        <v>5164</v>
      </c>
      <c r="C1030" s="231" t="s">
        <v>198</v>
      </c>
      <c r="D1030" s="232">
        <v>0</v>
      </c>
      <c r="E1030" s="233">
        <v>213.26</v>
      </c>
      <c r="F1030" s="232">
        <v>120.89</v>
      </c>
      <c r="G1030" s="234">
        <f t="shared" si="18"/>
        <v>56.686673544030761</v>
      </c>
    </row>
    <row r="1031" spans="1:7" x14ac:dyDescent="0.2">
      <c r="A1031" s="229">
        <v>4399</v>
      </c>
      <c r="B1031" s="230">
        <v>5166</v>
      </c>
      <c r="C1031" s="231" t="s">
        <v>208</v>
      </c>
      <c r="D1031" s="232">
        <v>240</v>
      </c>
      <c r="E1031" s="233">
        <v>2096.0729999999999</v>
      </c>
      <c r="F1031" s="232">
        <v>1763.0840000000001</v>
      </c>
      <c r="G1031" s="234">
        <f t="shared" si="18"/>
        <v>84.113673521866843</v>
      </c>
    </row>
    <row r="1032" spans="1:7" x14ac:dyDescent="0.2">
      <c r="A1032" s="229">
        <v>4399</v>
      </c>
      <c r="B1032" s="230">
        <v>5167</v>
      </c>
      <c r="C1032" s="231" t="s">
        <v>209</v>
      </c>
      <c r="D1032" s="232">
        <v>0</v>
      </c>
      <c r="E1032" s="233">
        <v>141.898</v>
      </c>
      <c r="F1032" s="232">
        <v>108.6096</v>
      </c>
      <c r="G1032" s="234">
        <f t="shared" si="18"/>
        <v>76.540613680249194</v>
      </c>
    </row>
    <row r="1033" spans="1:7" x14ac:dyDescent="0.2">
      <c r="A1033" s="229">
        <v>4399</v>
      </c>
      <c r="B1033" s="230">
        <v>5168</v>
      </c>
      <c r="C1033" s="231" t="s">
        <v>210</v>
      </c>
      <c r="D1033" s="232">
        <v>60</v>
      </c>
      <c r="E1033" s="233">
        <v>60</v>
      </c>
      <c r="F1033" s="232">
        <v>0</v>
      </c>
      <c r="G1033" s="234">
        <f t="shared" si="18"/>
        <v>0</v>
      </c>
    </row>
    <row r="1034" spans="1:7" x14ac:dyDescent="0.2">
      <c r="A1034" s="229">
        <v>4399</v>
      </c>
      <c r="B1034" s="230">
        <v>5169</v>
      </c>
      <c r="C1034" s="231" t="s">
        <v>188</v>
      </c>
      <c r="D1034" s="232">
        <v>1239</v>
      </c>
      <c r="E1034" s="233">
        <v>4086.99</v>
      </c>
      <c r="F1034" s="232">
        <v>16.87</v>
      </c>
      <c r="G1034" s="234">
        <f t="shared" si="18"/>
        <v>0.41277321451728538</v>
      </c>
    </row>
    <row r="1035" spans="1:7" x14ac:dyDescent="0.2">
      <c r="A1035" s="229">
        <v>4399</v>
      </c>
      <c r="B1035" s="230">
        <v>5173</v>
      </c>
      <c r="C1035" s="231" t="s">
        <v>212</v>
      </c>
      <c r="D1035" s="232">
        <v>0</v>
      </c>
      <c r="E1035" s="233">
        <v>40.31</v>
      </c>
      <c r="F1035" s="232">
        <v>27.172999999999995</v>
      </c>
      <c r="G1035" s="234">
        <f t="shared" si="18"/>
        <v>67.410071942446024</v>
      </c>
    </row>
    <row r="1036" spans="1:7" x14ac:dyDescent="0.2">
      <c r="A1036" s="229">
        <v>4399</v>
      </c>
      <c r="B1036" s="230">
        <v>5175</v>
      </c>
      <c r="C1036" s="231" t="s">
        <v>189</v>
      </c>
      <c r="D1036" s="232">
        <v>0</v>
      </c>
      <c r="E1036" s="233">
        <v>356.6</v>
      </c>
      <c r="F1036" s="232">
        <v>143.58000000000001</v>
      </c>
      <c r="G1036" s="234">
        <f t="shared" si="18"/>
        <v>40.263600673022999</v>
      </c>
    </row>
    <row r="1037" spans="1:7" x14ac:dyDescent="0.2">
      <c r="A1037" s="229">
        <v>4399</v>
      </c>
      <c r="B1037" s="230">
        <v>5212</v>
      </c>
      <c r="C1037" s="231" t="s">
        <v>215</v>
      </c>
      <c r="D1037" s="232">
        <v>0</v>
      </c>
      <c r="E1037" s="233">
        <v>150</v>
      </c>
      <c r="F1037" s="232">
        <v>150</v>
      </c>
      <c r="G1037" s="234">
        <f t="shared" si="18"/>
        <v>100</v>
      </c>
    </row>
    <row r="1038" spans="1:7" x14ac:dyDescent="0.2">
      <c r="A1038" s="229">
        <v>4399</v>
      </c>
      <c r="B1038" s="230">
        <v>5213</v>
      </c>
      <c r="C1038" s="231" t="s">
        <v>190</v>
      </c>
      <c r="D1038" s="232">
        <v>200</v>
      </c>
      <c r="E1038" s="233">
        <v>817.3</v>
      </c>
      <c r="F1038" s="232">
        <v>817.3</v>
      </c>
      <c r="G1038" s="234">
        <f t="shared" si="18"/>
        <v>100</v>
      </c>
    </row>
    <row r="1039" spans="1:7" x14ac:dyDescent="0.2">
      <c r="A1039" s="229">
        <v>4399</v>
      </c>
      <c r="B1039" s="230">
        <v>5221</v>
      </c>
      <c r="C1039" s="231" t="s">
        <v>217</v>
      </c>
      <c r="D1039" s="232">
        <v>720</v>
      </c>
      <c r="E1039" s="233">
        <v>1516.6</v>
      </c>
      <c r="F1039" s="232">
        <v>1516.6</v>
      </c>
      <c r="G1039" s="234">
        <f t="shared" si="18"/>
        <v>100</v>
      </c>
    </row>
    <row r="1040" spans="1:7" x14ac:dyDescent="0.2">
      <c r="A1040" s="229">
        <v>4399</v>
      </c>
      <c r="B1040" s="230">
        <v>5222</v>
      </c>
      <c r="C1040" s="231" t="s">
        <v>191</v>
      </c>
      <c r="D1040" s="232">
        <v>1780</v>
      </c>
      <c r="E1040" s="233">
        <v>1426.8</v>
      </c>
      <c r="F1040" s="232">
        <v>1414.6410000000001</v>
      </c>
      <c r="G1040" s="234">
        <f t="shared" si="18"/>
        <v>99.147813288477721</v>
      </c>
    </row>
    <row r="1041" spans="1:15" x14ac:dyDescent="0.2">
      <c r="A1041" s="229">
        <v>4399</v>
      </c>
      <c r="B1041" s="230">
        <v>5223</v>
      </c>
      <c r="C1041" s="231" t="s">
        <v>251</v>
      </c>
      <c r="D1041" s="232">
        <v>0</v>
      </c>
      <c r="E1041" s="233">
        <v>449</v>
      </c>
      <c r="F1041" s="232">
        <v>449</v>
      </c>
      <c r="G1041" s="234">
        <f t="shared" si="18"/>
        <v>100</v>
      </c>
    </row>
    <row r="1042" spans="1:15" x14ac:dyDescent="0.2">
      <c r="A1042" s="229">
        <v>4399</v>
      </c>
      <c r="B1042" s="230">
        <v>5229</v>
      </c>
      <c r="C1042" s="231" t="s">
        <v>199</v>
      </c>
      <c r="D1042" s="232">
        <v>88200</v>
      </c>
      <c r="E1042" s="233">
        <v>300</v>
      </c>
      <c r="F1042" s="232">
        <v>300</v>
      </c>
      <c r="G1042" s="234">
        <f t="shared" si="18"/>
        <v>100</v>
      </c>
    </row>
    <row r="1043" spans="1:15" x14ac:dyDescent="0.2">
      <c r="A1043" s="229">
        <v>4399</v>
      </c>
      <c r="B1043" s="230">
        <v>5332</v>
      </c>
      <c r="C1043" s="231" t="s">
        <v>220</v>
      </c>
      <c r="D1043" s="232">
        <v>0</v>
      </c>
      <c r="E1043" s="233">
        <v>198.82</v>
      </c>
      <c r="F1043" s="232">
        <v>198.82</v>
      </c>
      <c r="G1043" s="234">
        <f t="shared" si="18"/>
        <v>100</v>
      </c>
    </row>
    <row r="1044" spans="1:15" x14ac:dyDescent="0.2">
      <c r="A1044" s="229">
        <v>4399</v>
      </c>
      <c r="B1044" s="230">
        <v>5492</v>
      </c>
      <c r="C1044" s="231" t="s">
        <v>266</v>
      </c>
      <c r="D1044" s="232">
        <v>0</v>
      </c>
      <c r="E1044" s="233">
        <v>36.299999999999997</v>
      </c>
      <c r="F1044" s="232">
        <v>36.299999999999997</v>
      </c>
      <c r="G1044" s="234">
        <f t="shared" si="18"/>
        <v>100</v>
      </c>
    </row>
    <row r="1045" spans="1:15" s="101" customFormat="1" x14ac:dyDescent="0.2">
      <c r="A1045" s="235">
        <v>4399</v>
      </c>
      <c r="B1045" s="236"/>
      <c r="C1045" s="187" t="s">
        <v>126</v>
      </c>
      <c r="D1045" s="237">
        <v>92439</v>
      </c>
      <c r="E1045" s="238">
        <v>17582.027999999998</v>
      </c>
      <c r="F1045" s="237">
        <v>12504.120429999999</v>
      </c>
      <c r="G1045" s="239">
        <f t="shared" si="18"/>
        <v>71.118760759566541</v>
      </c>
    </row>
    <row r="1046" spans="1:15" s="182" customFormat="1" x14ac:dyDescent="0.2">
      <c r="A1046" s="229"/>
      <c r="B1046" s="240"/>
      <c r="C1046" s="231"/>
      <c r="D1046" s="248"/>
      <c r="E1046" s="248"/>
      <c r="F1046" s="248"/>
      <c r="G1046" s="234"/>
    </row>
    <row r="1047" spans="1:15" s="182" customFormat="1" x14ac:dyDescent="0.2">
      <c r="A1047" s="1070" t="s">
        <v>331</v>
      </c>
      <c r="B1047" s="1071"/>
      <c r="C1047" s="1071"/>
      <c r="D1047" s="249">
        <v>530820</v>
      </c>
      <c r="E1047" s="250">
        <v>2421943.87</v>
      </c>
      <c r="F1047" s="249">
        <v>2210135.7313299999</v>
      </c>
      <c r="G1047" s="251">
        <f t="shared" ref="G1047" si="19">F1047/E1047*100</f>
        <v>91.254622318311604</v>
      </c>
      <c r="I1047" s="183"/>
      <c r="J1047" s="183"/>
      <c r="K1047" s="183"/>
      <c r="L1047" s="183"/>
      <c r="M1047" s="183"/>
      <c r="N1047" s="183"/>
      <c r="O1047" s="183"/>
    </row>
    <row r="1048" spans="1:15" s="257" customFormat="1" x14ac:dyDescent="0.2">
      <c r="A1048" s="229"/>
      <c r="B1048" s="240"/>
      <c r="C1048" s="240"/>
      <c r="D1048" s="241"/>
      <c r="E1048" s="241"/>
      <c r="F1048" s="241"/>
      <c r="G1048" s="256"/>
    </row>
    <row r="1049" spans="1:15" x14ac:dyDescent="0.2">
      <c r="A1049" s="242">
        <v>5212</v>
      </c>
      <c r="B1049" s="243">
        <v>5137</v>
      </c>
      <c r="C1049" s="244" t="s">
        <v>197</v>
      </c>
      <c r="D1049" s="245">
        <v>2350</v>
      </c>
      <c r="E1049" s="246">
        <v>2350</v>
      </c>
      <c r="F1049" s="245">
        <v>2331.67</v>
      </c>
      <c r="G1049" s="247">
        <f t="shared" si="18"/>
        <v>99.220000000000013</v>
      </c>
    </row>
    <row r="1050" spans="1:15" x14ac:dyDescent="0.2">
      <c r="A1050" s="229">
        <v>5212</v>
      </c>
      <c r="B1050" s="230">
        <v>5169</v>
      </c>
      <c r="C1050" s="231" t="s">
        <v>188</v>
      </c>
      <c r="D1050" s="232">
        <v>0</v>
      </c>
      <c r="E1050" s="233">
        <v>4000</v>
      </c>
      <c r="F1050" s="232">
        <v>0</v>
      </c>
      <c r="G1050" s="234">
        <f t="shared" si="18"/>
        <v>0</v>
      </c>
    </row>
    <row r="1051" spans="1:15" s="101" customFormat="1" x14ac:dyDescent="0.2">
      <c r="A1051" s="235">
        <v>5212</v>
      </c>
      <c r="B1051" s="236"/>
      <c r="C1051" s="187" t="s">
        <v>332</v>
      </c>
      <c r="D1051" s="237">
        <v>2350</v>
      </c>
      <c r="E1051" s="238">
        <v>6350</v>
      </c>
      <c r="F1051" s="237">
        <v>2331.67</v>
      </c>
      <c r="G1051" s="239">
        <f t="shared" si="18"/>
        <v>36.719212598425202</v>
      </c>
    </row>
    <row r="1052" spans="1:15" s="257" customFormat="1" x14ac:dyDescent="0.2">
      <c r="A1052" s="229"/>
      <c r="B1052" s="240"/>
      <c r="C1052" s="240"/>
      <c r="D1052" s="241"/>
      <c r="E1052" s="241"/>
      <c r="F1052" s="241"/>
      <c r="G1052" s="256"/>
    </row>
    <row r="1053" spans="1:15" x14ac:dyDescent="0.2">
      <c r="A1053" s="242">
        <v>5273</v>
      </c>
      <c r="B1053" s="243">
        <v>5042</v>
      </c>
      <c r="C1053" s="244" t="s">
        <v>263</v>
      </c>
      <c r="D1053" s="245">
        <v>0</v>
      </c>
      <c r="E1053" s="246">
        <v>93.2</v>
      </c>
      <c r="F1053" s="245">
        <v>93.17</v>
      </c>
      <c r="G1053" s="247">
        <f t="shared" si="18"/>
        <v>99.967811158798284</v>
      </c>
    </row>
    <row r="1054" spans="1:15" x14ac:dyDescent="0.2">
      <c r="A1054" s="229">
        <v>5273</v>
      </c>
      <c r="B1054" s="230">
        <v>5132</v>
      </c>
      <c r="C1054" s="231" t="s">
        <v>333</v>
      </c>
      <c r="D1054" s="232">
        <v>25</v>
      </c>
      <c r="E1054" s="233">
        <v>25</v>
      </c>
      <c r="F1054" s="232">
        <v>14.773999999999999</v>
      </c>
      <c r="G1054" s="234">
        <f t="shared" si="18"/>
        <v>59.095999999999989</v>
      </c>
    </row>
    <row r="1055" spans="1:15" x14ac:dyDescent="0.2">
      <c r="A1055" s="229">
        <v>5273</v>
      </c>
      <c r="B1055" s="230">
        <v>5137</v>
      </c>
      <c r="C1055" s="231" t="s">
        <v>197</v>
      </c>
      <c r="D1055" s="232">
        <v>40</v>
      </c>
      <c r="E1055" s="233">
        <v>40</v>
      </c>
      <c r="F1055" s="232">
        <v>0</v>
      </c>
      <c r="G1055" s="234">
        <f t="shared" si="18"/>
        <v>0</v>
      </c>
    </row>
    <row r="1056" spans="1:15" x14ac:dyDescent="0.2">
      <c r="A1056" s="229">
        <v>5273</v>
      </c>
      <c r="B1056" s="230">
        <v>5139</v>
      </c>
      <c r="C1056" s="231" t="s">
        <v>187</v>
      </c>
      <c r="D1056" s="232">
        <v>10</v>
      </c>
      <c r="E1056" s="233">
        <v>10</v>
      </c>
      <c r="F1056" s="232">
        <v>0</v>
      </c>
      <c r="G1056" s="234">
        <f t="shared" si="18"/>
        <v>0</v>
      </c>
    </row>
    <row r="1057" spans="1:7" x14ac:dyDescent="0.2">
      <c r="A1057" s="229">
        <v>5273</v>
      </c>
      <c r="B1057" s="230">
        <v>5168</v>
      </c>
      <c r="C1057" s="231" t="s">
        <v>210</v>
      </c>
      <c r="D1057" s="232">
        <v>880</v>
      </c>
      <c r="E1057" s="233">
        <v>786.8</v>
      </c>
      <c r="F1057" s="232">
        <v>777.27463999999986</v>
      </c>
      <c r="G1057" s="234">
        <f t="shared" si="18"/>
        <v>98.789354346720884</v>
      </c>
    </row>
    <row r="1058" spans="1:7" x14ac:dyDescent="0.2">
      <c r="A1058" s="229">
        <v>5273</v>
      </c>
      <c r="B1058" s="230">
        <v>5175</v>
      </c>
      <c r="C1058" s="231" t="s">
        <v>189</v>
      </c>
      <c r="D1058" s="232">
        <v>15</v>
      </c>
      <c r="E1058" s="233">
        <v>15</v>
      </c>
      <c r="F1058" s="232">
        <v>0</v>
      </c>
      <c r="G1058" s="234">
        <f t="shared" si="18"/>
        <v>0</v>
      </c>
    </row>
    <row r="1059" spans="1:7" x14ac:dyDescent="0.2">
      <c r="A1059" s="229">
        <v>5273</v>
      </c>
      <c r="B1059" s="230">
        <v>5321</v>
      </c>
      <c r="C1059" s="231" t="s">
        <v>218</v>
      </c>
      <c r="D1059" s="232">
        <v>2573</v>
      </c>
      <c r="E1059" s="233">
        <v>2573</v>
      </c>
      <c r="F1059" s="232">
        <v>2573</v>
      </c>
      <c r="G1059" s="234">
        <f t="shared" si="18"/>
        <v>100</v>
      </c>
    </row>
    <row r="1060" spans="1:7" s="101" customFormat="1" x14ac:dyDescent="0.2">
      <c r="A1060" s="235">
        <v>5273</v>
      </c>
      <c r="B1060" s="236"/>
      <c r="C1060" s="187" t="s">
        <v>128</v>
      </c>
      <c r="D1060" s="237">
        <v>3543</v>
      </c>
      <c r="E1060" s="238">
        <v>3543</v>
      </c>
      <c r="F1060" s="237">
        <v>3458.2186399999996</v>
      </c>
      <c r="G1060" s="239">
        <f t="shared" si="18"/>
        <v>97.607074230877771</v>
      </c>
    </row>
    <row r="1061" spans="1:7" s="257" customFormat="1" x14ac:dyDescent="0.2">
      <c r="A1061" s="229"/>
      <c r="B1061" s="240"/>
      <c r="C1061" s="240"/>
      <c r="D1061" s="241"/>
      <c r="E1061" s="241"/>
      <c r="F1061" s="241"/>
      <c r="G1061" s="256"/>
    </row>
    <row r="1062" spans="1:7" x14ac:dyDescent="0.2">
      <c r="A1062" s="242">
        <v>5279</v>
      </c>
      <c r="B1062" s="243">
        <v>5139</v>
      </c>
      <c r="C1062" s="244" t="s">
        <v>187</v>
      </c>
      <c r="D1062" s="245">
        <v>10</v>
      </c>
      <c r="E1062" s="246">
        <v>10</v>
      </c>
      <c r="F1062" s="245">
        <v>0</v>
      </c>
      <c r="G1062" s="247">
        <f t="shared" si="18"/>
        <v>0</v>
      </c>
    </row>
    <row r="1063" spans="1:7" x14ac:dyDescent="0.2">
      <c r="A1063" s="229">
        <v>5279</v>
      </c>
      <c r="B1063" s="230">
        <v>5164</v>
      </c>
      <c r="C1063" s="231" t="s">
        <v>198</v>
      </c>
      <c r="D1063" s="232">
        <v>1755</v>
      </c>
      <c r="E1063" s="233">
        <v>1755</v>
      </c>
      <c r="F1063" s="232">
        <v>1687.32</v>
      </c>
      <c r="G1063" s="234">
        <f t="shared" si="18"/>
        <v>96.143589743589743</v>
      </c>
    </row>
    <row r="1064" spans="1:7" x14ac:dyDescent="0.2">
      <c r="A1064" s="229">
        <v>5279</v>
      </c>
      <c r="B1064" s="230">
        <v>5169</v>
      </c>
      <c r="C1064" s="231" t="s">
        <v>188</v>
      </c>
      <c r="D1064" s="232">
        <v>740</v>
      </c>
      <c r="E1064" s="233">
        <v>740</v>
      </c>
      <c r="F1064" s="232">
        <v>52.271999999999998</v>
      </c>
      <c r="G1064" s="234">
        <f t="shared" si="18"/>
        <v>7.0637837837837836</v>
      </c>
    </row>
    <row r="1065" spans="1:7" x14ac:dyDescent="0.2">
      <c r="A1065" s="229">
        <v>5279</v>
      </c>
      <c r="B1065" s="230">
        <v>5175</v>
      </c>
      <c r="C1065" s="231" t="s">
        <v>189</v>
      </c>
      <c r="D1065" s="232">
        <v>160</v>
      </c>
      <c r="E1065" s="233">
        <v>160</v>
      </c>
      <c r="F1065" s="232">
        <v>125.94799999999999</v>
      </c>
      <c r="G1065" s="234">
        <f t="shared" si="18"/>
        <v>78.717500000000001</v>
      </c>
    </row>
    <row r="1066" spans="1:7" x14ac:dyDescent="0.2">
      <c r="A1066" s="229">
        <v>5279</v>
      </c>
      <c r="B1066" s="230">
        <v>5221</v>
      </c>
      <c r="C1066" s="231" t="s">
        <v>217</v>
      </c>
      <c r="D1066" s="232">
        <v>300</v>
      </c>
      <c r="E1066" s="233">
        <v>300</v>
      </c>
      <c r="F1066" s="232">
        <v>300</v>
      </c>
      <c r="G1066" s="234">
        <f t="shared" si="18"/>
        <v>100</v>
      </c>
    </row>
    <row r="1067" spans="1:7" x14ac:dyDescent="0.2">
      <c r="A1067" s="229">
        <v>5279</v>
      </c>
      <c r="B1067" s="230">
        <v>5222</v>
      </c>
      <c r="C1067" s="231" t="s">
        <v>191</v>
      </c>
      <c r="D1067" s="232">
        <v>4800</v>
      </c>
      <c r="E1067" s="233">
        <v>4232.8999999999996</v>
      </c>
      <c r="F1067" s="232">
        <v>4082.0810000000001</v>
      </c>
      <c r="G1067" s="234">
        <f t="shared" si="18"/>
        <v>96.436981738288182</v>
      </c>
    </row>
    <row r="1068" spans="1:7" x14ac:dyDescent="0.2">
      <c r="A1068" s="229">
        <v>5279</v>
      </c>
      <c r="B1068" s="230">
        <v>5319</v>
      </c>
      <c r="C1068" s="231" t="s">
        <v>289</v>
      </c>
      <c r="D1068" s="232">
        <v>1987</v>
      </c>
      <c r="E1068" s="233">
        <v>1987</v>
      </c>
      <c r="F1068" s="232">
        <v>1987</v>
      </c>
      <c r="G1068" s="234">
        <f t="shared" si="18"/>
        <v>100</v>
      </c>
    </row>
    <row r="1069" spans="1:7" x14ac:dyDescent="0.2">
      <c r="A1069" s="229">
        <v>5279</v>
      </c>
      <c r="B1069" s="230">
        <v>5331</v>
      </c>
      <c r="C1069" s="231" t="s">
        <v>195</v>
      </c>
      <c r="D1069" s="232">
        <v>136</v>
      </c>
      <c r="E1069" s="233">
        <v>136</v>
      </c>
      <c r="F1069" s="232">
        <v>136</v>
      </c>
      <c r="G1069" s="234">
        <f t="shared" si="18"/>
        <v>100</v>
      </c>
    </row>
    <row r="1070" spans="1:7" s="101" customFormat="1" x14ac:dyDescent="0.2">
      <c r="A1070" s="235">
        <v>5279</v>
      </c>
      <c r="B1070" s="236"/>
      <c r="C1070" s="187" t="s">
        <v>334</v>
      </c>
      <c r="D1070" s="237">
        <v>9888</v>
      </c>
      <c r="E1070" s="238">
        <v>9320.9</v>
      </c>
      <c r="F1070" s="237">
        <v>8370.6209999999992</v>
      </c>
      <c r="G1070" s="239">
        <f t="shared" si="18"/>
        <v>89.804857899988193</v>
      </c>
    </row>
    <row r="1071" spans="1:7" s="257" customFormat="1" x14ac:dyDescent="0.2">
      <c r="A1071" s="229"/>
      <c r="B1071" s="240"/>
      <c r="C1071" s="240"/>
      <c r="D1071" s="241"/>
      <c r="E1071" s="241"/>
      <c r="F1071" s="241"/>
      <c r="G1071" s="256"/>
    </row>
    <row r="1072" spans="1:7" x14ac:dyDescent="0.2">
      <c r="A1072" s="242">
        <v>5311</v>
      </c>
      <c r="B1072" s="243">
        <v>5137</v>
      </c>
      <c r="C1072" s="244" t="s">
        <v>197</v>
      </c>
      <c r="D1072" s="245">
        <v>0</v>
      </c>
      <c r="E1072" s="246">
        <v>320.75</v>
      </c>
      <c r="F1072" s="245">
        <v>295.411</v>
      </c>
      <c r="G1072" s="247">
        <f t="shared" si="18"/>
        <v>92.100077942322685</v>
      </c>
    </row>
    <row r="1073" spans="1:7" x14ac:dyDescent="0.2">
      <c r="A1073" s="229">
        <v>5311</v>
      </c>
      <c r="B1073" s="230">
        <v>5139</v>
      </c>
      <c r="C1073" s="231" t="s">
        <v>187</v>
      </c>
      <c r="D1073" s="232">
        <v>0</v>
      </c>
      <c r="E1073" s="233">
        <v>24.26</v>
      </c>
      <c r="F1073" s="232">
        <v>24.259</v>
      </c>
      <c r="G1073" s="234">
        <f t="shared" si="18"/>
        <v>99.995877988458361</v>
      </c>
    </row>
    <row r="1074" spans="1:7" x14ac:dyDescent="0.2">
      <c r="A1074" s="229">
        <v>5311</v>
      </c>
      <c r="B1074" s="230">
        <v>5164</v>
      </c>
      <c r="C1074" s="231" t="s">
        <v>198</v>
      </c>
      <c r="D1074" s="232">
        <v>30</v>
      </c>
      <c r="E1074" s="233">
        <v>220.91</v>
      </c>
      <c r="F1074" s="232">
        <v>220.90299999999999</v>
      </c>
      <c r="G1074" s="234">
        <f t="shared" si="18"/>
        <v>99.99683128876012</v>
      </c>
    </row>
    <row r="1075" spans="1:7" x14ac:dyDescent="0.2">
      <c r="A1075" s="229">
        <v>5311</v>
      </c>
      <c r="B1075" s="230">
        <v>5169</v>
      </c>
      <c r="C1075" s="231" t="s">
        <v>188</v>
      </c>
      <c r="D1075" s="232">
        <v>580</v>
      </c>
      <c r="E1075" s="233">
        <v>214.77</v>
      </c>
      <c r="F1075" s="232">
        <v>197.22499999999999</v>
      </c>
      <c r="G1075" s="234">
        <f t="shared" si="18"/>
        <v>91.830795734972298</v>
      </c>
    </row>
    <row r="1076" spans="1:7" x14ac:dyDescent="0.2">
      <c r="A1076" s="229">
        <v>5311</v>
      </c>
      <c r="B1076" s="230">
        <v>5175</v>
      </c>
      <c r="C1076" s="231" t="s">
        <v>189</v>
      </c>
      <c r="D1076" s="232">
        <v>80</v>
      </c>
      <c r="E1076" s="233">
        <v>141.94</v>
      </c>
      <c r="F1076" s="232">
        <v>141.93199999999999</v>
      </c>
      <c r="G1076" s="234">
        <f t="shared" si="18"/>
        <v>99.994363815696758</v>
      </c>
    </row>
    <row r="1077" spans="1:7" x14ac:dyDescent="0.2">
      <c r="A1077" s="229">
        <v>5311</v>
      </c>
      <c r="B1077" s="230">
        <v>5319</v>
      </c>
      <c r="C1077" s="231" t="s">
        <v>289</v>
      </c>
      <c r="D1077" s="232">
        <v>5380</v>
      </c>
      <c r="E1077" s="233">
        <v>5380</v>
      </c>
      <c r="F1077" s="232">
        <v>5380</v>
      </c>
      <c r="G1077" s="234">
        <f t="shared" si="18"/>
        <v>100</v>
      </c>
    </row>
    <row r="1078" spans="1:7" x14ac:dyDescent="0.2">
      <c r="A1078" s="229">
        <v>5311</v>
      </c>
      <c r="B1078" s="230">
        <v>5494</v>
      </c>
      <c r="C1078" s="231" t="s">
        <v>200</v>
      </c>
      <c r="D1078" s="232">
        <v>0</v>
      </c>
      <c r="E1078" s="233">
        <v>180.51</v>
      </c>
      <c r="F1078" s="232">
        <v>180.506</v>
      </c>
      <c r="G1078" s="234">
        <f t="shared" si="18"/>
        <v>99.997784056284971</v>
      </c>
    </row>
    <row r="1079" spans="1:7" s="101" customFormat="1" x14ac:dyDescent="0.2">
      <c r="A1079" s="235">
        <v>5311</v>
      </c>
      <c r="B1079" s="236"/>
      <c r="C1079" s="187" t="s">
        <v>335</v>
      </c>
      <c r="D1079" s="237">
        <v>6070</v>
      </c>
      <c r="E1079" s="238">
        <v>6483.14</v>
      </c>
      <c r="F1079" s="237">
        <v>6440.2359999999999</v>
      </c>
      <c r="G1079" s="239">
        <f t="shared" si="18"/>
        <v>99.338221910987571</v>
      </c>
    </row>
    <row r="1080" spans="1:7" s="257" customFormat="1" x14ac:dyDescent="0.2">
      <c r="A1080" s="229"/>
      <c r="B1080" s="240"/>
      <c r="C1080" s="240"/>
      <c r="D1080" s="241"/>
      <c r="E1080" s="241"/>
      <c r="F1080" s="241"/>
      <c r="G1080" s="256"/>
    </row>
    <row r="1081" spans="1:7" x14ac:dyDescent="0.2">
      <c r="A1081" s="242">
        <v>5511</v>
      </c>
      <c r="B1081" s="243">
        <v>5011</v>
      </c>
      <c r="C1081" s="244" t="s">
        <v>232</v>
      </c>
      <c r="D1081" s="245">
        <v>0</v>
      </c>
      <c r="E1081" s="246">
        <v>820</v>
      </c>
      <c r="F1081" s="245">
        <v>445.94596999999999</v>
      </c>
      <c r="G1081" s="247">
        <f t="shared" si="18"/>
        <v>54.38365487804878</v>
      </c>
    </row>
    <row r="1082" spans="1:7" x14ac:dyDescent="0.2">
      <c r="A1082" s="229">
        <v>5511</v>
      </c>
      <c r="B1082" s="230">
        <v>5019</v>
      </c>
      <c r="C1082" s="231" t="s">
        <v>336</v>
      </c>
      <c r="D1082" s="232">
        <v>0</v>
      </c>
      <c r="E1082" s="233">
        <v>124</v>
      </c>
      <c r="F1082" s="232">
        <v>89.335099999999997</v>
      </c>
      <c r="G1082" s="234">
        <f t="shared" si="18"/>
        <v>72.044435483870956</v>
      </c>
    </row>
    <row r="1083" spans="1:7" x14ac:dyDescent="0.2">
      <c r="A1083" s="229">
        <v>5511</v>
      </c>
      <c r="B1083" s="230">
        <v>5021</v>
      </c>
      <c r="C1083" s="231" t="s">
        <v>203</v>
      </c>
      <c r="D1083" s="232">
        <v>0</v>
      </c>
      <c r="E1083" s="233">
        <v>740</v>
      </c>
      <c r="F1083" s="232">
        <v>673.45400000000006</v>
      </c>
      <c r="G1083" s="234">
        <f t="shared" si="18"/>
        <v>91.007297297297313</v>
      </c>
    </row>
    <row r="1084" spans="1:7" x14ac:dyDescent="0.2">
      <c r="A1084" s="229">
        <v>5511</v>
      </c>
      <c r="B1084" s="230">
        <v>5029</v>
      </c>
      <c r="C1084" s="231" t="s">
        <v>337</v>
      </c>
      <c r="D1084" s="232">
        <v>0</v>
      </c>
      <c r="E1084" s="233">
        <v>20.5</v>
      </c>
      <c r="F1084" s="232">
        <v>5.4784000000000006</v>
      </c>
      <c r="G1084" s="234">
        <f t="shared" si="18"/>
        <v>26.723902439024393</v>
      </c>
    </row>
    <row r="1085" spans="1:7" x14ac:dyDescent="0.2">
      <c r="A1085" s="229">
        <v>5511</v>
      </c>
      <c r="B1085" s="230">
        <v>5031</v>
      </c>
      <c r="C1085" s="231" t="s">
        <v>233</v>
      </c>
      <c r="D1085" s="232">
        <v>0</v>
      </c>
      <c r="E1085" s="233">
        <v>321.5</v>
      </c>
      <c r="F1085" s="232">
        <v>222.92699999999996</v>
      </c>
      <c r="G1085" s="234">
        <f t="shared" si="18"/>
        <v>69.339657853810252</v>
      </c>
    </row>
    <row r="1086" spans="1:7" x14ac:dyDescent="0.2">
      <c r="A1086" s="229">
        <v>5511</v>
      </c>
      <c r="B1086" s="230">
        <v>5032</v>
      </c>
      <c r="C1086" s="231" t="s">
        <v>234</v>
      </c>
      <c r="D1086" s="232">
        <v>0</v>
      </c>
      <c r="E1086" s="233">
        <v>115.9</v>
      </c>
      <c r="F1086" s="232">
        <v>80.228999999999999</v>
      </c>
      <c r="G1086" s="234">
        <f t="shared" si="18"/>
        <v>69.22260569456428</v>
      </c>
    </row>
    <row r="1087" spans="1:7" x14ac:dyDescent="0.2">
      <c r="A1087" s="229">
        <v>5511</v>
      </c>
      <c r="B1087" s="230">
        <v>5038</v>
      </c>
      <c r="C1087" s="231" t="s">
        <v>235</v>
      </c>
      <c r="D1087" s="232">
        <v>0</v>
      </c>
      <c r="E1087" s="233">
        <v>5.53</v>
      </c>
      <c r="F1087" s="232">
        <v>3.7069999999999999</v>
      </c>
      <c r="G1087" s="234">
        <f t="shared" si="18"/>
        <v>67.034358047016269</v>
      </c>
    </row>
    <row r="1088" spans="1:7" x14ac:dyDescent="0.2">
      <c r="A1088" s="229">
        <v>5511</v>
      </c>
      <c r="B1088" s="230">
        <v>5039</v>
      </c>
      <c r="C1088" s="231" t="s">
        <v>338</v>
      </c>
      <c r="D1088" s="232">
        <v>0</v>
      </c>
      <c r="E1088" s="233">
        <v>42.16</v>
      </c>
      <c r="F1088" s="232">
        <v>30.37407</v>
      </c>
      <c r="G1088" s="234">
        <f t="shared" si="18"/>
        <v>72.044758064516131</v>
      </c>
    </row>
    <row r="1089" spans="1:7" x14ac:dyDescent="0.2">
      <c r="A1089" s="229">
        <v>5511</v>
      </c>
      <c r="B1089" s="230">
        <v>5131</v>
      </c>
      <c r="C1089" s="231" t="s">
        <v>339</v>
      </c>
      <c r="D1089" s="232">
        <v>0</v>
      </c>
      <c r="E1089" s="233">
        <v>127.18</v>
      </c>
      <c r="F1089" s="232">
        <v>114.393</v>
      </c>
      <c r="G1089" s="234">
        <f t="shared" si="18"/>
        <v>89.945746186507307</v>
      </c>
    </row>
    <row r="1090" spans="1:7" x14ac:dyDescent="0.2">
      <c r="A1090" s="229">
        <v>5511</v>
      </c>
      <c r="B1090" s="230">
        <v>5137</v>
      </c>
      <c r="C1090" s="231" t="s">
        <v>197</v>
      </c>
      <c r="D1090" s="232">
        <v>0</v>
      </c>
      <c r="E1090" s="233">
        <v>1533.36</v>
      </c>
      <c r="F1090" s="232">
        <v>1525.7180000000001</v>
      </c>
      <c r="G1090" s="234">
        <f t="shared" si="18"/>
        <v>99.501617363176308</v>
      </c>
    </row>
    <row r="1091" spans="1:7" x14ac:dyDescent="0.2">
      <c r="A1091" s="229">
        <v>5511</v>
      </c>
      <c r="B1091" s="230">
        <v>5139</v>
      </c>
      <c r="C1091" s="231" t="s">
        <v>187</v>
      </c>
      <c r="D1091" s="232">
        <v>0</v>
      </c>
      <c r="E1091" s="233">
        <v>432</v>
      </c>
      <c r="F1091" s="232">
        <v>157.33642</v>
      </c>
      <c r="G1091" s="234">
        <f t="shared" si="18"/>
        <v>36.420467592592594</v>
      </c>
    </row>
    <row r="1092" spans="1:7" x14ac:dyDescent="0.2">
      <c r="A1092" s="229">
        <v>5511</v>
      </c>
      <c r="B1092" s="230">
        <v>5164</v>
      </c>
      <c r="C1092" s="231" t="s">
        <v>198</v>
      </c>
      <c r="D1092" s="232">
        <v>0</v>
      </c>
      <c r="E1092" s="233">
        <v>1438.5</v>
      </c>
      <c r="F1092" s="232">
        <v>70</v>
      </c>
      <c r="G1092" s="234">
        <f t="shared" ref="G1092:G1163" si="20">F1092/E1092*100</f>
        <v>4.8661800486618008</v>
      </c>
    </row>
    <row r="1093" spans="1:7" x14ac:dyDescent="0.2">
      <c r="A1093" s="229">
        <v>5511</v>
      </c>
      <c r="B1093" s="230">
        <v>5167</v>
      </c>
      <c r="C1093" s="231" t="s">
        <v>209</v>
      </c>
      <c r="D1093" s="232">
        <v>0</v>
      </c>
      <c r="E1093" s="233">
        <v>3031.09</v>
      </c>
      <c r="F1093" s="232">
        <v>1680.751</v>
      </c>
      <c r="G1093" s="234">
        <f t="shared" si="20"/>
        <v>55.450382535655486</v>
      </c>
    </row>
    <row r="1094" spans="1:7" x14ac:dyDescent="0.2">
      <c r="A1094" s="229">
        <v>5511</v>
      </c>
      <c r="B1094" s="230">
        <v>5169</v>
      </c>
      <c r="C1094" s="231" t="s">
        <v>188</v>
      </c>
      <c r="D1094" s="232">
        <v>3532</v>
      </c>
      <c r="E1094" s="233">
        <v>1680.3</v>
      </c>
      <c r="F1094" s="232">
        <v>320.24400000000003</v>
      </c>
      <c r="G1094" s="234">
        <f t="shared" si="20"/>
        <v>19.058739510801644</v>
      </c>
    </row>
    <row r="1095" spans="1:7" x14ac:dyDescent="0.2">
      <c r="A1095" s="229">
        <v>5511</v>
      </c>
      <c r="B1095" s="230">
        <v>5173</v>
      </c>
      <c r="C1095" s="231" t="s">
        <v>212</v>
      </c>
      <c r="D1095" s="232">
        <v>0</v>
      </c>
      <c r="E1095" s="233">
        <v>2354.14</v>
      </c>
      <c r="F1095" s="232">
        <v>1679.8426800000002</v>
      </c>
      <c r="G1095" s="234">
        <f t="shared" si="20"/>
        <v>71.356957530138416</v>
      </c>
    </row>
    <row r="1096" spans="1:7" x14ac:dyDescent="0.2">
      <c r="A1096" s="229">
        <v>5511</v>
      </c>
      <c r="B1096" s="230">
        <v>5175</v>
      </c>
      <c r="C1096" s="231" t="s">
        <v>189</v>
      </c>
      <c r="D1096" s="232">
        <v>0</v>
      </c>
      <c r="E1096" s="233">
        <v>10</v>
      </c>
      <c r="F1096" s="232">
        <v>0</v>
      </c>
      <c r="G1096" s="234">
        <f t="shared" si="20"/>
        <v>0</v>
      </c>
    </row>
    <row r="1097" spans="1:7" x14ac:dyDescent="0.2">
      <c r="A1097" s="229">
        <v>5511</v>
      </c>
      <c r="B1097" s="230">
        <v>5194</v>
      </c>
      <c r="C1097" s="231" t="s">
        <v>214</v>
      </c>
      <c r="D1097" s="232">
        <v>0</v>
      </c>
      <c r="E1097" s="233">
        <v>665</v>
      </c>
      <c r="F1097" s="232">
        <v>232.48694</v>
      </c>
      <c r="G1097" s="234">
        <f t="shared" si="20"/>
        <v>34.960442105263155</v>
      </c>
    </row>
    <row r="1098" spans="1:7" x14ac:dyDescent="0.2">
      <c r="A1098" s="229">
        <v>5511</v>
      </c>
      <c r="B1098" s="230">
        <v>5319</v>
      </c>
      <c r="C1098" s="231" t="s">
        <v>289</v>
      </c>
      <c r="D1098" s="232">
        <v>4400</v>
      </c>
      <c r="E1098" s="233">
        <v>12272</v>
      </c>
      <c r="F1098" s="232">
        <v>10994.589030000001</v>
      </c>
      <c r="G1098" s="234">
        <f t="shared" si="20"/>
        <v>89.590849331812265</v>
      </c>
    </row>
    <row r="1099" spans="1:7" s="101" customFormat="1" x14ac:dyDescent="0.2">
      <c r="A1099" s="235">
        <v>5511</v>
      </c>
      <c r="B1099" s="236"/>
      <c r="C1099" s="187" t="s">
        <v>129</v>
      </c>
      <c r="D1099" s="237">
        <v>7932</v>
      </c>
      <c r="E1099" s="238">
        <v>25733.16</v>
      </c>
      <c r="F1099" s="237">
        <v>18326.811610000001</v>
      </c>
      <c r="G1099" s="239">
        <f t="shared" si="20"/>
        <v>71.218659542784494</v>
      </c>
    </row>
    <row r="1100" spans="1:7" s="257" customFormat="1" x14ac:dyDescent="0.2">
      <c r="A1100" s="229"/>
      <c r="B1100" s="240"/>
      <c r="C1100" s="240"/>
      <c r="D1100" s="241"/>
      <c r="E1100" s="241"/>
      <c r="F1100" s="241"/>
      <c r="G1100" s="256"/>
    </row>
    <row r="1101" spans="1:7" x14ac:dyDescent="0.2">
      <c r="A1101" s="242">
        <v>5512</v>
      </c>
      <c r="B1101" s="243">
        <v>5137</v>
      </c>
      <c r="C1101" s="244" t="s">
        <v>197</v>
      </c>
      <c r="D1101" s="245">
        <v>990</v>
      </c>
      <c r="E1101" s="246">
        <v>1987.89</v>
      </c>
      <c r="F1101" s="245">
        <v>1773.0613999999998</v>
      </c>
      <c r="G1101" s="247">
        <f t="shared" si="20"/>
        <v>89.193134428967383</v>
      </c>
    </row>
    <row r="1102" spans="1:7" x14ac:dyDescent="0.2">
      <c r="A1102" s="229">
        <v>5512</v>
      </c>
      <c r="B1102" s="230">
        <v>5222</v>
      </c>
      <c r="C1102" s="231" t="s">
        <v>191</v>
      </c>
      <c r="D1102" s="232">
        <v>1900</v>
      </c>
      <c r="E1102" s="233">
        <v>1900</v>
      </c>
      <c r="F1102" s="232">
        <v>1900</v>
      </c>
      <c r="G1102" s="234">
        <f t="shared" si="20"/>
        <v>100</v>
      </c>
    </row>
    <row r="1103" spans="1:7" x14ac:dyDescent="0.2">
      <c r="A1103" s="229">
        <v>5512</v>
      </c>
      <c r="B1103" s="230">
        <v>5321</v>
      </c>
      <c r="C1103" s="231" t="s">
        <v>218</v>
      </c>
      <c r="D1103" s="232">
        <v>2200</v>
      </c>
      <c r="E1103" s="233">
        <v>2410</v>
      </c>
      <c r="F1103" s="232">
        <v>2410</v>
      </c>
      <c r="G1103" s="234">
        <f t="shared" si="20"/>
        <v>100</v>
      </c>
    </row>
    <row r="1104" spans="1:7" s="101" customFormat="1" x14ac:dyDescent="0.2">
      <c r="A1104" s="235">
        <v>5512</v>
      </c>
      <c r="B1104" s="236"/>
      <c r="C1104" s="187" t="s">
        <v>340</v>
      </c>
      <c r="D1104" s="237">
        <v>5090</v>
      </c>
      <c r="E1104" s="238">
        <v>6297.89</v>
      </c>
      <c r="F1104" s="237">
        <v>6083.0614000000005</v>
      </c>
      <c r="G1104" s="239">
        <f t="shared" si="20"/>
        <v>96.588879767668217</v>
      </c>
    </row>
    <row r="1105" spans="1:7" s="257" customFormat="1" x14ac:dyDescent="0.2">
      <c r="A1105" s="229"/>
      <c r="B1105" s="240"/>
      <c r="C1105" s="240"/>
      <c r="D1105" s="241"/>
      <c r="E1105" s="241"/>
      <c r="F1105" s="241"/>
      <c r="G1105" s="256"/>
    </row>
    <row r="1106" spans="1:7" x14ac:dyDescent="0.2">
      <c r="A1106" s="242">
        <v>5519</v>
      </c>
      <c r="B1106" s="243">
        <v>5137</v>
      </c>
      <c r="C1106" s="244" t="s">
        <v>197</v>
      </c>
      <c r="D1106" s="245">
        <v>0</v>
      </c>
      <c r="E1106" s="246">
        <v>2400</v>
      </c>
      <c r="F1106" s="245">
        <v>1602.8869999999999</v>
      </c>
      <c r="G1106" s="247">
        <f t="shared" si="20"/>
        <v>66.786958333333331</v>
      </c>
    </row>
    <row r="1107" spans="1:7" x14ac:dyDescent="0.2">
      <c r="A1107" s="229">
        <v>5519</v>
      </c>
      <c r="B1107" s="230">
        <v>5222</v>
      </c>
      <c r="C1107" s="231" t="s">
        <v>191</v>
      </c>
      <c r="D1107" s="232">
        <v>200</v>
      </c>
      <c r="E1107" s="233">
        <v>250</v>
      </c>
      <c r="F1107" s="232">
        <v>50</v>
      </c>
      <c r="G1107" s="234">
        <f t="shared" si="20"/>
        <v>20</v>
      </c>
    </row>
    <row r="1108" spans="1:7" s="101" customFormat="1" x14ac:dyDescent="0.2">
      <c r="A1108" s="235">
        <v>5519</v>
      </c>
      <c r="B1108" s="236"/>
      <c r="C1108" s="187" t="s">
        <v>341</v>
      </c>
      <c r="D1108" s="237">
        <v>200</v>
      </c>
      <c r="E1108" s="238">
        <v>2650</v>
      </c>
      <c r="F1108" s="237">
        <v>1652.8869999999999</v>
      </c>
      <c r="G1108" s="239">
        <f t="shared" si="20"/>
        <v>62.373094339622639</v>
      </c>
    </row>
    <row r="1109" spans="1:7" s="257" customFormat="1" x14ac:dyDescent="0.2">
      <c r="A1109" s="229"/>
      <c r="B1109" s="240"/>
      <c r="C1109" s="240"/>
      <c r="D1109" s="241"/>
      <c r="E1109" s="241"/>
      <c r="F1109" s="241"/>
      <c r="G1109" s="256"/>
    </row>
    <row r="1110" spans="1:7" x14ac:dyDescent="0.2">
      <c r="A1110" s="242">
        <v>5521</v>
      </c>
      <c r="B1110" s="243">
        <v>5137</v>
      </c>
      <c r="C1110" s="244" t="s">
        <v>197</v>
      </c>
      <c r="D1110" s="245">
        <v>500</v>
      </c>
      <c r="E1110" s="246">
        <v>3998.79</v>
      </c>
      <c r="F1110" s="245">
        <v>3858.0769299999997</v>
      </c>
      <c r="G1110" s="247">
        <f t="shared" si="20"/>
        <v>96.481108785407571</v>
      </c>
    </row>
    <row r="1111" spans="1:7" x14ac:dyDescent="0.2">
      <c r="A1111" s="229">
        <v>5521</v>
      </c>
      <c r="B1111" s="230">
        <v>5139</v>
      </c>
      <c r="C1111" s="231" t="s">
        <v>187</v>
      </c>
      <c r="D1111" s="232">
        <v>0</v>
      </c>
      <c r="E1111" s="233">
        <v>1.01</v>
      </c>
      <c r="F1111" s="232">
        <v>1.0096000000000001</v>
      </c>
      <c r="G1111" s="234">
        <f t="shared" si="20"/>
        <v>99.960396039603964</v>
      </c>
    </row>
    <row r="1112" spans="1:7" x14ac:dyDescent="0.2">
      <c r="A1112" s="229">
        <v>5521</v>
      </c>
      <c r="B1112" s="230">
        <v>5151</v>
      </c>
      <c r="C1112" s="231" t="s">
        <v>204</v>
      </c>
      <c r="D1112" s="232">
        <v>0</v>
      </c>
      <c r="E1112" s="233">
        <v>40</v>
      </c>
      <c r="F1112" s="232">
        <v>0</v>
      </c>
      <c r="G1112" s="234">
        <f t="shared" si="20"/>
        <v>0</v>
      </c>
    </row>
    <row r="1113" spans="1:7" x14ac:dyDescent="0.2">
      <c r="A1113" s="229">
        <v>5521</v>
      </c>
      <c r="B1113" s="230">
        <v>5153</v>
      </c>
      <c r="C1113" s="231" t="s">
        <v>342</v>
      </c>
      <c r="D1113" s="232">
        <v>0</v>
      </c>
      <c r="E1113" s="233">
        <v>340</v>
      </c>
      <c r="F1113" s="232">
        <v>0</v>
      </c>
      <c r="G1113" s="234">
        <f t="shared" si="20"/>
        <v>0</v>
      </c>
    </row>
    <row r="1114" spans="1:7" x14ac:dyDescent="0.2">
      <c r="A1114" s="229">
        <v>5521</v>
      </c>
      <c r="B1114" s="230">
        <v>5154</v>
      </c>
      <c r="C1114" s="231" t="s">
        <v>206</v>
      </c>
      <c r="D1114" s="232">
        <v>0</v>
      </c>
      <c r="E1114" s="233">
        <v>460</v>
      </c>
      <c r="F1114" s="232">
        <v>0</v>
      </c>
      <c r="G1114" s="234">
        <f t="shared" si="20"/>
        <v>0</v>
      </c>
    </row>
    <row r="1115" spans="1:7" x14ac:dyDescent="0.2">
      <c r="A1115" s="229">
        <v>5521</v>
      </c>
      <c r="B1115" s="230">
        <v>5166</v>
      </c>
      <c r="C1115" s="231" t="s">
        <v>208</v>
      </c>
      <c r="D1115" s="232">
        <v>100</v>
      </c>
      <c r="E1115" s="233">
        <v>50</v>
      </c>
      <c r="F1115" s="232">
        <v>49.61</v>
      </c>
      <c r="G1115" s="234">
        <f t="shared" si="20"/>
        <v>99.22</v>
      </c>
    </row>
    <row r="1116" spans="1:7" x14ac:dyDescent="0.2">
      <c r="A1116" s="229">
        <v>5521</v>
      </c>
      <c r="B1116" s="230">
        <v>5167</v>
      </c>
      <c r="C1116" s="231" t="s">
        <v>209</v>
      </c>
      <c r="D1116" s="232">
        <v>30</v>
      </c>
      <c r="E1116" s="233">
        <v>0</v>
      </c>
      <c r="F1116" s="232">
        <v>0</v>
      </c>
      <c r="G1116" s="252" t="s">
        <v>201</v>
      </c>
    </row>
    <row r="1117" spans="1:7" x14ac:dyDescent="0.2">
      <c r="A1117" s="229">
        <v>5521</v>
      </c>
      <c r="B1117" s="230">
        <v>5169</v>
      </c>
      <c r="C1117" s="231" t="s">
        <v>188</v>
      </c>
      <c r="D1117" s="232">
        <v>100</v>
      </c>
      <c r="E1117" s="233">
        <v>906.22</v>
      </c>
      <c r="F1117" s="232">
        <v>66.55</v>
      </c>
      <c r="G1117" s="234">
        <f t="shared" si="20"/>
        <v>7.3436913773697334</v>
      </c>
    </row>
    <row r="1118" spans="1:7" x14ac:dyDescent="0.2">
      <c r="A1118" s="229">
        <v>5521</v>
      </c>
      <c r="B1118" s="230">
        <v>5172</v>
      </c>
      <c r="C1118" s="231" t="s">
        <v>247</v>
      </c>
      <c r="D1118" s="232">
        <v>0</v>
      </c>
      <c r="E1118" s="233">
        <v>130.06</v>
      </c>
      <c r="F1118" s="232">
        <v>129.03373999999999</v>
      </c>
      <c r="G1118" s="234">
        <f t="shared" si="20"/>
        <v>99.210933415346759</v>
      </c>
    </row>
    <row r="1119" spans="1:7" x14ac:dyDescent="0.2">
      <c r="A1119" s="229">
        <v>5521</v>
      </c>
      <c r="B1119" s="230">
        <v>5319</v>
      </c>
      <c r="C1119" s="231" t="s">
        <v>289</v>
      </c>
      <c r="D1119" s="232">
        <v>0</v>
      </c>
      <c r="E1119" s="233">
        <v>85</v>
      </c>
      <c r="F1119" s="232">
        <v>85</v>
      </c>
      <c r="G1119" s="234">
        <f t="shared" si="20"/>
        <v>100</v>
      </c>
    </row>
    <row r="1120" spans="1:7" s="101" customFormat="1" x14ac:dyDescent="0.2">
      <c r="A1120" s="235">
        <v>5521</v>
      </c>
      <c r="B1120" s="236"/>
      <c r="C1120" s="187" t="s">
        <v>130</v>
      </c>
      <c r="D1120" s="237">
        <v>730</v>
      </c>
      <c r="E1120" s="238">
        <v>6011.08</v>
      </c>
      <c r="F1120" s="237">
        <v>4189.2802700000002</v>
      </c>
      <c r="G1120" s="239">
        <f t="shared" si="20"/>
        <v>69.692638760422426</v>
      </c>
    </row>
    <row r="1121" spans="1:15" s="257" customFormat="1" x14ac:dyDescent="0.2">
      <c r="A1121" s="229"/>
      <c r="B1121" s="240"/>
      <c r="C1121" s="240"/>
      <c r="D1121" s="241"/>
      <c r="E1121" s="241"/>
      <c r="F1121" s="241"/>
      <c r="G1121" s="256"/>
    </row>
    <row r="1122" spans="1:15" x14ac:dyDescent="0.2">
      <c r="A1122" s="242">
        <v>5591</v>
      </c>
      <c r="B1122" s="243">
        <v>5164</v>
      </c>
      <c r="C1122" s="244" t="s">
        <v>198</v>
      </c>
      <c r="D1122" s="245">
        <v>20</v>
      </c>
      <c r="E1122" s="246">
        <v>0</v>
      </c>
      <c r="F1122" s="245">
        <v>0</v>
      </c>
      <c r="G1122" s="253" t="s">
        <v>201</v>
      </c>
    </row>
    <row r="1123" spans="1:15" x14ac:dyDescent="0.2">
      <c r="A1123" s="229">
        <v>5591</v>
      </c>
      <c r="B1123" s="230">
        <v>5175</v>
      </c>
      <c r="C1123" s="231" t="s">
        <v>189</v>
      </c>
      <c r="D1123" s="232">
        <v>30</v>
      </c>
      <c r="E1123" s="233">
        <v>0</v>
      </c>
      <c r="F1123" s="232">
        <v>0</v>
      </c>
      <c r="G1123" s="252" t="s">
        <v>201</v>
      </c>
    </row>
    <row r="1124" spans="1:15" s="101" customFormat="1" x14ac:dyDescent="0.2">
      <c r="A1124" s="235">
        <v>5591</v>
      </c>
      <c r="B1124" s="236"/>
      <c r="C1124" s="187" t="s">
        <v>343</v>
      </c>
      <c r="D1124" s="237">
        <v>50</v>
      </c>
      <c r="E1124" s="238">
        <v>0</v>
      </c>
      <c r="F1124" s="237">
        <v>0</v>
      </c>
      <c r="G1124" s="254" t="s">
        <v>201</v>
      </c>
    </row>
    <row r="1125" spans="1:15" s="257" customFormat="1" x14ac:dyDescent="0.2">
      <c r="A1125" s="229"/>
      <c r="B1125" s="240"/>
      <c r="C1125" s="240"/>
      <c r="D1125" s="241"/>
      <c r="E1125" s="241"/>
      <c r="F1125" s="241"/>
      <c r="G1125" s="256"/>
    </row>
    <row r="1126" spans="1:15" x14ac:dyDescent="0.2">
      <c r="A1126" s="242">
        <v>5599</v>
      </c>
      <c r="B1126" s="243">
        <v>5041</v>
      </c>
      <c r="C1126" s="244" t="s">
        <v>196</v>
      </c>
      <c r="D1126" s="245">
        <v>0</v>
      </c>
      <c r="E1126" s="246">
        <v>25.8</v>
      </c>
      <c r="F1126" s="245">
        <v>0</v>
      </c>
      <c r="G1126" s="247">
        <f t="shared" si="20"/>
        <v>0</v>
      </c>
    </row>
    <row r="1127" spans="1:15" x14ac:dyDescent="0.2">
      <c r="A1127" s="229">
        <v>5599</v>
      </c>
      <c r="B1127" s="230">
        <v>5139</v>
      </c>
      <c r="C1127" s="231" t="s">
        <v>187</v>
      </c>
      <c r="D1127" s="232">
        <v>90</v>
      </c>
      <c r="E1127" s="233">
        <v>90</v>
      </c>
      <c r="F1127" s="232">
        <v>32.764699999999998</v>
      </c>
      <c r="G1127" s="234">
        <f t="shared" si="20"/>
        <v>36.405222222222221</v>
      </c>
    </row>
    <row r="1128" spans="1:15" x14ac:dyDescent="0.2">
      <c r="A1128" s="229">
        <v>5599</v>
      </c>
      <c r="B1128" s="230">
        <v>5164</v>
      </c>
      <c r="C1128" s="231" t="s">
        <v>198</v>
      </c>
      <c r="D1128" s="232">
        <v>100</v>
      </c>
      <c r="E1128" s="233">
        <v>50</v>
      </c>
      <c r="F1128" s="232">
        <v>36.999940000000002</v>
      </c>
      <c r="G1128" s="234">
        <f t="shared" si="20"/>
        <v>73.999880000000005</v>
      </c>
    </row>
    <row r="1129" spans="1:15" x14ac:dyDescent="0.2">
      <c r="A1129" s="229">
        <v>5599</v>
      </c>
      <c r="B1129" s="230">
        <v>5169</v>
      </c>
      <c r="C1129" s="231" t="s">
        <v>188</v>
      </c>
      <c r="D1129" s="232">
        <v>110</v>
      </c>
      <c r="E1129" s="233">
        <v>110</v>
      </c>
      <c r="F1129" s="232">
        <v>106.55006</v>
      </c>
      <c r="G1129" s="234">
        <f t="shared" si="20"/>
        <v>96.86369090909092</v>
      </c>
    </row>
    <row r="1130" spans="1:15" x14ac:dyDescent="0.2">
      <c r="A1130" s="229">
        <v>5599</v>
      </c>
      <c r="B1130" s="230">
        <v>5175</v>
      </c>
      <c r="C1130" s="231" t="s">
        <v>189</v>
      </c>
      <c r="D1130" s="232">
        <v>250</v>
      </c>
      <c r="E1130" s="233">
        <v>250</v>
      </c>
      <c r="F1130" s="232">
        <v>106.18572999999999</v>
      </c>
      <c r="G1130" s="234">
        <f t="shared" si="20"/>
        <v>42.474291999999998</v>
      </c>
    </row>
    <row r="1131" spans="1:15" x14ac:dyDescent="0.2">
      <c r="A1131" s="229">
        <v>5599</v>
      </c>
      <c r="B1131" s="230">
        <v>5179</v>
      </c>
      <c r="C1131" s="231" t="s">
        <v>213</v>
      </c>
      <c r="D1131" s="232">
        <v>0</v>
      </c>
      <c r="E1131" s="233">
        <v>24.2</v>
      </c>
      <c r="F1131" s="232">
        <v>24.2</v>
      </c>
      <c r="G1131" s="234">
        <f t="shared" si="20"/>
        <v>100</v>
      </c>
    </row>
    <row r="1132" spans="1:15" s="101" customFormat="1" x14ac:dyDescent="0.2">
      <c r="A1132" s="235">
        <v>5599</v>
      </c>
      <c r="B1132" s="236"/>
      <c r="C1132" s="187" t="s">
        <v>344</v>
      </c>
      <c r="D1132" s="237">
        <v>550</v>
      </c>
      <c r="E1132" s="238">
        <v>550</v>
      </c>
      <c r="F1132" s="237">
        <v>306.70043000000004</v>
      </c>
      <c r="G1132" s="239">
        <f t="shared" si="20"/>
        <v>55.763714545454555</v>
      </c>
    </row>
    <row r="1133" spans="1:15" s="182" customFormat="1" x14ac:dyDescent="0.2">
      <c r="A1133" s="229"/>
      <c r="B1133" s="240"/>
      <c r="C1133" s="231"/>
      <c r="D1133" s="248"/>
      <c r="E1133" s="248"/>
      <c r="F1133" s="248"/>
      <c r="G1133" s="234"/>
    </row>
    <row r="1134" spans="1:15" s="182" customFormat="1" x14ac:dyDescent="0.2">
      <c r="A1134" s="1070" t="s">
        <v>345</v>
      </c>
      <c r="B1134" s="1071"/>
      <c r="C1134" s="1071"/>
      <c r="D1134" s="249">
        <v>36403</v>
      </c>
      <c r="E1134" s="250">
        <v>66939.17</v>
      </c>
      <c r="F1134" s="249">
        <v>51159.486349999999</v>
      </c>
      <c r="G1134" s="251">
        <f t="shared" ref="G1134" si="21">F1134/E1134*100</f>
        <v>76.426831031815894</v>
      </c>
      <c r="I1134" s="183"/>
      <c r="J1134" s="183"/>
      <c r="K1134" s="183"/>
      <c r="L1134" s="183"/>
      <c r="M1134" s="183"/>
      <c r="N1134" s="183"/>
      <c r="O1134" s="183"/>
    </row>
    <row r="1135" spans="1:15" s="257" customFormat="1" x14ac:dyDescent="0.2">
      <c r="A1135" s="229"/>
      <c r="B1135" s="240"/>
      <c r="C1135" s="240"/>
      <c r="D1135" s="241"/>
      <c r="E1135" s="241"/>
      <c r="F1135" s="241"/>
      <c r="G1135" s="256"/>
    </row>
    <row r="1136" spans="1:15" x14ac:dyDescent="0.2">
      <c r="A1136" s="242">
        <v>6113</v>
      </c>
      <c r="B1136" s="243">
        <v>5019</v>
      </c>
      <c r="C1136" s="244" t="s">
        <v>336</v>
      </c>
      <c r="D1136" s="245">
        <v>630</v>
      </c>
      <c r="E1136" s="246">
        <v>630</v>
      </c>
      <c r="F1136" s="245">
        <v>379.48077000000001</v>
      </c>
      <c r="G1136" s="247">
        <f t="shared" si="20"/>
        <v>60.235042857142865</v>
      </c>
    </row>
    <row r="1137" spans="1:7" x14ac:dyDescent="0.2">
      <c r="A1137" s="229">
        <v>6113</v>
      </c>
      <c r="B1137" s="230">
        <v>5021</v>
      </c>
      <c r="C1137" s="231" t="s">
        <v>203</v>
      </c>
      <c r="D1137" s="232">
        <v>1250</v>
      </c>
      <c r="E1137" s="233">
        <v>1250</v>
      </c>
      <c r="F1137" s="232">
        <v>736.58399999999995</v>
      </c>
      <c r="G1137" s="234">
        <f t="shared" si="20"/>
        <v>58.926719999999996</v>
      </c>
    </row>
    <row r="1138" spans="1:7" x14ac:dyDescent="0.2">
      <c r="A1138" s="229">
        <v>6113</v>
      </c>
      <c r="B1138" s="230">
        <v>5023</v>
      </c>
      <c r="C1138" s="231" t="s">
        <v>346</v>
      </c>
      <c r="D1138" s="232">
        <v>28492</v>
      </c>
      <c r="E1138" s="233">
        <v>22700</v>
      </c>
      <c r="F1138" s="232">
        <v>21945.506000000001</v>
      </c>
      <c r="G1138" s="234">
        <f t="shared" si="20"/>
        <v>96.676237885462555</v>
      </c>
    </row>
    <row r="1139" spans="1:7" x14ac:dyDescent="0.2">
      <c r="A1139" s="229">
        <v>6113</v>
      </c>
      <c r="B1139" s="230">
        <v>5029</v>
      </c>
      <c r="C1139" s="231" t="s">
        <v>337</v>
      </c>
      <c r="D1139" s="232">
        <v>576</v>
      </c>
      <c r="E1139" s="233">
        <v>576</v>
      </c>
      <c r="F1139" s="232">
        <v>527.92999999999995</v>
      </c>
      <c r="G1139" s="234">
        <f t="shared" si="20"/>
        <v>91.654513888888872</v>
      </c>
    </row>
    <row r="1140" spans="1:7" x14ac:dyDescent="0.2">
      <c r="A1140" s="229">
        <v>6113</v>
      </c>
      <c r="B1140" s="230">
        <v>5031</v>
      </c>
      <c r="C1140" s="231" t="s">
        <v>233</v>
      </c>
      <c r="D1140" s="232">
        <v>3677</v>
      </c>
      <c r="E1140" s="233">
        <v>2991</v>
      </c>
      <c r="F1140" s="232">
        <v>2986.5239999999999</v>
      </c>
      <c r="G1140" s="234">
        <f t="shared" si="20"/>
        <v>99.850351053159471</v>
      </c>
    </row>
    <row r="1141" spans="1:7" x14ac:dyDescent="0.2">
      <c r="A1141" s="229">
        <v>6113</v>
      </c>
      <c r="B1141" s="230">
        <v>5032</v>
      </c>
      <c r="C1141" s="231" t="s">
        <v>234</v>
      </c>
      <c r="D1141" s="232">
        <v>2870</v>
      </c>
      <c r="E1141" s="233">
        <v>2279</v>
      </c>
      <c r="F1141" s="232">
        <v>2159.337</v>
      </c>
      <c r="G1141" s="234">
        <f t="shared" si="20"/>
        <v>94.749319877139087</v>
      </c>
    </row>
    <row r="1142" spans="1:7" x14ac:dyDescent="0.2">
      <c r="A1142" s="229">
        <v>6113</v>
      </c>
      <c r="B1142" s="230">
        <v>5039</v>
      </c>
      <c r="C1142" s="231" t="s">
        <v>338</v>
      </c>
      <c r="D1142" s="232">
        <v>215</v>
      </c>
      <c r="E1142" s="233">
        <v>215</v>
      </c>
      <c r="F1142" s="232">
        <v>123.07222999999999</v>
      </c>
      <c r="G1142" s="234">
        <f t="shared" si="20"/>
        <v>57.2428976744186</v>
      </c>
    </row>
    <row r="1143" spans="1:7" x14ac:dyDescent="0.2">
      <c r="A1143" s="229">
        <v>6113</v>
      </c>
      <c r="B1143" s="230">
        <v>5041</v>
      </c>
      <c r="C1143" s="231" t="s">
        <v>196</v>
      </c>
      <c r="D1143" s="232">
        <v>146</v>
      </c>
      <c r="E1143" s="233">
        <v>146</v>
      </c>
      <c r="F1143" s="232">
        <v>145.19999999999999</v>
      </c>
      <c r="G1143" s="234">
        <f t="shared" si="20"/>
        <v>99.452054794520535</v>
      </c>
    </row>
    <row r="1144" spans="1:7" x14ac:dyDescent="0.2">
      <c r="A1144" s="229">
        <v>6113</v>
      </c>
      <c r="B1144" s="230">
        <v>5123</v>
      </c>
      <c r="C1144" s="231" t="s">
        <v>228</v>
      </c>
      <c r="D1144" s="232">
        <v>0</v>
      </c>
      <c r="E1144" s="233">
        <v>10</v>
      </c>
      <c r="F1144" s="232">
        <v>0</v>
      </c>
      <c r="G1144" s="234">
        <f t="shared" si="20"/>
        <v>0</v>
      </c>
    </row>
    <row r="1145" spans="1:7" x14ac:dyDescent="0.2">
      <c r="A1145" s="229">
        <v>6113</v>
      </c>
      <c r="B1145" s="230">
        <v>5136</v>
      </c>
      <c r="C1145" s="231" t="s">
        <v>264</v>
      </c>
      <c r="D1145" s="232">
        <v>156</v>
      </c>
      <c r="E1145" s="233">
        <v>100.49</v>
      </c>
      <c r="F1145" s="232">
        <v>73.137</v>
      </c>
      <c r="G1145" s="234">
        <f t="shared" si="20"/>
        <v>72.780376156831522</v>
      </c>
    </row>
    <row r="1146" spans="1:7" x14ac:dyDescent="0.2">
      <c r="A1146" s="229">
        <v>6113</v>
      </c>
      <c r="B1146" s="230">
        <v>5137</v>
      </c>
      <c r="C1146" s="231" t="s">
        <v>197</v>
      </c>
      <c r="D1146" s="232">
        <v>420</v>
      </c>
      <c r="E1146" s="233">
        <v>380</v>
      </c>
      <c r="F1146" s="232">
        <v>164.02775</v>
      </c>
      <c r="G1146" s="234">
        <f t="shared" si="20"/>
        <v>43.165197368421055</v>
      </c>
    </row>
    <row r="1147" spans="1:7" x14ac:dyDescent="0.2">
      <c r="A1147" s="229">
        <v>6113</v>
      </c>
      <c r="B1147" s="230">
        <v>5139</v>
      </c>
      <c r="C1147" s="231" t="s">
        <v>187</v>
      </c>
      <c r="D1147" s="232">
        <v>874</v>
      </c>
      <c r="E1147" s="233">
        <v>704</v>
      </c>
      <c r="F1147" s="232">
        <v>435.32828000000001</v>
      </c>
      <c r="G1147" s="234">
        <f t="shared" si="20"/>
        <v>61.836403409090913</v>
      </c>
    </row>
    <row r="1148" spans="1:7" x14ac:dyDescent="0.2">
      <c r="A1148" s="229">
        <v>6113</v>
      </c>
      <c r="B1148" s="230">
        <v>5142</v>
      </c>
      <c r="C1148" s="231" t="s">
        <v>347</v>
      </c>
      <c r="D1148" s="232">
        <v>50</v>
      </c>
      <c r="E1148" s="233">
        <v>50</v>
      </c>
      <c r="F1148" s="232">
        <v>0</v>
      </c>
      <c r="G1148" s="234">
        <f t="shared" si="20"/>
        <v>0</v>
      </c>
    </row>
    <row r="1149" spans="1:7" x14ac:dyDescent="0.2">
      <c r="A1149" s="229">
        <v>6113</v>
      </c>
      <c r="B1149" s="230">
        <v>5156</v>
      </c>
      <c r="C1149" s="231" t="s">
        <v>348</v>
      </c>
      <c r="D1149" s="232">
        <v>900</v>
      </c>
      <c r="E1149" s="233">
        <v>693.1</v>
      </c>
      <c r="F1149" s="232">
        <v>646.46931999999993</v>
      </c>
      <c r="G1149" s="234">
        <f t="shared" si="20"/>
        <v>93.272156975905347</v>
      </c>
    </row>
    <row r="1150" spans="1:7" x14ac:dyDescent="0.2">
      <c r="A1150" s="229">
        <v>6113</v>
      </c>
      <c r="B1150" s="230">
        <v>5162</v>
      </c>
      <c r="C1150" s="231" t="s">
        <v>236</v>
      </c>
      <c r="D1150" s="232">
        <v>392</v>
      </c>
      <c r="E1150" s="233">
        <v>392</v>
      </c>
      <c r="F1150" s="232">
        <v>240.35876999999996</v>
      </c>
      <c r="G1150" s="234">
        <f t="shared" si="20"/>
        <v>61.316012755102037</v>
      </c>
    </row>
    <row r="1151" spans="1:7" x14ac:dyDescent="0.2">
      <c r="A1151" s="229">
        <v>6113</v>
      </c>
      <c r="B1151" s="230">
        <v>5163</v>
      </c>
      <c r="C1151" s="231" t="s">
        <v>207</v>
      </c>
      <c r="D1151" s="232">
        <v>10</v>
      </c>
      <c r="E1151" s="233">
        <v>7</v>
      </c>
      <c r="F1151" s="232">
        <v>3</v>
      </c>
      <c r="G1151" s="234">
        <f t="shared" si="20"/>
        <v>42.857142857142854</v>
      </c>
    </row>
    <row r="1152" spans="1:7" x14ac:dyDescent="0.2">
      <c r="A1152" s="229">
        <v>6113</v>
      </c>
      <c r="B1152" s="230">
        <v>5164</v>
      </c>
      <c r="C1152" s="231" t="s">
        <v>198</v>
      </c>
      <c r="D1152" s="232">
        <v>2020</v>
      </c>
      <c r="E1152" s="233">
        <v>1203</v>
      </c>
      <c r="F1152" s="232">
        <v>1075.1483600000001</v>
      </c>
      <c r="G1152" s="234">
        <f t="shared" si="20"/>
        <v>89.372266001662524</v>
      </c>
    </row>
    <row r="1153" spans="1:7" x14ac:dyDescent="0.2">
      <c r="A1153" s="229">
        <v>6113</v>
      </c>
      <c r="B1153" s="230">
        <v>5167</v>
      </c>
      <c r="C1153" s="231" t="s">
        <v>209</v>
      </c>
      <c r="D1153" s="232">
        <v>453</v>
      </c>
      <c r="E1153" s="233">
        <v>453</v>
      </c>
      <c r="F1153" s="232">
        <v>137.41900000000001</v>
      </c>
      <c r="G1153" s="234">
        <f t="shared" si="20"/>
        <v>30.335320088300222</v>
      </c>
    </row>
    <row r="1154" spans="1:7" x14ac:dyDescent="0.2">
      <c r="A1154" s="229">
        <v>6113</v>
      </c>
      <c r="B1154" s="230">
        <v>5168</v>
      </c>
      <c r="C1154" s="231" t="s">
        <v>210</v>
      </c>
      <c r="D1154" s="232">
        <v>540</v>
      </c>
      <c r="E1154" s="233">
        <v>492</v>
      </c>
      <c r="F1154" s="232">
        <v>354.48159999999996</v>
      </c>
      <c r="G1154" s="234">
        <f t="shared" si="20"/>
        <v>72.049105691056909</v>
      </c>
    </row>
    <row r="1155" spans="1:7" x14ac:dyDescent="0.2">
      <c r="A1155" s="229">
        <v>6113</v>
      </c>
      <c r="B1155" s="230">
        <v>5169</v>
      </c>
      <c r="C1155" s="231" t="s">
        <v>188</v>
      </c>
      <c r="D1155" s="232">
        <v>872</v>
      </c>
      <c r="E1155" s="233">
        <v>893.9</v>
      </c>
      <c r="F1155" s="232">
        <v>324.94973999999996</v>
      </c>
      <c r="G1155" s="234">
        <f t="shared" si="20"/>
        <v>36.351911846962743</v>
      </c>
    </row>
    <row r="1156" spans="1:7" x14ac:dyDescent="0.2">
      <c r="A1156" s="229">
        <v>6113</v>
      </c>
      <c r="B1156" s="230">
        <v>5171</v>
      </c>
      <c r="C1156" s="231" t="s">
        <v>211</v>
      </c>
      <c r="D1156" s="232">
        <v>850</v>
      </c>
      <c r="E1156" s="233">
        <v>850</v>
      </c>
      <c r="F1156" s="232">
        <v>511.58752000000004</v>
      </c>
      <c r="G1156" s="234">
        <f t="shared" si="20"/>
        <v>60.186767058823534</v>
      </c>
    </row>
    <row r="1157" spans="1:7" x14ac:dyDescent="0.2">
      <c r="A1157" s="229">
        <v>6113</v>
      </c>
      <c r="B1157" s="230">
        <v>5172</v>
      </c>
      <c r="C1157" s="231" t="s">
        <v>247</v>
      </c>
      <c r="D1157" s="232">
        <v>0</v>
      </c>
      <c r="E1157" s="233">
        <v>3.08</v>
      </c>
      <c r="F1157" s="232">
        <v>0</v>
      </c>
      <c r="G1157" s="234">
        <f t="shared" si="20"/>
        <v>0</v>
      </c>
    </row>
    <row r="1158" spans="1:7" x14ac:dyDescent="0.2">
      <c r="A1158" s="229">
        <v>6113</v>
      </c>
      <c r="B1158" s="230">
        <v>5173</v>
      </c>
      <c r="C1158" s="231" t="s">
        <v>212</v>
      </c>
      <c r="D1158" s="232">
        <v>1400</v>
      </c>
      <c r="E1158" s="233">
        <v>1580</v>
      </c>
      <c r="F1158" s="232">
        <v>1289.79558</v>
      </c>
      <c r="G1158" s="234">
        <f t="shared" si="20"/>
        <v>81.632631645569617</v>
      </c>
    </row>
    <row r="1159" spans="1:7" x14ac:dyDescent="0.2">
      <c r="A1159" s="229">
        <v>6113</v>
      </c>
      <c r="B1159" s="230">
        <v>5175</v>
      </c>
      <c r="C1159" s="231" t="s">
        <v>189</v>
      </c>
      <c r="D1159" s="232">
        <v>2188</v>
      </c>
      <c r="E1159" s="233">
        <v>2658</v>
      </c>
      <c r="F1159" s="232">
        <v>2304.8826300000001</v>
      </c>
      <c r="G1159" s="234">
        <f t="shared" si="20"/>
        <v>86.714922121896166</v>
      </c>
    </row>
    <row r="1160" spans="1:7" x14ac:dyDescent="0.2">
      <c r="A1160" s="229">
        <v>6113</v>
      </c>
      <c r="B1160" s="230">
        <v>5176</v>
      </c>
      <c r="C1160" s="231" t="s">
        <v>294</v>
      </c>
      <c r="D1160" s="232">
        <v>80</v>
      </c>
      <c r="E1160" s="233">
        <v>80</v>
      </c>
      <c r="F1160" s="232">
        <v>41.63897</v>
      </c>
      <c r="G1160" s="234">
        <f t="shared" si="20"/>
        <v>52.048712500000008</v>
      </c>
    </row>
    <row r="1161" spans="1:7" x14ac:dyDescent="0.2">
      <c r="A1161" s="229">
        <v>6113</v>
      </c>
      <c r="B1161" s="230">
        <v>5179</v>
      </c>
      <c r="C1161" s="231" t="s">
        <v>213</v>
      </c>
      <c r="D1161" s="232">
        <v>860</v>
      </c>
      <c r="E1161" s="233">
        <v>850</v>
      </c>
      <c r="F1161" s="232">
        <v>820.67670999999996</v>
      </c>
      <c r="G1161" s="234">
        <f t="shared" si="20"/>
        <v>96.55020117647058</v>
      </c>
    </row>
    <row r="1162" spans="1:7" x14ac:dyDescent="0.2">
      <c r="A1162" s="229">
        <v>6113</v>
      </c>
      <c r="B1162" s="230">
        <v>5192</v>
      </c>
      <c r="C1162" s="231" t="s">
        <v>229</v>
      </c>
      <c r="D1162" s="232">
        <v>0</v>
      </c>
      <c r="E1162" s="233">
        <v>5</v>
      </c>
      <c r="F1162" s="232">
        <v>1.3420000000000001</v>
      </c>
      <c r="G1162" s="234">
        <f t="shared" si="20"/>
        <v>26.840000000000003</v>
      </c>
    </row>
    <row r="1163" spans="1:7" x14ac:dyDescent="0.2">
      <c r="A1163" s="229">
        <v>6113</v>
      </c>
      <c r="B1163" s="230">
        <v>5194</v>
      </c>
      <c r="C1163" s="231" t="s">
        <v>214</v>
      </c>
      <c r="D1163" s="232">
        <v>30</v>
      </c>
      <c r="E1163" s="233">
        <v>105</v>
      </c>
      <c r="F1163" s="232">
        <v>62.223999999999997</v>
      </c>
      <c r="G1163" s="234">
        <f t="shared" si="20"/>
        <v>59.260952380952382</v>
      </c>
    </row>
    <row r="1164" spans="1:7" x14ac:dyDescent="0.2">
      <c r="A1164" s="229">
        <v>6113</v>
      </c>
      <c r="B1164" s="230">
        <v>5222</v>
      </c>
      <c r="C1164" s="231" t="s">
        <v>191</v>
      </c>
      <c r="D1164" s="232">
        <v>20</v>
      </c>
      <c r="E1164" s="233">
        <v>0</v>
      </c>
      <c r="F1164" s="232">
        <v>0</v>
      </c>
      <c r="G1164" s="252" t="s">
        <v>201</v>
      </c>
    </row>
    <row r="1165" spans="1:7" x14ac:dyDescent="0.2">
      <c r="A1165" s="229">
        <v>6113</v>
      </c>
      <c r="B1165" s="230">
        <v>5362</v>
      </c>
      <c r="C1165" s="231" t="s">
        <v>222</v>
      </c>
      <c r="D1165" s="232">
        <v>33</v>
      </c>
      <c r="E1165" s="233">
        <v>33</v>
      </c>
      <c r="F1165" s="232">
        <v>9</v>
      </c>
      <c r="G1165" s="234">
        <f t="shared" ref="G1165:G1230" si="22">F1165/E1165*100</f>
        <v>27.27272727272727</v>
      </c>
    </row>
    <row r="1166" spans="1:7" x14ac:dyDescent="0.2">
      <c r="A1166" s="229">
        <v>6113</v>
      </c>
      <c r="B1166" s="230">
        <v>5424</v>
      </c>
      <c r="C1166" s="231" t="s">
        <v>296</v>
      </c>
      <c r="D1166" s="232">
        <v>16</v>
      </c>
      <c r="E1166" s="233">
        <v>16</v>
      </c>
      <c r="F1166" s="232">
        <v>7.92</v>
      </c>
      <c r="G1166" s="234">
        <f t="shared" si="22"/>
        <v>49.5</v>
      </c>
    </row>
    <row r="1167" spans="1:7" x14ac:dyDescent="0.2">
      <c r="A1167" s="229">
        <v>6113</v>
      </c>
      <c r="B1167" s="230">
        <v>5492</v>
      </c>
      <c r="C1167" s="231" t="s">
        <v>266</v>
      </c>
      <c r="D1167" s="232">
        <v>7</v>
      </c>
      <c r="E1167" s="233">
        <v>7</v>
      </c>
      <c r="F1167" s="232">
        <v>3</v>
      </c>
      <c r="G1167" s="234">
        <f t="shared" si="22"/>
        <v>42.857142857142854</v>
      </c>
    </row>
    <row r="1168" spans="1:7" x14ac:dyDescent="0.2">
      <c r="A1168" s="229">
        <v>6113</v>
      </c>
      <c r="B1168" s="230">
        <v>5499</v>
      </c>
      <c r="C1168" s="231" t="s">
        <v>349</v>
      </c>
      <c r="D1168" s="232">
        <v>200</v>
      </c>
      <c r="E1168" s="233">
        <v>200</v>
      </c>
      <c r="F1168" s="232">
        <v>18</v>
      </c>
      <c r="G1168" s="234">
        <f t="shared" si="22"/>
        <v>9</v>
      </c>
    </row>
    <row r="1169" spans="1:7" x14ac:dyDescent="0.2">
      <c r="A1169" s="229">
        <v>6113</v>
      </c>
      <c r="B1169" s="230">
        <v>5901</v>
      </c>
      <c r="C1169" s="231" t="s">
        <v>350</v>
      </c>
      <c r="D1169" s="232">
        <v>14000</v>
      </c>
      <c r="E1169" s="233">
        <v>4600</v>
      </c>
      <c r="F1169" s="232">
        <v>0</v>
      </c>
      <c r="G1169" s="234">
        <f t="shared" si="22"/>
        <v>0</v>
      </c>
    </row>
    <row r="1170" spans="1:7" s="101" customFormat="1" x14ac:dyDescent="0.2">
      <c r="A1170" s="235">
        <v>6113</v>
      </c>
      <c r="B1170" s="236"/>
      <c r="C1170" s="187" t="s">
        <v>131</v>
      </c>
      <c r="D1170" s="237">
        <v>64227</v>
      </c>
      <c r="E1170" s="238">
        <v>47152.57</v>
      </c>
      <c r="F1170" s="237">
        <v>37528.021230000006</v>
      </c>
      <c r="G1170" s="239">
        <f t="shared" si="22"/>
        <v>79.588495876258719</v>
      </c>
    </row>
    <row r="1171" spans="1:7" s="257" customFormat="1" x14ac:dyDescent="0.2">
      <c r="A1171" s="229"/>
      <c r="B1171" s="240"/>
      <c r="C1171" s="240"/>
      <c r="D1171" s="241"/>
      <c r="E1171" s="241"/>
      <c r="F1171" s="241"/>
      <c r="G1171" s="256"/>
    </row>
    <row r="1172" spans="1:7" x14ac:dyDescent="0.2">
      <c r="A1172" s="242">
        <v>6115</v>
      </c>
      <c r="B1172" s="243">
        <v>5011</v>
      </c>
      <c r="C1172" s="244" t="s">
        <v>232</v>
      </c>
      <c r="D1172" s="245">
        <v>0</v>
      </c>
      <c r="E1172" s="246">
        <v>130</v>
      </c>
      <c r="F1172" s="245">
        <v>38.82</v>
      </c>
      <c r="G1172" s="247">
        <f t="shared" si="22"/>
        <v>29.861538461538462</v>
      </c>
    </row>
    <row r="1173" spans="1:7" x14ac:dyDescent="0.2">
      <c r="A1173" s="229">
        <v>6115</v>
      </c>
      <c r="B1173" s="230">
        <v>5031</v>
      </c>
      <c r="C1173" s="231" t="s">
        <v>233</v>
      </c>
      <c r="D1173" s="232">
        <v>0</v>
      </c>
      <c r="E1173" s="233">
        <v>34</v>
      </c>
      <c r="F1173" s="232">
        <v>9.7050000000000001</v>
      </c>
      <c r="G1173" s="234">
        <f t="shared" si="22"/>
        <v>28.544117647058826</v>
      </c>
    </row>
    <row r="1174" spans="1:7" x14ac:dyDescent="0.2">
      <c r="A1174" s="229">
        <v>6115</v>
      </c>
      <c r="B1174" s="230">
        <v>5032</v>
      </c>
      <c r="C1174" s="231" t="s">
        <v>234</v>
      </c>
      <c r="D1174" s="232">
        <v>0</v>
      </c>
      <c r="E1174" s="233">
        <v>12</v>
      </c>
      <c r="F1174" s="232">
        <v>3.4940000000000002</v>
      </c>
      <c r="G1174" s="234">
        <f t="shared" si="22"/>
        <v>29.116666666666667</v>
      </c>
    </row>
    <row r="1175" spans="1:7" x14ac:dyDescent="0.2">
      <c r="A1175" s="229">
        <v>6115</v>
      </c>
      <c r="B1175" s="230">
        <v>5156</v>
      </c>
      <c r="C1175" s="231" t="s">
        <v>348</v>
      </c>
      <c r="D1175" s="232">
        <v>0</v>
      </c>
      <c r="E1175" s="233">
        <v>8</v>
      </c>
      <c r="F1175" s="232">
        <v>3.0571799999999998</v>
      </c>
      <c r="G1175" s="234">
        <f t="shared" si="22"/>
        <v>38.214749999999995</v>
      </c>
    </row>
    <row r="1176" spans="1:7" x14ac:dyDescent="0.2">
      <c r="A1176" s="229">
        <v>6115</v>
      </c>
      <c r="B1176" s="230">
        <v>5161</v>
      </c>
      <c r="C1176" s="231" t="s">
        <v>351</v>
      </c>
      <c r="D1176" s="232">
        <v>0</v>
      </c>
      <c r="E1176" s="233">
        <v>4</v>
      </c>
      <c r="F1176" s="232">
        <v>0</v>
      </c>
      <c r="G1176" s="234">
        <f t="shared" si="22"/>
        <v>0</v>
      </c>
    </row>
    <row r="1177" spans="1:7" x14ac:dyDescent="0.2">
      <c r="A1177" s="229">
        <v>6115</v>
      </c>
      <c r="B1177" s="230">
        <v>5173</v>
      </c>
      <c r="C1177" s="231" t="s">
        <v>212</v>
      </c>
      <c r="D1177" s="232">
        <v>0</v>
      </c>
      <c r="E1177" s="233">
        <v>8</v>
      </c>
      <c r="F1177" s="232">
        <v>1.581</v>
      </c>
      <c r="G1177" s="234">
        <f t="shared" si="22"/>
        <v>19.762499999999999</v>
      </c>
    </row>
    <row r="1178" spans="1:7" x14ac:dyDescent="0.2">
      <c r="A1178" s="229">
        <v>6115</v>
      </c>
      <c r="B1178" s="230">
        <v>5175</v>
      </c>
      <c r="C1178" s="231" t="s">
        <v>189</v>
      </c>
      <c r="D1178" s="232">
        <v>0</v>
      </c>
      <c r="E1178" s="233">
        <v>4</v>
      </c>
      <c r="F1178" s="232">
        <v>0.30304000000000003</v>
      </c>
      <c r="G1178" s="234">
        <f t="shared" si="22"/>
        <v>7.5760000000000005</v>
      </c>
    </row>
    <row r="1179" spans="1:7" s="101" customFormat="1" x14ac:dyDescent="0.2">
      <c r="A1179" s="235">
        <v>6115</v>
      </c>
      <c r="B1179" s="236"/>
      <c r="C1179" s="187" t="s">
        <v>352</v>
      </c>
      <c r="D1179" s="237">
        <v>0</v>
      </c>
      <c r="E1179" s="238">
        <v>200</v>
      </c>
      <c r="F1179" s="237">
        <v>56.96022</v>
      </c>
      <c r="G1179" s="239">
        <f t="shared" si="22"/>
        <v>28.480109999999996</v>
      </c>
    </row>
    <row r="1180" spans="1:7" s="257" customFormat="1" x14ac:dyDescent="0.2">
      <c r="A1180" s="229"/>
      <c r="B1180" s="240"/>
      <c r="C1180" s="240"/>
      <c r="D1180" s="241"/>
      <c r="E1180" s="241"/>
      <c r="F1180" s="241"/>
      <c r="G1180" s="256"/>
    </row>
    <row r="1181" spans="1:7" x14ac:dyDescent="0.2">
      <c r="A1181" s="242">
        <v>6118</v>
      </c>
      <c r="B1181" s="243">
        <v>5011</v>
      </c>
      <c r="C1181" s="244" t="s">
        <v>232</v>
      </c>
      <c r="D1181" s="245">
        <v>0</v>
      </c>
      <c r="E1181" s="246">
        <v>130</v>
      </c>
      <c r="F1181" s="245">
        <v>78.997</v>
      </c>
      <c r="G1181" s="247">
        <f t="shared" si="22"/>
        <v>60.766923076923071</v>
      </c>
    </row>
    <row r="1182" spans="1:7" x14ac:dyDescent="0.2">
      <c r="A1182" s="229">
        <v>6118</v>
      </c>
      <c r="B1182" s="230">
        <v>5031</v>
      </c>
      <c r="C1182" s="231" t="s">
        <v>233</v>
      </c>
      <c r="D1182" s="232">
        <v>0</v>
      </c>
      <c r="E1182" s="233">
        <v>34</v>
      </c>
      <c r="F1182" s="232">
        <v>19.75</v>
      </c>
      <c r="G1182" s="234">
        <f t="shared" si="22"/>
        <v>58.088235294117652</v>
      </c>
    </row>
    <row r="1183" spans="1:7" x14ac:dyDescent="0.2">
      <c r="A1183" s="229">
        <v>6118</v>
      </c>
      <c r="B1183" s="230">
        <v>5032</v>
      </c>
      <c r="C1183" s="231" t="s">
        <v>234</v>
      </c>
      <c r="D1183" s="232">
        <v>0</v>
      </c>
      <c r="E1183" s="233">
        <v>12</v>
      </c>
      <c r="F1183" s="232">
        <v>7.11</v>
      </c>
      <c r="G1183" s="234">
        <f t="shared" si="22"/>
        <v>59.25</v>
      </c>
    </row>
    <row r="1184" spans="1:7" x14ac:dyDescent="0.2">
      <c r="A1184" s="229">
        <v>6118</v>
      </c>
      <c r="B1184" s="230">
        <v>5156</v>
      </c>
      <c r="C1184" s="231" t="s">
        <v>348</v>
      </c>
      <c r="D1184" s="232">
        <v>0</v>
      </c>
      <c r="E1184" s="233">
        <v>8</v>
      </c>
      <c r="F1184" s="232">
        <v>5.0699399999999999</v>
      </c>
      <c r="G1184" s="234">
        <f t="shared" si="22"/>
        <v>63.374249999999996</v>
      </c>
    </row>
    <row r="1185" spans="1:7" x14ac:dyDescent="0.2">
      <c r="A1185" s="229">
        <v>6118</v>
      </c>
      <c r="B1185" s="230">
        <v>5161</v>
      </c>
      <c r="C1185" s="231" t="s">
        <v>351</v>
      </c>
      <c r="D1185" s="232">
        <v>0</v>
      </c>
      <c r="E1185" s="233">
        <v>4</v>
      </c>
      <c r="F1185" s="232">
        <v>0</v>
      </c>
      <c r="G1185" s="234">
        <f t="shared" si="22"/>
        <v>0</v>
      </c>
    </row>
    <row r="1186" spans="1:7" x14ac:dyDescent="0.2">
      <c r="A1186" s="229">
        <v>6118</v>
      </c>
      <c r="B1186" s="230">
        <v>5173</v>
      </c>
      <c r="C1186" s="231" t="s">
        <v>212</v>
      </c>
      <c r="D1186" s="232">
        <v>0</v>
      </c>
      <c r="E1186" s="233">
        <v>4</v>
      </c>
      <c r="F1186" s="232">
        <v>2.976</v>
      </c>
      <c r="G1186" s="234">
        <f t="shared" si="22"/>
        <v>74.400000000000006</v>
      </c>
    </row>
    <row r="1187" spans="1:7" x14ac:dyDescent="0.2">
      <c r="A1187" s="229">
        <v>6118</v>
      </c>
      <c r="B1187" s="230">
        <v>5175</v>
      </c>
      <c r="C1187" s="231" t="s">
        <v>189</v>
      </c>
      <c r="D1187" s="232">
        <v>0</v>
      </c>
      <c r="E1187" s="233">
        <v>8</v>
      </c>
      <c r="F1187" s="232">
        <v>0.60741000000000001</v>
      </c>
      <c r="G1187" s="234">
        <f t="shared" si="22"/>
        <v>7.592625</v>
      </c>
    </row>
    <row r="1188" spans="1:7" s="101" customFormat="1" x14ac:dyDescent="0.2">
      <c r="A1188" s="235">
        <v>6118</v>
      </c>
      <c r="B1188" s="236"/>
      <c r="C1188" s="187" t="s">
        <v>353</v>
      </c>
      <c r="D1188" s="237">
        <v>0</v>
      </c>
      <c r="E1188" s="238">
        <v>200</v>
      </c>
      <c r="F1188" s="237">
        <v>114.51035</v>
      </c>
      <c r="G1188" s="239">
        <f t="shared" si="22"/>
        <v>57.255175000000001</v>
      </c>
    </row>
    <row r="1189" spans="1:7" s="257" customFormat="1" x14ac:dyDescent="0.2">
      <c r="A1189" s="229"/>
      <c r="B1189" s="240"/>
      <c r="C1189" s="240"/>
      <c r="D1189" s="241"/>
      <c r="E1189" s="241"/>
      <c r="F1189" s="241"/>
      <c r="G1189" s="256"/>
    </row>
    <row r="1190" spans="1:7" x14ac:dyDescent="0.2">
      <c r="A1190" s="242">
        <v>6172</v>
      </c>
      <c r="B1190" s="243">
        <v>5011</v>
      </c>
      <c r="C1190" s="244" t="s">
        <v>232</v>
      </c>
      <c r="D1190" s="245">
        <v>321634</v>
      </c>
      <c r="E1190" s="246">
        <v>319314.59999999998</v>
      </c>
      <c r="F1190" s="245">
        <v>303034.31144999998</v>
      </c>
      <c r="G1190" s="247">
        <f t="shared" si="22"/>
        <v>94.901489455853266</v>
      </c>
    </row>
    <row r="1191" spans="1:7" x14ac:dyDescent="0.2">
      <c r="A1191" s="229">
        <v>6172</v>
      </c>
      <c r="B1191" s="230">
        <v>5021</v>
      </c>
      <c r="C1191" s="231" t="s">
        <v>203</v>
      </c>
      <c r="D1191" s="232">
        <v>3500</v>
      </c>
      <c r="E1191" s="233">
        <v>6922.37</v>
      </c>
      <c r="F1191" s="232">
        <v>3664.6669999999999</v>
      </c>
      <c r="G1191" s="234">
        <f t="shared" si="22"/>
        <v>52.939484598482892</v>
      </c>
    </row>
    <row r="1192" spans="1:7" x14ac:dyDescent="0.2">
      <c r="A1192" s="229">
        <v>6172</v>
      </c>
      <c r="B1192" s="230">
        <v>5031</v>
      </c>
      <c r="C1192" s="231" t="s">
        <v>233</v>
      </c>
      <c r="D1192" s="232">
        <v>81886</v>
      </c>
      <c r="E1192" s="233">
        <v>82092.95</v>
      </c>
      <c r="F1192" s="232">
        <v>77545.592150000011</v>
      </c>
      <c r="G1192" s="234">
        <f t="shared" si="22"/>
        <v>94.460720622172815</v>
      </c>
    </row>
    <row r="1193" spans="1:7" x14ac:dyDescent="0.2">
      <c r="A1193" s="229">
        <v>6172</v>
      </c>
      <c r="B1193" s="230">
        <v>5032</v>
      </c>
      <c r="C1193" s="231" t="s">
        <v>234</v>
      </c>
      <c r="D1193" s="232">
        <v>29479</v>
      </c>
      <c r="E1193" s="233">
        <v>29553.7</v>
      </c>
      <c r="F1193" s="232">
        <v>27938.897929999996</v>
      </c>
      <c r="G1193" s="234">
        <f t="shared" si="22"/>
        <v>94.536040935652707</v>
      </c>
    </row>
    <row r="1194" spans="1:7" x14ac:dyDescent="0.2">
      <c r="A1194" s="229">
        <v>6172</v>
      </c>
      <c r="B1194" s="230">
        <v>5038</v>
      </c>
      <c r="C1194" s="231" t="s">
        <v>235</v>
      </c>
      <c r="D1194" s="232">
        <v>1380</v>
      </c>
      <c r="E1194" s="233">
        <v>1464.99</v>
      </c>
      <c r="F1194" s="232">
        <v>1402.6230799999996</v>
      </c>
      <c r="G1194" s="234">
        <f t="shared" si="22"/>
        <v>95.742843295858648</v>
      </c>
    </row>
    <row r="1195" spans="1:7" x14ac:dyDescent="0.2">
      <c r="A1195" s="229">
        <v>6172</v>
      </c>
      <c r="B1195" s="230">
        <v>5042</v>
      </c>
      <c r="C1195" s="231" t="s">
        <v>263</v>
      </c>
      <c r="D1195" s="232">
        <v>600</v>
      </c>
      <c r="E1195" s="233">
        <v>1547.4</v>
      </c>
      <c r="F1195" s="232">
        <v>1544.64202</v>
      </c>
      <c r="G1195" s="234">
        <f t="shared" si="22"/>
        <v>99.821766834690436</v>
      </c>
    </row>
    <row r="1196" spans="1:7" x14ac:dyDescent="0.2">
      <c r="A1196" s="229">
        <v>6172</v>
      </c>
      <c r="B1196" s="230">
        <v>5123</v>
      </c>
      <c r="C1196" s="231" t="s">
        <v>228</v>
      </c>
      <c r="D1196" s="232">
        <v>0</v>
      </c>
      <c r="E1196" s="233">
        <v>200</v>
      </c>
      <c r="F1196" s="232">
        <v>85.295289999999994</v>
      </c>
      <c r="G1196" s="234">
        <f t="shared" si="22"/>
        <v>42.647644999999997</v>
      </c>
    </row>
    <row r="1197" spans="1:7" x14ac:dyDescent="0.2">
      <c r="A1197" s="229">
        <v>6172</v>
      </c>
      <c r="B1197" s="230">
        <v>5131</v>
      </c>
      <c r="C1197" s="231" t="s">
        <v>339</v>
      </c>
      <c r="D1197" s="232">
        <v>10</v>
      </c>
      <c r="E1197" s="233">
        <v>10</v>
      </c>
      <c r="F1197" s="232">
        <v>3.9620000000000002</v>
      </c>
      <c r="G1197" s="234">
        <f t="shared" si="22"/>
        <v>39.619999999999997</v>
      </c>
    </row>
    <row r="1198" spans="1:7" x14ac:dyDescent="0.2">
      <c r="A1198" s="229">
        <v>6172</v>
      </c>
      <c r="B1198" s="230">
        <v>5132</v>
      </c>
      <c r="C1198" s="231" t="s">
        <v>333</v>
      </c>
      <c r="D1198" s="232">
        <v>150</v>
      </c>
      <c r="E1198" s="233">
        <v>118.9</v>
      </c>
      <c r="F1198" s="232">
        <v>41.8095</v>
      </c>
      <c r="G1198" s="234">
        <f t="shared" si="22"/>
        <v>35.163582842724978</v>
      </c>
    </row>
    <row r="1199" spans="1:7" x14ac:dyDescent="0.2">
      <c r="A1199" s="229">
        <v>6172</v>
      </c>
      <c r="B1199" s="230">
        <v>5133</v>
      </c>
      <c r="C1199" s="231" t="s">
        <v>354</v>
      </c>
      <c r="D1199" s="232">
        <v>50</v>
      </c>
      <c r="E1199" s="233">
        <v>25.3</v>
      </c>
      <c r="F1199" s="232">
        <v>20.181000000000001</v>
      </c>
      <c r="G1199" s="234">
        <f t="shared" si="22"/>
        <v>79.766798418972328</v>
      </c>
    </row>
    <row r="1200" spans="1:7" x14ac:dyDescent="0.2">
      <c r="A1200" s="229">
        <v>6172</v>
      </c>
      <c r="B1200" s="230">
        <v>5134</v>
      </c>
      <c r="C1200" s="231" t="s">
        <v>278</v>
      </c>
      <c r="D1200" s="232">
        <v>150</v>
      </c>
      <c r="E1200" s="233">
        <v>138</v>
      </c>
      <c r="F1200" s="232">
        <v>86.361500000000007</v>
      </c>
      <c r="G1200" s="234">
        <f t="shared" si="22"/>
        <v>62.580797101449278</v>
      </c>
    </row>
    <row r="1201" spans="1:7" x14ac:dyDescent="0.2">
      <c r="A1201" s="229">
        <v>6172</v>
      </c>
      <c r="B1201" s="230">
        <v>5136</v>
      </c>
      <c r="C1201" s="231" t="s">
        <v>264</v>
      </c>
      <c r="D1201" s="232">
        <v>630</v>
      </c>
      <c r="E1201" s="233">
        <v>506</v>
      </c>
      <c r="F1201" s="232">
        <v>307.45919999999995</v>
      </c>
      <c r="G1201" s="234">
        <f t="shared" si="22"/>
        <v>60.762687747035557</v>
      </c>
    </row>
    <row r="1202" spans="1:7" x14ac:dyDescent="0.2">
      <c r="A1202" s="229">
        <v>6172</v>
      </c>
      <c r="B1202" s="230">
        <v>5137</v>
      </c>
      <c r="C1202" s="231" t="s">
        <v>197</v>
      </c>
      <c r="D1202" s="232">
        <v>3545</v>
      </c>
      <c r="E1202" s="233">
        <v>7879.65</v>
      </c>
      <c r="F1202" s="232">
        <v>6484.6712300000008</v>
      </c>
      <c r="G1202" s="234">
        <f t="shared" si="22"/>
        <v>82.296437405214718</v>
      </c>
    </row>
    <row r="1203" spans="1:7" x14ac:dyDescent="0.2">
      <c r="A1203" s="229">
        <v>6172</v>
      </c>
      <c r="B1203" s="230">
        <v>5139</v>
      </c>
      <c r="C1203" s="231" t="s">
        <v>187</v>
      </c>
      <c r="D1203" s="232">
        <v>3571</v>
      </c>
      <c r="E1203" s="233">
        <v>4044.73</v>
      </c>
      <c r="F1203" s="232">
        <v>3672.6273600000004</v>
      </c>
      <c r="G1203" s="234">
        <f t="shared" si="22"/>
        <v>90.800309538584784</v>
      </c>
    </row>
    <row r="1204" spans="1:7" x14ac:dyDescent="0.2">
      <c r="A1204" s="229">
        <v>6172</v>
      </c>
      <c r="B1204" s="230">
        <v>5142</v>
      </c>
      <c r="C1204" s="231" t="s">
        <v>347</v>
      </c>
      <c r="D1204" s="232">
        <v>50</v>
      </c>
      <c r="E1204" s="233">
        <v>50</v>
      </c>
      <c r="F1204" s="232">
        <v>4.8500599999999991</v>
      </c>
      <c r="G1204" s="234">
        <f t="shared" si="22"/>
        <v>9.7001199999999983</v>
      </c>
    </row>
    <row r="1205" spans="1:7" x14ac:dyDescent="0.2">
      <c r="A1205" s="229">
        <v>6172</v>
      </c>
      <c r="B1205" s="230">
        <v>5151</v>
      </c>
      <c r="C1205" s="231" t="s">
        <v>204</v>
      </c>
      <c r="D1205" s="232">
        <v>520</v>
      </c>
      <c r="E1205" s="233">
        <v>520</v>
      </c>
      <c r="F1205" s="232">
        <v>429.17804000000001</v>
      </c>
      <c r="G1205" s="234">
        <f t="shared" si="22"/>
        <v>82.534238461538465</v>
      </c>
    </row>
    <row r="1206" spans="1:7" x14ac:dyDescent="0.2">
      <c r="A1206" s="229">
        <v>6172</v>
      </c>
      <c r="B1206" s="230">
        <v>5152</v>
      </c>
      <c r="C1206" s="231" t="s">
        <v>205</v>
      </c>
      <c r="D1206" s="232">
        <v>3100</v>
      </c>
      <c r="E1206" s="233">
        <v>2375</v>
      </c>
      <c r="F1206" s="232">
        <v>2058.73981</v>
      </c>
      <c r="G1206" s="234">
        <f t="shared" si="22"/>
        <v>86.683781473684206</v>
      </c>
    </row>
    <row r="1207" spans="1:7" x14ac:dyDescent="0.2">
      <c r="A1207" s="229">
        <v>6172</v>
      </c>
      <c r="B1207" s="230">
        <v>5154</v>
      </c>
      <c r="C1207" s="231" t="s">
        <v>206</v>
      </c>
      <c r="D1207" s="232">
        <v>3900</v>
      </c>
      <c r="E1207" s="233">
        <v>2912.8</v>
      </c>
      <c r="F1207" s="232">
        <v>2647.8101699999997</v>
      </c>
      <c r="G1207" s="234">
        <f t="shared" si="22"/>
        <v>90.902573812139508</v>
      </c>
    </row>
    <row r="1208" spans="1:7" x14ac:dyDescent="0.2">
      <c r="A1208" s="229">
        <v>6172</v>
      </c>
      <c r="B1208" s="230">
        <v>5156</v>
      </c>
      <c r="C1208" s="231" t="s">
        <v>348</v>
      </c>
      <c r="D1208" s="232">
        <v>1600</v>
      </c>
      <c r="E1208" s="233">
        <v>1300</v>
      </c>
      <c r="F1208" s="232">
        <v>1063.51269</v>
      </c>
      <c r="G1208" s="234">
        <f t="shared" si="22"/>
        <v>81.80866846153846</v>
      </c>
    </row>
    <row r="1209" spans="1:7" x14ac:dyDescent="0.2">
      <c r="A1209" s="229">
        <v>6172</v>
      </c>
      <c r="B1209" s="230">
        <v>5161</v>
      </c>
      <c r="C1209" s="231" t="s">
        <v>351</v>
      </c>
      <c r="D1209" s="232">
        <v>2715</v>
      </c>
      <c r="E1209" s="233">
        <v>1915</v>
      </c>
      <c r="F1209" s="232">
        <v>1503.2594799999999</v>
      </c>
      <c r="G1209" s="234">
        <f t="shared" si="22"/>
        <v>78.499189556135761</v>
      </c>
    </row>
    <row r="1210" spans="1:7" x14ac:dyDescent="0.2">
      <c r="A1210" s="229">
        <v>6172</v>
      </c>
      <c r="B1210" s="230">
        <v>5162</v>
      </c>
      <c r="C1210" s="231" t="s">
        <v>236</v>
      </c>
      <c r="D1210" s="232">
        <v>635</v>
      </c>
      <c r="E1210" s="233">
        <v>635</v>
      </c>
      <c r="F1210" s="232">
        <v>575.6888100000001</v>
      </c>
      <c r="G1210" s="234">
        <f t="shared" si="22"/>
        <v>90.659655118110251</v>
      </c>
    </row>
    <row r="1211" spans="1:7" x14ac:dyDescent="0.2">
      <c r="A1211" s="229">
        <v>6172</v>
      </c>
      <c r="B1211" s="230">
        <v>5163</v>
      </c>
      <c r="C1211" s="231" t="s">
        <v>207</v>
      </c>
      <c r="D1211" s="232">
        <v>60</v>
      </c>
      <c r="E1211" s="233">
        <v>34</v>
      </c>
      <c r="F1211" s="232">
        <v>27</v>
      </c>
      <c r="G1211" s="234">
        <f t="shared" si="22"/>
        <v>79.411764705882348</v>
      </c>
    </row>
    <row r="1212" spans="1:7" x14ac:dyDescent="0.2">
      <c r="A1212" s="229">
        <v>6172</v>
      </c>
      <c r="B1212" s="230">
        <v>5164</v>
      </c>
      <c r="C1212" s="231" t="s">
        <v>198</v>
      </c>
      <c r="D1212" s="232">
        <v>408</v>
      </c>
      <c r="E1212" s="233">
        <v>835.8</v>
      </c>
      <c r="F1212" s="232">
        <v>652.31146000000012</v>
      </c>
      <c r="G1212" s="234">
        <f t="shared" si="22"/>
        <v>78.046357980378104</v>
      </c>
    </row>
    <row r="1213" spans="1:7" x14ac:dyDescent="0.2">
      <c r="A1213" s="229">
        <v>6172</v>
      </c>
      <c r="B1213" s="230">
        <v>5166</v>
      </c>
      <c r="C1213" s="231" t="s">
        <v>208</v>
      </c>
      <c r="D1213" s="232">
        <v>8850</v>
      </c>
      <c r="E1213" s="233">
        <v>8909.6</v>
      </c>
      <c r="F1213" s="232">
        <v>4167.6563999999998</v>
      </c>
      <c r="G1213" s="234">
        <f t="shared" si="22"/>
        <v>46.777143755050723</v>
      </c>
    </row>
    <row r="1214" spans="1:7" x14ac:dyDescent="0.2">
      <c r="A1214" s="229">
        <v>6172</v>
      </c>
      <c r="B1214" s="230">
        <v>5167</v>
      </c>
      <c r="C1214" s="231" t="s">
        <v>209</v>
      </c>
      <c r="D1214" s="232">
        <v>4850</v>
      </c>
      <c r="E1214" s="233">
        <v>10657.58</v>
      </c>
      <c r="F1214" s="232">
        <v>9362.7667400000009</v>
      </c>
      <c r="G1214" s="234">
        <f t="shared" si="22"/>
        <v>87.850776067362389</v>
      </c>
    </row>
    <row r="1215" spans="1:7" x14ac:dyDescent="0.2">
      <c r="A1215" s="229">
        <v>6172</v>
      </c>
      <c r="B1215" s="230">
        <v>5168</v>
      </c>
      <c r="C1215" s="231" t="s">
        <v>210</v>
      </c>
      <c r="D1215" s="232">
        <v>23537</v>
      </c>
      <c r="E1215" s="233">
        <v>20994.38</v>
      </c>
      <c r="F1215" s="232">
        <v>15526.82518</v>
      </c>
      <c r="G1215" s="234">
        <f t="shared" si="22"/>
        <v>73.957055078549587</v>
      </c>
    </row>
    <row r="1216" spans="1:7" x14ac:dyDescent="0.2">
      <c r="A1216" s="229">
        <v>6172</v>
      </c>
      <c r="B1216" s="230">
        <v>5169</v>
      </c>
      <c r="C1216" s="231" t="s">
        <v>188</v>
      </c>
      <c r="D1216" s="232">
        <v>28920</v>
      </c>
      <c r="E1216" s="233">
        <v>26425.71</v>
      </c>
      <c r="F1216" s="232">
        <v>20935.044849999995</v>
      </c>
      <c r="G1216" s="234">
        <f t="shared" si="22"/>
        <v>79.222260631786227</v>
      </c>
    </row>
    <row r="1217" spans="1:7" x14ac:dyDescent="0.2">
      <c r="A1217" s="229">
        <v>6172</v>
      </c>
      <c r="B1217" s="230">
        <v>5171</v>
      </c>
      <c r="C1217" s="231" t="s">
        <v>211</v>
      </c>
      <c r="D1217" s="232">
        <v>7685</v>
      </c>
      <c r="E1217" s="233">
        <v>5211</v>
      </c>
      <c r="F1217" s="232">
        <v>4002.8976100000009</v>
      </c>
      <c r="G1217" s="234">
        <f t="shared" si="22"/>
        <v>76.816304164267919</v>
      </c>
    </row>
    <row r="1218" spans="1:7" x14ac:dyDescent="0.2">
      <c r="A1218" s="229">
        <v>6172</v>
      </c>
      <c r="B1218" s="230">
        <v>5172</v>
      </c>
      <c r="C1218" s="231" t="s">
        <v>247</v>
      </c>
      <c r="D1218" s="232">
        <v>603</v>
      </c>
      <c r="E1218" s="233">
        <v>648.91999999999996</v>
      </c>
      <c r="F1218" s="232">
        <v>241.50442000000001</v>
      </c>
      <c r="G1218" s="234">
        <f t="shared" si="22"/>
        <v>37.216362571657527</v>
      </c>
    </row>
    <row r="1219" spans="1:7" x14ac:dyDescent="0.2">
      <c r="A1219" s="229">
        <v>6172</v>
      </c>
      <c r="B1219" s="230">
        <v>5173</v>
      </c>
      <c r="C1219" s="231" t="s">
        <v>212</v>
      </c>
      <c r="D1219" s="232">
        <v>5020</v>
      </c>
      <c r="E1219" s="233">
        <v>5811.74</v>
      </c>
      <c r="F1219" s="232">
        <v>4385.0003099999994</v>
      </c>
      <c r="G1219" s="234">
        <f t="shared" si="22"/>
        <v>75.450730934281296</v>
      </c>
    </row>
    <row r="1220" spans="1:7" x14ac:dyDescent="0.2">
      <c r="A1220" s="229">
        <v>6172</v>
      </c>
      <c r="B1220" s="230">
        <v>5175</v>
      </c>
      <c r="C1220" s="231" t="s">
        <v>189</v>
      </c>
      <c r="D1220" s="232">
        <v>574</v>
      </c>
      <c r="E1220" s="233">
        <v>760.93</v>
      </c>
      <c r="F1220" s="232">
        <v>601.48573999999996</v>
      </c>
      <c r="G1220" s="234">
        <f t="shared" si="22"/>
        <v>79.046133021434301</v>
      </c>
    </row>
    <row r="1221" spans="1:7" x14ac:dyDescent="0.2">
      <c r="A1221" s="229">
        <v>6172</v>
      </c>
      <c r="B1221" s="230">
        <v>5176</v>
      </c>
      <c r="C1221" s="231" t="s">
        <v>294</v>
      </c>
      <c r="D1221" s="232">
        <v>400</v>
      </c>
      <c r="E1221" s="233">
        <v>408</v>
      </c>
      <c r="F1221" s="232">
        <v>375.09947</v>
      </c>
      <c r="G1221" s="234">
        <f t="shared" si="22"/>
        <v>91.936144607843147</v>
      </c>
    </row>
    <row r="1222" spans="1:7" x14ac:dyDescent="0.2">
      <c r="A1222" s="229">
        <v>6172</v>
      </c>
      <c r="B1222" s="230">
        <v>5179</v>
      </c>
      <c r="C1222" s="231" t="s">
        <v>213</v>
      </c>
      <c r="D1222" s="232">
        <v>1438</v>
      </c>
      <c r="E1222" s="233">
        <v>1316</v>
      </c>
      <c r="F1222" s="232">
        <v>1210.8614299999999</v>
      </c>
      <c r="G1222" s="234">
        <f t="shared" si="22"/>
        <v>92.010746960486316</v>
      </c>
    </row>
    <row r="1223" spans="1:7" x14ac:dyDescent="0.2">
      <c r="A1223" s="229">
        <v>6172</v>
      </c>
      <c r="B1223" s="230">
        <v>5189</v>
      </c>
      <c r="C1223" s="231" t="s">
        <v>355</v>
      </c>
      <c r="D1223" s="232">
        <v>2</v>
      </c>
      <c r="E1223" s="233">
        <v>2</v>
      </c>
      <c r="F1223" s="232">
        <v>0</v>
      </c>
      <c r="G1223" s="234">
        <f t="shared" si="22"/>
        <v>0</v>
      </c>
    </row>
    <row r="1224" spans="1:7" x14ac:dyDescent="0.2">
      <c r="A1224" s="229">
        <v>6172</v>
      </c>
      <c r="B1224" s="230">
        <v>5192</v>
      </c>
      <c r="C1224" s="231" t="s">
        <v>229</v>
      </c>
      <c r="D1224" s="232">
        <v>500</v>
      </c>
      <c r="E1224" s="233">
        <v>811</v>
      </c>
      <c r="F1224" s="232">
        <v>684.69119999999998</v>
      </c>
      <c r="G1224" s="234">
        <f t="shared" si="22"/>
        <v>84.425548705302091</v>
      </c>
    </row>
    <row r="1225" spans="1:7" x14ac:dyDescent="0.2">
      <c r="A1225" s="229">
        <v>6172</v>
      </c>
      <c r="B1225" s="230">
        <v>5194</v>
      </c>
      <c r="C1225" s="231" t="s">
        <v>214</v>
      </c>
      <c r="D1225" s="232">
        <v>100</v>
      </c>
      <c r="E1225" s="233">
        <v>100</v>
      </c>
      <c r="F1225" s="232">
        <v>0</v>
      </c>
      <c r="G1225" s="234">
        <f t="shared" si="22"/>
        <v>0</v>
      </c>
    </row>
    <row r="1226" spans="1:7" x14ac:dyDescent="0.2">
      <c r="A1226" s="229">
        <v>6172</v>
      </c>
      <c r="B1226" s="230">
        <v>5213</v>
      </c>
      <c r="C1226" s="231" t="s">
        <v>190</v>
      </c>
      <c r="D1226" s="232">
        <v>0</v>
      </c>
      <c r="E1226" s="233">
        <v>66.599999999999994</v>
      </c>
      <c r="F1226" s="232">
        <v>66.58935000000001</v>
      </c>
      <c r="G1226" s="234">
        <f t="shared" si="22"/>
        <v>99.984009009009029</v>
      </c>
    </row>
    <row r="1227" spans="1:7" x14ac:dyDescent="0.2">
      <c r="A1227" s="229">
        <v>6172</v>
      </c>
      <c r="B1227" s="230">
        <v>5222</v>
      </c>
      <c r="C1227" s="231" t="s">
        <v>191</v>
      </c>
      <c r="D1227" s="232">
        <v>0</v>
      </c>
      <c r="E1227" s="233">
        <v>647.95000000000005</v>
      </c>
      <c r="F1227" s="232">
        <v>647.94220000000007</v>
      </c>
      <c r="G1227" s="234">
        <f t="shared" si="22"/>
        <v>99.998796203410762</v>
      </c>
    </row>
    <row r="1228" spans="1:7" x14ac:dyDescent="0.2">
      <c r="A1228" s="229">
        <v>6172</v>
      </c>
      <c r="B1228" s="230">
        <v>5361</v>
      </c>
      <c r="C1228" s="231" t="s">
        <v>356</v>
      </c>
      <c r="D1228" s="232">
        <v>50</v>
      </c>
      <c r="E1228" s="233">
        <v>50</v>
      </c>
      <c r="F1228" s="232">
        <v>18</v>
      </c>
      <c r="G1228" s="234">
        <f t="shared" si="22"/>
        <v>36</v>
      </c>
    </row>
    <row r="1229" spans="1:7" x14ac:dyDescent="0.2">
      <c r="A1229" s="229">
        <v>6172</v>
      </c>
      <c r="B1229" s="230">
        <v>5362</v>
      </c>
      <c r="C1229" s="231" t="s">
        <v>222</v>
      </c>
      <c r="D1229" s="232">
        <v>1065</v>
      </c>
      <c r="E1229" s="233">
        <v>1065</v>
      </c>
      <c r="F1229" s="232">
        <v>484.84300000000002</v>
      </c>
      <c r="G1229" s="234">
        <f t="shared" si="22"/>
        <v>45.52516431924883</v>
      </c>
    </row>
    <row r="1230" spans="1:7" x14ac:dyDescent="0.2">
      <c r="A1230" s="229">
        <v>6172</v>
      </c>
      <c r="B1230" s="230">
        <v>5363</v>
      </c>
      <c r="C1230" s="231" t="s">
        <v>265</v>
      </c>
      <c r="D1230" s="232">
        <v>0</v>
      </c>
      <c r="E1230" s="233">
        <v>35</v>
      </c>
      <c r="F1230" s="232">
        <v>35</v>
      </c>
      <c r="G1230" s="234">
        <f t="shared" si="22"/>
        <v>100</v>
      </c>
    </row>
    <row r="1231" spans="1:7" x14ac:dyDescent="0.2">
      <c r="A1231" s="229">
        <v>6172</v>
      </c>
      <c r="B1231" s="230">
        <v>5424</v>
      </c>
      <c r="C1231" s="231" t="s">
        <v>296</v>
      </c>
      <c r="D1231" s="232">
        <v>1400</v>
      </c>
      <c r="E1231" s="233">
        <v>1164</v>
      </c>
      <c r="F1231" s="232">
        <v>1050.126</v>
      </c>
      <c r="G1231" s="234">
        <f t="shared" ref="G1231:G1269" si="23">F1231/E1231*100</f>
        <v>90.217010309278351</v>
      </c>
    </row>
    <row r="1232" spans="1:7" x14ac:dyDescent="0.2">
      <c r="A1232" s="229">
        <v>6172</v>
      </c>
      <c r="B1232" s="230">
        <v>5499</v>
      </c>
      <c r="C1232" s="231" t="s">
        <v>349</v>
      </c>
      <c r="D1232" s="232">
        <v>8280</v>
      </c>
      <c r="E1232" s="233">
        <v>11658.28</v>
      </c>
      <c r="F1232" s="232">
        <v>9260.2368299999998</v>
      </c>
      <c r="G1232" s="234">
        <f t="shared" si="23"/>
        <v>79.430557766668827</v>
      </c>
    </row>
    <row r="1233" spans="1:7" x14ac:dyDescent="0.2">
      <c r="A1233" s="229">
        <v>6172</v>
      </c>
      <c r="B1233" s="230">
        <v>5909</v>
      </c>
      <c r="C1233" s="231" t="s">
        <v>238</v>
      </c>
      <c r="D1233" s="232">
        <v>0</v>
      </c>
      <c r="E1233" s="233">
        <v>5.0599999999999996</v>
      </c>
      <c r="F1233" s="232">
        <v>5.044719999999999</v>
      </c>
      <c r="G1233" s="234">
        <f t="shared" si="23"/>
        <v>99.698023715415005</v>
      </c>
    </row>
    <row r="1234" spans="1:7" s="101" customFormat="1" x14ac:dyDescent="0.2">
      <c r="A1234" s="235">
        <v>6172</v>
      </c>
      <c r="B1234" s="236"/>
      <c r="C1234" s="187" t="s">
        <v>136</v>
      </c>
      <c r="D1234" s="237">
        <v>552847</v>
      </c>
      <c r="E1234" s="238">
        <v>561144.93999999994</v>
      </c>
      <c r="F1234" s="237">
        <v>507857.06668000011</v>
      </c>
      <c r="G1234" s="239">
        <f t="shared" si="23"/>
        <v>90.503723811534357</v>
      </c>
    </row>
    <row r="1235" spans="1:7" s="257" customFormat="1" x14ac:dyDescent="0.2">
      <c r="A1235" s="229"/>
      <c r="B1235" s="240"/>
      <c r="C1235" s="240"/>
      <c r="D1235" s="241"/>
      <c r="E1235" s="241"/>
      <c r="F1235" s="241"/>
      <c r="G1235" s="256"/>
    </row>
    <row r="1236" spans="1:7" x14ac:dyDescent="0.2">
      <c r="A1236" s="242">
        <v>6174</v>
      </c>
      <c r="B1236" s="243">
        <v>5325</v>
      </c>
      <c r="C1236" s="244" t="s">
        <v>357</v>
      </c>
      <c r="D1236" s="245">
        <v>670</v>
      </c>
      <c r="E1236" s="246">
        <v>670</v>
      </c>
      <c r="F1236" s="245">
        <v>670</v>
      </c>
      <c r="G1236" s="247">
        <f t="shared" si="23"/>
        <v>100</v>
      </c>
    </row>
    <row r="1237" spans="1:7" s="101" customFormat="1" x14ac:dyDescent="0.2">
      <c r="A1237" s="235">
        <v>6174</v>
      </c>
      <c r="B1237" s="236"/>
      <c r="C1237" s="187" t="s">
        <v>358</v>
      </c>
      <c r="D1237" s="237">
        <v>670</v>
      </c>
      <c r="E1237" s="238">
        <v>670</v>
      </c>
      <c r="F1237" s="237">
        <v>670</v>
      </c>
      <c r="G1237" s="239">
        <f t="shared" si="23"/>
        <v>100</v>
      </c>
    </row>
    <row r="1238" spans="1:7" s="257" customFormat="1" x14ac:dyDescent="0.2">
      <c r="A1238" s="229"/>
      <c r="B1238" s="240"/>
      <c r="C1238" s="240"/>
      <c r="D1238" s="241"/>
      <c r="E1238" s="241"/>
      <c r="F1238" s="241"/>
      <c r="G1238" s="256"/>
    </row>
    <row r="1239" spans="1:7" x14ac:dyDescent="0.2">
      <c r="A1239" s="242">
        <v>6223</v>
      </c>
      <c r="B1239" s="243">
        <v>5139</v>
      </c>
      <c r="C1239" s="244" t="s">
        <v>187</v>
      </c>
      <c r="D1239" s="245">
        <v>80</v>
      </c>
      <c r="E1239" s="246">
        <v>30</v>
      </c>
      <c r="F1239" s="245">
        <v>0.2843</v>
      </c>
      <c r="G1239" s="247">
        <f t="shared" si="23"/>
        <v>0.94766666666666666</v>
      </c>
    </row>
    <row r="1240" spans="1:7" x14ac:dyDescent="0.2">
      <c r="A1240" s="229">
        <v>6223</v>
      </c>
      <c r="B1240" s="230">
        <v>5164</v>
      </c>
      <c r="C1240" s="231" t="s">
        <v>198</v>
      </c>
      <c r="D1240" s="232">
        <v>2100</v>
      </c>
      <c r="E1240" s="233">
        <v>260</v>
      </c>
      <c r="F1240" s="232">
        <v>146.11500000000001</v>
      </c>
      <c r="G1240" s="234">
        <f t="shared" si="23"/>
        <v>56.198076923076925</v>
      </c>
    </row>
    <row r="1241" spans="1:7" x14ac:dyDescent="0.2">
      <c r="A1241" s="229">
        <v>6223</v>
      </c>
      <c r="B1241" s="230">
        <v>5166</v>
      </c>
      <c r="C1241" s="231" t="s">
        <v>208</v>
      </c>
      <c r="D1241" s="232">
        <v>1340</v>
      </c>
      <c r="E1241" s="233">
        <v>140</v>
      </c>
      <c r="F1241" s="232">
        <v>0</v>
      </c>
      <c r="G1241" s="234">
        <f t="shared" si="23"/>
        <v>0</v>
      </c>
    </row>
    <row r="1242" spans="1:7" x14ac:dyDescent="0.2">
      <c r="A1242" s="229">
        <v>6223</v>
      </c>
      <c r="B1242" s="230">
        <v>5169</v>
      </c>
      <c r="C1242" s="231" t="s">
        <v>188</v>
      </c>
      <c r="D1242" s="232">
        <v>1200</v>
      </c>
      <c r="E1242" s="233">
        <v>2521.64</v>
      </c>
      <c r="F1242" s="232">
        <v>1162.68959</v>
      </c>
      <c r="G1242" s="234">
        <f t="shared" si="23"/>
        <v>46.108468694976281</v>
      </c>
    </row>
    <row r="1243" spans="1:7" x14ac:dyDescent="0.2">
      <c r="A1243" s="229">
        <v>6223</v>
      </c>
      <c r="B1243" s="230">
        <v>5173</v>
      </c>
      <c r="C1243" s="231" t="s">
        <v>212</v>
      </c>
      <c r="D1243" s="232">
        <v>2950</v>
      </c>
      <c r="E1243" s="233">
        <v>1728.36</v>
      </c>
      <c r="F1243" s="232">
        <v>1234.4475500000001</v>
      </c>
      <c r="G1243" s="234">
        <f t="shared" si="23"/>
        <v>71.42305711773011</v>
      </c>
    </row>
    <row r="1244" spans="1:7" x14ac:dyDescent="0.2">
      <c r="A1244" s="229">
        <v>6223</v>
      </c>
      <c r="B1244" s="230">
        <v>5175</v>
      </c>
      <c r="C1244" s="231" t="s">
        <v>189</v>
      </c>
      <c r="D1244" s="232">
        <v>1900</v>
      </c>
      <c r="E1244" s="233">
        <v>760</v>
      </c>
      <c r="F1244" s="232">
        <v>376.61398000000003</v>
      </c>
      <c r="G1244" s="234">
        <f t="shared" si="23"/>
        <v>49.554471052631584</v>
      </c>
    </row>
    <row r="1245" spans="1:7" x14ac:dyDescent="0.2">
      <c r="A1245" s="229">
        <v>6223</v>
      </c>
      <c r="B1245" s="230">
        <v>5194</v>
      </c>
      <c r="C1245" s="231" t="s">
        <v>214</v>
      </c>
      <c r="D1245" s="232">
        <v>15</v>
      </c>
      <c r="E1245" s="233">
        <v>65</v>
      </c>
      <c r="F1245" s="232">
        <v>62.256999999999998</v>
      </c>
      <c r="G1245" s="234">
        <f t="shared" si="23"/>
        <v>95.78</v>
      </c>
    </row>
    <row r="1246" spans="1:7" x14ac:dyDescent="0.2">
      <c r="A1246" s="229">
        <v>6223</v>
      </c>
      <c r="B1246" s="230">
        <v>5221</v>
      </c>
      <c r="C1246" s="231" t="s">
        <v>217</v>
      </c>
      <c r="D1246" s="232">
        <v>0</v>
      </c>
      <c r="E1246" s="233">
        <v>200</v>
      </c>
      <c r="F1246" s="232">
        <v>200</v>
      </c>
      <c r="G1246" s="234">
        <f t="shared" si="23"/>
        <v>100</v>
      </c>
    </row>
    <row r="1247" spans="1:7" x14ac:dyDescent="0.2">
      <c r="A1247" s="229">
        <v>6223</v>
      </c>
      <c r="B1247" s="230">
        <v>5222</v>
      </c>
      <c r="C1247" s="231" t="s">
        <v>191</v>
      </c>
      <c r="D1247" s="232">
        <v>0</v>
      </c>
      <c r="E1247" s="233">
        <v>30</v>
      </c>
      <c r="F1247" s="232">
        <v>30</v>
      </c>
      <c r="G1247" s="234">
        <f t="shared" si="23"/>
        <v>100</v>
      </c>
    </row>
    <row r="1248" spans="1:7" x14ac:dyDescent="0.2">
      <c r="A1248" s="229">
        <v>6223</v>
      </c>
      <c r="B1248" s="230">
        <v>5541</v>
      </c>
      <c r="C1248" s="231" t="s">
        <v>359</v>
      </c>
      <c r="D1248" s="232">
        <v>897</v>
      </c>
      <c r="E1248" s="233">
        <v>817.28</v>
      </c>
      <c r="F1248" s="232">
        <v>817.28</v>
      </c>
      <c r="G1248" s="234">
        <f t="shared" si="23"/>
        <v>100</v>
      </c>
    </row>
    <row r="1249" spans="1:7" x14ac:dyDescent="0.2">
      <c r="A1249" s="229">
        <v>6223</v>
      </c>
      <c r="B1249" s="230">
        <v>5542</v>
      </c>
      <c r="C1249" s="231" t="s">
        <v>360</v>
      </c>
      <c r="D1249" s="232">
        <v>203</v>
      </c>
      <c r="E1249" s="233">
        <v>91.95</v>
      </c>
      <c r="F1249" s="232">
        <v>91.944000000000003</v>
      </c>
      <c r="G1249" s="234">
        <f t="shared" si="23"/>
        <v>99.993474714518754</v>
      </c>
    </row>
    <row r="1250" spans="1:7" s="101" customFormat="1" x14ac:dyDescent="0.2">
      <c r="A1250" s="235">
        <v>6223</v>
      </c>
      <c r="B1250" s="236"/>
      <c r="C1250" s="187" t="s">
        <v>361</v>
      </c>
      <c r="D1250" s="237">
        <v>10685</v>
      </c>
      <c r="E1250" s="238">
        <v>6644.23</v>
      </c>
      <c r="F1250" s="237">
        <v>4121.6314199999997</v>
      </c>
      <c r="G1250" s="239">
        <f t="shared" si="23"/>
        <v>62.033244183298898</v>
      </c>
    </row>
    <row r="1251" spans="1:7" s="257" customFormat="1" x14ac:dyDescent="0.2">
      <c r="A1251" s="229"/>
      <c r="B1251" s="240"/>
      <c r="C1251" s="240"/>
      <c r="D1251" s="241"/>
      <c r="E1251" s="241"/>
      <c r="F1251" s="241"/>
      <c r="G1251" s="256"/>
    </row>
    <row r="1252" spans="1:7" x14ac:dyDescent="0.2">
      <c r="A1252" s="242">
        <v>6310</v>
      </c>
      <c r="B1252" s="243">
        <v>5141</v>
      </c>
      <c r="C1252" s="244" t="s">
        <v>293</v>
      </c>
      <c r="D1252" s="245">
        <v>32000</v>
      </c>
      <c r="E1252" s="246">
        <v>31750</v>
      </c>
      <c r="F1252" s="245">
        <v>27827.048429999999</v>
      </c>
      <c r="G1252" s="247">
        <f t="shared" si="23"/>
        <v>87.644247023622043</v>
      </c>
    </row>
    <row r="1253" spans="1:7" x14ac:dyDescent="0.2">
      <c r="A1253" s="229">
        <v>6310</v>
      </c>
      <c r="B1253" s="230">
        <v>5163</v>
      </c>
      <c r="C1253" s="231" t="s">
        <v>207</v>
      </c>
      <c r="D1253" s="232">
        <v>500</v>
      </c>
      <c r="E1253" s="233">
        <v>500</v>
      </c>
      <c r="F1253" s="232">
        <v>218.78181000000004</v>
      </c>
      <c r="G1253" s="234">
        <f t="shared" si="23"/>
        <v>43.75636200000001</v>
      </c>
    </row>
    <row r="1254" spans="1:7" s="101" customFormat="1" x14ac:dyDescent="0.2">
      <c r="A1254" s="235">
        <v>6310</v>
      </c>
      <c r="B1254" s="236"/>
      <c r="C1254" s="187" t="s">
        <v>138</v>
      </c>
      <c r="D1254" s="237">
        <v>32500</v>
      </c>
      <c r="E1254" s="238">
        <v>32250</v>
      </c>
      <c r="F1254" s="237">
        <v>28045.830239999999</v>
      </c>
      <c r="G1254" s="239">
        <f t="shared" si="23"/>
        <v>86.963814697674408</v>
      </c>
    </row>
    <row r="1255" spans="1:7" s="257" customFormat="1" x14ac:dyDescent="0.2">
      <c r="A1255" s="229"/>
      <c r="B1255" s="240"/>
      <c r="C1255" s="240"/>
      <c r="D1255" s="241"/>
      <c r="E1255" s="241"/>
      <c r="F1255" s="241"/>
      <c r="G1255" s="256"/>
    </row>
    <row r="1256" spans="1:7" x14ac:dyDescent="0.2">
      <c r="A1256" s="242">
        <v>6320</v>
      </c>
      <c r="B1256" s="243">
        <v>5163</v>
      </c>
      <c r="C1256" s="244" t="s">
        <v>207</v>
      </c>
      <c r="D1256" s="245">
        <v>37000</v>
      </c>
      <c r="E1256" s="246">
        <v>37447</v>
      </c>
      <c r="F1256" s="245">
        <v>36571.194000000003</v>
      </c>
      <c r="G1256" s="247">
        <f t="shared" si="23"/>
        <v>97.661211846075787</v>
      </c>
    </row>
    <row r="1257" spans="1:7" s="101" customFormat="1" x14ac:dyDescent="0.2">
      <c r="A1257" s="235">
        <v>6320</v>
      </c>
      <c r="B1257" s="236"/>
      <c r="C1257" s="187" t="s">
        <v>140</v>
      </c>
      <c r="D1257" s="237">
        <v>37000</v>
      </c>
      <c r="E1257" s="238">
        <v>37447</v>
      </c>
      <c r="F1257" s="237">
        <v>36571.194000000003</v>
      </c>
      <c r="G1257" s="239">
        <f t="shared" si="23"/>
        <v>97.661211846075787</v>
      </c>
    </row>
    <row r="1258" spans="1:7" s="257" customFormat="1" x14ac:dyDescent="0.2">
      <c r="A1258" s="229"/>
      <c r="B1258" s="240"/>
      <c r="C1258" s="240"/>
      <c r="D1258" s="241"/>
      <c r="E1258" s="241"/>
      <c r="F1258" s="241"/>
      <c r="G1258" s="256"/>
    </row>
    <row r="1259" spans="1:7" x14ac:dyDescent="0.2">
      <c r="A1259" s="242">
        <v>6399</v>
      </c>
      <c r="B1259" s="243">
        <v>5362</v>
      </c>
      <c r="C1259" s="244" t="s">
        <v>222</v>
      </c>
      <c r="D1259" s="245">
        <v>11000</v>
      </c>
      <c r="E1259" s="246">
        <v>12472.45</v>
      </c>
      <c r="F1259" s="245">
        <v>12304.72177</v>
      </c>
      <c r="G1259" s="247">
        <f t="shared" si="23"/>
        <v>98.655210243376402</v>
      </c>
    </row>
    <row r="1260" spans="1:7" x14ac:dyDescent="0.2">
      <c r="A1260" s="229">
        <v>6399</v>
      </c>
      <c r="B1260" s="230">
        <v>5365</v>
      </c>
      <c r="C1260" s="231" t="s">
        <v>362</v>
      </c>
      <c r="D1260" s="232">
        <v>25300</v>
      </c>
      <c r="E1260" s="233">
        <v>22753.83</v>
      </c>
      <c r="F1260" s="232">
        <v>22753.83</v>
      </c>
      <c r="G1260" s="234">
        <f t="shared" si="23"/>
        <v>100</v>
      </c>
    </row>
    <row r="1261" spans="1:7" s="101" customFormat="1" x14ac:dyDescent="0.2">
      <c r="A1261" s="235">
        <v>6399</v>
      </c>
      <c r="B1261" s="236"/>
      <c r="C1261" s="187" t="s">
        <v>363</v>
      </c>
      <c r="D1261" s="237">
        <v>36300</v>
      </c>
      <c r="E1261" s="238">
        <v>35226.28</v>
      </c>
      <c r="F1261" s="237">
        <v>35058.551769999998</v>
      </c>
      <c r="G1261" s="239">
        <f t="shared" si="23"/>
        <v>99.523854832244567</v>
      </c>
    </row>
    <row r="1262" spans="1:7" s="257" customFormat="1" x14ac:dyDescent="0.2">
      <c r="A1262" s="229"/>
      <c r="B1262" s="240"/>
      <c r="C1262" s="240"/>
      <c r="D1262" s="241"/>
      <c r="E1262" s="241"/>
      <c r="F1262" s="241"/>
      <c r="G1262" s="256"/>
    </row>
    <row r="1263" spans="1:7" x14ac:dyDescent="0.2">
      <c r="A1263" s="242">
        <v>6402</v>
      </c>
      <c r="B1263" s="243">
        <v>5364</v>
      </c>
      <c r="C1263" s="244" t="s">
        <v>364</v>
      </c>
      <c r="D1263" s="245">
        <v>0</v>
      </c>
      <c r="E1263" s="246">
        <v>32120.235000000001</v>
      </c>
      <c r="F1263" s="245">
        <v>27435.209750000002</v>
      </c>
      <c r="G1263" s="247">
        <f t="shared" si="23"/>
        <v>85.414100332703043</v>
      </c>
    </row>
    <row r="1264" spans="1:7" s="101" customFormat="1" x14ac:dyDescent="0.2">
      <c r="A1264" s="235">
        <v>6402</v>
      </c>
      <c r="B1264" s="236"/>
      <c r="C1264" s="187" t="s">
        <v>144</v>
      </c>
      <c r="D1264" s="237">
        <v>0</v>
      </c>
      <c r="E1264" s="238">
        <v>32120.235000000001</v>
      </c>
      <c r="F1264" s="237">
        <v>27435.209749999995</v>
      </c>
      <c r="G1264" s="239">
        <f t="shared" si="23"/>
        <v>85.414100332703029</v>
      </c>
    </row>
    <row r="1265" spans="1:8" s="257" customFormat="1" x14ac:dyDescent="0.2">
      <c r="A1265" s="229"/>
      <c r="B1265" s="240"/>
      <c r="C1265" s="240"/>
      <c r="D1265" s="241"/>
      <c r="E1265" s="241"/>
      <c r="F1265" s="241"/>
      <c r="G1265" s="256"/>
    </row>
    <row r="1266" spans="1:8" x14ac:dyDescent="0.2">
      <c r="A1266" s="242">
        <v>6409</v>
      </c>
      <c r="B1266" s="243">
        <v>5364</v>
      </c>
      <c r="C1266" s="244" t="s">
        <v>364</v>
      </c>
      <c r="D1266" s="245">
        <v>0</v>
      </c>
      <c r="E1266" s="246">
        <v>397.00900000000001</v>
      </c>
      <c r="F1266" s="245">
        <v>394.83747</v>
      </c>
      <c r="G1266" s="247">
        <f t="shared" si="23"/>
        <v>99.453027513230168</v>
      </c>
    </row>
    <row r="1267" spans="1:8" x14ac:dyDescent="0.2">
      <c r="A1267" s="229">
        <v>6409</v>
      </c>
      <c r="B1267" s="230">
        <v>5901</v>
      </c>
      <c r="C1267" s="231" t="s">
        <v>350</v>
      </c>
      <c r="D1267" s="232">
        <v>57370</v>
      </c>
      <c r="E1267" s="233">
        <v>6635.1480000000001</v>
      </c>
      <c r="F1267" s="232">
        <v>0</v>
      </c>
      <c r="G1267" s="234">
        <f t="shared" si="23"/>
        <v>0</v>
      </c>
    </row>
    <row r="1268" spans="1:8" x14ac:dyDescent="0.2">
      <c r="A1268" s="229">
        <v>6409</v>
      </c>
      <c r="B1268" s="230">
        <v>5909</v>
      </c>
      <c r="C1268" s="231" t="s">
        <v>238</v>
      </c>
      <c r="D1268" s="232">
        <v>0</v>
      </c>
      <c r="E1268" s="233">
        <v>37.9</v>
      </c>
      <c r="F1268" s="232">
        <v>26.102</v>
      </c>
      <c r="G1268" s="234">
        <f t="shared" si="23"/>
        <v>68.870712401055414</v>
      </c>
    </row>
    <row r="1269" spans="1:8" s="101" customFormat="1" x14ac:dyDescent="0.2">
      <c r="A1269" s="235">
        <v>6409</v>
      </c>
      <c r="B1269" s="236"/>
      <c r="C1269" s="187" t="s">
        <v>145</v>
      </c>
      <c r="D1269" s="237">
        <v>57370</v>
      </c>
      <c r="E1269" s="238">
        <v>7070.0569999999998</v>
      </c>
      <c r="F1269" s="237">
        <v>420.93946999999997</v>
      </c>
      <c r="G1269" s="239">
        <f t="shared" si="23"/>
        <v>5.9538341770087566</v>
      </c>
    </row>
    <row r="1270" spans="1:8" x14ac:dyDescent="0.2">
      <c r="A1270" s="122"/>
      <c r="B1270" s="132"/>
      <c r="C1270" s="231"/>
      <c r="D1270" s="121"/>
      <c r="E1270" s="121"/>
      <c r="F1270" s="121"/>
      <c r="G1270" s="255"/>
    </row>
    <row r="1271" spans="1:8" s="183" customFormat="1" x14ac:dyDescent="0.2">
      <c r="A1271" s="1070" t="s">
        <v>365</v>
      </c>
      <c r="B1271" s="1071"/>
      <c r="C1271" s="1071"/>
      <c r="D1271" s="249">
        <v>791599</v>
      </c>
      <c r="E1271" s="250">
        <v>760125.31200000003</v>
      </c>
      <c r="F1271" s="249">
        <v>677879.91512999998</v>
      </c>
      <c r="G1271" s="251">
        <f t="shared" ref="G1271" si="24">F1271/E1271*100</f>
        <v>89.180021297593612</v>
      </c>
      <c r="H1271" s="182"/>
    </row>
    <row r="1272" spans="1:8" s="183" customFormat="1" x14ac:dyDescent="0.2">
      <c r="A1272" s="258"/>
      <c r="B1272" s="259"/>
      <c r="C1272" s="260"/>
      <c r="D1272" s="261"/>
      <c r="E1272" s="261"/>
      <c r="F1272" s="261"/>
      <c r="G1272" s="262"/>
      <c r="H1272" s="182"/>
    </row>
    <row r="1273" spans="1:8" s="269" customFormat="1" x14ac:dyDescent="0.2">
      <c r="A1273" s="263">
        <v>6330</v>
      </c>
      <c r="B1273" s="264">
        <v>5342</v>
      </c>
      <c r="C1273" s="265" t="s">
        <v>366</v>
      </c>
      <c r="D1273" s="266">
        <v>0</v>
      </c>
      <c r="E1273" s="267">
        <v>0</v>
      </c>
      <c r="F1273" s="266">
        <v>11904.9</v>
      </c>
      <c r="G1273" s="268" t="s">
        <v>201</v>
      </c>
    </row>
    <row r="1274" spans="1:8" s="269" customFormat="1" x14ac:dyDescent="0.2">
      <c r="A1274" s="270">
        <v>6330</v>
      </c>
      <c r="B1274" s="271">
        <v>5345</v>
      </c>
      <c r="C1274" s="272" t="s">
        <v>367</v>
      </c>
      <c r="D1274" s="273">
        <v>0</v>
      </c>
      <c r="E1274" s="274">
        <v>0</v>
      </c>
      <c r="F1274" s="273">
        <v>15410968.10165</v>
      </c>
      <c r="G1274" s="275" t="s">
        <v>201</v>
      </c>
    </row>
    <row r="1275" spans="1:8" s="269" customFormat="1" x14ac:dyDescent="0.2">
      <c r="A1275" s="270">
        <v>6330</v>
      </c>
      <c r="B1275" s="271">
        <v>5348</v>
      </c>
      <c r="C1275" s="272" t="s">
        <v>368</v>
      </c>
      <c r="D1275" s="273">
        <v>0</v>
      </c>
      <c r="E1275" s="274">
        <v>0</v>
      </c>
      <c r="F1275" s="273">
        <v>4880.6260000000002</v>
      </c>
      <c r="G1275" s="275" t="s">
        <v>201</v>
      </c>
    </row>
    <row r="1276" spans="1:8" s="269" customFormat="1" x14ac:dyDescent="0.2">
      <c r="A1276" s="270">
        <v>6330</v>
      </c>
      <c r="B1276" s="271">
        <v>5349</v>
      </c>
      <c r="C1276" s="272" t="s">
        <v>369</v>
      </c>
      <c r="D1276" s="273">
        <v>0</v>
      </c>
      <c r="E1276" s="274">
        <v>0</v>
      </c>
      <c r="F1276" s="273">
        <v>662026.29</v>
      </c>
      <c r="G1276" s="275" t="s">
        <v>201</v>
      </c>
    </row>
    <row r="1277" spans="1:8" s="269" customFormat="1" ht="13.5" thickBot="1" x14ac:dyDescent="0.25">
      <c r="A1277" s="276">
        <v>6330</v>
      </c>
      <c r="B1277" s="277"/>
      <c r="C1277" s="278" t="s">
        <v>178</v>
      </c>
      <c r="D1277" s="279">
        <v>0</v>
      </c>
      <c r="E1277" s="280">
        <v>0</v>
      </c>
      <c r="F1277" s="279">
        <v>16089779.917649999</v>
      </c>
      <c r="G1277" s="281" t="s">
        <v>201</v>
      </c>
    </row>
    <row r="1278" spans="1:8" s="101" customFormat="1" x14ac:dyDescent="0.2">
      <c r="A1278" s="282"/>
      <c r="B1278" s="240"/>
      <c r="C1278" s="240"/>
      <c r="D1278" s="241"/>
      <c r="E1278" s="241"/>
      <c r="F1278" s="241"/>
      <c r="G1278" s="283"/>
    </row>
    <row r="1282" spans="1:7" s="214" customFormat="1" ht="18" customHeight="1" x14ac:dyDescent="0.2">
      <c r="A1282" s="221" t="s">
        <v>3</v>
      </c>
      <c r="B1282" s="219"/>
      <c r="C1282" s="222"/>
      <c r="D1282" s="223"/>
      <c r="E1282" s="223"/>
      <c r="F1282" s="223"/>
    </row>
    <row r="1283" spans="1:7" s="214" customFormat="1" ht="12.75" customHeight="1" thickBot="1" x14ac:dyDescent="0.25">
      <c r="A1283" s="219"/>
      <c r="B1283" s="219"/>
      <c r="C1283" s="222"/>
      <c r="D1283" s="223"/>
      <c r="E1283" s="223"/>
      <c r="F1283" s="223"/>
      <c r="G1283" s="218" t="s">
        <v>2</v>
      </c>
    </row>
    <row r="1284" spans="1:7" s="228" customFormat="1" ht="39" customHeight="1" thickBot="1" x14ac:dyDescent="0.25">
      <c r="A1284" s="224" t="s">
        <v>64</v>
      </c>
      <c r="B1284" s="225" t="s">
        <v>65</v>
      </c>
      <c r="C1284" s="225" t="s">
        <v>66</v>
      </c>
      <c r="D1284" s="226" t="s">
        <v>67</v>
      </c>
      <c r="E1284" s="226" t="s">
        <v>68</v>
      </c>
      <c r="F1284" s="226" t="s">
        <v>1</v>
      </c>
      <c r="G1284" s="227" t="s">
        <v>69</v>
      </c>
    </row>
    <row r="1285" spans="1:7" x14ac:dyDescent="0.2">
      <c r="A1285" s="242">
        <v>2115</v>
      </c>
      <c r="B1285" s="243">
        <v>6351</v>
      </c>
      <c r="C1285" s="244" t="s">
        <v>370</v>
      </c>
      <c r="D1285" s="245">
        <v>0</v>
      </c>
      <c r="E1285" s="246">
        <v>500</v>
      </c>
      <c r="F1285" s="245">
        <v>500</v>
      </c>
      <c r="G1285" s="247">
        <f t="shared" ref="G1285:G1362" si="25">F1285/E1285*100</f>
        <v>100</v>
      </c>
    </row>
    <row r="1286" spans="1:7" s="101" customFormat="1" x14ac:dyDescent="0.2">
      <c r="A1286" s="235">
        <v>2115</v>
      </c>
      <c r="B1286" s="236"/>
      <c r="C1286" s="187" t="s">
        <v>153</v>
      </c>
      <c r="D1286" s="237">
        <v>0</v>
      </c>
      <c r="E1286" s="238">
        <v>500</v>
      </c>
      <c r="F1286" s="237">
        <v>500</v>
      </c>
      <c r="G1286" s="239">
        <f t="shared" si="25"/>
        <v>100</v>
      </c>
    </row>
    <row r="1287" spans="1:7" s="257" customFormat="1" x14ac:dyDescent="0.2">
      <c r="A1287" s="229"/>
      <c r="B1287" s="240"/>
      <c r="C1287" s="240"/>
      <c r="D1287" s="241"/>
      <c r="E1287" s="241"/>
      <c r="F1287" s="241"/>
      <c r="G1287" s="256"/>
    </row>
    <row r="1288" spans="1:7" x14ac:dyDescent="0.2">
      <c r="A1288" s="242">
        <v>2143</v>
      </c>
      <c r="B1288" s="243">
        <v>6111</v>
      </c>
      <c r="C1288" s="244" t="s">
        <v>371</v>
      </c>
      <c r="D1288" s="245">
        <v>0</v>
      </c>
      <c r="E1288" s="246">
        <v>84</v>
      </c>
      <c r="F1288" s="245">
        <v>84</v>
      </c>
      <c r="G1288" s="247">
        <f t="shared" si="25"/>
        <v>100</v>
      </c>
    </row>
    <row r="1289" spans="1:7" x14ac:dyDescent="0.2">
      <c r="A1289" s="229">
        <v>2143</v>
      </c>
      <c r="B1289" s="230">
        <v>6122</v>
      </c>
      <c r="C1289" s="231" t="s">
        <v>372</v>
      </c>
      <c r="D1289" s="232">
        <v>0</v>
      </c>
      <c r="E1289" s="233">
        <v>62.92</v>
      </c>
      <c r="F1289" s="232">
        <v>0</v>
      </c>
      <c r="G1289" s="234">
        <f t="shared" si="25"/>
        <v>0</v>
      </c>
    </row>
    <row r="1290" spans="1:7" x14ac:dyDescent="0.2">
      <c r="A1290" s="229">
        <v>2143</v>
      </c>
      <c r="B1290" s="230">
        <v>6123</v>
      </c>
      <c r="C1290" s="231" t="s">
        <v>373</v>
      </c>
      <c r="D1290" s="232">
        <v>0</v>
      </c>
      <c r="E1290" s="233">
        <v>3661.7449999999999</v>
      </c>
      <c r="F1290" s="232">
        <v>3661.7400499999999</v>
      </c>
      <c r="G1290" s="234">
        <f t="shared" si="25"/>
        <v>99.999864818549625</v>
      </c>
    </row>
    <row r="1291" spans="1:7" x14ac:dyDescent="0.2">
      <c r="A1291" s="229">
        <v>2143</v>
      </c>
      <c r="B1291" s="230">
        <v>6129</v>
      </c>
      <c r="C1291" s="231" t="s">
        <v>374</v>
      </c>
      <c r="D1291" s="232">
        <v>0</v>
      </c>
      <c r="E1291" s="233">
        <v>988.4</v>
      </c>
      <c r="F1291" s="232">
        <v>0</v>
      </c>
      <c r="G1291" s="234">
        <f t="shared" si="25"/>
        <v>0</v>
      </c>
    </row>
    <row r="1292" spans="1:7" x14ac:dyDescent="0.2">
      <c r="A1292" s="229">
        <v>2143</v>
      </c>
      <c r="B1292" s="230">
        <v>6312</v>
      </c>
      <c r="C1292" s="231" t="s">
        <v>375</v>
      </c>
      <c r="D1292" s="232">
        <v>0</v>
      </c>
      <c r="E1292" s="233">
        <v>2055.25</v>
      </c>
      <c r="F1292" s="232">
        <v>1185.05</v>
      </c>
      <c r="G1292" s="234">
        <f t="shared" si="25"/>
        <v>57.659652110448846</v>
      </c>
    </row>
    <row r="1293" spans="1:7" x14ac:dyDescent="0.2">
      <c r="A1293" s="229">
        <v>2143</v>
      </c>
      <c r="B1293" s="230">
        <v>6313</v>
      </c>
      <c r="C1293" s="231" t="s">
        <v>376</v>
      </c>
      <c r="D1293" s="232">
        <v>0</v>
      </c>
      <c r="E1293" s="233">
        <v>3407.35</v>
      </c>
      <c r="F1293" s="232">
        <v>361.93799999999999</v>
      </c>
      <c r="G1293" s="234">
        <f t="shared" si="25"/>
        <v>10.622272440459595</v>
      </c>
    </row>
    <row r="1294" spans="1:7" x14ac:dyDescent="0.2">
      <c r="A1294" s="229">
        <v>2143</v>
      </c>
      <c r="B1294" s="230">
        <v>6319</v>
      </c>
      <c r="C1294" s="231" t="s">
        <v>377</v>
      </c>
      <c r="D1294" s="232">
        <v>0</v>
      </c>
      <c r="E1294" s="233">
        <v>150</v>
      </c>
      <c r="F1294" s="232">
        <v>150</v>
      </c>
      <c r="G1294" s="234">
        <f t="shared" si="25"/>
        <v>100</v>
      </c>
    </row>
    <row r="1295" spans="1:7" x14ac:dyDescent="0.2">
      <c r="A1295" s="229">
        <v>2143</v>
      </c>
      <c r="B1295" s="230">
        <v>6321</v>
      </c>
      <c r="C1295" s="231" t="s">
        <v>378</v>
      </c>
      <c r="D1295" s="232">
        <v>0</v>
      </c>
      <c r="E1295" s="233">
        <v>7000</v>
      </c>
      <c r="F1295" s="232">
        <v>7000</v>
      </c>
      <c r="G1295" s="234">
        <f t="shared" si="25"/>
        <v>100</v>
      </c>
    </row>
    <row r="1296" spans="1:7" x14ac:dyDescent="0.2">
      <c r="A1296" s="229">
        <v>2143</v>
      </c>
      <c r="B1296" s="230">
        <v>6322</v>
      </c>
      <c r="C1296" s="231" t="s">
        <v>379</v>
      </c>
      <c r="D1296" s="232">
        <v>5000</v>
      </c>
      <c r="E1296" s="233">
        <v>11937.25</v>
      </c>
      <c r="F1296" s="232">
        <v>4388.1000000000004</v>
      </c>
      <c r="G1296" s="234">
        <f t="shared" si="25"/>
        <v>36.759722716706108</v>
      </c>
    </row>
    <row r="1297" spans="1:7" x14ac:dyDescent="0.2">
      <c r="A1297" s="229">
        <v>2143</v>
      </c>
      <c r="B1297" s="230">
        <v>6341</v>
      </c>
      <c r="C1297" s="231" t="s">
        <v>380</v>
      </c>
      <c r="D1297" s="232">
        <v>3500</v>
      </c>
      <c r="E1297" s="233">
        <v>5380</v>
      </c>
      <c r="F1297" s="232">
        <v>1380</v>
      </c>
      <c r="G1297" s="234">
        <f t="shared" si="25"/>
        <v>25.650557620817843</v>
      </c>
    </row>
    <row r="1298" spans="1:7" x14ac:dyDescent="0.2">
      <c r="A1298" s="229">
        <v>2143</v>
      </c>
      <c r="B1298" s="230">
        <v>6349</v>
      </c>
      <c r="C1298" s="231" t="s">
        <v>381</v>
      </c>
      <c r="D1298" s="232">
        <v>0</v>
      </c>
      <c r="E1298" s="233">
        <v>376.7</v>
      </c>
      <c r="F1298" s="232">
        <v>376.7</v>
      </c>
      <c r="G1298" s="234">
        <f t="shared" si="25"/>
        <v>100</v>
      </c>
    </row>
    <row r="1299" spans="1:7" x14ac:dyDescent="0.2">
      <c r="A1299" s="229">
        <v>2143</v>
      </c>
      <c r="B1299" s="230">
        <v>6352</v>
      </c>
      <c r="C1299" s="231" t="s">
        <v>382</v>
      </c>
      <c r="D1299" s="232">
        <v>0</v>
      </c>
      <c r="E1299" s="233">
        <v>200</v>
      </c>
      <c r="F1299" s="232">
        <v>200</v>
      </c>
      <c r="G1299" s="234">
        <f t="shared" si="25"/>
        <v>100</v>
      </c>
    </row>
    <row r="1300" spans="1:7" s="101" customFormat="1" x14ac:dyDescent="0.2">
      <c r="A1300" s="235">
        <v>2143</v>
      </c>
      <c r="B1300" s="236"/>
      <c r="C1300" s="187" t="s">
        <v>0</v>
      </c>
      <c r="D1300" s="237">
        <v>8500</v>
      </c>
      <c r="E1300" s="238">
        <v>35303.614999999998</v>
      </c>
      <c r="F1300" s="237">
        <v>18787.528050000001</v>
      </c>
      <c r="G1300" s="239">
        <f t="shared" si="25"/>
        <v>53.21700922129363</v>
      </c>
    </row>
    <row r="1301" spans="1:7" s="257" customFormat="1" x14ac:dyDescent="0.2">
      <c r="A1301" s="229"/>
      <c r="B1301" s="240"/>
      <c r="C1301" s="240"/>
      <c r="D1301" s="241"/>
      <c r="E1301" s="241"/>
      <c r="F1301" s="241"/>
      <c r="G1301" s="256"/>
    </row>
    <row r="1302" spans="1:7" x14ac:dyDescent="0.2">
      <c r="A1302" s="242">
        <v>2212</v>
      </c>
      <c r="B1302" s="243">
        <v>6121</v>
      </c>
      <c r="C1302" s="244" t="s">
        <v>383</v>
      </c>
      <c r="D1302" s="245">
        <v>830996</v>
      </c>
      <c r="E1302" s="246">
        <v>839376.03</v>
      </c>
      <c r="F1302" s="245">
        <v>736768.16758000001</v>
      </c>
      <c r="G1302" s="247">
        <f t="shared" si="25"/>
        <v>87.775697809717059</v>
      </c>
    </row>
    <row r="1303" spans="1:7" x14ac:dyDescent="0.2">
      <c r="A1303" s="229">
        <v>2212</v>
      </c>
      <c r="B1303" s="230">
        <v>6122</v>
      </c>
      <c r="C1303" s="231" t="s">
        <v>372</v>
      </c>
      <c r="D1303" s="232">
        <v>0</v>
      </c>
      <c r="E1303" s="233">
        <v>452.3</v>
      </c>
      <c r="F1303" s="232">
        <v>452.28922999999998</v>
      </c>
      <c r="G1303" s="234">
        <f t="shared" si="25"/>
        <v>99.997618837055043</v>
      </c>
    </row>
    <row r="1304" spans="1:7" x14ac:dyDescent="0.2">
      <c r="A1304" s="229">
        <v>2212</v>
      </c>
      <c r="B1304" s="230">
        <v>6130</v>
      </c>
      <c r="C1304" s="231" t="s">
        <v>384</v>
      </c>
      <c r="D1304" s="232">
        <v>5000</v>
      </c>
      <c r="E1304" s="233">
        <v>6251</v>
      </c>
      <c r="F1304" s="232">
        <v>2750.6149999999998</v>
      </c>
      <c r="G1304" s="234">
        <f t="shared" si="25"/>
        <v>44.002799552071664</v>
      </c>
    </row>
    <row r="1305" spans="1:7" x14ac:dyDescent="0.2">
      <c r="A1305" s="229">
        <v>2212</v>
      </c>
      <c r="B1305" s="230">
        <v>6351</v>
      </c>
      <c r="C1305" s="231" t="s">
        <v>370</v>
      </c>
      <c r="D1305" s="232">
        <v>52500</v>
      </c>
      <c r="E1305" s="233">
        <v>47775</v>
      </c>
      <c r="F1305" s="232">
        <v>28539.984629999999</v>
      </c>
      <c r="G1305" s="234">
        <f t="shared" si="25"/>
        <v>59.73832470957614</v>
      </c>
    </row>
    <row r="1306" spans="1:7" s="101" customFormat="1" x14ac:dyDescent="0.2">
      <c r="A1306" s="235">
        <v>2212</v>
      </c>
      <c r="B1306" s="236"/>
      <c r="C1306" s="187" t="s">
        <v>85</v>
      </c>
      <c r="D1306" s="237">
        <v>888496</v>
      </c>
      <c r="E1306" s="238">
        <v>893854.33</v>
      </c>
      <c r="F1306" s="237">
        <v>768511.05644000007</v>
      </c>
      <c r="G1306" s="239">
        <f t="shared" si="25"/>
        <v>85.977214703429368</v>
      </c>
    </row>
    <row r="1307" spans="1:7" s="257" customFormat="1" x14ac:dyDescent="0.2">
      <c r="A1307" s="229"/>
      <c r="B1307" s="240"/>
      <c r="C1307" s="240"/>
      <c r="D1307" s="241"/>
      <c r="E1307" s="241"/>
      <c r="F1307" s="241"/>
      <c r="G1307" s="256"/>
    </row>
    <row r="1308" spans="1:7" x14ac:dyDescent="0.2">
      <c r="A1308" s="242">
        <v>2219</v>
      </c>
      <c r="B1308" s="243">
        <v>6125</v>
      </c>
      <c r="C1308" s="244" t="s">
        <v>385</v>
      </c>
      <c r="D1308" s="245">
        <v>0</v>
      </c>
      <c r="E1308" s="246">
        <v>433.08</v>
      </c>
      <c r="F1308" s="245">
        <v>0</v>
      </c>
      <c r="G1308" s="247">
        <f t="shared" si="25"/>
        <v>0</v>
      </c>
    </row>
    <row r="1309" spans="1:7" x14ac:dyDescent="0.2">
      <c r="A1309" s="229">
        <v>2219</v>
      </c>
      <c r="B1309" s="230">
        <v>6341</v>
      </c>
      <c r="C1309" s="231" t="s">
        <v>380</v>
      </c>
      <c r="D1309" s="232">
        <v>0</v>
      </c>
      <c r="E1309" s="233">
        <v>24595</v>
      </c>
      <c r="F1309" s="232">
        <v>10830</v>
      </c>
      <c r="G1309" s="234">
        <f t="shared" si="25"/>
        <v>44.033340109778415</v>
      </c>
    </row>
    <row r="1310" spans="1:7" s="101" customFormat="1" x14ac:dyDescent="0.2">
      <c r="A1310" s="235">
        <v>2219</v>
      </c>
      <c r="B1310" s="236"/>
      <c r="C1310" s="187" t="s">
        <v>225</v>
      </c>
      <c r="D1310" s="237">
        <v>0</v>
      </c>
      <c r="E1310" s="238">
        <v>25028.080000000002</v>
      </c>
      <c r="F1310" s="237">
        <v>10830</v>
      </c>
      <c r="G1310" s="239">
        <f t="shared" si="25"/>
        <v>43.271397566253583</v>
      </c>
    </row>
    <row r="1311" spans="1:7" s="257" customFormat="1" x14ac:dyDescent="0.2">
      <c r="A1311" s="229"/>
      <c r="B1311" s="240"/>
      <c r="C1311" s="240"/>
      <c r="D1311" s="241"/>
      <c r="E1311" s="241"/>
      <c r="F1311" s="241"/>
      <c r="G1311" s="256"/>
    </row>
    <row r="1312" spans="1:7" x14ac:dyDescent="0.2">
      <c r="A1312" s="242">
        <v>2251</v>
      </c>
      <c r="B1312" s="243">
        <v>6121</v>
      </c>
      <c r="C1312" s="244" t="s">
        <v>383</v>
      </c>
      <c r="D1312" s="245">
        <v>5700</v>
      </c>
      <c r="E1312" s="246">
        <v>10090</v>
      </c>
      <c r="F1312" s="245">
        <v>635.23185000000001</v>
      </c>
      <c r="G1312" s="247">
        <f t="shared" si="25"/>
        <v>6.2956575817641234</v>
      </c>
    </row>
    <row r="1313" spans="1:15" x14ac:dyDescent="0.2">
      <c r="A1313" s="229">
        <v>2251</v>
      </c>
      <c r="B1313" s="230">
        <v>6122</v>
      </c>
      <c r="C1313" s="231" t="s">
        <v>372</v>
      </c>
      <c r="D1313" s="232">
        <v>0</v>
      </c>
      <c r="E1313" s="233">
        <v>240</v>
      </c>
      <c r="F1313" s="232">
        <v>162.1763</v>
      </c>
      <c r="G1313" s="234">
        <f t="shared" si="25"/>
        <v>67.573458333333335</v>
      </c>
    </row>
    <row r="1314" spans="1:15" x14ac:dyDescent="0.2">
      <c r="A1314" s="229">
        <v>2251</v>
      </c>
      <c r="B1314" s="230">
        <v>6201</v>
      </c>
      <c r="C1314" s="231" t="s">
        <v>386</v>
      </c>
      <c r="D1314" s="232">
        <v>17258</v>
      </c>
      <c r="E1314" s="233">
        <v>17258</v>
      </c>
      <c r="F1314" s="232">
        <v>0</v>
      </c>
      <c r="G1314" s="234">
        <f t="shared" si="25"/>
        <v>0</v>
      </c>
    </row>
    <row r="1315" spans="1:15" x14ac:dyDescent="0.2">
      <c r="A1315" s="229">
        <v>2251</v>
      </c>
      <c r="B1315" s="230">
        <v>6313</v>
      </c>
      <c r="C1315" s="231" t="s">
        <v>376</v>
      </c>
      <c r="D1315" s="232">
        <v>6675</v>
      </c>
      <c r="E1315" s="233">
        <v>5148</v>
      </c>
      <c r="F1315" s="232">
        <v>2000</v>
      </c>
      <c r="G1315" s="234">
        <f t="shared" si="25"/>
        <v>38.85003885003885</v>
      </c>
    </row>
    <row r="1316" spans="1:15" s="101" customFormat="1" x14ac:dyDescent="0.2">
      <c r="A1316" s="235">
        <v>2251</v>
      </c>
      <c r="B1316" s="236"/>
      <c r="C1316" s="187" t="s">
        <v>88</v>
      </c>
      <c r="D1316" s="237">
        <v>29633</v>
      </c>
      <c r="E1316" s="238">
        <v>32736</v>
      </c>
      <c r="F1316" s="237">
        <v>2797.4081499999998</v>
      </c>
      <c r="G1316" s="239">
        <f t="shared" si="25"/>
        <v>8.5453572519550338</v>
      </c>
    </row>
    <row r="1317" spans="1:15" s="257" customFormat="1" x14ac:dyDescent="0.2">
      <c r="A1317" s="229"/>
      <c r="B1317" s="240"/>
      <c r="C1317" s="240"/>
      <c r="D1317" s="241"/>
      <c r="E1317" s="241"/>
      <c r="F1317" s="241"/>
      <c r="G1317" s="256"/>
    </row>
    <row r="1318" spans="1:15" x14ac:dyDescent="0.2">
      <c r="A1318" s="242">
        <v>2299</v>
      </c>
      <c r="B1318" s="243">
        <v>6313</v>
      </c>
      <c r="C1318" s="244" t="s">
        <v>376</v>
      </c>
      <c r="D1318" s="245">
        <v>9000</v>
      </c>
      <c r="E1318" s="246">
        <v>29690</v>
      </c>
      <c r="F1318" s="245">
        <v>4008.12</v>
      </c>
      <c r="G1318" s="247">
        <f t="shared" si="25"/>
        <v>13.499898955877399</v>
      </c>
    </row>
    <row r="1319" spans="1:15" x14ac:dyDescent="0.2">
      <c r="A1319" s="229">
        <v>2299</v>
      </c>
      <c r="B1319" s="230">
        <v>6341</v>
      </c>
      <c r="C1319" s="231" t="s">
        <v>380</v>
      </c>
      <c r="D1319" s="232">
        <v>0</v>
      </c>
      <c r="E1319" s="233">
        <v>486</v>
      </c>
      <c r="F1319" s="232">
        <v>486</v>
      </c>
      <c r="G1319" s="234">
        <f t="shared" si="25"/>
        <v>100</v>
      </c>
    </row>
    <row r="1320" spans="1:15" s="101" customFormat="1" x14ac:dyDescent="0.2">
      <c r="A1320" s="235">
        <v>2299</v>
      </c>
      <c r="B1320" s="236"/>
      <c r="C1320" s="187" t="s">
        <v>91</v>
      </c>
      <c r="D1320" s="237">
        <v>9000</v>
      </c>
      <c r="E1320" s="238">
        <v>30176</v>
      </c>
      <c r="F1320" s="237">
        <v>4494.12</v>
      </c>
      <c r="G1320" s="239">
        <f t="shared" si="25"/>
        <v>14.893027571580063</v>
      </c>
    </row>
    <row r="1321" spans="1:15" s="257" customFormat="1" x14ac:dyDescent="0.2">
      <c r="A1321" s="229"/>
      <c r="B1321" s="240"/>
      <c r="C1321" s="240"/>
      <c r="D1321" s="241"/>
      <c r="E1321" s="241"/>
      <c r="F1321" s="241"/>
      <c r="G1321" s="256"/>
    </row>
    <row r="1322" spans="1:15" x14ac:dyDescent="0.2">
      <c r="A1322" s="242">
        <v>2321</v>
      </c>
      <c r="B1322" s="243">
        <v>6341</v>
      </c>
      <c r="C1322" s="244" t="s">
        <v>380</v>
      </c>
      <c r="D1322" s="245">
        <v>0</v>
      </c>
      <c r="E1322" s="246">
        <v>1526</v>
      </c>
      <c r="F1322" s="245">
        <v>763</v>
      </c>
      <c r="G1322" s="247">
        <f t="shared" si="25"/>
        <v>50</v>
      </c>
    </row>
    <row r="1323" spans="1:15" s="101" customFormat="1" x14ac:dyDescent="0.2">
      <c r="A1323" s="235">
        <v>2321</v>
      </c>
      <c r="B1323" s="236"/>
      <c r="C1323" s="187" t="s">
        <v>237</v>
      </c>
      <c r="D1323" s="237">
        <v>0</v>
      </c>
      <c r="E1323" s="238">
        <v>1526</v>
      </c>
      <c r="F1323" s="237">
        <v>763</v>
      </c>
      <c r="G1323" s="239">
        <f t="shared" si="25"/>
        <v>50</v>
      </c>
    </row>
    <row r="1324" spans="1:15" s="257" customFormat="1" x14ac:dyDescent="0.2">
      <c r="A1324" s="229"/>
      <c r="B1324" s="240"/>
      <c r="C1324" s="240"/>
      <c r="D1324" s="241"/>
      <c r="E1324" s="241"/>
      <c r="F1324" s="241"/>
      <c r="G1324" s="256"/>
    </row>
    <row r="1325" spans="1:15" x14ac:dyDescent="0.2">
      <c r="A1325" s="242">
        <v>2399</v>
      </c>
      <c r="B1325" s="243">
        <v>6341</v>
      </c>
      <c r="C1325" s="244" t="s">
        <v>380</v>
      </c>
      <c r="D1325" s="245">
        <v>15000</v>
      </c>
      <c r="E1325" s="246">
        <v>29282.920999999998</v>
      </c>
      <c r="F1325" s="245">
        <v>10558.983189999999</v>
      </c>
      <c r="G1325" s="247">
        <f t="shared" si="25"/>
        <v>36.058503828904229</v>
      </c>
    </row>
    <row r="1326" spans="1:15" s="101" customFormat="1" x14ac:dyDescent="0.2">
      <c r="A1326" s="235">
        <v>2399</v>
      </c>
      <c r="B1326" s="236"/>
      <c r="C1326" s="187" t="s">
        <v>93</v>
      </c>
      <c r="D1326" s="237">
        <v>15000</v>
      </c>
      <c r="E1326" s="238">
        <v>29282.920999999998</v>
      </c>
      <c r="F1326" s="237">
        <v>10558.983189999999</v>
      </c>
      <c r="G1326" s="239">
        <f t="shared" si="25"/>
        <v>36.058503828904229</v>
      </c>
    </row>
    <row r="1327" spans="1:15" s="182" customFormat="1" x14ac:dyDescent="0.2">
      <c r="A1327" s="229"/>
      <c r="B1327" s="240"/>
      <c r="C1327" s="231"/>
      <c r="D1327" s="248"/>
      <c r="E1327" s="248"/>
      <c r="F1327" s="248"/>
      <c r="G1327" s="234"/>
    </row>
    <row r="1328" spans="1:15" s="182" customFormat="1" x14ac:dyDescent="0.2">
      <c r="A1328" s="1070" t="s">
        <v>239</v>
      </c>
      <c r="B1328" s="1071"/>
      <c r="C1328" s="1071"/>
      <c r="D1328" s="249">
        <v>950629</v>
      </c>
      <c r="E1328" s="250">
        <v>1048406.946</v>
      </c>
      <c r="F1328" s="249">
        <v>817242.09583000001</v>
      </c>
      <c r="G1328" s="251">
        <f t="shared" ref="G1328" si="26">F1328/E1328*100</f>
        <v>77.950847135078021</v>
      </c>
      <c r="I1328" s="183"/>
      <c r="J1328" s="183"/>
      <c r="K1328" s="183"/>
      <c r="L1328" s="183"/>
      <c r="M1328" s="183"/>
      <c r="N1328" s="183"/>
      <c r="O1328" s="183"/>
    </row>
    <row r="1329" spans="1:7" s="257" customFormat="1" x14ac:dyDescent="0.2">
      <c r="A1329" s="229"/>
      <c r="B1329" s="240"/>
      <c r="C1329" s="240"/>
      <c r="D1329" s="241"/>
      <c r="E1329" s="241"/>
      <c r="F1329" s="241"/>
      <c r="G1329" s="256"/>
    </row>
    <row r="1330" spans="1:7" x14ac:dyDescent="0.2">
      <c r="A1330" s="242">
        <v>3112</v>
      </c>
      <c r="B1330" s="243">
        <v>6121</v>
      </c>
      <c r="C1330" s="244" t="s">
        <v>383</v>
      </c>
      <c r="D1330" s="245">
        <v>12848</v>
      </c>
      <c r="E1330" s="246">
        <v>11875.57</v>
      </c>
      <c r="F1330" s="245">
        <v>11372.407299999999</v>
      </c>
      <c r="G1330" s="247">
        <f t="shared" si="25"/>
        <v>95.763043794950462</v>
      </c>
    </row>
    <row r="1331" spans="1:7" x14ac:dyDescent="0.2">
      <c r="A1331" s="229">
        <v>3112</v>
      </c>
      <c r="B1331" s="230">
        <v>6122</v>
      </c>
      <c r="C1331" s="231" t="s">
        <v>372</v>
      </c>
      <c r="D1331" s="232">
        <v>0</v>
      </c>
      <c r="E1331" s="233">
        <v>1158</v>
      </c>
      <c r="F1331" s="232">
        <v>1138.3679999999999</v>
      </c>
      <c r="G1331" s="234">
        <f t="shared" si="25"/>
        <v>98.30466321243523</v>
      </c>
    </row>
    <row r="1332" spans="1:7" x14ac:dyDescent="0.2">
      <c r="A1332" s="229">
        <v>3112</v>
      </c>
      <c r="B1332" s="230">
        <v>6351</v>
      </c>
      <c r="C1332" s="231" t="s">
        <v>370</v>
      </c>
      <c r="D1332" s="232">
        <v>0</v>
      </c>
      <c r="E1332" s="233">
        <v>61.76</v>
      </c>
      <c r="F1332" s="232">
        <v>61.758000000000003</v>
      </c>
      <c r="G1332" s="234">
        <f t="shared" si="25"/>
        <v>99.99676165803109</v>
      </c>
    </row>
    <row r="1333" spans="1:7" s="101" customFormat="1" x14ac:dyDescent="0.2">
      <c r="A1333" s="235">
        <v>3112</v>
      </c>
      <c r="B1333" s="236"/>
      <c r="C1333" s="187" t="s">
        <v>242</v>
      </c>
      <c r="D1333" s="237">
        <v>12848</v>
      </c>
      <c r="E1333" s="238">
        <v>13095.33</v>
      </c>
      <c r="F1333" s="237">
        <v>12572.533299999999</v>
      </c>
      <c r="G1333" s="239">
        <f t="shared" si="25"/>
        <v>96.007762309159062</v>
      </c>
    </row>
    <row r="1334" spans="1:7" s="257" customFormat="1" x14ac:dyDescent="0.2">
      <c r="A1334" s="229"/>
      <c r="B1334" s="240"/>
      <c r="C1334" s="240"/>
      <c r="D1334" s="241"/>
      <c r="E1334" s="241"/>
      <c r="F1334" s="241"/>
      <c r="G1334" s="256"/>
    </row>
    <row r="1335" spans="1:7" x14ac:dyDescent="0.2">
      <c r="A1335" s="242">
        <v>3114</v>
      </c>
      <c r="B1335" s="243">
        <v>6121</v>
      </c>
      <c r="C1335" s="244" t="s">
        <v>383</v>
      </c>
      <c r="D1335" s="245">
        <v>5300</v>
      </c>
      <c r="E1335" s="246">
        <v>5330</v>
      </c>
      <c r="F1335" s="245">
        <v>96.8</v>
      </c>
      <c r="G1335" s="247">
        <f t="shared" si="25"/>
        <v>1.8161350844277673</v>
      </c>
    </row>
    <row r="1336" spans="1:7" x14ac:dyDescent="0.2">
      <c r="A1336" s="229">
        <v>3114</v>
      </c>
      <c r="B1336" s="230">
        <v>6351</v>
      </c>
      <c r="C1336" s="231" t="s">
        <v>370</v>
      </c>
      <c r="D1336" s="232">
        <v>0</v>
      </c>
      <c r="E1336" s="233">
        <v>4480</v>
      </c>
      <c r="F1336" s="232">
        <v>980</v>
      </c>
      <c r="G1336" s="234">
        <f t="shared" si="25"/>
        <v>21.875</v>
      </c>
    </row>
    <row r="1337" spans="1:7" x14ac:dyDescent="0.2">
      <c r="A1337" s="229">
        <v>3114</v>
      </c>
      <c r="B1337" s="230">
        <v>6356</v>
      </c>
      <c r="C1337" s="231" t="s">
        <v>387</v>
      </c>
      <c r="D1337" s="232">
        <v>0</v>
      </c>
      <c r="E1337" s="233">
        <v>82.28</v>
      </c>
      <c r="F1337" s="232">
        <v>82.28</v>
      </c>
      <c r="G1337" s="234">
        <f t="shared" si="25"/>
        <v>100</v>
      </c>
    </row>
    <row r="1338" spans="1:7" x14ac:dyDescent="0.2">
      <c r="A1338" s="229">
        <v>3114</v>
      </c>
      <c r="B1338" s="230">
        <v>6451</v>
      </c>
      <c r="C1338" s="231" t="s">
        <v>388</v>
      </c>
      <c r="D1338" s="232">
        <v>0</v>
      </c>
      <c r="E1338" s="233">
        <v>1029</v>
      </c>
      <c r="F1338" s="232">
        <v>1029</v>
      </c>
      <c r="G1338" s="234">
        <f t="shared" si="25"/>
        <v>100</v>
      </c>
    </row>
    <row r="1339" spans="1:7" s="101" customFormat="1" x14ac:dyDescent="0.2">
      <c r="A1339" s="235">
        <v>3114</v>
      </c>
      <c r="B1339" s="236"/>
      <c r="C1339" s="187" t="s">
        <v>245</v>
      </c>
      <c r="D1339" s="237">
        <v>5300</v>
      </c>
      <c r="E1339" s="238">
        <v>10921.28</v>
      </c>
      <c r="F1339" s="237">
        <v>2188.08</v>
      </c>
      <c r="G1339" s="239">
        <f t="shared" si="25"/>
        <v>20.035014210788475</v>
      </c>
    </row>
    <row r="1340" spans="1:7" s="257" customFormat="1" x14ac:dyDescent="0.2">
      <c r="A1340" s="229"/>
      <c r="B1340" s="240"/>
      <c r="C1340" s="240"/>
      <c r="D1340" s="241"/>
      <c r="E1340" s="241"/>
      <c r="F1340" s="241"/>
      <c r="G1340" s="256"/>
    </row>
    <row r="1341" spans="1:7" x14ac:dyDescent="0.2">
      <c r="A1341" s="242">
        <v>3121</v>
      </c>
      <c r="B1341" s="243">
        <v>6111</v>
      </c>
      <c r="C1341" s="244" t="s">
        <v>371</v>
      </c>
      <c r="D1341" s="245">
        <v>0</v>
      </c>
      <c r="E1341" s="246">
        <v>2900</v>
      </c>
      <c r="F1341" s="245">
        <v>2886.2699900000002</v>
      </c>
      <c r="G1341" s="247">
        <f t="shared" si="25"/>
        <v>99.526551379310362</v>
      </c>
    </row>
    <row r="1342" spans="1:7" x14ac:dyDescent="0.2">
      <c r="A1342" s="229">
        <v>3121</v>
      </c>
      <c r="B1342" s="230">
        <v>6121</v>
      </c>
      <c r="C1342" s="231" t="s">
        <v>383</v>
      </c>
      <c r="D1342" s="232">
        <v>48956</v>
      </c>
      <c r="E1342" s="233">
        <v>20850.14</v>
      </c>
      <c r="F1342" s="232">
        <v>16570.910750000003</v>
      </c>
      <c r="G1342" s="234">
        <f t="shared" si="25"/>
        <v>79.476256514344769</v>
      </c>
    </row>
    <row r="1343" spans="1:7" x14ac:dyDescent="0.2">
      <c r="A1343" s="229">
        <v>3121</v>
      </c>
      <c r="B1343" s="230">
        <v>6122</v>
      </c>
      <c r="C1343" s="231" t="s">
        <v>372</v>
      </c>
      <c r="D1343" s="232">
        <v>2316</v>
      </c>
      <c r="E1343" s="233">
        <v>3486.7</v>
      </c>
      <c r="F1343" s="232">
        <v>1748.25494</v>
      </c>
      <c r="G1343" s="234">
        <f t="shared" si="25"/>
        <v>50.140675710557261</v>
      </c>
    </row>
    <row r="1344" spans="1:7" x14ac:dyDescent="0.2">
      <c r="A1344" s="229">
        <v>3121</v>
      </c>
      <c r="B1344" s="230">
        <v>6125</v>
      </c>
      <c r="C1344" s="231" t="s">
        <v>385</v>
      </c>
      <c r="D1344" s="232">
        <v>0</v>
      </c>
      <c r="E1344" s="233">
        <v>465</v>
      </c>
      <c r="F1344" s="232">
        <v>0</v>
      </c>
      <c r="G1344" s="234">
        <f t="shared" si="25"/>
        <v>0</v>
      </c>
    </row>
    <row r="1345" spans="1:7" x14ac:dyDescent="0.2">
      <c r="A1345" s="229">
        <v>3121</v>
      </c>
      <c r="B1345" s="230">
        <v>6351</v>
      </c>
      <c r="C1345" s="231" t="s">
        <v>370</v>
      </c>
      <c r="D1345" s="232">
        <v>10100</v>
      </c>
      <c r="E1345" s="233">
        <v>25827.06</v>
      </c>
      <c r="F1345" s="232">
        <v>23523.40713</v>
      </c>
      <c r="G1345" s="234">
        <f t="shared" si="25"/>
        <v>91.080468043981767</v>
      </c>
    </row>
    <row r="1346" spans="1:7" x14ac:dyDescent="0.2">
      <c r="A1346" s="229">
        <v>3121</v>
      </c>
      <c r="B1346" s="230">
        <v>6356</v>
      </c>
      <c r="C1346" s="231" t="s">
        <v>387</v>
      </c>
      <c r="D1346" s="232">
        <v>0</v>
      </c>
      <c r="E1346" s="233">
        <v>6564.2489999999998</v>
      </c>
      <c r="F1346" s="232">
        <v>6564.2464300000001</v>
      </c>
      <c r="G1346" s="234">
        <f t="shared" si="25"/>
        <v>99.999960848529668</v>
      </c>
    </row>
    <row r="1347" spans="1:7" x14ac:dyDescent="0.2">
      <c r="A1347" s="229">
        <v>3121</v>
      </c>
      <c r="B1347" s="230">
        <v>6451</v>
      </c>
      <c r="C1347" s="231" t="s">
        <v>388</v>
      </c>
      <c r="D1347" s="232">
        <v>0</v>
      </c>
      <c r="E1347" s="233">
        <v>10810</v>
      </c>
      <c r="F1347" s="232">
        <v>10810</v>
      </c>
      <c r="G1347" s="234">
        <f t="shared" si="25"/>
        <v>100</v>
      </c>
    </row>
    <row r="1348" spans="1:7" s="101" customFormat="1" x14ac:dyDescent="0.2">
      <c r="A1348" s="235">
        <v>3121</v>
      </c>
      <c r="B1348" s="236"/>
      <c r="C1348" s="187" t="s">
        <v>95</v>
      </c>
      <c r="D1348" s="237">
        <v>61372</v>
      </c>
      <c r="E1348" s="238">
        <v>70903.149000000005</v>
      </c>
      <c r="F1348" s="237">
        <v>62103.089240000001</v>
      </c>
      <c r="G1348" s="239">
        <f t="shared" si="25"/>
        <v>87.588619286852833</v>
      </c>
    </row>
    <row r="1349" spans="1:7" s="257" customFormat="1" x14ac:dyDescent="0.2">
      <c r="A1349" s="229"/>
      <c r="B1349" s="240"/>
      <c r="C1349" s="240"/>
      <c r="D1349" s="241"/>
      <c r="E1349" s="241"/>
      <c r="F1349" s="241"/>
      <c r="G1349" s="256"/>
    </row>
    <row r="1350" spans="1:7" x14ac:dyDescent="0.2">
      <c r="A1350" s="242">
        <v>3122</v>
      </c>
      <c r="B1350" s="243">
        <v>6111</v>
      </c>
      <c r="C1350" s="244" t="s">
        <v>371</v>
      </c>
      <c r="D1350" s="245">
        <v>3194</v>
      </c>
      <c r="E1350" s="246">
        <v>8246.2000000000007</v>
      </c>
      <c r="F1350" s="245">
        <v>4199.8040600000004</v>
      </c>
      <c r="G1350" s="247">
        <f t="shared" si="25"/>
        <v>50.930174625888291</v>
      </c>
    </row>
    <row r="1351" spans="1:7" x14ac:dyDescent="0.2">
      <c r="A1351" s="229">
        <v>3122</v>
      </c>
      <c r="B1351" s="230">
        <v>6119</v>
      </c>
      <c r="C1351" s="231" t="s">
        <v>389</v>
      </c>
      <c r="D1351" s="232">
        <v>1530</v>
      </c>
      <c r="E1351" s="233">
        <v>0</v>
      </c>
      <c r="F1351" s="232">
        <v>0</v>
      </c>
      <c r="G1351" s="252" t="s">
        <v>201</v>
      </c>
    </row>
    <row r="1352" spans="1:7" x14ac:dyDescent="0.2">
      <c r="A1352" s="229">
        <v>3122</v>
      </c>
      <c r="B1352" s="230">
        <v>6121</v>
      </c>
      <c r="C1352" s="231" t="s">
        <v>383</v>
      </c>
      <c r="D1352" s="232">
        <v>194164</v>
      </c>
      <c r="E1352" s="233">
        <v>138103.18</v>
      </c>
      <c r="F1352" s="232">
        <v>104326.84844</v>
      </c>
      <c r="G1352" s="234">
        <f t="shared" si="25"/>
        <v>75.542683694901172</v>
      </c>
    </row>
    <row r="1353" spans="1:7" x14ac:dyDescent="0.2">
      <c r="A1353" s="229">
        <v>3122</v>
      </c>
      <c r="B1353" s="230">
        <v>6122</v>
      </c>
      <c r="C1353" s="231" t="s">
        <v>372</v>
      </c>
      <c r="D1353" s="232">
        <v>102876</v>
      </c>
      <c r="E1353" s="233">
        <v>83762.34</v>
      </c>
      <c r="F1353" s="232">
        <v>56574.512609999991</v>
      </c>
      <c r="G1353" s="234">
        <f t="shared" si="25"/>
        <v>67.541705031163161</v>
      </c>
    </row>
    <row r="1354" spans="1:7" x14ac:dyDescent="0.2">
      <c r="A1354" s="229">
        <v>3122</v>
      </c>
      <c r="B1354" s="230">
        <v>6123</v>
      </c>
      <c r="C1354" s="231" t="s">
        <v>373</v>
      </c>
      <c r="D1354" s="232">
        <v>0</v>
      </c>
      <c r="E1354" s="233">
        <v>3554.19</v>
      </c>
      <c r="F1354" s="232">
        <v>1989.6569999999999</v>
      </c>
      <c r="G1354" s="234">
        <f t="shared" si="25"/>
        <v>55.980603175407055</v>
      </c>
    </row>
    <row r="1355" spans="1:7" x14ac:dyDescent="0.2">
      <c r="A1355" s="229">
        <v>3122</v>
      </c>
      <c r="B1355" s="230">
        <v>6125</v>
      </c>
      <c r="C1355" s="231" t="s">
        <v>385</v>
      </c>
      <c r="D1355" s="232">
        <v>18540</v>
      </c>
      <c r="E1355" s="233">
        <v>5103.8</v>
      </c>
      <c r="F1355" s="232">
        <v>23.067</v>
      </c>
      <c r="G1355" s="234">
        <f t="shared" si="25"/>
        <v>0.45195736510051332</v>
      </c>
    </row>
    <row r="1356" spans="1:7" x14ac:dyDescent="0.2">
      <c r="A1356" s="229">
        <v>3122</v>
      </c>
      <c r="B1356" s="230">
        <v>6351</v>
      </c>
      <c r="C1356" s="231" t="s">
        <v>370</v>
      </c>
      <c r="D1356" s="232">
        <v>0</v>
      </c>
      <c r="E1356" s="233">
        <v>52095.78</v>
      </c>
      <c r="F1356" s="232">
        <v>41120.436219999996</v>
      </c>
      <c r="G1356" s="234">
        <f t="shared" si="25"/>
        <v>78.932374599247765</v>
      </c>
    </row>
    <row r="1357" spans="1:7" x14ac:dyDescent="0.2">
      <c r="A1357" s="229">
        <v>3122</v>
      </c>
      <c r="B1357" s="230">
        <v>6356</v>
      </c>
      <c r="C1357" s="231" t="s">
        <v>387</v>
      </c>
      <c r="D1357" s="232">
        <v>0</v>
      </c>
      <c r="E1357" s="233">
        <v>4160.9960000000001</v>
      </c>
      <c r="F1357" s="232">
        <v>4160.9946099999997</v>
      </c>
      <c r="G1357" s="234">
        <f t="shared" si="25"/>
        <v>99.999966594536488</v>
      </c>
    </row>
    <row r="1358" spans="1:7" x14ac:dyDescent="0.2">
      <c r="A1358" s="229">
        <v>3122</v>
      </c>
      <c r="B1358" s="230">
        <v>6451</v>
      </c>
      <c r="C1358" s="231" t="s">
        <v>388</v>
      </c>
      <c r="D1358" s="232">
        <v>0</v>
      </c>
      <c r="E1358" s="233">
        <v>12355.285</v>
      </c>
      <c r="F1358" s="232">
        <v>11394</v>
      </c>
      <c r="G1358" s="234">
        <f t="shared" si="25"/>
        <v>92.219645277304409</v>
      </c>
    </row>
    <row r="1359" spans="1:7" s="101" customFormat="1" x14ac:dyDescent="0.2">
      <c r="A1359" s="235">
        <v>3122</v>
      </c>
      <c r="B1359" s="236"/>
      <c r="C1359" s="187" t="s">
        <v>96</v>
      </c>
      <c r="D1359" s="237">
        <v>320304</v>
      </c>
      <c r="E1359" s="238">
        <v>307381.77100000001</v>
      </c>
      <c r="F1359" s="237">
        <v>223789.31993999999</v>
      </c>
      <c r="G1359" s="239">
        <f t="shared" si="25"/>
        <v>72.805007015201298</v>
      </c>
    </row>
    <row r="1360" spans="1:7" s="257" customFormat="1" x14ac:dyDescent="0.2">
      <c r="A1360" s="229"/>
      <c r="B1360" s="240"/>
      <c r="C1360" s="240"/>
      <c r="D1360" s="241"/>
      <c r="E1360" s="241"/>
      <c r="F1360" s="241"/>
      <c r="G1360" s="256"/>
    </row>
    <row r="1361" spans="1:7" x14ac:dyDescent="0.2">
      <c r="A1361" s="242">
        <v>3123</v>
      </c>
      <c r="B1361" s="243">
        <v>6111</v>
      </c>
      <c r="C1361" s="244" t="s">
        <v>371</v>
      </c>
      <c r="D1361" s="245">
        <v>0</v>
      </c>
      <c r="E1361" s="246">
        <v>600</v>
      </c>
      <c r="F1361" s="245">
        <v>7.3200500000000002</v>
      </c>
      <c r="G1361" s="247">
        <f t="shared" si="25"/>
        <v>1.2200083333333334</v>
      </c>
    </row>
    <row r="1362" spans="1:7" x14ac:dyDescent="0.2">
      <c r="A1362" s="229">
        <v>3123</v>
      </c>
      <c r="B1362" s="230">
        <v>6121</v>
      </c>
      <c r="C1362" s="231" t="s">
        <v>383</v>
      </c>
      <c r="D1362" s="232">
        <v>23249</v>
      </c>
      <c r="E1362" s="233">
        <v>5369.64</v>
      </c>
      <c r="F1362" s="232">
        <v>1822.9789900000001</v>
      </c>
      <c r="G1362" s="234">
        <f t="shared" si="25"/>
        <v>33.949743185762919</v>
      </c>
    </row>
    <row r="1363" spans="1:7" x14ac:dyDescent="0.2">
      <c r="A1363" s="229">
        <v>3123</v>
      </c>
      <c r="B1363" s="230">
        <v>6122</v>
      </c>
      <c r="C1363" s="231" t="s">
        <v>372</v>
      </c>
      <c r="D1363" s="232">
        <v>28140</v>
      </c>
      <c r="E1363" s="233">
        <v>20937.48</v>
      </c>
      <c r="F1363" s="232">
        <v>7844.1338099999994</v>
      </c>
      <c r="G1363" s="234">
        <f t="shared" ref="G1363:G1443" si="27">F1363/E1363*100</f>
        <v>37.464555476590306</v>
      </c>
    </row>
    <row r="1364" spans="1:7" x14ac:dyDescent="0.2">
      <c r="A1364" s="229">
        <v>3123</v>
      </c>
      <c r="B1364" s="230">
        <v>6125</v>
      </c>
      <c r="C1364" s="231" t="s">
        <v>385</v>
      </c>
      <c r="D1364" s="232">
        <v>0</v>
      </c>
      <c r="E1364" s="233">
        <v>3859.37</v>
      </c>
      <c r="F1364" s="232">
        <v>12.592999999999998</v>
      </c>
      <c r="G1364" s="234">
        <f t="shared" si="27"/>
        <v>0.32629677900797277</v>
      </c>
    </row>
    <row r="1365" spans="1:7" x14ac:dyDescent="0.2">
      <c r="A1365" s="229">
        <v>3123</v>
      </c>
      <c r="B1365" s="230">
        <v>6351</v>
      </c>
      <c r="C1365" s="231" t="s">
        <v>370</v>
      </c>
      <c r="D1365" s="232">
        <v>0</v>
      </c>
      <c r="E1365" s="233">
        <v>13808.45</v>
      </c>
      <c r="F1365" s="232">
        <v>13808.443730000001</v>
      </c>
      <c r="G1365" s="234">
        <f t="shared" si="27"/>
        <v>99.999954593020945</v>
      </c>
    </row>
    <row r="1366" spans="1:7" x14ac:dyDescent="0.2">
      <c r="A1366" s="229">
        <v>3123</v>
      </c>
      <c r="B1366" s="230">
        <v>6356</v>
      </c>
      <c r="C1366" s="231" t="s">
        <v>387</v>
      </c>
      <c r="D1366" s="232">
        <v>0</v>
      </c>
      <c r="E1366" s="233">
        <v>7637.42</v>
      </c>
      <c r="F1366" s="232">
        <v>7637.4168300000001</v>
      </c>
      <c r="G1366" s="234">
        <f t="shared" si="27"/>
        <v>99.999958493836928</v>
      </c>
    </row>
    <row r="1367" spans="1:7" x14ac:dyDescent="0.2">
      <c r="A1367" s="229">
        <v>3123</v>
      </c>
      <c r="B1367" s="230">
        <v>6451</v>
      </c>
      <c r="C1367" s="231" t="s">
        <v>388</v>
      </c>
      <c r="D1367" s="232">
        <v>0</v>
      </c>
      <c r="E1367" s="233">
        <v>13491.573</v>
      </c>
      <c r="F1367" s="232">
        <v>11270</v>
      </c>
      <c r="G1367" s="234">
        <f t="shared" si="27"/>
        <v>83.533625026525812</v>
      </c>
    </row>
    <row r="1368" spans="1:7" s="101" customFormat="1" x14ac:dyDescent="0.2">
      <c r="A1368" s="235">
        <v>3123</v>
      </c>
      <c r="B1368" s="236"/>
      <c r="C1368" s="187" t="s">
        <v>98</v>
      </c>
      <c r="D1368" s="237">
        <v>51389</v>
      </c>
      <c r="E1368" s="238">
        <v>65703.933000000005</v>
      </c>
      <c r="F1368" s="237">
        <v>42402.886410000006</v>
      </c>
      <c r="G1368" s="239">
        <f t="shared" si="27"/>
        <v>64.536298626141615</v>
      </c>
    </row>
    <row r="1369" spans="1:7" s="257" customFormat="1" x14ac:dyDescent="0.2">
      <c r="A1369" s="229"/>
      <c r="B1369" s="240"/>
      <c r="C1369" s="240"/>
      <c r="D1369" s="241"/>
      <c r="E1369" s="241"/>
      <c r="F1369" s="241"/>
      <c r="G1369" s="256"/>
    </row>
    <row r="1370" spans="1:7" x14ac:dyDescent="0.2">
      <c r="A1370" s="242">
        <v>3124</v>
      </c>
      <c r="B1370" s="243">
        <v>6351</v>
      </c>
      <c r="C1370" s="244" t="s">
        <v>370</v>
      </c>
      <c r="D1370" s="245">
        <v>0</v>
      </c>
      <c r="E1370" s="246">
        <v>1880</v>
      </c>
      <c r="F1370" s="245">
        <v>1880</v>
      </c>
      <c r="G1370" s="247">
        <f t="shared" si="27"/>
        <v>100</v>
      </c>
    </row>
    <row r="1371" spans="1:7" s="101" customFormat="1" x14ac:dyDescent="0.2">
      <c r="A1371" s="235">
        <v>3124</v>
      </c>
      <c r="B1371" s="236"/>
      <c r="C1371" s="187" t="s">
        <v>248</v>
      </c>
      <c r="D1371" s="237">
        <v>0</v>
      </c>
      <c r="E1371" s="238">
        <v>1880</v>
      </c>
      <c r="F1371" s="237">
        <v>1880</v>
      </c>
      <c r="G1371" s="239">
        <f t="shared" si="27"/>
        <v>100</v>
      </c>
    </row>
    <row r="1372" spans="1:7" s="257" customFormat="1" x14ac:dyDescent="0.2">
      <c r="A1372" s="229"/>
      <c r="B1372" s="240"/>
      <c r="C1372" s="240"/>
      <c r="D1372" s="241"/>
      <c r="E1372" s="241"/>
      <c r="F1372" s="241"/>
      <c r="G1372" s="256"/>
    </row>
    <row r="1373" spans="1:7" x14ac:dyDescent="0.2">
      <c r="A1373" s="242">
        <v>3125</v>
      </c>
      <c r="B1373" s="243">
        <v>6121</v>
      </c>
      <c r="C1373" s="244" t="s">
        <v>383</v>
      </c>
      <c r="D1373" s="245">
        <v>40200</v>
      </c>
      <c r="E1373" s="246">
        <v>24417.13</v>
      </c>
      <c r="F1373" s="245">
        <v>23659.802769999998</v>
      </c>
      <c r="G1373" s="247">
        <f t="shared" si="27"/>
        <v>96.898377368675185</v>
      </c>
    </row>
    <row r="1374" spans="1:7" x14ac:dyDescent="0.2">
      <c r="A1374" s="229">
        <v>3125</v>
      </c>
      <c r="B1374" s="230">
        <v>6351</v>
      </c>
      <c r="C1374" s="231" t="s">
        <v>370</v>
      </c>
      <c r="D1374" s="232">
        <v>0</v>
      </c>
      <c r="E1374" s="233">
        <v>10250</v>
      </c>
      <c r="F1374" s="232">
        <v>10250</v>
      </c>
      <c r="G1374" s="234">
        <f t="shared" si="27"/>
        <v>100</v>
      </c>
    </row>
    <row r="1375" spans="1:7" s="101" customFormat="1" x14ac:dyDescent="0.2">
      <c r="A1375" s="235">
        <v>3125</v>
      </c>
      <c r="B1375" s="236"/>
      <c r="C1375" s="187" t="s">
        <v>99</v>
      </c>
      <c r="D1375" s="237">
        <v>40200</v>
      </c>
      <c r="E1375" s="238">
        <v>34667.129999999997</v>
      </c>
      <c r="F1375" s="237">
        <v>33909.802769999995</v>
      </c>
      <c r="G1375" s="239">
        <f t="shared" si="27"/>
        <v>97.815431418753136</v>
      </c>
    </row>
    <row r="1376" spans="1:7" s="257" customFormat="1" x14ac:dyDescent="0.2">
      <c r="A1376" s="229"/>
      <c r="B1376" s="240"/>
      <c r="C1376" s="240"/>
      <c r="D1376" s="241"/>
      <c r="E1376" s="241"/>
      <c r="F1376" s="241"/>
      <c r="G1376" s="256"/>
    </row>
    <row r="1377" spans="1:7" x14ac:dyDescent="0.2">
      <c r="A1377" s="242">
        <v>3133</v>
      </c>
      <c r="B1377" s="243">
        <v>6121</v>
      </c>
      <c r="C1377" s="244" t="s">
        <v>383</v>
      </c>
      <c r="D1377" s="245">
        <v>0</v>
      </c>
      <c r="E1377" s="246">
        <v>8090</v>
      </c>
      <c r="F1377" s="245">
        <v>2.42</v>
      </c>
      <c r="G1377" s="247">
        <f t="shared" si="27"/>
        <v>2.9913473423980222E-2</v>
      </c>
    </row>
    <row r="1378" spans="1:7" x14ac:dyDescent="0.2">
      <c r="A1378" s="229">
        <v>3133</v>
      </c>
      <c r="B1378" s="230">
        <v>6351</v>
      </c>
      <c r="C1378" s="231" t="s">
        <v>370</v>
      </c>
      <c r="D1378" s="232">
        <v>0</v>
      </c>
      <c r="E1378" s="233">
        <v>6254.37</v>
      </c>
      <c r="F1378" s="232">
        <v>5181.71425</v>
      </c>
      <c r="G1378" s="234">
        <f t="shared" si="27"/>
        <v>82.849499629858798</v>
      </c>
    </row>
    <row r="1379" spans="1:7" s="101" customFormat="1" x14ac:dyDescent="0.2">
      <c r="A1379" s="235">
        <v>3133</v>
      </c>
      <c r="B1379" s="236"/>
      <c r="C1379" s="187" t="s">
        <v>250</v>
      </c>
      <c r="D1379" s="237">
        <v>0</v>
      </c>
      <c r="E1379" s="238">
        <v>14344.37</v>
      </c>
      <c r="F1379" s="237">
        <v>5184.1342500000001</v>
      </c>
      <c r="G1379" s="239">
        <f t="shared" si="27"/>
        <v>36.140550264668299</v>
      </c>
    </row>
    <row r="1380" spans="1:7" s="257" customFormat="1" x14ac:dyDescent="0.2">
      <c r="A1380" s="229"/>
      <c r="B1380" s="240"/>
      <c r="C1380" s="240"/>
      <c r="D1380" s="241"/>
      <c r="E1380" s="241"/>
      <c r="F1380" s="241"/>
      <c r="G1380" s="256"/>
    </row>
    <row r="1381" spans="1:7" x14ac:dyDescent="0.2">
      <c r="A1381" s="242">
        <v>3141</v>
      </c>
      <c r="B1381" s="243">
        <v>6351</v>
      </c>
      <c r="C1381" s="244" t="s">
        <v>370</v>
      </c>
      <c r="D1381" s="245">
        <v>0</v>
      </c>
      <c r="E1381" s="246">
        <v>2310</v>
      </c>
      <c r="F1381" s="245">
        <v>2310</v>
      </c>
      <c r="G1381" s="247">
        <f t="shared" si="27"/>
        <v>100</v>
      </c>
    </row>
    <row r="1382" spans="1:7" s="101" customFormat="1" x14ac:dyDescent="0.2">
      <c r="A1382" s="235">
        <v>3141</v>
      </c>
      <c r="B1382" s="236"/>
      <c r="C1382" s="187" t="s">
        <v>252</v>
      </c>
      <c r="D1382" s="237">
        <v>0</v>
      </c>
      <c r="E1382" s="238">
        <v>2310</v>
      </c>
      <c r="F1382" s="237">
        <v>2310</v>
      </c>
      <c r="G1382" s="239">
        <f t="shared" si="27"/>
        <v>100</v>
      </c>
    </row>
    <row r="1383" spans="1:7" s="257" customFormat="1" x14ac:dyDescent="0.2">
      <c r="A1383" s="229"/>
      <c r="B1383" s="240"/>
      <c r="C1383" s="240"/>
      <c r="D1383" s="241"/>
      <c r="E1383" s="241"/>
      <c r="F1383" s="241"/>
      <c r="G1383" s="256"/>
    </row>
    <row r="1384" spans="1:7" x14ac:dyDescent="0.2">
      <c r="A1384" s="242">
        <v>3146</v>
      </c>
      <c r="B1384" s="243">
        <v>6351</v>
      </c>
      <c r="C1384" s="244" t="s">
        <v>370</v>
      </c>
      <c r="D1384" s="245">
        <v>0</v>
      </c>
      <c r="E1384" s="246">
        <v>2775</v>
      </c>
      <c r="F1384" s="245">
        <v>1083.0346099999999</v>
      </c>
      <c r="G1384" s="247">
        <f t="shared" si="27"/>
        <v>39.028274234234232</v>
      </c>
    </row>
    <row r="1385" spans="1:7" s="101" customFormat="1" x14ac:dyDescent="0.2">
      <c r="A1385" s="235">
        <v>3146</v>
      </c>
      <c r="B1385" s="236"/>
      <c r="C1385" s="187" t="s">
        <v>255</v>
      </c>
      <c r="D1385" s="237">
        <v>0</v>
      </c>
      <c r="E1385" s="238">
        <v>2775</v>
      </c>
      <c r="F1385" s="237">
        <v>1083.0346099999999</v>
      </c>
      <c r="G1385" s="239">
        <f t="shared" si="27"/>
        <v>39.028274234234232</v>
      </c>
    </row>
    <row r="1386" spans="1:7" s="257" customFormat="1" x14ac:dyDescent="0.2">
      <c r="A1386" s="229"/>
      <c r="B1386" s="240"/>
      <c r="C1386" s="240"/>
      <c r="D1386" s="241"/>
      <c r="E1386" s="241"/>
      <c r="F1386" s="241"/>
      <c r="G1386" s="256"/>
    </row>
    <row r="1387" spans="1:7" x14ac:dyDescent="0.2">
      <c r="A1387" s="242">
        <v>3147</v>
      </c>
      <c r="B1387" s="243">
        <v>6121</v>
      </c>
      <c r="C1387" s="244" t="s">
        <v>383</v>
      </c>
      <c r="D1387" s="245">
        <v>0</v>
      </c>
      <c r="E1387" s="246">
        <v>2000</v>
      </c>
      <c r="F1387" s="245">
        <v>0</v>
      </c>
      <c r="G1387" s="247">
        <f t="shared" si="27"/>
        <v>0</v>
      </c>
    </row>
    <row r="1388" spans="1:7" s="101" customFormat="1" x14ac:dyDescent="0.2">
      <c r="A1388" s="235">
        <v>3147</v>
      </c>
      <c r="B1388" s="236"/>
      <c r="C1388" s="187" t="s">
        <v>256</v>
      </c>
      <c r="D1388" s="237">
        <v>0</v>
      </c>
      <c r="E1388" s="238">
        <v>2000</v>
      </c>
      <c r="F1388" s="237">
        <v>0</v>
      </c>
      <c r="G1388" s="239">
        <f t="shared" si="27"/>
        <v>0</v>
      </c>
    </row>
    <row r="1389" spans="1:7" s="257" customFormat="1" x14ac:dyDescent="0.2">
      <c r="A1389" s="229"/>
      <c r="B1389" s="240"/>
      <c r="C1389" s="240"/>
      <c r="D1389" s="241"/>
      <c r="E1389" s="241"/>
      <c r="F1389" s="241"/>
      <c r="G1389" s="256"/>
    </row>
    <row r="1390" spans="1:7" x14ac:dyDescent="0.2">
      <c r="A1390" s="242">
        <v>3231</v>
      </c>
      <c r="B1390" s="243">
        <v>6121</v>
      </c>
      <c r="C1390" s="244" t="s">
        <v>383</v>
      </c>
      <c r="D1390" s="245">
        <v>4760</v>
      </c>
      <c r="E1390" s="246">
        <v>60</v>
      </c>
      <c r="F1390" s="245">
        <v>0</v>
      </c>
      <c r="G1390" s="247">
        <f t="shared" si="27"/>
        <v>0</v>
      </c>
    </row>
    <row r="1391" spans="1:7" x14ac:dyDescent="0.2">
      <c r="A1391" s="229">
        <v>3231</v>
      </c>
      <c r="B1391" s="230">
        <v>6351</v>
      </c>
      <c r="C1391" s="231" t="s">
        <v>370</v>
      </c>
      <c r="D1391" s="232">
        <v>125</v>
      </c>
      <c r="E1391" s="233">
        <v>2605</v>
      </c>
      <c r="F1391" s="232">
        <v>2585</v>
      </c>
      <c r="G1391" s="234">
        <f t="shared" si="27"/>
        <v>99.232245681381954</v>
      </c>
    </row>
    <row r="1392" spans="1:7" s="101" customFormat="1" x14ac:dyDescent="0.2">
      <c r="A1392" s="235">
        <v>3231</v>
      </c>
      <c r="B1392" s="236"/>
      <c r="C1392" s="187" t="s">
        <v>259</v>
      </c>
      <c r="D1392" s="237">
        <v>4885</v>
      </c>
      <c r="E1392" s="238">
        <v>2665</v>
      </c>
      <c r="F1392" s="237">
        <v>2585</v>
      </c>
      <c r="G1392" s="239">
        <f t="shared" si="27"/>
        <v>96.998123827392121</v>
      </c>
    </row>
    <row r="1393" spans="1:7" s="257" customFormat="1" x14ac:dyDescent="0.2">
      <c r="A1393" s="229"/>
      <c r="B1393" s="240"/>
      <c r="C1393" s="240"/>
      <c r="D1393" s="241"/>
      <c r="E1393" s="241"/>
      <c r="F1393" s="241"/>
      <c r="G1393" s="256"/>
    </row>
    <row r="1394" spans="1:7" x14ac:dyDescent="0.2">
      <c r="A1394" s="242">
        <v>3299</v>
      </c>
      <c r="B1394" s="243">
        <v>6121</v>
      </c>
      <c r="C1394" s="244" t="s">
        <v>383</v>
      </c>
      <c r="D1394" s="245">
        <v>0</v>
      </c>
      <c r="E1394" s="246">
        <v>400</v>
      </c>
      <c r="F1394" s="245">
        <v>0</v>
      </c>
      <c r="G1394" s="247">
        <f t="shared" si="27"/>
        <v>0</v>
      </c>
    </row>
    <row r="1395" spans="1:7" x14ac:dyDescent="0.2">
      <c r="A1395" s="229">
        <v>3299</v>
      </c>
      <c r="B1395" s="230">
        <v>6313</v>
      </c>
      <c r="C1395" s="231" t="s">
        <v>376</v>
      </c>
      <c r="D1395" s="232">
        <v>0</v>
      </c>
      <c r="E1395" s="233">
        <v>2614.9699999999998</v>
      </c>
      <c r="F1395" s="232">
        <v>2614.9509999999996</v>
      </c>
      <c r="G1395" s="234">
        <f t="shared" si="27"/>
        <v>99.999273414226536</v>
      </c>
    </row>
    <row r="1396" spans="1:7" x14ac:dyDescent="0.2">
      <c r="A1396" s="229">
        <v>3299</v>
      </c>
      <c r="B1396" s="230">
        <v>6323</v>
      </c>
      <c r="C1396" s="231" t="s">
        <v>390</v>
      </c>
      <c r="D1396" s="232">
        <v>0</v>
      </c>
      <c r="E1396" s="233">
        <v>200</v>
      </c>
      <c r="F1396" s="232">
        <v>200</v>
      </c>
      <c r="G1396" s="234">
        <f t="shared" si="27"/>
        <v>100</v>
      </c>
    </row>
    <row r="1397" spans="1:7" x14ac:dyDescent="0.2">
      <c r="A1397" s="229">
        <v>3299</v>
      </c>
      <c r="B1397" s="230">
        <v>6351</v>
      </c>
      <c r="C1397" s="231" t="s">
        <v>370</v>
      </c>
      <c r="D1397" s="232">
        <v>0</v>
      </c>
      <c r="E1397" s="233">
        <v>1135.1400000000001</v>
      </c>
      <c r="F1397" s="232">
        <v>1135.0961499999999</v>
      </c>
      <c r="G1397" s="234">
        <f t="shared" si="27"/>
        <v>99.996137040365042</v>
      </c>
    </row>
    <row r="1398" spans="1:7" x14ac:dyDescent="0.2">
      <c r="A1398" s="229">
        <v>3299</v>
      </c>
      <c r="B1398" s="230">
        <v>6352</v>
      </c>
      <c r="C1398" s="231" t="s">
        <v>382</v>
      </c>
      <c r="D1398" s="232">
        <v>0</v>
      </c>
      <c r="E1398" s="233">
        <v>5486</v>
      </c>
      <c r="F1398" s="232">
        <v>5486</v>
      </c>
      <c r="G1398" s="234">
        <f t="shared" si="27"/>
        <v>100</v>
      </c>
    </row>
    <row r="1399" spans="1:7" x14ac:dyDescent="0.2">
      <c r="A1399" s="229">
        <v>3299</v>
      </c>
      <c r="B1399" s="230">
        <v>6356</v>
      </c>
      <c r="C1399" s="231" t="s">
        <v>387</v>
      </c>
      <c r="D1399" s="232">
        <v>0</v>
      </c>
      <c r="E1399" s="233">
        <v>21566.93</v>
      </c>
      <c r="F1399" s="232">
        <v>21566.826850000001</v>
      </c>
      <c r="G1399" s="234">
        <f t="shared" si="27"/>
        <v>99.999521721450392</v>
      </c>
    </row>
    <row r="1400" spans="1:7" s="101" customFormat="1" x14ac:dyDescent="0.2">
      <c r="A1400" s="235">
        <v>3299</v>
      </c>
      <c r="B1400" s="236"/>
      <c r="C1400" s="187" t="s">
        <v>101</v>
      </c>
      <c r="D1400" s="237">
        <v>0</v>
      </c>
      <c r="E1400" s="238">
        <v>31403.040000000001</v>
      </c>
      <c r="F1400" s="237">
        <v>31002.874</v>
      </c>
      <c r="G1400" s="239">
        <f t="shared" si="27"/>
        <v>98.72570935807488</v>
      </c>
    </row>
    <row r="1401" spans="1:7" s="257" customFormat="1" x14ac:dyDescent="0.2">
      <c r="A1401" s="229"/>
      <c r="B1401" s="240"/>
      <c r="C1401" s="240"/>
      <c r="D1401" s="241"/>
      <c r="E1401" s="241"/>
      <c r="F1401" s="241"/>
      <c r="G1401" s="256"/>
    </row>
    <row r="1402" spans="1:7" x14ac:dyDescent="0.2">
      <c r="A1402" s="242">
        <v>3311</v>
      </c>
      <c r="B1402" s="243">
        <v>6121</v>
      </c>
      <c r="C1402" s="244" t="s">
        <v>383</v>
      </c>
      <c r="D1402" s="245">
        <v>31240</v>
      </c>
      <c r="E1402" s="246">
        <v>1240</v>
      </c>
      <c r="F1402" s="245">
        <v>261.60199999999998</v>
      </c>
      <c r="G1402" s="247">
        <f t="shared" si="27"/>
        <v>21.096935483870965</v>
      </c>
    </row>
    <row r="1403" spans="1:7" s="101" customFormat="1" x14ac:dyDescent="0.2">
      <c r="A1403" s="235">
        <v>3311</v>
      </c>
      <c r="B1403" s="236"/>
      <c r="C1403" s="187" t="s">
        <v>267</v>
      </c>
      <c r="D1403" s="237">
        <v>31240</v>
      </c>
      <c r="E1403" s="238">
        <v>1240</v>
      </c>
      <c r="F1403" s="237">
        <v>261.60199999999998</v>
      </c>
      <c r="G1403" s="239">
        <f t="shared" si="27"/>
        <v>21.096935483870965</v>
      </c>
    </row>
    <row r="1404" spans="1:7" s="257" customFormat="1" x14ac:dyDescent="0.2">
      <c r="A1404" s="229"/>
      <c r="B1404" s="240"/>
      <c r="C1404" s="240"/>
      <c r="D1404" s="241"/>
      <c r="E1404" s="241"/>
      <c r="F1404" s="241"/>
      <c r="G1404" s="256"/>
    </row>
    <row r="1405" spans="1:7" x14ac:dyDescent="0.2">
      <c r="A1405" s="242">
        <v>3313</v>
      </c>
      <c r="B1405" s="243">
        <v>6313</v>
      </c>
      <c r="C1405" s="244" t="s">
        <v>376</v>
      </c>
      <c r="D1405" s="245">
        <v>0</v>
      </c>
      <c r="E1405" s="246">
        <v>142.5</v>
      </c>
      <c r="F1405" s="245">
        <v>142.5</v>
      </c>
      <c r="G1405" s="247">
        <f t="shared" si="27"/>
        <v>100</v>
      </c>
    </row>
    <row r="1406" spans="1:7" s="101" customFormat="1" x14ac:dyDescent="0.2">
      <c r="A1406" s="235">
        <v>3313</v>
      </c>
      <c r="B1406" s="236"/>
      <c r="C1406" s="187" t="s">
        <v>269</v>
      </c>
      <c r="D1406" s="237">
        <v>0</v>
      </c>
      <c r="E1406" s="238">
        <v>142.5</v>
      </c>
      <c r="F1406" s="237">
        <v>142.5</v>
      </c>
      <c r="G1406" s="239">
        <f t="shared" si="27"/>
        <v>100</v>
      </c>
    </row>
    <row r="1407" spans="1:7" s="257" customFormat="1" x14ac:dyDescent="0.2">
      <c r="A1407" s="229"/>
      <c r="B1407" s="240"/>
      <c r="C1407" s="240"/>
      <c r="D1407" s="241"/>
      <c r="E1407" s="241"/>
      <c r="F1407" s="241"/>
      <c r="G1407" s="256"/>
    </row>
    <row r="1408" spans="1:7" x14ac:dyDescent="0.2">
      <c r="A1408" s="242">
        <v>3314</v>
      </c>
      <c r="B1408" s="243">
        <v>6121</v>
      </c>
      <c r="C1408" s="244" t="s">
        <v>383</v>
      </c>
      <c r="D1408" s="245">
        <v>9576</v>
      </c>
      <c r="E1408" s="246">
        <v>150.25</v>
      </c>
      <c r="F1408" s="245">
        <v>114.95</v>
      </c>
      <c r="G1408" s="247">
        <f t="shared" si="27"/>
        <v>76.505823627287853</v>
      </c>
    </row>
    <row r="1409" spans="1:7" x14ac:dyDescent="0.2">
      <c r="A1409" s="229">
        <v>3314</v>
      </c>
      <c r="B1409" s="230">
        <v>6351</v>
      </c>
      <c r="C1409" s="231" t="s">
        <v>370</v>
      </c>
      <c r="D1409" s="232">
        <v>0</v>
      </c>
      <c r="E1409" s="233">
        <v>950</v>
      </c>
      <c r="F1409" s="232">
        <v>0</v>
      </c>
      <c r="G1409" s="234">
        <f t="shared" si="27"/>
        <v>0</v>
      </c>
    </row>
    <row r="1410" spans="1:7" x14ac:dyDescent="0.2">
      <c r="A1410" s="229">
        <v>3314</v>
      </c>
      <c r="B1410" s="230">
        <v>6356</v>
      </c>
      <c r="C1410" s="231" t="s">
        <v>387</v>
      </c>
      <c r="D1410" s="232">
        <v>0</v>
      </c>
      <c r="E1410" s="233">
        <v>2869.6610000000001</v>
      </c>
      <c r="F1410" s="232">
        <v>2869.6602000000003</v>
      </c>
      <c r="G1410" s="234">
        <f t="shared" si="27"/>
        <v>99.999972122142651</v>
      </c>
    </row>
    <row r="1411" spans="1:7" s="101" customFormat="1" x14ac:dyDescent="0.2">
      <c r="A1411" s="235">
        <v>3314</v>
      </c>
      <c r="B1411" s="236"/>
      <c r="C1411" s="187" t="s">
        <v>102</v>
      </c>
      <c r="D1411" s="237">
        <v>9576</v>
      </c>
      <c r="E1411" s="238">
        <v>3969.9110000000001</v>
      </c>
      <c r="F1411" s="237">
        <v>2984.6102000000001</v>
      </c>
      <c r="G1411" s="239">
        <f t="shared" si="27"/>
        <v>75.180783649809783</v>
      </c>
    </row>
    <row r="1412" spans="1:7" s="257" customFormat="1" x14ac:dyDescent="0.2">
      <c r="A1412" s="229"/>
      <c r="B1412" s="240"/>
      <c r="C1412" s="240"/>
      <c r="D1412" s="241"/>
      <c r="E1412" s="241"/>
      <c r="F1412" s="241"/>
      <c r="G1412" s="256"/>
    </row>
    <row r="1413" spans="1:7" x14ac:dyDescent="0.2">
      <c r="A1413" s="242">
        <v>3315</v>
      </c>
      <c r="B1413" s="243">
        <v>6111</v>
      </c>
      <c r="C1413" s="244" t="s">
        <v>371</v>
      </c>
      <c r="D1413" s="245">
        <v>0</v>
      </c>
      <c r="E1413" s="246">
        <v>231.83600000000001</v>
      </c>
      <c r="F1413" s="245">
        <v>193.58064000000002</v>
      </c>
      <c r="G1413" s="247">
        <f t="shared" si="27"/>
        <v>83.498956158663887</v>
      </c>
    </row>
    <row r="1414" spans="1:7" x14ac:dyDescent="0.2">
      <c r="A1414" s="229">
        <v>3315</v>
      </c>
      <c r="B1414" s="230">
        <v>6121</v>
      </c>
      <c r="C1414" s="231" t="s">
        <v>383</v>
      </c>
      <c r="D1414" s="232">
        <v>135031</v>
      </c>
      <c r="E1414" s="233">
        <v>30280.21</v>
      </c>
      <c r="F1414" s="232">
        <v>26145.553019999999</v>
      </c>
      <c r="G1414" s="234">
        <f t="shared" si="27"/>
        <v>86.345349058015117</v>
      </c>
    </row>
    <row r="1415" spans="1:7" x14ac:dyDescent="0.2">
      <c r="A1415" s="229">
        <v>3315</v>
      </c>
      <c r="B1415" s="230">
        <v>6122</v>
      </c>
      <c r="C1415" s="231" t="s">
        <v>372</v>
      </c>
      <c r="D1415" s="232">
        <v>0</v>
      </c>
      <c r="E1415" s="233">
        <v>181.81</v>
      </c>
      <c r="F1415" s="232">
        <v>42.540980000000005</v>
      </c>
      <c r="G1415" s="234">
        <f t="shared" si="27"/>
        <v>23.39859193663715</v>
      </c>
    </row>
    <row r="1416" spans="1:7" x14ac:dyDescent="0.2">
      <c r="A1416" s="229">
        <v>3315</v>
      </c>
      <c r="B1416" s="230">
        <v>6130</v>
      </c>
      <c r="C1416" s="231" t="s">
        <v>384</v>
      </c>
      <c r="D1416" s="232">
        <v>0</v>
      </c>
      <c r="E1416" s="233">
        <v>527.54999999999995</v>
      </c>
      <c r="F1416" s="232">
        <v>527.54399999999998</v>
      </c>
      <c r="G1416" s="234">
        <f t="shared" si="27"/>
        <v>99.998862667045785</v>
      </c>
    </row>
    <row r="1417" spans="1:7" x14ac:dyDescent="0.2">
      <c r="A1417" s="229">
        <v>3315</v>
      </c>
      <c r="B1417" s="230">
        <v>6351</v>
      </c>
      <c r="C1417" s="231" t="s">
        <v>370</v>
      </c>
      <c r="D1417" s="232">
        <v>900</v>
      </c>
      <c r="E1417" s="233">
        <v>6089.15</v>
      </c>
      <c r="F1417" s="232">
        <v>2538.33</v>
      </c>
      <c r="G1417" s="234">
        <f t="shared" si="27"/>
        <v>41.686113825410779</v>
      </c>
    </row>
    <row r="1418" spans="1:7" x14ac:dyDescent="0.2">
      <c r="A1418" s="229">
        <v>3315</v>
      </c>
      <c r="B1418" s="230">
        <v>6356</v>
      </c>
      <c r="C1418" s="231" t="s">
        <v>387</v>
      </c>
      <c r="D1418" s="232">
        <v>0</v>
      </c>
      <c r="E1418" s="233">
        <v>2721</v>
      </c>
      <c r="F1418" s="232">
        <v>2721</v>
      </c>
      <c r="G1418" s="234">
        <f t="shared" si="27"/>
        <v>100</v>
      </c>
    </row>
    <row r="1419" spans="1:7" x14ac:dyDescent="0.2">
      <c r="A1419" s="229">
        <v>3315</v>
      </c>
      <c r="B1419" s="230">
        <v>6451</v>
      </c>
      <c r="C1419" s="231" t="s">
        <v>388</v>
      </c>
      <c r="D1419" s="232">
        <v>0</v>
      </c>
      <c r="E1419" s="233">
        <v>2000</v>
      </c>
      <c r="F1419" s="232">
        <v>0</v>
      </c>
      <c r="G1419" s="234">
        <f t="shared" si="27"/>
        <v>0</v>
      </c>
    </row>
    <row r="1420" spans="1:7" s="101" customFormat="1" x14ac:dyDescent="0.2">
      <c r="A1420" s="235">
        <v>3315</v>
      </c>
      <c r="B1420" s="236"/>
      <c r="C1420" s="187" t="s">
        <v>270</v>
      </c>
      <c r="D1420" s="237">
        <v>135931</v>
      </c>
      <c r="E1420" s="238">
        <v>42031.555999999997</v>
      </c>
      <c r="F1420" s="237">
        <v>32168.548640000001</v>
      </c>
      <c r="G1420" s="239">
        <f t="shared" si="27"/>
        <v>76.534279720693661</v>
      </c>
    </row>
    <row r="1421" spans="1:7" s="257" customFormat="1" x14ac:dyDescent="0.2">
      <c r="A1421" s="229"/>
      <c r="B1421" s="240"/>
      <c r="C1421" s="240"/>
      <c r="D1421" s="241"/>
      <c r="E1421" s="241"/>
      <c r="F1421" s="241"/>
      <c r="G1421" s="256"/>
    </row>
    <row r="1422" spans="1:7" x14ac:dyDescent="0.2">
      <c r="A1422" s="242">
        <v>3319</v>
      </c>
      <c r="B1422" s="243">
        <v>6111</v>
      </c>
      <c r="C1422" s="244" t="s">
        <v>371</v>
      </c>
      <c r="D1422" s="245">
        <v>26510</v>
      </c>
      <c r="E1422" s="246">
        <v>0</v>
      </c>
      <c r="F1422" s="245">
        <v>0</v>
      </c>
      <c r="G1422" s="253" t="s">
        <v>201</v>
      </c>
    </row>
    <row r="1423" spans="1:7" x14ac:dyDescent="0.2">
      <c r="A1423" s="229">
        <v>3319</v>
      </c>
      <c r="B1423" s="230">
        <v>6329</v>
      </c>
      <c r="C1423" s="231" t="s">
        <v>391</v>
      </c>
      <c r="D1423" s="232">
        <v>0</v>
      </c>
      <c r="E1423" s="233">
        <v>1289.3820000000001</v>
      </c>
      <c r="F1423" s="232">
        <v>1289.3820000000001</v>
      </c>
      <c r="G1423" s="234">
        <f t="shared" si="27"/>
        <v>100</v>
      </c>
    </row>
    <row r="1424" spans="1:7" s="101" customFormat="1" x14ac:dyDescent="0.2">
      <c r="A1424" s="235">
        <v>3319</v>
      </c>
      <c r="B1424" s="236"/>
      <c r="C1424" s="187" t="s">
        <v>103</v>
      </c>
      <c r="D1424" s="237">
        <v>26510</v>
      </c>
      <c r="E1424" s="238">
        <v>1289.3820000000001</v>
      </c>
      <c r="F1424" s="237">
        <v>1289.3820000000001</v>
      </c>
      <c r="G1424" s="239">
        <f t="shared" si="27"/>
        <v>100</v>
      </c>
    </row>
    <row r="1425" spans="1:7" s="257" customFormat="1" x14ac:dyDescent="0.2">
      <c r="A1425" s="229"/>
      <c r="B1425" s="240"/>
      <c r="C1425" s="240"/>
      <c r="D1425" s="241"/>
      <c r="E1425" s="241"/>
      <c r="F1425" s="241"/>
      <c r="G1425" s="256"/>
    </row>
    <row r="1426" spans="1:7" x14ac:dyDescent="0.2">
      <c r="A1426" s="242">
        <v>3322</v>
      </c>
      <c r="B1426" s="243">
        <v>6121</v>
      </c>
      <c r="C1426" s="244" t="s">
        <v>383</v>
      </c>
      <c r="D1426" s="245">
        <v>9000</v>
      </c>
      <c r="E1426" s="246">
        <v>21101.48</v>
      </c>
      <c r="F1426" s="245">
        <v>9688.3982000000015</v>
      </c>
      <c r="G1426" s="247">
        <f t="shared" si="27"/>
        <v>45.913358683845878</v>
      </c>
    </row>
    <row r="1427" spans="1:7" x14ac:dyDescent="0.2">
      <c r="A1427" s="229">
        <v>3322</v>
      </c>
      <c r="B1427" s="230">
        <v>6122</v>
      </c>
      <c r="C1427" s="231" t="s">
        <v>372</v>
      </c>
      <c r="D1427" s="232">
        <v>2000</v>
      </c>
      <c r="E1427" s="233">
        <v>2602.2600000000002</v>
      </c>
      <c r="F1427" s="232">
        <v>2556.7106400000002</v>
      </c>
      <c r="G1427" s="234">
        <f t="shared" si="27"/>
        <v>98.249623019990324</v>
      </c>
    </row>
    <row r="1428" spans="1:7" x14ac:dyDescent="0.2">
      <c r="A1428" s="229">
        <v>3322</v>
      </c>
      <c r="B1428" s="230">
        <v>6129</v>
      </c>
      <c r="C1428" s="231" t="s">
        <v>374</v>
      </c>
      <c r="D1428" s="232">
        <v>0</v>
      </c>
      <c r="E1428" s="233">
        <v>880</v>
      </c>
      <c r="F1428" s="232">
        <v>878.46</v>
      </c>
      <c r="G1428" s="234">
        <f t="shared" si="27"/>
        <v>99.825000000000003</v>
      </c>
    </row>
    <row r="1429" spans="1:7" x14ac:dyDescent="0.2">
      <c r="A1429" s="229">
        <v>3322</v>
      </c>
      <c r="B1429" s="230">
        <v>6341</v>
      </c>
      <c r="C1429" s="231" t="s">
        <v>380</v>
      </c>
      <c r="D1429" s="232">
        <v>0</v>
      </c>
      <c r="E1429" s="233">
        <v>4241</v>
      </c>
      <c r="F1429" s="232">
        <v>0</v>
      </c>
      <c r="G1429" s="234">
        <f t="shared" si="27"/>
        <v>0</v>
      </c>
    </row>
    <row r="1430" spans="1:7" x14ac:dyDescent="0.2">
      <c r="A1430" s="229">
        <v>3322</v>
      </c>
      <c r="B1430" s="230">
        <v>6351</v>
      </c>
      <c r="C1430" s="231" t="s">
        <v>370</v>
      </c>
      <c r="D1430" s="232">
        <v>0</v>
      </c>
      <c r="E1430" s="233">
        <v>9500</v>
      </c>
      <c r="F1430" s="232">
        <v>95.4</v>
      </c>
      <c r="G1430" s="234">
        <f t="shared" si="27"/>
        <v>1.0042105263157897</v>
      </c>
    </row>
    <row r="1431" spans="1:7" s="101" customFormat="1" x14ac:dyDescent="0.2">
      <c r="A1431" s="235">
        <v>3322</v>
      </c>
      <c r="B1431" s="236"/>
      <c r="C1431" s="187" t="s">
        <v>104</v>
      </c>
      <c r="D1431" s="237">
        <v>11000</v>
      </c>
      <c r="E1431" s="238">
        <v>38324.74</v>
      </c>
      <c r="F1431" s="237">
        <v>13218.968840000001</v>
      </c>
      <c r="G1431" s="239">
        <f t="shared" si="27"/>
        <v>34.491998745457906</v>
      </c>
    </row>
    <row r="1432" spans="1:7" s="257" customFormat="1" x14ac:dyDescent="0.2">
      <c r="A1432" s="229"/>
      <c r="B1432" s="240"/>
      <c r="C1432" s="240"/>
      <c r="D1432" s="241"/>
      <c r="E1432" s="241"/>
      <c r="F1432" s="241"/>
      <c r="G1432" s="256"/>
    </row>
    <row r="1433" spans="1:7" x14ac:dyDescent="0.2">
      <c r="A1433" s="242">
        <v>3419</v>
      </c>
      <c r="B1433" s="243">
        <v>6313</v>
      </c>
      <c r="C1433" s="244" t="s">
        <v>376</v>
      </c>
      <c r="D1433" s="245">
        <v>0</v>
      </c>
      <c r="E1433" s="246">
        <v>35000</v>
      </c>
      <c r="F1433" s="245">
        <v>35000</v>
      </c>
      <c r="G1433" s="247">
        <f t="shared" si="27"/>
        <v>100</v>
      </c>
    </row>
    <row r="1434" spans="1:7" x14ac:dyDescent="0.2">
      <c r="A1434" s="229">
        <v>3419</v>
      </c>
      <c r="B1434" s="230">
        <v>6322</v>
      </c>
      <c r="C1434" s="231" t="s">
        <v>379</v>
      </c>
      <c r="D1434" s="232">
        <v>0</v>
      </c>
      <c r="E1434" s="233">
        <v>2212.34</v>
      </c>
      <c r="F1434" s="232">
        <v>2212.34</v>
      </c>
      <c r="G1434" s="234">
        <f t="shared" si="27"/>
        <v>100</v>
      </c>
    </row>
    <row r="1435" spans="1:7" x14ac:dyDescent="0.2">
      <c r="A1435" s="229">
        <v>3419</v>
      </c>
      <c r="B1435" s="230">
        <v>6341</v>
      </c>
      <c r="C1435" s="231" t="s">
        <v>380</v>
      </c>
      <c r="D1435" s="232">
        <v>0</v>
      </c>
      <c r="E1435" s="233">
        <v>3000</v>
      </c>
      <c r="F1435" s="232">
        <v>3000</v>
      </c>
      <c r="G1435" s="234">
        <f t="shared" si="27"/>
        <v>100</v>
      </c>
    </row>
    <row r="1436" spans="1:7" x14ac:dyDescent="0.2">
      <c r="A1436" s="229">
        <v>3419</v>
      </c>
      <c r="B1436" s="230">
        <v>6351</v>
      </c>
      <c r="C1436" s="231" t="s">
        <v>370</v>
      </c>
      <c r="D1436" s="232">
        <v>0</v>
      </c>
      <c r="E1436" s="233">
        <v>780</v>
      </c>
      <c r="F1436" s="232">
        <v>780</v>
      </c>
      <c r="G1436" s="234">
        <f t="shared" si="27"/>
        <v>100</v>
      </c>
    </row>
    <row r="1437" spans="1:7" x14ac:dyDescent="0.2">
      <c r="A1437" s="229">
        <v>3419</v>
      </c>
      <c r="B1437" s="230">
        <v>6371</v>
      </c>
      <c r="C1437" s="231" t="s">
        <v>392</v>
      </c>
      <c r="D1437" s="232">
        <v>0</v>
      </c>
      <c r="E1437" s="233">
        <v>53</v>
      </c>
      <c r="F1437" s="232">
        <v>53</v>
      </c>
      <c r="G1437" s="234">
        <f t="shared" si="27"/>
        <v>100</v>
      </c>
    </row>
    <row r="1438" spans="1:7" s="101" customFormat="1" x14ac:dyDescent="0.2">
      <c r="A1438" s="235">
        <v>3419</v>
      </c>
      <c r="B1438" s="236"/>
      <c r="C1438" s="187" t="s">
        <v>105</v>
      </c>
      <c r="D1438" s="237">
        <v>0</v>
      </c>
      <c r="E1438" s="238">
        <v>41045.339999999997</v>
      </c>
      <c r="F1438" s="237">
        <v>41045.339999999997</v>
      </c>
      <c r="G1438" s="239">
        <f t="shared" si="27"/>
        <v>100</v>
      </c>
    </row>
    <row r="1439" spans="1:7" s="257" customFormat="1" x14ac:dyDescent="0.2">
      <c r="A1439" s="229"/>
      <c r="B1439" s="240"/>
      <c r="C1439" s="240"/>
      <c r="D1439" s="241"/>
      <c r="E1439" s="241"/>
      <c r="F1439" s="241"/>
      <c r="G1439" s="256"/>
    </row>
    <row r="1440" spans="1:7" x14ac:dyDescent="0.2">
      <c r="A1440" s="242">
        <v>3421</v>
      </c>
      <c r="B1440" s="243">
        <v>6322</v>
      </c>
      <c r="C1440" s="244" t="s">
        <v>379</v>
      </c>
      <c r="D1440" s="245">
        <v>0</v>
      </c>
      <c r="E1440" s="246">
        <v>50</v>
      </c>
      <c r="F1440" s="245">
        <v>50</v>
      </c>
      <c r="G1440" s="247">
        <f t="shared" si="27"/>
        <v>100</v>
      </c>
    </row>
    <row r="1441" spans="1:7" s="101" customFormat="1" x14ac:dyDescent="0.2">
      <c r="A1441" s="235">
        <v>3421</v>
      </c>
      <c r="B1441" s="236"/>
      <c r="C1441" s="187" t="s">
        <v>106</v>
      </c>
      <c r="D1441" s="237">
        <v>0</v>
      </c>
      <c r="E1441" s="238">
        <v>50</v>
      </c>
      <c r="F1441" s="237">
        <v>50</v>
      </c>
      <c r="G1441" s="239">
        <f t="shared" si="27"/>
        <v>100</v>
      </c>
    </row>
    <row r="1442" spans="1:7" s="257" customFormat="1" x14ac:dyDescent="0.2">
      <c r="A1442" s="229"/>
      <c r="B1442" s="240"/>
      <c r="C1442" s="240"/>
      <c r="D1442" s="241"/>
      <c r="E1442" s="241"/>
      <c r="F1442" s="241"/>
      <c r="G1442" s="256"/>
    </row>
    <row r="1443" spans="1:7" x14ac:dyDescent="0.2">
      <c r="A1443" s="242">
        <v>3429</v>
      </c>
      <c r="B1443" s="243">
        <v>6341</v>
      </c>
      <c r="C1443" s="244" t="s">
        <v>380</v>
      </c>
      <c r="D1443" s="245">
        <v>0</v>
      </c>
      <c r="E1443" s="246">
        <v>290.5</v>
      </c>
      <c r="F1443" s="245">
        <v>290.5</v>
      </c>
      <c r="G1443" s="247">
        <f t="shared" si="27"/>
        <v>100</v>
      </c>
    </row>
    <row r="1444" spans="1:7" s="101" customFormat="1" x14ac:dyDescent="0.2">
      <c r="A1444" s="235">
        <v>3429</v>
      </c>
      <c r="B1444" s="236"/>
      <c r="C1444" s="187" t="s">
        <v>279</v>
      </c>
      <c r="D1444" s="237">
        <v>0</v>
      </c>
      <c r="E1444" s="238">
        <v>290.5</v>
      </c>
      <c r="F1444" s="237">
        <v>290.5</v>
      </c>
      <c r="G1444" s="239">
        <f t="shared" ref="G1444:G1525" si="28">F1444/E1444*100</f>
        <v>100</v>
      </c>
    </row>
    <row r="1445" spans="1:7" s="257" customFormat="1" x14ac:dyDescent="0.2">
      <c r="A1445" s="229"/>
      <c r="B1445" s="240"/>
      <c r="C1445" s="240"/>
      <c r="D1445" s="241"/>
      <c r="E1445" s="241"/>
      <c r="F1445" s="241"/>
      <c r="G1445" s="256"/>
    </row>
    <row r="1446" spans="1:7" x14ac:dyDescent="0.2">
      <c r="A1446" s="242">
        <v>3522</v>
      </c>
      <c r="B1446" s="243">
        <v>6111</v>
      </c>
      <c r="C1446" s="244" t="s">
        <v>371</v>
      </c>
      <c r="D1446" s="245">
        <v>157</v>
      </c>
      <c r="E1446" s="246">
        <v>157</v>
      </c>
      <c r="F1446" s="245">
        <v>156</v>
      </c>
      <c r="G1446" s="247">
        <f t="shared" si="28"/>
        <v>99.363057324840767</v>
      </c>
    </row>
    <row r="1447" spans="1:7" x14ac:dyDescent="0.2">
      <c r="A1447" s="229">
        <v>3522</v>
      </c>
      <c r="B1447" s="230">
        <v>6121</v>
      </c>
      <c r="C1447" s="231" t="s">
        <v>383</v>
      </c>
      <c r="D1447" s="232">
        <v>151232</v>
      </c>
      <c r="E1447" s="233">
        <v>45973.13</v>
      </c>
      <c r="F1447" s="232">
        <v>21167.483449999996</v>
      </c>
      <c r="G1447" s="234">
        <f t="shared" si="28"/>
        <v>46.043163582727558</v>
      </c>
    </row>
    <row r="1448" spans="1:7" x14ac:dyDescent="0.2">
      <c r="A1448" s="229">
        <v>3522</v>
      </c>
      <c r="B1448" s="230">
        <v>6122</v>
      </c>
      <c r="C1448" s="231" t="s">
        <v>372</v>
      </c>
      <c r="D1448" s="232">
        <v>0</v>
      </c>
      <c r="E1448" s="233">
        <v>521.21</v>
      </c>
      <c r="F1448" s="232">
        <v>37.6</v>
      </c>
      <c r="G1448" s="234">
        <f t="shared" si="28"/>
        <v>7.2139828476046119</v>
      </c>
    </row>
    <row r="1449" spans="1:7" x14ac:dyDescent="0.2">
      <c r="A1449" s="229">
        <v>3522</v>
      </c>
      <c r="B1449" s="230">
        <v>6201</v>
      </c>
      <c r="C1449" s="231" t="s">
        <v>386</v>
      </c>
      <c r="D1449" s="232">
        <v>0</v>
      </c>
      <c r="E1449" s="233">
        <v>4500</v>
      </c>
      <c r="F1449" s="232">
        <v>4500</v>
      </c>
      <c r="G1449" s="234">
        <f t="shared" si="28"/>
        <v>100</v>
      </c>
    </row>
    <row r="1450" spans="1:7" x14ac:dyDescent="0.2">
      <c r="A1450" s="229">
        <v>3522</v>
      </c>
      <c r="B1450" s="230">
        <v>6351</v>
      </c>
      <c r="C1450" s="231" t="s">
        <v>370</v>
      </c>
      <c r="D1450" s="232">
        <v>112785</v>
      </c>
      <c r="E1450" s="233">
        <v>145009.851</v>
      </c>
      <c r="F1450" s="232">
        <v>106211.40659000001</v>
      </c>
      <c r="G1450" s="234">
        <f t="shared" si="28"/>
        <v>73.244269859983518</v>
      </c>
    </row>
    <row r="1451" spans="1:7" x14ac:dyDescent="0.2">
      <c r="A1451" s="229">
        <v>3522</v>
      </c>
      <c r="B1451" s="230">
        <v>6356</v>
      </c>
      <c r="C1451" s="231" t="s">
        <v>387</v>
      </c>
      <c r="D1451" s="232">
        <v>0</v>
      </c>
      <c r="E1451" s="233">
        <v>193276.86</v>
      </c>
      <c r="F1451" s="232">
        <v>193276.83009999999</v>
      </c>
      <c r="G1451" s="234">
        <f t="shared" si="28"/>
        <v>99.999984529963911</v>
      </c>
    </row>
    <row r="1452" spans="1:7" x14ac:dyDescent="0.2">
      <c r="A1452" s="229">
        <v>3522</v>
      </c>
      <c r="B1452" s="230">
        <v>6413</v>
      </c>
      <c r="C1452" s="231" t="s">
        <v>393</v>
      </c>
      <c r="D1452" s="232">
        <v>5000</v>
      </c>
      <c r="E1452" s="233">
        <v>0</v>
      </c>
      <c r="F1452" s="232">
        <v>0</v>
      </c>
      <c r="G1452" s="252" t="s">
        <v>201</v>
      </c>
    </row>
    <row r="1453" spans="1:7" x14ac:dyDescent="0.2">
      <c r="A1453" s="229">
        <v>3522</v>
      </c>
      <c r="B1453" s="230">
        <v>6451</v>
      </c>
      <c r="C1453" s="231" t="s">
        <v>388</v>
      </c>
      <c r="D1453" s="232">
        <v>133546</v>
      </c>
      <c r="E1453" s="233">
        <v>302676.98700000002</v>
      </c>
      <c r="F1453" s="232">
        <v>265691.79806999996</v>
      </c>
      <c r="G1453" s="234">
        <f t="shared" si="28"/>
        <v>87.780640577739049</v>
      </c>
    </row>
    <row r="1454" spans="1:7" s="101" customFormat="1" x14ac:dyDescent="0.2">
      <c r="A1454" s="235">
        <v>3522</v>
      </c>
      <c r="B1454" s="236"/>
      <c r="C1454" s="187" t="s">
        <v>107</v>
      </c>
      <c r="D1454" s="237">
        <v>402720</v>
      </c>
      <c r="E1454" s="238">
        <v>692115.03799999994</v>
      </c>
      <c r="F1454" s="237">
        <v>591041.11820999999</v>
      </c>
      <c r="G1454" s="239">
        <f t="shared" si="28"/>
        <v>85.396369932652732</v>
      </c>
    </row>
    <row r="1455" spans="1:7" s="257" customFormat="1" x14ac:dyDescent="0.2">
      <c r="A1455" s="229"/>
      <c r="B1455" s="240"/>
      <c r="C1455" s="240"/>
      <c r="D1455" s="241"/>
      <c r="E1455" s="241"/>
      <c r="F1455" s="241"/>
      <c r="G1455" s="256"/>
    </row>
    <row r="1456" spans="1:7" x14ac:dyDescent="0.2">
      <c r="A1456" s="242">
        <v>3523</v>
      </c>
      <c r="B1456" s="243">
        <v>6201</v>
      </c>
      <c r="C1456" s="244" t="s">
        <v>386</v>
      </c>
      <c r="D1456" s="245">
        <v>14000</v>
      </c>
      <c r="E1456" s="246">
        <v>0</v>
      </c>
      <c r="F1456" s="245">
        <v>0</v>
      </c>
      <c r="G1456" s="253" t="s">
        <v>201</v>
      </c>
    </row>
    <row r="1457" spans="1:7" x14ac:dyDescent="0.2">
      <c r="A1457" s="229">
        <v>3523</v>
      </c>
      <c r="B1457" s="230">
        <v>6351</v>
      </c>
      <c r="C1457" s="231" t="s">
        <v>370</v>
      </c>
      <c r="D1457" s="232">
        <v>1200</v>
      </c>
      <c r="E1457" s="233">
        <v>0</v>
      </c>
      <c r="F1457" s="232">
        <v>0</v>
      </c>
      <c r="G1457" s="252" t="s">
        <v>201</v>
      </c>
    </row>
    <row r="1458" spans="1:7" x14ac:dyDescent="0.2">
      <c r="A1458" s="229">
        <v>3523</v>
      </c>
      <c r="B1458" s="230">
        <v>6413</v>
      </c>
      <c r="C1458" s="231" t="s">
        <v>393</v>
      </c>
      <c r="D1458" s="232">
        <v>6000</v>
      </c>
      <c r="E1458" s="233">
        <v>0</v>
      </c>
      <c r="F1458" s="232">
        <v>0</v>
      </c>
      <c r="G1458" s="252" t="s">
        <v>201</v>
      </c>
    </row>
    <row r="1459" spans="1:7" s="101" customFormat="1" x14ac:dyDescent="0.2">
      <c r="A1459" s="235">
        <v>3523</v>
      </c>
      <c r="B1459" s="236"/>
      <c r="C1459" s="187" t="s">
        <v>281</v>
      </c>
      <c r="D1459" s="237">
        <v>21200</v>
      </c>
      <c r="E1459" s="238">
        <v>0</v>
      </c>
      <c r="F1459" s="237">
        <v>0</v>
      </c>
      <c r="G1459" s="254" t="s">
        <v>201</v>
      </c>
    </row>
    <row r="1460" spans="1:7" s="257" customFormat="1" x14ac:dyDescent="0.2">
      <c r="A1460" s="229"/>
      <c r="B1460" s="240"/>
      <c r="C1460" s="240"/>
      <c r="D1460" s="241"/>
      <c r="E1460" s="241"/>
      <c r="F1460" s="241"/>
      <c r="G1460" s="256"/>
    </row>
    <row r="1461" spans="1:7" x14ac:dyDescent="0.2">
      <c r="A1461" s="242">
        <v>3526</v>
      </c>
      <c r="B1461" s="243">
        <v>6121</v>
      </c>
      <c r="C1461" s="244" t="s">
        <v>383</v>
      </c>
      <c r="D1461" s="245">
        <v>0</v>
      </c>
      <c r="E1461" s="246">
        <v>710.01</v>
      </c>
      <c r="F1461" s="245">
        <v>710.01</v>
      </c>
      <c r="G1461" s="247">
        <f t="shared" si="28"/>
        <v>100</v>
      </c>
    </row>
    <row r="1462" spans="1:7" x14ac:dyDescent="0.2">
      <c r="A1462" s="229">
        <v>3526</v>
      </c>
      <c r="B1462" s="230">
        <v>6130</v>
      </c>
      <c r="C1462" s="231" t="s">
        <v>384</v>
      </c>
      <c r="D1462" s="232">
        <v>0</v>
      </c>
      <c r="E1462" s="233">
        <v>4189.99</v>
      </c>
      <c r="F1462" s="232">
        <v>4189.99</v>
      </c>
      <c r="G1462" s="234">
        <f t="shared" si="28"/>
        <v>100</v>
      </c>
    </row>
    <row r="1463" spans="1:7" x14ac:dyDescent="0.2">
      <c r="A1463" s="229">
        <v>3526</v>
      </c>
      <c r="B1463" s="230">
        <v>6201</v>
      </c>
      <c r="C1463" s="231" t="s">
        <v>386</v>
      </c>
      <c r="D1463" s="232">
        <v>0</v>
      </c>
      <c r="E1463" s="233">
        <v>20500</v>
      </c>
      <c r="F1463" s="232">
        <v>20500</v>
      </c>
      <c r="G1463" s="234">
        <f t="shared" si="28"/>
        <v>100</v>
      </c>
    </row>
    <row r="1464" spans="1:7" x14ac:dyDescent="0.2">
      <c r="A1464" s="229">
        <v>3526</v>
      </c>
      <c r="B1464" s="230">
        <v>6351</v>
      </c>
      <c r="C1464" s="231" t="s">
        <v>370</v>
      </c>
      <c r="D1464" s="232">
        <v>0</v>
      </c>
      <c r="E1464" s="233">
        <v>3423.17</v>
      </c>
      <c r="F1464" s="232">
        <v>3423.165</v>
      </c>
      <c r="G1464" s="234">
        <f t="shared" si="28"/>
        <v>99.99985393655588</v>
      </c>
    </row>
    <row r="1465" spans="1:7" x14ac:dyDescent="0.2">
      <c r="A1465" s="229">
        <v>3526</v>
      </c>
      <c r="B1465" s="230">
        <v>6413</v>
      </c>
      <c r="C1465" s="231" t="s">
        <v>393</v>
      </c>
      <c r="D1465" s="232">
        <v>0</v>
      </c>
      <c r="E1465" s="233">
        <v>6000</v>
      </c>
      <c r="F1465" s="232">
        <v>6000</v>
      </c>
      <c r="G1465" s="234">
        <f t="shared" si="28"/>
        <v>100</v>
      </c>
    </row>
    <row r="1466" spans="1:7" s="101" customFormat="1" x14ac:dyDescent="0.2">
      <c r="A1466" s="235">
        <v>3526</v>
      </c>
      <c r="B1466" s="236"/>
      <c r="C1466" s="187" t="s">
        <v>283</v>
      </c>
      <c r="D1466" s="237">
        <v>0</v>
      </c>
      <c r="E1466" s="238">
        <v>34823.17</v>
      </c>
      <c r="F1466" s="237">
        <v>34823.165000000001</v>
      </c>
      <c r="G1466" s="239">
        <f t="shared" si="28"/>
        <v>99.999985641743706</v>
      </c>
    </row>
    <row r="1467" spans="1:7" s="257" customFormat="1" x14ac:dyDescent="0.2">
      <c r="A1467" s="229"/>
      <c r="B1467" s="240"/>
      <c r="C1467" s="240"/>
      <c r="D1467" s="241"/>
      <c r="E1467" s="241"/>
      <c r="F1467" s="241"/>
      <c r="G1467" s="256"/>
    </row>
    <row r="1468" spans="1:7" x14ac:dyDescent="0.2">
      <c r="A1468" s="242">
        <v>3533</v>
      </c>
      <c r="B1468" s="243">
        <v>6111</v>
      </c>
      <c r="C1468" s="244" t="s">
        <v>371</v>
      </c>
      <c r="D1468" s="245">
        <v>0</v>
      </c>
      <c r="E1468" s="246">
        <v>746.4</v>
      </c>
      <c r="F1468" s="245">
        <v>745.82438999999988</v>
      </c>
      <c r="G1468" s="247">
        <f t="shared" si="28"/>
        <v>99.922881832797415</v>
      </c>
    </row>
    <row r="1469" spans="1:7" x14ac:dyDescent="0.2">
      <c r="A1469" s="229">
        <v>3533</v>
      </c>
      <c r="B1469" s="230">
        <v>6121</v>
      </c>
      <c r="C1469" s="231" t="s">
        <v>383</v>
      </c>
      <c r="D1469" s="232">
        <v>0</v>
      </c>
      <c r="E1469" s="233">
        <v>2217.4</v>
      </c>
      <c r="F1469" s="232">
        <v>160</v>
      </c>
      <c r="G1469" s="234">
        <f t="shared" si="28"/>
        <v>7.2156579778118513</v>
      </c>
    </row>
    <row r="1470" spans="1:7" x14ac:dyDescent="0.2">
      <c r="A1470" s="229">
        <v>3533</v>
      </c>
      <c r="B1470" s="230">
        <v>6122</v>
      </c>
      <c r="C1470" s="231" t="s">
        <v>372</v>
      </c>
      <c r="D1470" s="232">
        <v>19341</v>
      </c>
      <c r="E1470" s="233">
        <v>17408.13</v>
      </c>
      <c r="F1470" s="232">
        <v>17408.112700000001</v>
      </c>
      <c r="G1470" s="234">
        <f t="shared" si="28"/>
        <v>99.999900621146551</v>
      </c>
    </row>
    <row r="1471" spans="1:7" x14ac:dyDescent="0.2">
      <c r="A1471" s="229">
        <v>3533</v>
      </c>
      <c r="B1471" s="230">
        <v>6125</v>
      </c>
      <c r="C1471" s="231" t="s">
        <v>385</v>
      </c>
      <c r="D1471" s="232">
        <v>0</v>
      </c>
      <c r="E1471" s="233">
        <v>2009.54</v>
      </c>
      <c r="F1471" s="232">
        <v>2008.6559100000002</v>
      </c>
      <c r="G1471" s="234">
        <f t="shared" si="28"/>
        <v>99.956005354459236</v>
      </c>
    </row>
    <row r="1472" spans="1:7" x14ac:dyDescent="0.2">
      <c r="A1472" s="229">
        <v>3533</v>
      </c>
      <c r="B1472" s="230">
        <v>6351</v>
      </c>
      <c r="C1472" s="231" t="s">
        <v>370</v>
      </c>
      <c r="D1472" s="232">
        <v>0</v>
      </c>
      <c r="E1472" s="233">
        <v>445.98</v>
      </c>
      <c r="F1472" s="232">
        <v>0</v>
      </c>
      <c r="G1472" s="234">
        <f t="shared" si="28"/>
        <v>0</v>
      </c>
    </row>
    <row r="1473" spans="1:7" s="101" customFormat="1" x14ac:dyDescent="0.2">
      <c r="A1473" s="235">
        <v>3533</v>
      </c>
      <c r="B1473" s="236"/>
      <c r="C1473" s="187" t="s">
        <v>285</v>
      </c>
      <c r="D1473" s="237">
        <v>19341</v>
      </c>
      <c r="E1473" s="238">
        <v>22827.45</v>
      </c>
      <c r="F1473" s="237">
        <v>20322.593000000004</v>
      </c>
      <c r="G1473" s="239">
        <f t="shared" si="28"/>
        <v>89.026996007000363</v>
      </c>
    </row>
    <row r="1474" spans="1:7" s="257" customFormat="1" x14ac:dyDescent="0.2">
      <c r="A1474" s="229"/>
      <c r="B1474" s="240"/>
      <c r="C1474" s="240"/>
      <c r="D1474" s="241"/>
      <c r="E1474" s="241"/>
      <c r="F1474" s="241"/>
      <c r="G1474" s="256"/>
    </row>
    <row r="1475" spans="1:7" x14ac:dyDescent="0.2">
      <c r="A1475" s="242">
        <v>3549</v>
      </c>
      <c r="B1475" s="243">
        <v>6312</v>
      </c>
      <c r="C1475" s="244" t="s">
        <v>375</v>
      </c>
      <c r="D1475" s="245">
        <v>0</v>
      </c>
      <c r="E1475" s="246">
        <v>200</v>
      </c>
      <c r="F1475" s="245">
        <v>200</v>
      </c>
      <c r="G1475" s="247">
        <f t="shared" si="28"/>
        <v>100</v>
      </c>
    </row>
    <row r="1476" spans="1:7" s="101" customFormat="1" x14ac:dyDescent="0.2">
      <c r="A1476" s="235">
        <v>3549</v>
      </c>
      <c r="B1476" s="236"/>
      <c r="C1476" s="187" t="s">
        <v>288</v>
      </c>
      <c r="D1476" s="237">
        <v>0</v>
      </c>
      <c r="E1476" s="238">
        <v>200</v>
      </c>
      <c r="F1476" s="237">
        <v>200</v>
      </c>
      <c r="G1476" s="239">
        <f t="shared" si="28"/>
        <v>100</v>
      </c>
    </row>
    <row r="1477" spans="1:7" s="257" customFormat="1" x14ac:dyDescent="0.2">
      <c r="A1477" s="229"/>
      <c r="B1477" s="240"/>
      <c r="C1477" s="240"/>
      <c r="D1477" s="241"/>
      <c r="E1477" s="241"/>
      <c r="F1477" s="241"/>
      <c r="G1477" s="256"/>
    </row>
    <row r="1478" spans="1:7" x14ac:dyDescent="0.2">
      <c r="A1478" s="242">
        <v>3636</v>
      </c>
      <c r="B1478" s="243">
        <v>6312</v>
      </c>
      <c r="C1478" s="244" t="s">
        <v>375</v>
      </c>
      <c r="D1478" s="245">
        <v>0</v>
      </c>
      <c r="E1478" s="246">
        <v>122.8</v>
      </c>
      <c r="F1478" s="245">
        <v>0</v>
      </c>
      <c r="G1478" s="247">
        <f t="shared" si="28"/>
        <v>0</v>
      </c>
    </row>
    <row r="1479" spans="1:7" x14ac:dyDescent="0.2">
      <c r="A1479" s="229">
        <v>3636</v>
      </c>
      <c r="B1479" s="230">
        <v>6313</v>
      </c>
      <c r="C1479" s="231" t="s">
        <v>376</v>
      </c>
      <c r="D1479" s="232">
        <v>0</v>
      </c>
      <c r="E1479" s="233">
        <v>2475.92</v>
      </c>
      <c r="F1479" s="232">
        <v>1874.423</v>
      </c>
      <c r="G1479" s="234">
        <f t="shared" si="28"/>
        <v>75.706121360948657</v>
      </c>
    </row>
    <row r="1480" spans="1:7" x14ac:dyDescent="0.2">
      <c r="A1480" s="229">
        <v>3636</v>
      </c>
      <c r="B1480" s="230">
        <v>6341</v>
      </c>
      <c r="C1480" s="231" t="s">
        <v>380</v>
      </c>
      <c r="D1480" s="232">
        <v>65000</v>
      </c>
      <c r="E1480" s="233">
        <v>71762.392000000007</v>
      </c>
      <c r="F1480" s="232">
        <v>67848.225520000007</v>
      </c>
      <c r="G1480" s="234">
        <f t="shared" si="28"/>
        <v>94.545657731141404</v>
      </c>
    </row>
    <row r="1481" spans="1:7" x14ac:dyDescent="0.2">
      <c r="A1481" s="229">
        <v>3636</v>
      </c>
      <c r="B1481" s="230">
        <v>6349</v>
      </c>
      <c r="C1481" s="231" t="s">
        <v>381</v>
      </c>
      <c r="D1481" s="232">
        <v>0</v>
      </c>
      <c r="E1481" s="233">
        <v>1312.779</v>
      </c>
      <c r="F1481" s="232">
        <v>856.97860000000003</v>
      </c>
      <c r="G1481" s="234">
        <f t="shared" si="28"/>
        <v>65.279731013369343</v>
      </c>
    </row>
    <row r="1482" spans="1:7" x14ac:dyDescent="0.2">
      <c r="A1482" s="229">
        <v>3636</v>
      </c>
      <c r="B1482" s="230">
        <v>6351</v>
      </c>
      <c r="C1482" s="231" t="s">
        <v>370</v>
      </c>
      <c r="D1482" s="232">
        <v>0</v>
      </c>
      <c r="E1482" s="233">
        <v>1500</v>
      </c>
      <c r="F1482" s="232">
        <v>0</v>
      </c>
      <c r="G1482" s="234">
        <f t="shared" si="28"/>
        <v>0</v>
      </c>
    </row>
    <row r="1483" spans="1:7" s="101" customFormat="1" x14ac:dyDescent="0.2">
      <c r="A1483" s="235">
        <v>3636</v>
      </c>
      <c r="B1483" s="236"/>
      <c r="C1483" s="187" t="s">
        <v>291</v>
      </c>
      <c r="D1483" s="237">
        <v>65000</v>
      </c>
      <c r="E1483" s="238">
        <v>77173.891000000003</v>
      </c>
      <c r="F1483" s="237">
        <v>70579.627120000005</v>
      </c>
      <c r="G1483" s="239">
        <f t="shared" si="28"/>
        <v>91.455317602166772</v>
      </c>
    </row>
    <row r="1484" spans="1:7" s="257" customFormat="1" x14ac:dyDescent="0.2">
      <c r="A1484" s="229"/>
      <c r="B1484" s="240"/>
      <c r="C1484" s="240"/>
      <c r="D1484" s="241"/>
      <c r="E1484" s="241"/>
      <c r="F1484" s="241"/>
      <c r="G1484" s="256"/>
    </row>
    <row r="1485" spans="1:7" x14ac:dyDescent="0.2">
      <c r="A1485" s="242">
        <v>3639</v>
      </c>
      <c r="B1485" s="243">
        <v>6111</v>
      </c>
      <c r="C1485" s="244" t="s">
        <v>371</v>
      </c>
      <c r="D1485" s="245">
        <v>51000</v>
      </c>
      <c r="E1485" s="246">
        <v>361.25</v>
      </c>
      <c r="F1485" s="245">
        <v>54.026999999999994</v>
      </c>
      <c r="G1485" s="247">
        <f t="shared" si="28"/>
        <v>14.955570934256054</v>
      </c>
    </row>
    <row r="1486" spans="1:7" x14ac:dyDescent="0.2">
      <c r="A1486" s="229">
        <v>3639</v>
      </c>
      <c r="B1486" s="230">
        <v>6119</v>
      </c>
      <c r="C1486" s="231" t="s">
        <v>389</v>
      </c>
      <c r="D1486" s="232">
        <v>0</v>
      </c>
      <c r="E1486" s="233">
        <v>193.6</v>
      </c>
      <c r="F1486" s="232">
        <v>193.6</v>
      </c>
      <c r="G1486" s="234">
        <f t="shared" si="28"/>
        <v>100</v>
      </c>
    </row>
    <row r="1487" spans="1:7" x14ac:dyDescent="0.2">
      <c r="A1487" s="229">
        <v>3639</v>
      </c>
      <c r="B1487" s="230">
        <v>6121</v>
      </c>
      <c r="C1487" s="231" t="s">
        <v>383</v>
      </c>
      <c r="D1487" s="232">
        <v>11937</v>
      </c>
      <c r="E1487" s="233">
        <v>12013</v>
      </c>
      <c r="F1487" s="232">
        <v>12012.973350000002</v>
      </c>
      <c r="G1487" s="234">
        <f t="shared" si="28"/>
        <v>99.999778156996598</v>
      </c>
    </row>
    <row r="1488" spans="1:7" x14ac:dyDescent="0.2">
      <c r="A1488" s="229">
        <v>3639</v>
      </c>
      <c r="B1488" s="230">
        <v>6122</v>
      </c>
      <c r="C1488" s="231" t="s">
        <v>372</v>
      </c>
      <c r="D1488" s="232">
        <v>1005</v>
      </c>
      <c r="E1488" s="233">
        <v>1005</v>
      </c>
      <c r="F1488" s="232">
        <v>1004.09265</v>
      </c>
      <c r="G1488" s="234">
        <f t="shared" si="28"/>
        <v>99.90971641791046</v>
      </c>
    </row>
    <row r="1489" spans="1:7" x14ac:dyDescent="0.2">
      <c r="A1489" s="229">
        <v>3639</v>
      </c>
      <c r="B1489" s="230">
        <v>6129</v>
      </c>
      <c r="C1489" s="231" t="s">
        <v>374</v>
      </c>
      <c r="D1489" s="232">
        <v>0</v>
      </c>
      <c r="E1489" s="233">
        <v>159.88999999999999</v>
      </c>
      <c r="F1489" s="232">
        <v>92.585999999999999</v>
      </c>
      <c r="G1489" s="234">
        <f t="shared" si="28"/>
        <v>57.906060416536377</v>
      </c>
    </row>
    <row r="1490" spans="1:7" x14ac:dyDescent="0.2">
      <c r="A1490" s="229">
        <v>3639</v>
      </c>
      <c r="B1490" s="230">
        <v>6130</v>
      </c>
      <c r="C1490" s="231" t="s">
        <v>384</v>
      </c>
      <c r="D1490" s="232">
        <v>2000</v>
      </c>
      <c r="E1490" s="233">
        <v>1929.62</v>
      </c>
      <c r="F1490" s="232">
        <v>169.95500000000001</v>
      </c>
      <c r="G1490" s="234">
        <f t="shared" si="28"/>
        <v>8.8076927063359634</v>
      </c>
    </row>
    <row r="1491" spans="1:7" x14ac:dyDescent="0.2">
      <c r="A1491" s="229">
        <v>3639</v>
      </c>
      <c r="B1491" s="230">
        <v>6322</v>
      </c>
      <c r="C1491" s="231" t="s">
        <v>379</v>
      </c>
      <c r="D1491" s="232">
        <v>0</v>
      </c>
      <c r="E1491" s="233">
        <v>7110</v>
      </c>
      <c r="F1491" s="232">
        <v>4110</v>
      </c>
      <c r="G1491" s="234">
        <f t="shared" si="28"/>
        <v>57.805907172995788</v>
      </c>
    </row>
    <row r="1492" spans="1:7" x14ac:dyDescent="0.2">
      <c r="A1492" s="229">
        <v>3639</v>
      </c>
      <c r="B1492" s="230">
        <v>6341</v>
      </c>
      <c r="C1492" s="231" t="s">
        <v>380</v>
      </c>
      <c r="D1492" s="232">
        <v>19400</v>
      </c>
      <c r="E1492" s="233">
        <v>10084.446</v>
      </c>
      <c r="F1492" s="232">
        <v>6750.4455600000001</v>
      </c>
      <c r="G1492" s="234">
        <f t="shared" si="28"/>
        <v>66.939180992193329</v>
      </c>
    </row>
    <row r="1493" spans="1:7" x14ac:dyDescent="0.2">
      <c r="A1493" s="229">
        <v>3639</v>
      </c>
      <c r="B1493" s="230">
        <v>6371</v>
      </c>
      <c r="C1493" s="231" t="s">
        <v>392</v>
      </c>
      <c r="D1493" s="232">
        <v>0</v>
      </c>
      <c r="E1493" s="233">
        <v>190</v>
      </c>
      <c r="F1493" s="232">
        <v>190</v>
      </c>
      <c r="G1493" s="234">
        <f t="shared" si="28"/>
        <v>100</v>
      </c>
    </row>
    <row r="1494" spans="1:7" s="101" customFormat="1" x14ac:dyDescent="0.2">
      <c r="A1494" s="235">
        <v>3639</v>
      </c>
      <c r="B1494" s="236"/>
      <c r="C1494" s="187" t="s">
        <v>111</v>
      </c>
      <c r="D1494" s="237">
        <v>85342</v>
      </c>
      <c r="E1494" s="238">
        <v>33046.805999999997</v>
      </c>
      <c r="F1494" s="237">
        <v>24577.679560000004</v>
      </c>
      <c r="G1494" s="239">
        <f t="shared" si="28"/>
        <v>74.372329840287762</v>
      </c>
    </row>
    <row r="1495" spans="1:7" s="257" customFormat="1" x14ac:dyDescent="0.2">
      <c r="A1495" s="229"/>
      <c r="B1495" s="240"/>
      <c r="C1495" s="240"/>
      <c r="D1495" s="241"/>
      <c r="E1495" s="241"/>
      <c r="F1495" s="241"/>
      <c r="G1495" s="256"/>
    </row>
    <row r="1496" spans="1:7" x14ac:dyDescent="0.2">
      <c r="A1496" s="242">
        <v>3713</v>
      </c>
      <c r="B1496" s="243">
        <v>6371</v>
      </c>
      <c r="C1496" s="244" t="s">
        <v>392</v>
      </c>
      <c r="D1496" s="245">
        <v>119656</v>
      </c>
      <c r="E1496" s="246">
        <v>897001.39</v>
      </c>
      <c r="F1496" s="245">
        <v>611107.46979999996</v>
      </c>
      <c r="G1496" s="247">
        <f t="shared" si="28"/>
        <v>68.127817483092187</v>
      </c>
    </row>
    <row r="1497" spans="1:7" s="101" customFormat="1" x14ac:dyDescent="0.2">
      <c r="A1497" s="235">
        <v>3713</v>
      </c>
      <c r="B1497" s="236"/>
      <c r="C1497" s="187" t="s">
        <v>297</v>
      </c>
      <c r="D1497" s="237">
        <v>119656</v>
      </c>
      <c r="E1497" s="238">
        <v>897001.39</v>
      </c>
      <c r="F1497" s="237">
        <v>611107.46979999996</v>
      </c>
      <c r="G1497" s="239">
        <f t="shared" si="28"/>
        <v>68.127817483092187</v>
      </c>
    </row>
    <row r="1498" spans="1:7" s="257" customFormat="1" x14ac:dyDescent="0.2">
      <c r="A1498" s="229"/>
      <c r="B1498" s="240"/>
      <c r="C1498" s="240"/>
      <c r="D1498" s="241"/>
      <c r="E1498" s="241"/>
      <c r="F1498" s="241"/>
      <c r="G1498" s="256"/>
    </row>
    <row r="1499" spans="1:7" x14ac:dyDescent="0.2">
      <c r="A1499" s="242">
        <v>3716</v>
      </c>
      <c r="B1499" s="243">
        <v>6341</v>
      </c>
      <c r="C1499" s="244" t="s">
        <v>380</v>
      </c>
      <c r="D1499" s="245">
        <v>0</v>
      </c>
      <c r="E1499" s="246">
        <v>455.1</v>
      </c>
      <c r="F1499" s="245">
        <v>455.1</v>
      </c>
      <c r="G1499" s="247">
        <f t="shared" si="28"/>
        <v>100</v>
      </c>
    </row>
    <row r="1500" spans="1:7" s="101" customFormat="1" x14ac:dyDescent="0.2">
      <c r="A1500" s="235">
        <v>3716</v>
      </c>
      <c r="B1500" s="236"/>
      <c r="C1500" s="187" t="s">
        <v>298</v>
      </c>
      <c r="D1500" s="237">
        <v>0</v>
      </c>
      <c r="E1500" s="238">
        <v>455.1</v>
      </c>
      <c r="F1500" s="237">
        <v>455.1</v>
      </c>
      <c r="G1500" s="239">
        <f t="shared" si="28"/>
        <v>100</v>
      </c>
    </row>
    <row r="1501" spans="1:7" s="257" customFormat="1" x14ac:dyDescent="0.2">
      <c r="A1501" s="229"/>
      <c r="B1501" s="240"/>
      <c r="C1501" s="240"/>
      <c r="D1501" s="241"/>
      <c r="E1501" s="241"/>
      <c r="F1501" s="241"/>
      <c r="G1501" s="256"/>
    </row>
    <row r="1502" spans="1:7" x14ac:dyDescent="0.2">
      <c r="A1502" s="242">
        <v>3744</v>
      </c>
      <c r="B1502" s="243">
        <v>6319</v>
      </c>
      <c r="C1502" s="244" t="s">
        <v>377</v>
      </c>
      <c r="D1502" s="245">
        <v>5000</v>
      </c>
      <c r="E1502" s="246">
        <v>5000</v>
      </c>
      <c r="F1502" s="245">
        <v>0</v>
      </c>
      <c r="G1502" s="247">
        <f t="shared" si="28"/>
        <v>0</v>
      </c>
    </row>
    <row r="1503" spans="1:7" s="101" customFormat="1" x14ac:dyDescent="0.2">
      <c r="A1503" s="235">
        <v>3744</v>
      </c>
      <c r="B1503" s="236"/>
      <c r="C1503" s="187" t="s">
        <v>302</v>
      </c>
      <c r="D1503" s="237">
        <v>5000</v>
      </c>
      <c r="E1503" s="238">
        <v>5000</v>
      </c>
      <c r="F1503" s="237">
        <v>0</v>
      </c>
      <c r="G1503" s="239">
        <f t="shared" si="28"/>
        <v>0</v>
      </c>
    </row>
    <row r="1504" spans="1:7" s="257" customFormat="1" x14ac:dyDescent="0.2">
      <c r="A1504" s="229"/>
      <c r="B1504" s="240"/>
      <c r="C1504" s="240"/>
      <c r="D1504" s="241"/>
      <c r="E1504" s="241"/>
      <c r="F1504" s="241"/>
      <c r="G1504" s="256"/>
    </row>
    <row r="1505" spans="1:15" x14ac:dyDescent="0.2">
      <c r="A1505" s="242">
        <v>3769</v>
      </c>
      <c r="B1505" s="243">
        <v>6319</v>
      </c>
      <c r="C1505" s="244" t="s">
        <v>377</v>
      </c>
      <c r="D1505" s="245">
        <v>3000</v>
      </c>
      <c r="E1505" s="246">
        <v>3000</v>
      </c>
      <c r="F1505" s="245">
        <v>3000</v>
      </c>
      <c r="G1505" s="247">
        <f t="shared" si="28"/>
        <v>100</v>
      </c>
    </row>
    <row r="1506" spans="1:15" s="101" customFormat="1" x14ac:dyDescent="0.2">
      <c r="A1506" s="235">
        <v>3769</v>
      </c>
      <c r="B1506" s="236"/>
      <c r="C1506" s="187" t="s">
        <v>113</v>
      </c>
      <c r="D1506" s="237">
        <v>3000</v>
      </c>
      <c r="E1506" s="238">
        <v>3000</v>
      </c>
      <c r="F1506" s="237">
        <v>3000</v>
      </c>
      <c r="G1506" s="239">
        <f t="shared" si="28"/>
        <v>100</v>
      </c>
    </row>
    <row r="1507" spans="1:15" s="257" customFormat="1" x14ac:dyDescent="0.2">
      <c r="A1507" s="229"/>
      <c r="B1507" s="240"/>
      <c r="C1507" s="240"/>
      <c r="D1507" s="241"/>
      <c r="E1507" s="241"/>
      <c r="F1507" s="241"/>
      <c r="G1507" s="256"/>
    </row>
    <row r="1508" spans="1:15" x14ac:dyDescent="0.2">
      <c r="A1508" s="242">
        <v>3792</v>
      </c>
      <c r="B1508" s="243">
        <v>6341</v>
      </c>
      <c r="C1508" s="244" t="s">
        <v>380</v>
      </c>
      <c r="D1508" s="245">
        <v>0</v>
      </c>
      <c r="E1508" s="246">
        <v>655.8</v>
      </c>
      <c r="F1508" s="245">
        <v>655.8</v>
      </c>
      <c r="G1508" s="247">
        <f t="shared" si="28"/>
        <v>100</v>
      </c>
    </row>
    <row r="1509" spans="1:15" x14ac:dyDescent="0.2">
      <c r="A1509" s="229">
        <v>3792</v>
      </c>
      <c r="B1509" s="230">
        <v>6349</v>
      </c>
      <c r="C1509" s="231" t="s">
        <v>381</v>
      </c>
      <c r="D1509" s="232">
        <v>0</v>
      </c>
      <c r="E1509" s="233">
        <v>120</v>
      </c>
      <c r="F1509" s="232">
        <v>120</v>
      </c>
      <c r="G1509" s="234">
        <f t="shared" si="28"/>
        <v>100</v>
      </c>
    </row>
    <row r="1510" spans="1:15" s="101" customFormat="1" x14ac:dyDescent="0.2">
      <c r="A1510" s="235">
        <v>3792</v>
      </c>
      <c r="B1510" s="236"/>
      <c r="C1510" s="187" t="s">
        <v>304</v>
      </c>
      <c r="D1510" s="237">
        <v>0</v>
      </c>
      <c r="E1510" s="238">
        <v>775.8</v>
      </c>
      <c r="F1510" s="237">
        <v>775.8</v>
      </c>
      <c r="G1510" s="239">
        <f t="shared" si="28"/>
        <v>100</v>
      </c>
    </row>
    <row r="1511" spans="1:15" s="257" customFormat="1" x14ac:dyDescent="0.2">
      <c r="A1511" s="229"/>
      <c r="B1511" s="240"/>
      <c r="C1511" s="240"/>
      <c r="D1511" s="241"/>
      <c r="E1511" s="241"/>
      <c r="F1511" s="241"/>
      <c r="G1511" s="256"/>
    </row>
    <row r="1512" spans="1:15" x14ac:dyDescent="0.2">
      <c r="A1512" s="242">
        <v>3900</v>
      </c>
      <c r="B1512" s="243">
        <v>6321</v>
      </c>
      <c r="C1512" s="244" t="s">
        <v>378</v>
      </c>
      <c r="D1512" s="245">
        <v>0</v>
      </c>
      <c r="E1512" s="246">
        <v>200</v>
      </c>
      <c r="F1512" s="245">
        <v>200</v>
      </c>
      <c r="G1512" s="247">
        <f t="shared" si="28"/>
        <v>100</v>
      </c>
    </row>
    <row r="1513" spans="1:15" x14ac:dyDescent="0.2">
      <c r="A1513" s="229">
        <v>3900</v>
      </c>
      <c r="B1513" s="230">
        <v>6341</v>
      </c>
      <c r="C1513" s="231" t="s">
        <v>380</v>
      </c>
      <c r="D1513" s="232">
        <v>0</v>
      </c>
      <c r="E1513" s="233">
        <v>140</v>
      </c>
      <c r="F1513" s="232">
        <v>140</v>
      </c>
      <c r="G1513" s="234">
        <f t="shared" si="28"/>
        <v>100</v>
      </c>
    </row>
    <row r="1514" spans="1:15" s="101" customFormat="1" x14ac:dyDescent="0.2">
      <c r="A1514" s="235">
        <v>3900</v>
      </c>
      <c r="B1514" s="236"/>
      <c r="C1514" s="187" t="s">
        <v>114</v>
      </c>
      <c r="D1514" s="237">
        <v>0</v>
      </c>
      <c r="E1514" s="238">
        <v>340</v>
      </c>
      <c r="F1514" s="237">
        <v>340</v>
      </c>
      <c r="G1514" s="239">
        <f t="shared" si="28"/>
        <v>100</v>
      </c>
    </row>
    <row r="1515" spans="1:15" s="182" customFormat="1" x14ac:dyDescent="0.2">
      <c r="A1515" s="229"/>
      <c r="B1515" s="240"/>
      <c r="C1515" s="231"/>
      <c r="D1515" s="248"/>
      <c r="E1515" s="248"/>
      <c r="F1515" s="248"/>
      <c r="G1515" s="234"/>
    </row>
    <row r="1516" spans="1:15" s="182" customFormat="1" x14ac:dyDescent="0.2">
      <c r="A1516" s="1070" t="s">
        <v>306</v>
      </c>
      <c r="B1516" s="1071"/>
      <c r="C1516" s="1071"/>
      <c r="D1516" s="249">
        <v>1431814</v>
      </c>
      <c r="E1516" s="250">
        <v>2455192.577</v>
      </c>
      <c r="F1516" s="249">
        <v>1869684.7588899999</v>
      </c>
      <c r="G1516" s="251">
        <f t="shared" ref="G1516" si="29">F1516/E1516*100</f>
        <v>76.152265056721859</v>
      </c>
      <c r="I1516" s="183"/>
      <c r="J1516" s="183"/>
      <c r="K1516" s="183"/>
      <c r="L1516" s="183"/>
      <c r="M1516" s="183"/>
      <c r="N1516" s="183"/>
      <c r="O1516" s="183"/>
    </row>
    <row r="1517" spans="1:15" s="257" customFormat="1" x14ac:dyDescent="0.2">
      <c r="A1517" s="229"/>
      <c r="B1517" s="240"/>
      <c r="C1517" s="240"/>
      <c r="D1517" s="241"/>
      <c r="E1517" s="241"/>
      <c r="F1517" s="241"/>
      <c r="G1517" s="256"/>
    </row>
    <row r="1518" spans="1:15" x14ac:dyDescent="0.2">
      <c r="A1518" s="242">
        <v>4312</v>
      </c>
      <c r="B1518" s="243">
        <v>6321</v>
      </c>
      <c r="C1518" s="244" t="s">
        <v>378</v>
      </c>
      <c r="D1518" s="245">
        <v>0</v>
      </c>
      <c r="E1518" s="246">
        <v>204</v>
      </c>
      <c r="F1518" s="245">
        <v>204</v>
      </c>
      <c r="G1518" s="247">
        <f t="shared" si="28"/>
        <v>100</v>
      </c>
    </row>
    <row r="1519" spans="1:15" x14ac:dyDescent="0.2">
      <c r="A1519" s="229">
        <v>4312</v>
      </c>
      <c r="B1519" s="230">
        <v>6351</v>
      </c>
      <c r="C1519" s="231" t="s">
        <v>370</v>
      </c>
      <c r="D1519" s="232">
        <v>0</v>
      </c>
      <c r="E1519" s="233">
        <v>77.709999999999994</v>
      </c>
      <c r="F1519" s="232">
        <v>77.708460000000002</v>
      </c>
      <c r="G1519" s="234">
        <f t="shared" si="28"/>
        <v>99.998018273066535</v>
      </c>
    </row>
    <row r="1520" spans="1:15" s="101" customFormat="1" x14ac:dyDescent="0.2">
      <c r="A1520" s="235">
        <v>4312</v>
      </c>
      <c r="B1520" s="236"/>
      <c r="C1520" s="187" t="s">
        <v>311</v>
      </c>
      <c r="D1520" s="237">
        <v>0</v>
      </c>
      <c r="E1520" s="238">
        <v>281.70999999999998</v>
      </c>
      <c r="F1520" s="237">
        <v>281.70846</v>
      </c>
      <c r="G1520" s="239">
        <f t="shared" si="28"/>
        <v>99.999453338539652</v>
      </c>
    </row>
    <row r="1521" spans="1:7" s="257" customFormat="1" x14ac:dyDescent="0.2">
      <c r="A1521" s="229"/>
      <c r="B1521" s="240"/>
      <c r="C1521" s="240"/>
      <c r="D1521" s="241"/>
      <c r="E1521" s="241"/>
      <c r="F1521" s="241"/>
      <c r="G1521" s="256"/>
    </row>
    <row r="1522" spans="1:7" x14ac:dyDescent="0.2">
      <c r="A1522" s="242">
        <v>4319</v>
      </c>
      <c r="B1522" s="243">
        <v>6351</v>
      </c>
      <c r="C1522" s="244" t="s">
        <v>370</v>
      </c>
      <c r="D1522" s="245">
        <v>0</v>
      </c>
      <c r="E1522" s="246">
        <v>558</v>
      </c>
      <c r="F1522" s="245">
        <v>520.09654999999998</v>
      </c>
      <c r="G1522" s="247">
        <f t="shared" si="28"/>
        <v>93.207267025089607</v>
      </c>
    </row>
    <row r="1523" spans="1:7" s="101" customFormat="1" x14ac:dyDescent="0.2">
      <c r="A1523" s="235">
        <v>4319</v>
      </c>
      <c r="B1523" s="236"/>
      <c r="C1523" s="187" t="s">
        <v>312</v>
      </c>
      <c r="D1523" s="237">
        <v>0</v>
      </c>
      <c r="E1523" s="238">
        <v>558</v>
      </c>
      <c r="F1523" s="237">
        <v>520.09654999999998</v>
      </c>
      <c r="G1523" s="239">
        <f t="shared" si="28"/>
        <v>93.207267025089607</v>
      </c>
    </row>
    <row r="1524" spans="1:7" s="257" customFormat="1" x14ac:dyDescent="0.2">
      <c r="A1524" s="229"/>
      <c r="B1524" s="240"/>
      <c r="C1524" s="240"/>
      <c r="D1524" s="241"/>
      <c r="E1524" s="241"/>
      <c r="F1524" s="241"/>
      <c r="G1524" s="256"/>
    </row>
    <row r="1525" spans="1:7" x14ac:dyDescent="0.2">
      <c r="A1525" s="242">
        <v>4339</v>
      </c>
      <c r="B1525" s="243">
        <v>6351</v>
      </c>
      <c r="C1525" s="244" t="s">
        <v>370</v>
      </c>
      <c r="D1525" s="245">
        <v>0</v>
      </c>
      <c r="E1525" s="246">
        <v>300</v>
      </c>
      <c r="F1525" s="245">
        <v>300</v>
      </c>
      <c r="G1525" s="247">
        <f t="shared" si="28"/>
        <v>100</v>
      </c>
    </row>
    <row r="1526" spans="1:7" s="101" customFormat="1" x14ac:dyDescent="0.2">
      <c r="A1526" s="235">
        <v>4339</v>
      </c>
      <c r="B1526" s="236"/>
      <c r="C1526" s="187" t="s">
        <v>315</v>
      </c>
      <c r="D1526" s="237">
        <v>0</v>
      </c>
      <c r="E1526" s="238">
        <v>300</v>
      </c>
      <c r="F1526" s="237">
        <v>300</v>
      </c>
      <c r="G1526" s="239">
        <f t="shared" ref="G1526:G1607" si="30">F1526/E1526*100</f>
        <v>100</v>
      </c>
    </row>
    <row r="1527" spans="1:7" s="257" customFormat="1" x14ac:dyDescent="0.2">
      <c r="A1527" s="229"/>
      <c r="B1527" s="240"/>
      <c r="C1527" s="240"/>
      <c r="D1527" s="241"/>
      <c r="E1527" s="241"/>
      <c r="F1527" s="241"/>
      <c r="G1527" s="256"/>
    </row>
    <row r="1528" spans="1:7" x14ac:dyDescent="0.2">
      <c r="A1528" s="242">
        <v>4344</v>
      </c>
      <c r="B1528" s="243">
        <v>6322</v>
      </c>
      <c r="C1528" s="244" t="s">
        <v>379</v>
      </c>
      <c r="D1528" s="245">
        <v>0</v>
      </c>
      <c r="E1528" s="246">
        <v>752</v>
      </c>
      <c r="F1528" s="245">
        <v>752</v>
      </c>
      <c r="G1528" s="247">
        <f t="shared" si="30"/>
        <v>100</v>
      </c>
    </row>
    <row r="1529" spans="1:7" x14ac:dyDescent="0.2">
      <c r="A1529" s="229">
        <v>4344</v>
      </c>
      <c r="B1529" s="230">
        <v>6329</v>
      </c>
      <c r="C1529" s="231" t="s">
        <v>391</v>
      </c>
      <c r="D1529" s="232">
        <v>0</v>
      </c>
      <c r="E1529" s="233">
        <v>300</v>
      </c>
      <c r="F1529" s="232">
        <v>300</v>
      </c>
      <c r="G1529" s="234">
        <f t="shared" si="30"/>
        <v>100</v>
      </c>
    </row>
    <row r="1530" spans="1:7" s="101" customFormat="1" x14ac:dyDescent="0.2">
      <c r="A1530" s="235">
        <v>4344</v>
      </c>
      <c r="B1530" s="236"/>
      <c r="C1530" s="187" t="s">
        <v>318</v>
      </c>
      <c r="D1530" s="237">
        <v>0</v>
      </c>
      <c r="E1530" s="238">
        <v>1052</v>
      </c>
      <c r="F1530" s="237">
        <v>1052</v>
      </c>
      <c r="G1530" s="239">
        <f t="shared" si="30"/>
        <v>100</v>
      </c>
    </row>
    <row r="1531" spans="1:7" s="257" customFormat="1" x14ac:dyDescent="0.2">
      <c r="A1531" s="229"/>
      <c r="B1531" s="240"/>
      <c r="C1531" s="240"/>
      <c r="D1531" s="241"/>
      <c r="E1531" s="241"/>
      <c r="F1531" s="241"/>
      <c r="G1531" s="256"/>
    </row>
    <row r="1532" spans="1:7" x14ac:dyDescent="0.2">
      <c r="A1532" s="242">
        <v>4349</v>
      </c>
      <c r="B1532" s="243">
        <v>6322</v>
      </c>
      <c r="C1532" s="244" t="s">
        <v>379</v>
      </c>
      <c r="D1532" s="245">
        <v>0</v>
      </c>
      <c r="E1532" s="246">
        <v>61</v>
      </c>
      <c r="F1532" s="245">
        <v>61</v>
      </c>
      <c r="G1532" s="247">
        <f t="shared" si="30"/>
        <v>100</v>
      </c>
    </row>
    <row r="1533" spans="1:7" s="101" customFormat="1" x14ac:dyDescent="0.2">
      <c r="A1533" s="235">
        <v>4349</v>
      </c>
      <c r="B1533" s="236"/>
      <c r="C1533" s="187" t="s">
        <v>319</v>
      </c>
      <c r="D1533" s="237">
        <v>0</v>
      </c>
      <c r="E1533" s="238">
        <v>61</v>
      </c>
      <c r="F1533" s="237">
        <v>61</v>
      </c>
      <c r="G1533" s="239">
        <f t="shared" si="30"/>
        <v>100</v>
      </c>
    </row>
    <row r="1534" spans="1:7" s="257" customFormat="1" x14ac:dyDescent="0.2">
      <c r="A1534" s="229"/>
      <c r="B1534" s="240"/>
      <c r="C1534" s="240"/>
      <c r="D1534" s="241"/>
      <c r="E1534" s="241"/>
      <c r="F1534" s="241"/>
      <c r="G1534" s="256"/>
    </row>
    <row r="1535" spans="1:7" x14ac:dyDescent="0.2">
      <c r="A1535" s="242">
        <v>4350</v>
      </c>
      <c r="B1535" s="243">
        <v>6121</v>
      </c>
      <c r="C1535" s="244" t="s">
        <v>383</v>
      </c>
      <c r="D1535" s="245">
        <v>28135</v>
      </c>
      <c r="E1535" s="246">
        <v>14129.45</v>
      </c>
      <c r="F1535" s="245">
        <v>9698.6882999999962</v>
      </c>
      <c r="G1535" s="247">
        <f t="shared" si="30"/>
        <v>68.641654841483529</v>
      </c>
    </row>
    <row r="1536" spans="1:7" x14ac:dyDescent="0.2">
      <c r="A1536" s="229">
        <v>4350</v>
      </c>
      <c r="B1536" s="230">
        <v>6122</v>
      </c>
      <c r="C1536" s="231" t="s">
        <v>372</v>
      </c>
      <c r="D1536" s="232">
        <v>271</v>
      </c>
      <c r="E1536" s="233">
        <v>270.86</v>
      </c>
      <c r="F1536" s="232">
        <v>270.85720000000003</v>
      </c>
      <c r="G1536" s="234">
        <f t="shared" si="30"/>
        <v>99.998966255630222</v>
      </c>
    </row>
    <row r="1537" spans="1:7" x14ac:dyDescent="0.2">
      <c r="A1537" s="229">
        <v>4350</v>
      </c>
      <c r="B1537" s="230">
        <v>6313</v>
      </c>
      <c r="C1537" s="231" t="s">
        <v>376</v>
      </c>
      <c r="D1537" s="232">
        <v>0</v>
      </c>
      <c r="E1537" s="233">
        <v>628</v>
      </c>
      <c r="F1537" s="232">
        <v>628</v>
      </c>
      <c r="G1537" s="234">
        <f t="shared" si="30"/>
        <v>100</v>
      </c>
    </row>
    <row r="1538" spans="1:7" x14ac:dyDescent="0.2">
      <c r="A1538" s="229">
        <v>4350</v>
      </c>
      <c r="B1538" s="230">
        <v>6323</v>
      </c>
      <c r="C1538" s="231" t="s">
        <v>390</v>
      </c>
      <c r="D1538" s="232">
        <v>0</v>
      </c>
      <c r="E1538" s="233">
        <v>2881</v>
      </c>
      <c r="F1538" s="232">
        <v>2880.5680000000002</v>
      </c>
      <c r="G1538" s="234">
        <f t="shared" si="30"/>
        <v>99.985005206525528</v>
      </c>
    </row>
    <row r="1539" spans="1:7" x14ac:dyDescent="0.2">
      <c r="A1539" s="229">
        <v>4350</v>
      </c>
      <c r="B1539" s="230">
        <v>6341</v>
      </c>
      <c r="C1539" s="231" t="s">
        <v>380</v>
      </c>
      <c r="D1539" s="232">
        <v>0</v>
      </c>
      <c r="E1539" s="233">
        <v>1690.2</v>
      </c>
      <c r="F1539" s="232">
        <v>1690.2</v>
      </c>
      <c r="G1539" s="234">
        <f t="shared" si="30"/>
        <v>100</v>
      </c>
    </row>
    <row r="1540" spans="1:7" x14ac:dyDescent="0.2">
      <c r="A1540" s="229">
        <v>4350</v>
      </c>
      <c r="B1540" s="230">
        <v>6351</v>
      </c>
      <c r="C1540" s="231" t="s">
        <v>370</v>
      </c>
      <c r="D1540" s="232">
        <v>4800</v>
      </c>
      <c r="E1540" s="233">
        <v>7976</v>
      </c>
      <c r="F1540" s="232">
        <v>6353.6045800000002</v>
      </c>
      <c r="G1540" s="234">
        <f t="shared" si="30"/>
        <v>79.659034353059184</v>
      </c>
    </row>
    <row r="1541" spans="1:7" x14ac:dyDescent="0.2">
      <c r="A1541" s="229">
        <v>4350</v>
      </c>
      <c r="B1541" s="230">
        <v>6421</v>
      </c>
      <c r="C1541" s="231" t="s">
        <v>394</v>
      </c>
      <c r="D1541" s="232">
        <v>7177</v>
      </c>
      <c r="E1541" s="233">
        <v>0</v>
      </c>
      <c r="F1541" s="232">
        <v>0</v>
      </c>
      <c r="G1541" s="252" t="s">
        <v>201</v>
      </c>
    </row>
    <row r="1542" spans="1:7" s="101" customFormat="1" x14ac:dyDescent="0.2">
      <c r="A1542" s="235">
        <v>4350</v>
      </c>
      <c r="B1542" s="236"/>
      <c r="C1542" s="187" t="s">
        <v>119</v>
      </c>
      <c r="D1542" s="237">
        <v>40383</v>
      </c>
      <c r="E1542" s="238">
        <v>27575.51</v>
      </c>
      <c r="F1542" s="237">
        <v>21521.918079999996</v>
      </c>
      <c r="G1542" s="239">
        <f t="shared" si="30"/>
        <v>78.047216823913672</v>
      </c>
    </row>
    <row r="1543" spans="1:7" s="257" customFormat="1" x14ac:dyDescent="0.2">
      <c r="A1543" s="229"/>
      <c r="B1543" s="240"/>
      <c r="C1543" s="240"/>
      <c r="D1543" s="241"/>
      <c r="E1543" s="241"/>
      <c r="F1543" s="241"/>
      <c r="G1543" s="256"/>
    </row>
    <row r="1544" spans="1:7" x14ac:dyDescent="0.2">
      <c r="A1544" s="242">
        <v>4351</v>
      </c>
      <c r="B1544" s="243">
        <v>6321</v>
      </c>
      <c r="C1544" s="244" t="s">
        <v>378</v>
      </c>
      <c r="D1544" s="245">
        <v>0</v>
      </c>
      <c r="E1544" s="246">
        <v>240</v>
      </c>
      <c r="F1544" s="245">
        <v>240</v>
      </c>
      <c r="G1544" s="247">
        <f t="shared" si="30"/>
        <v>100</v>
      </c>
    </row>
    <row r="1545" spans="1:7" x14ac:dyDescent="0.2">
      <c r="A1545" s="229">
        <v>4351</v>
      </c>
      <c r="B1545" s="230">
        <v>6322</v>
      </c>
      <c r="C1545" s="231" t="s">
        <v>379</v>
      </c>
      <c r="D1545" s="232">
        <v>0</v>
      </c>
      <c r="E1545" s="233">
        <v>400</v>
      </c>
      <c r="F1545" s="232">
        <v>400</v>
      </c>
      <c r="G1545" s="234">
        <f t="shared" si="30"/>
        <v>100</v>
      </c>
    </row>
    <row r="1546" spans="1:7" x14ac:dyDescent="0.2">
      <c r="A1546" s="229">
        <v>4351</v>
      </c>
      <c r="B1546" s="230">
        <v>6323</v>
      </c>
      <c r="C1546" s="231" t="s">
        <v>390</v>
      </c>
      <c r="D1546" s="232">
        <v>0</v>
      </c>
      <c r="E1546" s="233">
        <v>1221.0999999999999</v>
      </c>
      <c r="F1546" s="232">
        <v>1221.0999999999999</v>
      </c>
      <c r="G1546" s="234">
        <f t="shared" si="30"/>
        <v>100</v>
      </c>
    </row>
    <row r="1547" spans="1:7" s="101" customFormat="1" x14ac:dyDescent="0.2">
      <c r="A1547" s="235">
        <v>4351</v>
      </c>
      <c r="B1547" s="236"/>
      <c r="C1547" s="187" t="s">
        <v>320</v>
      </c>
      <c r="D1547" s="237">
        <v>0</v>
      </c>
      <c r="E1547" s="238">
        <v>1861.1</v>
      </c>
      <c r="F1547" s="237">
        <v>1861.1</v>
      </c>
      <c r="G1547" s="239">
        <f t="shared" si="30"/>
        <v>100</v>
      </c>
    </row>
    <row r="1548" spans="1:7" s="257" customFormat="1" x14ac:dyDescent="0.2">
      <c r="A1548" s="229"/>
      <c r="B1548" s="240"/>
      <c r="C1548" s="240"/>
      <c r="D1548" s="241"/>
      <c r="E1548" s="241"/>
      <c r="F1548" s="241"/>
      <c r="G1548" s="256"/>
    </row>
    <row r="1549" spans="1:7" x14ac:dyDescent="0.2">
      <c r="A1549" s="242">
        <v>4354</v>
      </c>
      <c r="B1549" s="243">
        <v>6121</v>
      </c>
      <c r="C1549" s="244" t="s">
        <v>383</v>
      </c>
      <c r="D1549" s="245">
        <v>11496</v>
      </c>
      <c r="E1549" s="246">
        <v>8026.93</v>
      </c>
      <c r="F1549" s="245">
        <v>3204.9560000000001</v>
      </c>
      <c r="G1549" s="247">
        <f t="shared" si="30"/>
        <v>39.92754390532869</v>
      </c>
    </row>
    <row r="1550" spans="1:7" x14ac:dyDescent="0.2">
      <c r="A1550" s="229">
        <v>4354</v>
      </c>
      <c r="B1550" s="230">
        <v>6130</v>
      </c>
      <c r="C1550" s="231" t="s">
        <v>384</v>
      </c>
      <c r="D1550" s="232">
        <v>0</v>
      </c>
      <c r="E1550" s="233">
        <v>284.5</v>
      </c>
      <c r="F1550" s="232">
        <v>284.49</v>
      </c>
      <c r="G1550" s="234">
        <f t="shared" si="30"/>
        <v>99.996485061511436</v>
      </c>
    </row>
    <row r="1551" spans="1:7" x14ac:dyDescent="0.2">
      <c r="A1551" s="229">
        <v>4354</v>
      </c>
      <c r="B1551" s="230">
        <v>6323</v>
      </c>
      <c r="C1551" s="231" t="s">
        <v>390</v>
      </c>
      <c r="D1551" s="232">
        <v>0</v>
      </c>
      <c r="E1551" s="233">
        <v>558</v>
      </c>
      <c r="F1551" s="232">
        <v>558</v>
      </c>
      <c r="G1551" s="234">
        <f t="shared" si="30"/>
        <v>100</v>
      </c>
    </row>
    <row r="1552" spans="1:7" x14ac:dyDescent="0.2">
      <c r="A1552" s="229">
        <v>4354</v>
      </c>
      <c r="B1552" s="230">
        <v>6351</v>
      </c>
      <c r="C1552" s="231" t="s">
        <v>370</v>
      </c>
      <c r="D1552" s="232">
        <v>0</v>
      </c>
      <c r="E1552" s="233">
        <v>1435.29</v>
      </c>
      <c r="F1552" s="232">
        <v>1435.28826</v>
      </c>
      <c r="G1552" s="234">
        <f t="shared" si="30"/>
        <v>99.999878770144008</v>
      </c>
    </row>
    <row r="1553" spans="1:7" s="101" customFormat="1" x14ac:dyDescent="0.2">
      <c r="A1553" s="235">
        <v>4354</v>
      </c>
      <c r="B1553" s="236"/>
      <c r="C1553" s="187" t="s">
        <v>321</v>
      </c>
      <c r="D1553" s="237">
        <v>11496</v>
      </c>
      <c r="E1553" s="238">
        <v>10304.719999999999</v>
      </c>
      <c r="F1553" s="237">
        <v>5482.7342600000002</v>
      </c>
      <c r="G1553" s="239">
        <f t="shared" si="30"/>
        <v>53.20604790814307</v>
      </c>
    </row>
    <row r="1554" spans="1:7" s="257" customFormat="1" x14ac:dyDescent="0.2">
      <c r="A1554" s="229"/>
      <c r="B1554" s="240"/>
      <c r="C1554" s="240"/>
      <c r="D1554" s="241"/>
      <c r="E1554" s="241"/>
      <c r="F1554" s="241"/>
      <c r="G1554" s="256"/>
    </row>
    <row r="1555" spans="1:7" x14ac:dyDescent="0.2">
      <c r="A1555" s="242">
        <v>4356</v>
      </c>
      <c r="B1555" s="243">
        <v>6321</v>
      </c>
      <c r="C1555" s="244" t="s">
        <v>378</v>
      </c>
      <c r="D1555" s="245">
        <v>0</v>
      </c>
      <c r="E1555" s="246">
        <v>500</v>
      </c>
      <c r="F1555" s="245">
        <v>500</v>
      </c>
      <c r="G1555" s="247">
        <f t="shared" si="30"/>
        <v>100</v>
      </c>
    </row>
    <row r="1556" spans="1:7" x14ac:dyDescent="0.2">
      <c r="A1556" s="229">
        <v>4356</v>
      </c>
      <c r="B1556" s="230">
        <v>6322</v>
      </c>
      <c r="C1556" s="231" t="s">
        <v>379</v>
      </c>
      <c r="D1556" s="232">
        <v>0</v>
      </c>
      <c r="E1556" s="233">
        <v>450</v>
      </c>
      <c r="F1556" s="232">
        <v>450</v>
      </c>
      <c r="G1556" s="234">
        <f t="shared" si="30"/>
        <v>100</v>
      </c>
    </row>
    <row r="1557" spans="1:7" x14ac:dyDescent="0.2">
      <c r="A1557" s="229">
        <v>4356</v>
      </c>
      <c r="B1557" s="230">
        <v>6323</v>
      </c>
      <c r="C1557" s="231" t="s">
        <v>390</v>
      </c>
      <c r="D1557" s="232">
        <v>0</v>
      </c>
      <c r="E1557" s="233">
        <v>1339</v>
      </c>
      <c r="F1557" s="232">
        <v>1339</v>
      </c>
      <c r="G1557" s="234">
        <f t="shared" si="30"/>
        <v>100</v>
      </c>
    </row>
    <row r="1558" spans="1:7" x14ac:dyDescent="0.2">
      <c r="A1558" s="229">
        <v>4356</v>
      </c>
      <c r="B1558" s="230">
        <v>6341</v>
      </c>
      <c r="C1558" s="231" t="s">
        <v>380</v>
      </c>
      <c r="D1558" s="232">
        <v>0</v>
      </c>
      <c r="E1558" s="233">
        <v>971.8</v>
      </c>
      <c r="F1558" s="232">
        <v>971.8</v>
      </c>
      <c r="G1558" s="234">
        <f t="shared" si="30"/>
        <v>100</v>
      </c>
    </row>
    <row r="1559" spans="1:7" s="101" customFormat="1" x14ac:dyDescent="0.2">
      <c r="A1559" s="235">
        <v>4356</v>
      </c>
      <c r="B1559" s="236"/>
      <c r="C1559" s="187" t="s">
        <v>323</v>
      </c>
      <c r="D1559" s="237">
        <v>0</v>
      </c>
      <c r="E1559" s="238">
        <v>3260.8</v>
      </c>
      <c r="F1559" s="237">
        <v>3260.8</v>
      </c>
      <c r="G1559" s="239">
        <f t="shared" si="30"/>
        <v>100</v>
      </c>
    </row>
    <row r="1560" spans="1:7" s="257" customFormat="1" x14ac:dyDescent="0.2">
      <c r="A1560" s="229"/>
      <c r="B1560" s="240"/>
      <c r="C1560" s="240"/>
      <c r="D1560" s="241"/>
      <c r="E1560" s="241"/>
      <c r="F1560" s="241"/>
      <c r="G1560" s="256"/>
    </row>
    <row r="1561" spans="1:7" x14ac:dyDescent="0.2">
      <c r="A1561" s="242">
        <v>4357</v>
      </c>
      <c r="B1561" s="243">
        <v>6121</v>
      </c>
      <c r="C1561" s="244" t="s">
        <v>383</v>
      </c>
      <c r="D1561" s="245">
        <v>128165</v>
      </c>
      <c r="E1561" s="246">
        <v>70877.67</v>
      </c>
      <c r="F1561" s="245">
        <v>66854.698000000004</v>
      </c>
      <c r="G1561" s="247">
        <f t="shared" si="30"/>
        <v>94.324062853646296</v>
      </c>
    </row>
    <row r="1562" spans="1:7" x14ac:dyDescent="0.2">
      <c r="A1562" s="229">
        <v>4357</v>
      </c>
      <c r="B1562" s="230">
        <v>6122</v>
      </c>
      <c r="C1562" s="231" t="s">
        <v>372</v>
      </c>
      <c r="D1562" s="232">
        <v>7200</v>
      </c>
      <c r="E1562" s="233">
        <v>8805</v>
      </c>
      <c r="F1562" s="232">
        <v>2404.8046300000001</v>
      </c>
      <c r="G1562" s="234">
        <f t="shared" si="30"/>
        <v>27.311807268597388</v>
      </c>
    </row>
    <row r="1563" spans="1:7" x14ac:dyDescent="0.2">
      <c r="A1563" s="229">
        <v>4357</v>
      </c>
      <c r="B1563" s="230">
        <v>6130</v>
      </c>
      <c r="C1563" s="231" t="s">
        <v>384</v>
      </c>
      <c r="D1563" s="232">
        <v>0</v>
      </c>
      <c r="E1563" s="233">
        <v>302.7</v>
      </c>
      <c r="F1563" s="232">
        <v>302.7</v>
      </c>
      <c r="G1563" s="234">
        <f t="shared" si="30"/>
        <v>100</v>
      </c>
    </row>
    <row r="1564" spans="1:7" x14ac:dyDescent="0.2">
      <c r="A1564" s="229">
        <v>4357</v>
      </c>
      <c r="B1564" s="230">
        <v>6313</v>
      </c>
      <c r="C1564" s="231" t="s">
        <v>376</v>
      </c>
      <c r="D1564" s="232">
        <v>0</v>
      </c>
      <c r="E1564" s="233">
        <v>1258.2</v>
      </c>
      <c r="F1564" s="232">
        <v>1258.2</v>
      </c>
      <c r="G1564" s="234">
        <f t="shared" si="30"/>
        <v>100</v>
      </c>
    </row>
    <row r="1565" spans="1:7" x14ac:dyDescent="0.2">
      <c r="A1565" s="229">
        <v>4357</v>
      </c>
      <c r="B1565" s="230">
        <v>6321</v>
      </c>
      <c r="C1565" s="231" t="s">
        <v>378</v>
      </c>
      <c r="D1565" s="232">
        <v>0</v>
      </c>
      <c r="E1565" s="233">
        <v>287.39999999999998</v>
      </c>
      <c r="F1565" s="232">
        <v>287.39999999999998</v>
      </c>
      <c r="G1565" s="234">
        <f t="shared" si="30"/>
        <v>100</v>
      </c>
    </row>
    <row r="1566" spans="1:7" x14ac:dyDescent="0.2">
      <c r="A1566" s="229">
        <v>4357</v>
      </c>
      <c r="B1566" s="230">
        <v>6322</v>
      </c>
      <c r="C1566" s="231" t="s">
        <v>379</v>
      </c>
      <c r="D1566" s="232">
        <v>0</v>
      </c>
      <c r="E1566" s="233">
        <v>795</v>
      </c>
      <c r="F1566" s="232">
        <v>795</v>
      </c>
      <c r="G1566" s="234">
        <f t="shared" si="30"/>
        <v>100</v>
      </c>
    </row>
    <row r="1567" spans="1:7" x14ac:dyDescent="0.2">
      <c r="A1567" s="229">
        <v>4357</v>
      </c>
      <c r="B1567" s="230">
        <v>6323</v>
      </c>
      <c r="C1567" s="231" t="s">
        <v>390</v>
      </c>
      <c r="D1567" s="232">
        <v>0</v>
      </c>
      <c r="E1567" s="233">
        <v>1624</v>
      </c>
      <c r="F1567" s="232">
        <v>824</v>
      </c>
      <c r="G1567" s="234">
        <f t="shared" si="30"/>
        <v>50.738916256157637</v>
      </c>
    </row>
    <row r="1568" spans="1:7" x14ac:dyDescent="0.2">
      <c r="A1568" s="229">
        <v>4357</v>
      </c>
      <c r="B1568" s="230">
        <v>6341</v>
      </c>
      <c r="C1568" s="231" t="s">
        <v>380</v>
      </c>
      <c r="D1568" s="232">
        <v>0</v>
      </c>
      <c r="E1568" s="233">
        <v>151.6</v>
      </c>
      <c r="F1568" s="232">
        <v>151.6</v>
      </c>
      <c r="G1568" s="234">
        <f t="shared" si="30"/>
        <v>100</v>
      </c>
    </row>
    <row r="1569" spans="1:7" x14ac:dyDescent="0.2">
      <c r="A1569" s="229">
        <v>4357</v>
      </c>
      <c r="B1569" s="230">
        <v>6351</v>
      </c>
      <c r="C1569" s="231" t="s">
        <v>370</v>
      </c>
      <c r="D1569" s="232">
        <v>4600</v>
      </c>
      <c r="E1569" s="233">
        <v>10124.1</v>
      </c>
      <c r="F1569" s="232">
        <v>9606</v>
      </c>
      <c r="G1569" s="234">
        <f t="shared" si="30"/>
        <v>94.882508074791829</v>
      </c>
    </row>
    <row r="1570" spans="1:7" s="101" customFormat="1" x14ac:dyDescent="0.2">
      <c r="A1570" s="235">
        <v>4357</v>
      </c>
      <c r="B1570" s="236"/>
      <c r="C1570" s="187" t="s">
        <v>120</v>
      </c>
      <c r="D1570" s="237">
        <v>139965</v>
      </c>
      <c r="E1570" s="238">
        <v>94225.67</v>
      </c>
      <c r="F1570" s="237">
        <v>82484.402629999997</v>
      </c>
      <c r="G1570" s="239">
        <f t="shared" si="30"/>
        <v>87.539205218705263</v>
      </c>
    </row>
    <row r="1571" spans="1:7" s="257" customFormat="1" x14ac:dyDescent="0.2">
      <c r="A1571" s="229"/>
      <c r="B1571" s="240"/>
      <c r="C1571" s="240"/>
      <c r="D1571" s="241"/>
      <c r="E1571" s="241"/>
      <c r="F1571" s="241"/>
      <c r="G1571" s="256"/>
    </row>
    <row r="1572" spans="1:7" x14ac:dyDescent="0.2">
      <c r="A1572" s="242">
        <v>4359</v>
      </c>
      <c r="B1572" s="243">
        <v>6329</v>
      </c>
      <c r="C1572" s="244" t="s">
        <v>391</v>
      </c>
      <c r="D1572" s="245">
        <v>0</v>
      </c>
      <c r="E1572" s="246">
        <v>239.9</v>
      </c>
      <c r="F1572" s="245">
        <v>239.9</v>
      </c>
      <c r="G1572" s="247">
        <f t="shared" si="30"/>
        <v>100</v>
      </c>
    </row>
    <row r="1573" spans="1:7" s="101" customFormat="1" x14ac:dyDescent="0.2">
      <c r="A1573" s="235">
        <v>4359</v>
      </c>
      <c r="B1573" s="236"/>
      <c r="C1573" s="187" t="s">
        <v>325</v>
      </c>
      <c r="D1573" s="237">
        <v>0</v>
      </c>
      <c r="E1573" s="238">
        <v>239.9</v>
      </c>
      <c r="F1573" s="237">
        <v>239.9</v>
      </c>
      <c r="G1573" s="239">
        <f t="shared" si="30"/>
        <v>100</v>
      </c>
    </row>
    <row r="1574" spans="1:7" s="257" customFormat="1" x14ac:dyDescent="0.2">
      <c r="A1574" s="229"/>
      <c r="B1574" s="240"/>
      <c r="C1574" s="240"/>
      <c r="D1574" s="241"/>
      <c r="E1574" s="241"/>
      <c r="F1574" s="241"/>
      <c r="G1574" s="256"/>
    </row>
    <row r="1575" spans="1:7" x14ac:dyDescent="0.2">
      <c r="A1575" s="242">
        <v>4371</v>
      </c>
      <c r="B1575" s="243">
        <v>6321</v>
      </c>
      <c r="C1575" s="244" t="s">
        <v>378</v>
      </c>
      <c r="D1575" s="245">
        <v>0</v>
      </c>
      <c r="E1575" s="246">
        <v>206.6</v>
      </c>
      <c r="F1575" s="245">
        <v>206.6</v>
      </c>
      <c r="G1575" s="247">
        <f t="shared" si="30"/>
        <v>100</v>
      </c>
    </row>
    <row r="1576" spans="1:7" x14ac:dyDescent="0.2">
      <c r="A1576" s="229">
        <v>4371</v>
      </c>
      <c r="B1576" s="230">
        <v>6322</v>
      </c>
      <c r="C1576" s="231" t="s">
        <v>379</v>
      </c>
      <c r="D1576" s="232">
        <v>0</v>
      </c>
      <c r="E1576" s="233">
        <v>220</v>
      </c>
      <c r="F1576" s="232">
        <v>220</v>
      </c>
      <c r="G1576" s="234">
        <f t="shared" si="30"/>
        <v>100</v>
      </c>
    </row>
    <row r="1577" spans="1:7" x14ac:dyDescent="0.2">
      <c r="A1577" s="229">
        <v>4371</v>
      </c>
      <c r="B1577" s="230">
        <v>6323</v>
      </c>
      <c r="C1577" s="231" t="s">
        <v>390</v>
      </c>
      <c r="D1577" s="232">
        <v>0</v>
      </c>
      <c r="E1577" s="233">
        <v>240</v>
      </c>
      <c r="F1577" s="232">
        <v>240</v>
      </c>
      <c r="G1577" s="234">
        <f t="shared" si="30"/>
        <v>100</v>
      </c>
    </row>
    <row r="1578" spans="1:7" s="101" customFormat="1" x14ac:dyDescent="0.2">
      <c r="A1578" s="235">
        <v>4371</v>
      </c>
      <c r="B1578" s="236"/>
      <c r="C1578" s="187" t="s">
        <v>121</v>
      </c>
      <c r="D1578" s="237">
        <v>0</v>
      </c>
      <c r="E1578" s="238">
        <v>666.6</v>
      </c>
      <c r="F1578" s="237">
        <v>666.6</v>
      </c>
      <c r="G1578" s="239">
        <f t="shared" si="30"/>
        <v>100</v>
      </c>
    </row>
    <row r="1579" spans="1:7" s="257" customFormat="1" x14ac:dyDescent="0.2">
      <c r="A1579" s="229"/>
      <c r="B1579" s="240"/>
      <c r="C1579" s="240"/>
      <c r="D1579" s="241"/>
      <c r="E1579" s="241"/>
      <c r="F1579" s="241"/>
      <c r="G1579" s="256"/>
    </row>
    <row r="1580" spans="1:7" x14ac:dyDescent="0.2">
      <c r="A1580" s="242">
        <v>4374</v>
      </c>
      <c r="B1580" s="243">
        <v>6322</v>
      </c>
      <c r="C1580" s="244" t="s">
        <v>379</v>
      </c>
      <c r="D1580" s="245">
        <v>0</v>
      </c>
      <c r="E1580" s="246">
        <v>750.6</v>
      </c>
      <c r="F1580" s="245">
        <v>750.6</v>
      </c>
      <c r="G1580" s="247">
        <f t="shared" si="30"/>
        <v>100</v>
      </c>
    </row>
    <row r="1581" spans="1:7" x14ac:dyDescent="0.2">
      <c r="A1581" s="229">
        <v>4374</v>
      </c>
      <c r="B1581" s="230">
        <v>6323</v>
      </c>
      <c r="C1581" s="231" t="s">
        <v>390</v>
      </c>
      <c r="D1581" s="232">
        <v>0</v>
      </c>
      <c r="E1581" s="233">
        <v>1360</v>
      </c>
      <c r="F1581" s="232">
        <v>1301.8399999999999</v>
      </c>
      <c r="G1581" s="234">
        <f t="shared" si="30"/>
        <v>95.723529411764702</v>
      </c>
    </row>
    <row r="1582" spans="1:7" s="101" customFormat="1" x14ac:dyDescent="0.2">
      <c r="A1582" s="235">
        <v>4374</v>
      </c>
      <c r="B1582" s="236"/>
      <c r="C1582" s="187" t="s">
        <v>328</v>
      </c>
      <c r="D1582" s="237">
        <v>0</v>
      </c>
      <c r="E1582" s="238">
        <v>2110.6</v>
      </c>
      <c r="F1582" s="237">
        <v>2052.44</v>
      </c>
      <c r="G1582" s="239">
        <f t="shared" si="30"/>
        <v>97.244385482801107</v>
      </c>
    </row>
    <row r="1583" spans="1:7" s="257" customFormat="1" x14ac:dyDescent="0.2">
      <c r="A1583" s="229"/>
      <c r="B1583" s="240"/>
      <c r="C1583" s="240"/>
      <c r="D1583" s="241"/>
      <c r="E1583" s="241"/>
      <c r="F1583" s="241"/>
      <c r="G1583" s="256"/>
    </row>
    <row r="1584" spans="1:7" x14ac:dyDescent="0.2">
      <c r="A1584" s="242">
        <v>4376</v>
      </c>
      <c r="B1584" s="243">
        <v>6321</v>
      </c>
      <c r="C1584" s="244" t="s">
        <v>378</v>
      </c>
      <c r="D1584" s="245">
        <v>0</v>
      </c>
      <c r="E1584" s="246">
        <v>500</v>
      </c>
      <c r="F1584" s="245">
        <v>500</v>
      </c>
      <c r="G1584" s="247">
        <f t="shared" si="30"/>
        <v>100</v>
      </c>
    </row>
    <row r="1585" spans="1:7" x14ac:dyDescent="0.2">
      <c r="A1585" s="229">
        <v>4376</v>
      </c>
      <c r="B1585" s="230">
        <v>6322</v>
      </c>
      <c r="C1585" s="231" t="s">
        <v>379</v>
      </c>
      <c r="D1585" s="232">
        <v>0</v>
      </c>
      <c r="E1585" s="233">
        <v>267</v>
      </c>
      <c r="F1585" s="232">
        <v>267</v>
      </c>
      <c r="G1585" s="234">
        <f t="shared" si="30"/>
        <v>100</v>
      </c>
    </row>
    <row r="1586" spans="1:7" s="101" customFormat="1" x14ac:dyDescent="0.2">
      <c r="A1586" s="235">
        <v>4376</v>
      </c>
      <c r="B1586" s="236"/>
      <c r="C1586" s="187" t="s">
        <v>329</v>
      </c>
      <c r="D1586" s="237">
        <v>0</v>
      </c>
      <c r="E1586" s="238">
        <v>767</v>
      </c>
      <c r="F1586" s="237">
        <v>767</v>
      </c>
      <c r="G1586" s="239">
        <f t="shared" si="30"/>
        <v>100</v>
      </c>
    </row>
    <row r="1587" spans="1:7" s="257" customFormat="1" x14ac:dyDescent="0.2">
      <c r="A1587" s="229"/>
      <c r="B1587" s="240"/>
      <c r="C1587" s="240"/>
      <c r="D1587" s="241"/>
      <c r="E1587" s="241"/>
      <c r="F1587" s="241"/>
      <c r="G1587" s="256"/>
    </row>
    <row r="1588" spans="1:7" x14ac:dyDescent="0.2">
      <c r="A1588" s="242">
        <v>4377</v>
      </c>
      <c r="B1588" s="243">
        <v>6121</v>
      </c>
      <c r="C1588" s="244" t="s">
        <v>383</v>
      </c>
      <c r="D1588" s="245">
        <v>8800</v>
      </c>
      <c r="E1588" s="246">
        <v>176.22</v>
      </c>
      <c r="F1588" s="245">
        <v>0</v>
      </c>
      <c r="G1588" s="247">
        <f t="shared" si="30"/>
        <v>0</v>
      </c>
    </row>
    <row r="1589" spans="1:7" s="101" customFormat="1" x14ac:dyDescent="0.2">
      <c r="A1589" s="235">
        <v>4377</v>
      </c>
      <c r="B1589" s="236"/>
      <c r="C1589" s="187" t="s">
        <v>123</v>
      </c>
      <c r="D1589" s="237">
        <v>8800</v>
      </c>
      <c r="E1589" s="238">
        <v>176.22</v>
      </c>
      <c r="F1589" s="237">
        <v>0</v>
      </c>
      <c r="G1589" s="239">
        <f t="shared" si="30"/>
        <v>0</v>
      </c>
    </row>
    <row r="1590" spans="1:7" s="257" customFormat="1" x14ac:dyDescent="0.2">
      <c r="A1590" s="229"/>
      <c r="B1590" s="240"/>
      <c r="C1590" s="240"/>
      <c r="D1590" s="241"/>
      <c r="E1590" s="241"/>
      <c r="F1590" s="241"/>
      <c r="G1590" s="256"/>
    </row>
    <row r="1591" spans="1:7" x14ac:dyDescent="0.2">
      <c r="A1591" s="242">
        <v>4378</v>
      </c>
      <c r="B1591" s="243">
        <v>6321</v>
      </c>
      <c r="C1591" s="244" t="s">
        <v>378</v>
      </c>
      <c r="D1591" s="245">
        <v>0</v>
      </c>
      <c r="E1591" s="246">
        <v>204</v>
      </c>
      <c r="F1591" s="245">
        <v>204</v>
      </c>
      <c r="G1591" s="247">
        <f t="shared" si="30"/>
        <v>100</v>
      </c>
    </row>
    <row r="1592" spans="1:7" s="101" customFormat="1" x14ac:dyDescent="0.2">
      <c r="A1592" s="235">
        <v>4378</v>
      </c>
      <c r="B1592" s="236"/>
      <c r="C1592" s="187" t="s">
        <v>124</v>
      </c>
      <c r="D1592" s="237">
        <v>0</v>
      </c>
      <c r="E1592" s="238">
        <v>204</v>
      </c>
      <c r="F1592" s="237">
        <v>204</v>
      </c>
      <c r="G1592" s="239">
        <f t="shared" si="30"/>
        <v>100</v>
      </c>
    </row>
    <row r="1593" spans="1:7" s="257" customFormat="1" x14ac:dyDescent="0.2">
      <c r="A1593" s="229"/>
      <c r="B1593" s="240"/>
      <c r="C1593" s="240"/>
      <c r="D1593" s="241"/>
      <c r="E1593" s="241"/>
      <c r="F1593" s="241"/>
      <c r="G1593" s="256"/>
    </row>
    <row r="1594" spans="1:7" x14ac:dyDescent="0.2">
      <c r="A1594" s="242">
        <v>4399</v>
      </c>
      <c r="B1594" s="243">
        <v>6313</v>
      </c>
      <c r="C1594" s="244" t="s">
        <v>376</v>
      </c>
      <c r="D1594" s="245">
        <v>1500</v>
      </c>
      <c r="E1594" s="246">
        <v>1725.4</v>
      </c>
      <c r="F1594" s="245">
        <v>1725.4</v>
      </c>
      <c r="G1594" s="247">
        <f t="shared" si="30"/>
        <v>100</v>
      </c>
    </row>
    <row r="1595" spans="1:7" x14ac:dyDescent="0.2">
      <c r="A1595" s="229">
        <v>4399</v>
      </c>
      <c r="B1595" s="230">
        <v>6321</v>
      </c>
      <c r="C1595" s="231" t="s">
        <v>378</v>
      </c>
      <c r="D1595" s="232">
        <v>300</v>
      </c>
      <c r="E1595" s="233">
        <v>500</v>
      </c>
      <c r="F1595" s="232">
        <v>500</v>
      </c>
      <c r="G1595" s="234">
        <f t="shared" si="30"/>
        <v>100</v>
      </c>
    </row>
    <row r="1596" spans="1:7" x14ac:dyDescent="0.2">
      <c r="A1596" s="229">
        <v>4399</v>
      </c>
      <c r="B1596" s="230">
        <v>6322</v>
      </c>
      <c r="C1596" s="231" t="s">
        <v>379</v>
      </c>
      <c r="D1596" s="232">
        <v>700</v>
      </c>
      <c r="E1596" s="233">
        <v>1936.8</v>
      </c>
      <c r="F1596" s="232">
        <v>1636.8</v>
      </c>
      <c r="G1596" s="234">
        <f t="shared" si="30"/>
        <v>84.510532837670382</v>
      </c>
    </row>
    <row r="1597" spans="1:7" x14ac:dyDescent="0.2">
      <c r="A1597" s="229">
        <v>4399</v>
      </c>
      <c r="B1597" s="230">
        <v>6323</v>
      </c>
      <c r="C1597" s="231" t="s">
        <v>390</v>
      </c>
      <c r="D1597" s="232">
        <v>0</v>
      </c>
      <c r="E1597" s="233">
        <v>588</v>
      </c>
      <c r="F1597" s="232">
        <v>588</v>
      </c>
      <c r="G1597" s="234">
        <f t="shared" si="30"/>
        <v>100</v>
      </c>
    </row>
    <row r="1598" spans="1:7" x14ac:dyDescent="0.2">
      <c r="A1598" s="229">
        <v>4399</v>
      </c>
      <c r="B1598" s="230">
        <v>6329</v>
      </c>
      <c r="C1598" s="231" t="s">
        <v>391</v>
      </c>
      <c r="D1598" s="232">
        <v>0</v>
      </c>
      <c r="E1598" s="233">
        <v>400</v>
      </c>
      <c r="F1598" s="232">
        <v>400</v>
      </c>
      <c r="G1598" s="234">
        <f t="shared" si="30"/>
        <v>100</v>
      </c>
    </row>
    <row r="1599" spans="1:7" x14ac:dyDescent="0.2">
      <c r="A1599" s="229">
        <v>4399</v>
      </c>
      <c r="B1599" s="230">
        <v>6341</v>
      </c>
      <c r="C1599" s="231" t="s">
        <v>380</v>
      </c>
      <c r="D1599" s="232">
        <v>2000</v>
      </c>
      <c r="E1599" s="233">
        <v>2000</v>
      </c>
      <c r="F1599" s="232">
        <v>2000</v>
      </c>
      <c r="G1599" s="234">
        <f t="shared" si="30"/>
        <v>100</v>
      </c>
    </row>
    <row r="1600" spans="1:7" s="101" customFormat="1" x14ac:dyDescent="0.2">
      <c r="A1600" s="235">
        <v>4399</v>
      </c>
      <c r="B1600" s="236"/>
      <c r="C1600" s="187" t="s">
        <v>126</v>
      </c>
      <c r="D1600" s="237">
        <v>4500</v>
      </c>
      <c r="E1600" s="238">
        <v>7150.2</v>
      </c>
      <c r="F1600" s="237">
        <v>6850.2</v>
      </c>
      <c r="G1600" s="239">
        <f t="shared" si="30"/>
        <v>95.804313166065285</v>
      </c>
    </row>
    <row r="1601" spans="1:15" s="182" customFormat="1" x14ac:dyDescent="0.2">
      <c r="A1601" s="229"/>
      <c r="B1601" s="240"/>
      <c r="C1601" s="231"/>
      <c r="D1601" s="248"/>
      <c r="E1601" s="248"/>
      <c r="F1601" s="248"/>
      <c r="G1601" s="234"/>
    </row>
    <row r="1602" spans="1:15" s="182" customFormat="1" x14ac:dyDescent="0.2">
      <c r="A1602" s="1070" t="s">
        <v>331</v>
      </c>
      <c r="B1602" s="1071"/>
      <c r="C1602" s="1071"/>
      <c r="D1602" s="249">
        <v>205144</v>
      </c>
      <c r="E1602" s="250">
        <v>150795.03</v>
      </c>
      <c r="F1602" s="249">
        <v>127605.89998</v>
      </c>
      <c r="G1602" s="251">
        <f t="shared" ref="G1602" si="31">F1602/E1602*100</f>
        <v>84.622086006415458</v>
      </c>
      <c r="I1602" s="183"/>
      <c r="J1602" s="183"/>
      <c r="K1602" s="183"/>
      <c r="L1602" s="183"/>
      <c r="M1602" s="183"/>
      <c r="N1602" s="183"/>
      <c r="O1602" s="183"/>
    </row>
    <row r="1603" spans="1:15" s="257" customFormat="1" x14ac:dyDescent="0.2">
      <c r="A1603" s="284"/>
      <c r="B1603" s="285"/>
      <c r="C1603" s="285"/>
      <c r="D1603" s="286"/>
      <c r="E1603" s="286"/>
      <c r="F1603" s="286"/>
      <c r="G1603" s="287"/>
    </row>
    <row r="1604" spans="1:15" x14ac:dyDescent="0.2">
      <c r="A1604" s="242">
        <v>5212</v>
      </c>
      <c r="B1604" s="243">
        <v>6122</v>
      </c>
      <c r="C1604" s="244" t="s">
        <v>372</v>
      </c>
      <c r="D1604" s="245">
        <v>5650</v>
      </c>
      <c r="E1604" s="246">
        <v>5650</v>
      </c>
      <c r="F1604" s="245">
        <v>745.36</v>
      </c>
      <c r="G1604" s="247">
        <f t="shared" si="30"/>
        <v>13.192212389380531</v>
      </c>
    </row>
    <row r="1605" spans="1:15" s="101" customFormat="1" x14ac:dyDescent="0.2">
      <c r="A1605" s="235">
        <v>5212</v>
      </c>
      <c r="B1605" s="236"/>
      <c r="C1605" s="187" t="s">
        <v>332</v>
      </c>
      <c r="D1605" s="237">
        <v>5650</v>
      </c>
      <c r="E1605" s="238">
        <v>5650</v>
      </c>
      <c r="F1605" s="237">
        <v>745.36</v>
      </c>
      <c r="G1605" s="239">
        <f t="shared" si="30"/>
        <v>13.192212389380531</v>
      </c>
    </row>
    <row r="1606" spans="1:15" s="257" customFormat="1" x14ac:dyDescent="0.2">
      <c r="A1606" s="229"/>
      <c r="B1606" s="240"/>
      <c r="C1606" s="240"/>
      <c r="D1606" s="241"/>
      <c r="E1606" s="241"/>
      <c r="F1606" s="241"/>
      <c r="G1606" s="256"/>
    </row>
    <row r="1607" spans="1:15" x14ac:dyDescent="0.2">
      <c r="A1607" s="242">
        <v>5279</v>
      </c>
      <c r="B1607" s="243">
        <v>6322</v>
      </c>
      <c r="C1607" s="244" t="s">
        <v>379</v>
      </c>
      <c r="D1607" s="245">
        <v>0</v>
      </c>
      <c r="E1607" s="246">
        <v>1945.62</v>
      </c>
      <c r="F1607" s="245">
        <v>1945.616</v>
      </c>
      <c r="G1607" s="247">
        <f t="shared" si="30"/>
        <v>99.999794410008121</v>
      </c>
    </row>
    <row r="1608" spans="1:15" s="101" customFormat="1" x14ac:dyDescent="0.2">
      <c r="A1608" s="235">
        <v>5279</v>
      </c>
      <c r="B1608" s="236"/>
      <c r="C1608" s="187" t="s">
        <v>334</v>
      </c>
      <c r="D1608" s="237">
        <v>0</v>
      </c>
      <c r="E1608" s="238">
        <v>1945.62</v>
      </c>
      <c r="F1608" s="237">
        <v>1945.616</v>
      </c>
      <c r="G1608" s="239">
        <f t="shared" ref="G1608:G1658" si="32">F1608/E1608*100</f>
        <v>99.999794410008121</v>
      </c>
    </row>
    <row r="1609" spans="1:15" s="257" customFormat="1" x14ac:dyDescent="0.2">
      <c r="A1609" s="229"/>
      <c r="B1609" s="240"/>
      <c r="C1609" s="240"/>
      <c r="D1609" s="241"/>
      <c r="E1609" s="241"/>
      <c r="F1609" s="241"/>
      <c r="G1609" s="256"/>
    </row>
    <row r="1610" spans="1:15" x14ac:dyDescent="0.2">
      <c r="A1610" s="242">
        <v>5311</v>
      </c>
      <c r="B1610" s="243">
        <v>6122</v>
      </c>
      <c r="C1610" s="244" t="s">
        <v>372</v>
      </c>
      <c r="D1610" s="245">
        <v>500</v>
      </c>
      <c r="E1610" s="246">
        <v>779.37</v>
      </c>
      <c r="F1610" s="245">
        <v>674.69600000000003</v>
      </c>
      <c r="G1610" s="247">
        <f t="shared" si="32"/>
        <v>86.569408624914999</v>
      </c>
    </row>
    <row r="1611" spans="1:15" x14ac:dyDescent="0.2">
      <c r="A1611" s="229">
        <v>5311</v>
      </c>
      <c r="B1611" s="230">
        <v>6123</v>
      </c>
      <c r="C1611" s="231" t="s">
        <v>373</v>
      </c>
      <c r="D1611" s="232">
        <v>0</v>
      </c>
      <c r="E1611" s="233">
        <v>3084</v>
      </c>
      <c r="F1611" s="232">
        <v>0</v>
      </c>
      <c r="G1611" s="234">
        <f t="shared" si="32"/>
        <v>0</v>
      </c>
    </row>
    <row r="1612" spans="1:15" x14ac:dyDescent="0.2">
      <c r="A1612" s="229">
        <v>5311</v>
      </c>
      <c r="B1612" s="230">
        <v>6339</v>
      </c>
      <c r="C1612" s="231" t="s">
        <v>395</v>
      </c>
      <c r="D1612" s="232">
        <v>7620</v>
      </c>
      <c r="E1612" s="233">
        <v>9820</v>
      </c>
      <c r="F1612" s="232">
        <v>9820</v>
      </c>
      <c r="G1612" s="234">
        <f t="shared" si="32"/>
        <v>100</v>
      </c>
    </row>
    <row r="1613" spans="1:15" s="101" customFormat="1" x14ac:dyDescent="0.2">
      <c r="A1613" s="235">
        <v>5311</v>
      </c>
      <c r="B1613" s="236"/>
      <c r="C1613" s="187" t="s">
        <v>335</v>
      </c>
      <c r="D1613" s="237">
        <v>8120</v>
      </c>
      <c r="E1613" s="238">
        <v>13683.37</v>
      </c>
      <c r="F1613" s="237">
        <v>10494.696</v>
      </c>
      <c r="G1613" s="239">
        <f t="shared" si="32"/>
        <v>76.69672017931255</v>
      </c>
    </row>
    <row r="1614" spans="1:15" s="257" customFormat="1" x14ac:dyDescent="0.2">
      <c r="A1614" s="229"/>
      <c r="B1614" s="240"/>
      <c r="C1614" s="240"/>
      <c r="D1614" s="241"/>
      <c r="E1614" s="241"/>
      <c r="F1614" s="241"/>
      <c r="G1614" s="256"/>
    </row>
    <row r="1615" spans="1:15" x14ac:dyDescent="0.2">
      <c r="A1615" s="242">
        <v>5511</v>
      </c>
      <c r="B1615" s="243">
        <v>6122</v>
      </c>
      <c r="C1615" s="244" t="s">
        <v>372</v>
      </c>
      <c r="D1615" s="245">
        <v>8800</v>
      </c>
      <c r="E1615" s="246">
        <v>3057.68</v>
      </c>
      <c r="F1615" s="245">
        <v>2982.9065000000001</v>
      </c>
      <c r="G1615" s="247">
        <f t="shared" si="32"/>
        <v>97.554567515240322</v>
      </c>
    </row>
    <row r="1616" spans="1:15" x14ac:dyDescent="0.2">
      <c r="A1616" s="229">
        <v>5511</v>
      </c>
      <c r="B1616" s="230">
        <v>6123</v>
      </c>
      <c r="C1616" s="231" t="s">
        <v>373</v>
      </c>
      <c r="D1616" s="232">
        <v>3200</v>
      </c>
      <c r="E1616" s="233">
        <v>3413.65</v>
      </c>
      <c r="F1616" s="232">
        <v>213.643</v>
      </c>
      <c r="G1616" s="234">
        <f t="shared" si="32"/>
        <v>6.2584916438416363</v>
      </c>
    </row>
    <row r="1617" spans="1:15" x14ac:dyDescent="0.2">
      <c r="A1617" s="229">
        <v>5511</v>
      </c>
      <c r="B1617" s="230">
        <v>6339</v>
      </c>
      <c r="C1617" s="231" t="s">
        <v>395</v>
      </c>
      <c r="D1617" s="232">
        <v>63879</v>
      </c>
      <c r="E1617" s="233">
        <v>61279</v>
      </c>
      <c r="F1617" s="232">
        <v>61276.55</v>
      </c>
      <c r="G1617" s="234">
        <f t="shared" si="32"/>
        <v>99.996001892981283</v>
      </c>
    </row>
    <row r="1618" spans="1:15" s="101" customFormat="1" x14ac:dyDescent="0.2">
      <c r="A1618" s="235">
        <v>5511</v>
      </c>
      <c r="B1618" s="236"/>
      <c r="C1618" s="187" t="s">
        <v>129</v>
      </c>
      <c r="D1618" s="237">
        <v>75879</v>
      </c>
      <c r="E1618" s="238">
        <v>67750.33</v>
      </c>
      <c r="F1618" s="237">
        <v>64473.099499999997</v>
      </c>
      <c r="G1618" s="239">
        <f t="shared" si="32"/>
        <v>95.162782970946409</v>
      </c>
    </row>
    <row r="1619" spans="1:15" s="257" customFormat="1" x14ac:dyDescent="0.2">
      <c r="A1619" s="229"/>
      <c r="B1619" s="240"/>
      <c r="C1619" s="240"/>
      <c r="D1619" s="241"/>
      <c r="E1619" s="241"/>
      <c r="F1619" s="241"/>
      <c r="G1619" s="256"/>
    </row>
    <row r="1620" spans="1:15" x14ac:dyDescent="0.2">
      <c r="A1620" s="242">
        <v>5512</v>
      </c>
      <c r="B1620" s="243">
        <v>6122</v>
      </c>
      <c r="C1620" s="244" t="s">
        <v>372</v>
      </c>
      <c r="D1620" s="245">
        <v>9110</v>
      </c>
      <c r="E1620" s="246">
        <v>8263.9</v>
      </c>
      <c r="F1620" s="245">
        <v>4384.174</v>
      </c>
      <c r="G1620" s="247">
        <f t="shared" si="32"/>
        <v>53.052118249252779</v>
      </c>
    </row>
    <row r="1621" spans="1:15" x14ac:dyDescent="0.2">
      <c r="A1621" s="229">
        <v>5512</v>
      </c>
      <c r="B1621" s="230">
        <v>6322</v>
      </c>
      <c r="C1621" s="231" t="s">
        <v>379</v>
      </c>
      <c r="D1621" s="232">
        <v>0</v>
      </c>
      <c r="E1621" s="233">
        <v>200</v>
      </c>
      <c r="F1621" s="232">
        <v>200</v>
      </c>
      <c r="G1621" s="234">
        <f t="shared" si="32"/>
        <v>100</v>
      </c>
    </row>
    <row r="1622" spans="1:15" x14ac:dyDescent="0.2">
      <c r="A1622" s="229">
        <v>5512</v>
      </c>
      <c r="B1622" s="230">
        <v>6341</v>
      </c>
      <c r="C1622" s="231" t="s">
        <v>380</v>
      </c>
      <c r="D1622" s="232">
        <v>14775</v>
      </c>
      <c r="E1622" s="233">
        <v>28444.53</v>
      </c>
      <c r="F1622" s="232">
        <v>10944.53</v>
      </c>
      <c r="G1622" s="234">
        <f t="shared" si="32"/>
        <v>38.476747550407765</v>
      </c>
    </row>
    <row r="1623" spans="1:15" s="101" customFormat="1" x14ac:dyDescent="0.2">
      <c r="A1623" s="235">
        <v>5512</v>
      </c>
      <c r="B1623" s="236"/>
      <c r="C1623" s="187" t="s">
        <v>340</v>
      </c>
      <c r="D1623" s="237">
        <v>23885</v>
      </c>
      <c r="E1623" s="238">
        <v>36908.43</v>
      </c>
      <c r="F1623" s="237">
        <v>15528.704</v>
      </c>
      <c r="G1623" s="239">
        <f t="shared" si="32"/>
        <v>42.073596736572107</v>
      </c>
    </row>
    <row r="1624" spans="1:15" s="257" customFormat="1" x14ac:dyDescent="0.2">
      <c r="A1624" s="229"/>
      <c r="B1624" s="240"/>
      <c r="C1624" s="240"/>
      <c r="D1624" s="241"/>
      <c r="E1624" s="241"/>
      <c r="F1624" s="241"/>
      <c r="G1624" s="256"/>
    </row>
    <row r="1625" spans="1:15" x14ac:dyDescent="0.2">
      <c r="A1625" s="242">
        <v>5521</v>
      </c>
      <c r="B1625" s="243">
        <v>6111</v>
      </c>
      <c r="C1625" s="244" t="s">
        <v>371</v>
      </c>
      <c r="D1625" s="245">
        <v>0</v>
      </c>
      <c r="E1625" s="246">
        <v>724.91</v>
      </c>
      <c r="F1625" s="245">
        <v>724.90602000000001</v>
      </c>
      <c r="G1625" s="247">
        <f t="shared" si="32"/>
        <v>99.999450966326862</v>
      </c>
    </row>
    <row r="1626" spans="1:15" x14ac:dyDescent="0.2">
      <c r="A1626" s="229">
        <v>5521</v>
      </c>
      <c r="B1626" s="230">
        <v>6121</v>
      </c>
      <c r="C1626" s="231" t="s">
        <v>383</v>
      </c>
      <c r="D1626" s="232">
        <v>48390</v>
      </c>
      <c r="E1626" s="233">
        <v>100311.78</v>
      </c>
      <c r="F1626" s="232">
        <v>95888.77558999999</v>
      </c>
      <c r="G1626" s="234">
        <f t="shared" si="32"/>
        <v>95.590742772184882</v>
      </c>
    </row>
    <row r="1627" spans="1:15" x14ac:dyDescent="0.2">
      <c r="A1627" s="229">
        <v>5521</v>
      </c>
      <c r="B1627" s="230">
        <v>6122</v>
      </c>
      <c r="C1627" s="231" t="s">
        <v>372</v>
      </c>
      <c r="D1627" s="232">
        <v>10215</v>
      </c>
      <c r="E1627" s="233">
        <v>19656.79</v>
      </c>
      <c r="F1627" s="232">
        <v>18203.072779999999</v>
      </c>
      <c r="G1627" s="234">
        <f t="shared" si="32"/>
        <v>92.604503482002897</v>
      </c>
    </row>
    <row r="1628" spans="1:15" x14ac:dyDescent="0.2">
      <c r="A1628" s="229">
        <v>5521</v>
      </c>
      <c r="B1628" s="230">
        <v>6125</v>
      </c>
      <c r="C1628" s="231" t="s">
        <v>385</v>
      </c>
      <c r="D1628" s="232">
        <v>0</v>
      </c>
      <c r="E1628" s="233">
        <v>7668.96</v>
      </c>
      <c r="F1628" s="232">
        <v>7628.8627500000002</v>
      </c>
      <c r="G1628" s="234">
        <f t="shared" si="32"/>
        <v>99.477148792013523</v>
      </c>
    </row>
    <row r="1629" spans="1:15" x14ac:dyDescent="0.2">
      <c r="A1629" s="229">
        <v>5521</v>
      </c>
      <c r="B1629" s="230">
        <v>6339</v>
      </c>
      <c r="C1629" s="231" t="s">
        <v>395</v>
      </c>
      <c r="D1629" s="232">
        <v>0</v>
      </c>
      <c r="E1629" s="233">
        <v>1340</v>
      </c>
      <c r="F1629" s="232">
        <v>1327.2278000000001</v>
      </c>
      <c r="G1629" s="234">
        <f t="shared" si="32"/>
        <v>99.04685074626866</v>
      </c>
    </row>
    <row r="1630" spans="1:15" s="101" customFormat="1" x14ac:dyDescent="0.2">
      <c r="A1630" s="235">
        <v>5521</v>
      </c>
      <c r="B1630" s="236"/>
      <c r="C1630" s="187" t="s">
        <v>130</v>
      </c>
      <c r="D1630" s="237">
        <v>58605</v>
      </c>
      <c r="E1630" s="238">
        <v>129702.44</v>
      </c>
      <c r="F1630" s="237">
        <v>123772.84493999998</v>
      </c>
      <c r="G1630" s="239">
        <f t="shared" si="32"/>
        <v>95.42830878123803</v>
      </c>
    </row>
    <row r="1631" spans="1:15" s="182" customFormat="1" x14ac:dyDescent="0.2">
      <c r="A1631" s="229"/>
      <c r="B1631" s="240"/>
      <c r="C1631" s="231"/>
      <c r="D1631" s="248"/>
      <c r="E1631" s="248"/>
      <c r="F1631" s="248"/>
      <c r="G1631" s="234"/>
    </row>
    <row r="1632" spans="1:15" s="182" customFormat="1" x14ac:dyDescent="0.2">
      <c r="A1632" s="1070" t="s">
        <v>345</v>
      </c>
      <c r="B1632" s="1071"/>
      <c r="C1632" s="1071"/>
      <c r="D1632" s="249">
        <v>172139</v>
      </c>
      <c r="E1632" s="250">
        <v>255640.19</v>
      </c>
      <c r="F1632" s="249">
        <v>216960.32044000001</v>
      </c>
      <c r="G1632" s="251">
        <f t="shared" ref="G1632" si="33">F1632/E1632*100</f>
        <v>84.869409790377645</v>
      </c>
      <c r="I1632" s="183"/>
      <c r="J1632" s="183"/>
      <c r="K1632" s="183"/>
      <c r="L1632" s="183"/>
      <c r="M1632" s="183"/>
      <c r="N1632" s="183"/>
      <c r="O1632" s="183"/>
    </row>
    <row r="1633" spans="1:7" s="257" customFormat="1" x14ac:dyDescent="0.2">
      <c r="A1633" s="284"/>
      <c r="B1633" s="285"/>
      <c r="C1633" s="285"/>
      <c r="D1633" s="286"/>
      <c r="E1633" s="286"/>
      <c r="F1633" s="286"/>
      <c r="G1633" s="287"/>
    </row>
    <row r="1634" spans="1:7" x14ac:dyDescent="0.2">
      <c r="A1634" s="242">
        <v>6113</v>
      </c>
      <c r="B1634" s="243">
        <v>6111</v>
      </c>
      <c r="C1634" s="244" t="s">
        <v>371</v>
      </c>
      <c r="D1634" s="245">
        <v>200</v>
      </c>
      <c r="E1634" s="246">
        <v>0</v>
      </c>
      <c r="F1634" s="245">
        <v>0</v>
      </c>
      <c r="G1634" s="253" t="s">
        <v>201</v>
      </c>
    </row>
    <row r="1635" spans="1:7" x14ac:dyDescent="0.2">
      <c r="A1635" s="229">
        <v>6113</v>
      </c>
      <c r="B1635" s="230">
        <v>6122</v>
      </c>
      <c r="C1635" s="231" t="s">
        <v>372</v>
      </c>
      <c r="D1635" s="232">
        <v>0</v>
      </c>
      <c r="E1635" s="233">
        <v>488.6</v>
      </c>
      <c r="F1635" s="232">
        <v>488.59315999999995</v>
      </c>
      <c r="G1635" s="234">
        <f t="shared" si="32"/>
        <v>99.998600081866542</v>
      </c>
    </row>
    <row r="1636" spans="1:7" x14ac:dyDescent="0.2">
      <c r="A1636" s="229">
        <v>6113</v>
      </c>
      <c r="B1636" s="230">
        <v>6123</v>
      </c>
      <c r="C1636" s="231" t="s">
        <v>373</v>
      </c>
      <c r="D1636" s="232">
        <v>2700</v>
      </c>
      <c r="E1636" s="233">
        <v>992.2</v>
      </c>
      <c r="F1636" s="232">
        <v>992.2</v>
      </c>
      <c r="G1636" s="234">
        <f t="shared" si="32"/>
        <v>100</v>
      </c>
    </row>
    <row r="1637" spans="1:7" x14ac:dyDescent="0.2">
      <c r="A1637" s="229">
        <v>6113</v>
      </c>
      <c r="B1637" s="230">
        <v>6125</v>
      </c>
      <c r="C1637" s="231" t="s">
        <v>385</v>
      </c>
      <c r="D1637" s="232">
        <v>50</v>
      </c>
      <c r="E1637" s="233">
        <v>201</v>
      </c>
      <c r="F1637" s="232">
        <v>200.35488000000001</v>
      </c>
      <c r="G1637" s="234">
        <f t="shared" si="32"/>
        <v>99.679044776119412</v>
      </c>
    </row>
    <row r="1638" spans="1:7" s="101" customFormat="1" x14ac:dyDescent="0.2">
      <c r="A1638" s="235">
        <v>6113</v>
      </c>
      <c r="B1638" s="236"/>
      <c r="C1638" s="187" t="s">
        <v>131</v>
      </c>
      <c r="D1638" s="237">
        <v>2950</v>
      </c>
      <c r="E1638" s="238">
        <v>1681.8</v>
      </c>
      <c r="F1638" s="237">
        <v>1681.14804</v>
      </c>
      <c r="G1638" s="239">
        <f t="shared" si="32"/>
        <v>99.961234391723167</v>
      </c>
    </row>
    <row r="1639" spans="1:7" s="257" customFormat="1" x14ac:dyDescent="0.2">
      <c r="A1639" s="229"/>
      <c r="B1639" s="240"/>
      <c r="C1639" s="240"/>
      <c r="D1639" s="241"/>
      <c r="E1639" s="241"/>
      <c r="F1639" s="241"/>
      <c r="G1639" s="256"/>
    </row>
    <row r="1640" spans="1:7" x14ac:dyDescent="0.2">
      <c r="A1640" s="242">
        <v>6172</v>
      </c>
      <c r="B1640" s="243">
        <v>6111</v>
      </c>
      <c r="C1640" s="244" t="s">
        <v>371</v>
      </c>
      <c r="D1640" s="245">
        <v>25010</v>
      </c>
      <c r="E1640" s="246">
        <v>24723.26</v>
      </c>
      <c r="F1640" s="245">
        <v>22390.424589999999</v>
      </c>
      <c r="G1640" s="247">
        <f t="shared" si="32"/>
        <v>90.564207915946355</v>
      </c>
    </row>
    <row r="1641" spans="1:7" x14ac:dyDescent="0.2">
      <c r="A1641" s="229">
        <v>6172</v>
      </c>
      <c r="B1641" s="230">
        <v>6119</v>
      </c>
      <c r="C1641" s="231" t="s">
        <v>389</v>
      </c>
      <c r="D1641" s="232">
        <v>190</v>
      </c>
      <c r="E1641" s="233">
        <v>100</v>
      </c>
      <c r="F1641" s="232">
        <v>0</v>
      </c>
      <c r="G1641" s="234">
        <f t="shared" si="32"/>
        <v>0</v>
      </c>
    </row>
    <row r="1642" spans="1:7" x14ac:dyDescent="0.2">
      <c r="A1642" s="229">
        <v>6172</v>
      </c>
      <c r="B1642" s="230">
        <v>6121</v>
      </c>
      <c r="C1642" s="231" t="s">
        <v>383</v>
      </c>
      <c r="D1642" s="232">
        <v>9400</v>
      </c>
      <c r="E1642" s="233">
        <v>15205.56</v>
      </c>
      <c r="F1642" s="232">
        <v>5435.8594499999999</v>
      </c>
      <c r="G1642" s="234">
        <f t="shared" si="32"/>
        <v>35.749156558522017</v>
      </c>
    </row>
    <row r="1643" spans="1:7" x14ac:dyDescent="0.2">
      <c r="A1643" s="229">
        <v>6172</v>
      </c>
      <c r="B1643" s="230">
        <v>6122</v>
      </c>
      <c r="C1643" s="231" t="s">
        <v>372</v>
      </c>
      <c r="D1643" s="232">
        <v>200</v>
      </c>
      <c r="E1643" s="233">
        <v>718.6</v>
      </c>
      <c r="F1643" s="232">
        <v>717.39028000000008</v>
      </c>
      <c r="G1643" s="234">
        <f t="shared" si="32"/>
        <v>99.831655997773467</v>
      </c>
    </row>
    <row r="1644" spans="1:7" x14ac:dyDescent="0.2">
      <c r="A1644" s="229">
        <v>6172</v>
      </c>
      <c r="B1644" s="230">
        <v>6123</v>
      </c>
      <c r="C1644" s="231" t="s">
        <v>373</v>
      </c>
      <c r="D1644" s="232">
        <v>2470</v>
      </c>
      <c r="E1644" s="233">
        <v>2500</v>
      </c>
      <c r="F1644" s="232">
        <v>879.74800000000005</v>
      </c>
      <c r="G1644" s="234">
        <f t="shared" si="32"/>
        <v>35.189920000000001</v>
      </c>
    </row>
    <row r="1645" spans="1:7" x14ac:dyDescent="0.2">
      <c r="A1645" s="229">
        <v>6172</v>
      </c>
      <c r="B1645" s="230">
        <v>6125</v>
      </c>
      <c r="C1645" s="231" t="s">
        <v>385</v>
      </c>
      <c r="D1645" s="232">
        <v>46080</v>
      </c>
      <c r="E1645" s="233">
        <v>21123.439999999999</v>
      </c>
      <c r="F1645" s="232">
        <v>12505.257690000002</v>
      </c>
      <c r="G1645" s="234">
        <f t="shared" si="32"/>
        <v>59.200857862166401</v>
      </c>
    </row>
    <row r="1646" spans="1:7" s="101" customFormat="1" x14ac:dyDescent="0.2">
      <c r="A1646" s="235">
        <v>6172</v>
      </c>
      <c r="B1646" s="236"/>
      <c r="C1646" s="187" t="s">
        <v>136</v>
      </c>
      <c r="D1646" s="237">
        <v>83350</v>
      </c>
      <c r="E1646" s="238">
        <v>64370.86</v>
      </c>
      <c r="F1646" s="237">
        <v>41928.680010000004</v>
      </c>
      <c r="G1646" s="239">
        <f t="shared" si="32"/>
        <v>65.136119060705425</v>
      </c>
    </row>
    <row r="1647" spans="1:7" s="257" customFormat="1" x14ac:dyDescent="0.2">
      <c r="A1647" s="229"/>
      <c r="B1647" s="240"/>
      <c r="C1647" s="240"/>
      <c r="D1647" s="241"/>
      <c r="E1647" s="241"/>
      <c r="F1647" s="241"/>
      <c r="G1647" s="256"/>
    </row>
    <row r="1648" spans="1:7" x14ac:dyDescent="0.2">
      <c r="A1648" s="242">
        <v>6409</v>
      </c>
      <c r="B1648" s="243">
        <v>6901</v>
      </c>
      <c r="C1648" s="244" t="s">
        <v>396</v>
      </c>
      <c r="D1648" s="245">
        <v>50000</v>
      </c>
      <c r="E1648" s="246">
        <v>299292.87400000001</v>
      </c>
      <c r="F1648" s="245">
        <v>0</v>
      </c>
      <c r="G1648" s="247">
        <f t="shared" si="32"/>
        <v>0</v>
      </c>
    </row>
    <row r="1649" spans="1:15" s="101" customFormat="1" x14ac:dyDescent="0.2">
      <c r="A1649" s="235">
        <v>6409</v>
      </c>
      <c r="B1649" s="236"/>
      <c r="C1649" s="187" t="s">
        <v>145</v>
      </c>
      <c r="D1649" s="237">
        <v>50000</v>
      </c>
      <c r="E1649" s="238">
        <v>299292.87400000001</v>
      </c>
      <c r="F1649" s="237">
        <v>0</v>
      </c>
      <c r="G1649" s="239">
        <f t="shared" si="32"/>
        <v>0</v>
      </c>
    </row>
    <row r="1650" spans="1:15" x14ac:dyDescent="0.2">
      <c r="A1650" s="122"/>
      <c r="B1650" s="132"/>
      <c r="C1650" s="231"/>
      <c r="D1650" s="121"/>
      <c r="E1650" s="121"/>
      <c r="F1650" s="121"/>
      <c r="G1650" s="255"/>
    </row>
    <row r="1651" spans="1:15" s="183" customFormat="1" ht="13.5" thickBot="1" x14ac:dyDescent="0.25">
      <c r="A1651" s="1068" t="s">
        <v>365</v>
      </c>
      <c r="B1651" s="1069"/>
      <c r="C1651" s="1069"/>
      <c r="D1651" s="288">
        <v>136300</v>
      </c>
      <c r="E1651" s="289">
        <v>365345.53399999999</v>
      </c>
      <c r="F1651" s="288">
        <v>43609.828049999996</v>
      </c>
      <c r="G1651" s="290">
        <f t="shared" ref="G1651" si="34">F1651/E1651*100</f>
        <v>11.936598094558889</v>
      </c>
      <c r="H1651" s="182"/>
    </row>
    <row r="1652" spans="1:15" ht="15" customHeight="1" x14ac:dyDescent="0.2">
      <c r="A1652" s="110"/>
      <c r="B1652" s="110"/>
      <c r="C1652" s="291"/>
      <c r="D1652" s="155"/>
      <c r="E1652" s="155"/>
      <c r="F1652" s="155"/>
      <c r="G1652" s="155"/>
    </row>
    <row r="1653" spans="1:15" ht="15" customHeight="1" thickBot="1" x14ac:dyDescent="0.25">
      <c r="A1653" s="110"/>
      <c r="B1653" s="110"/>
      <c r="C1653" s="291"/>
      <c r="D1653" s="155"/>
      <c r="E1653" s="155"/>
      <c r="F1653" s="155"/>
      <c r="G1653" s="155"/>
    </row>
    <row r="1654" spans="1:15" s="296" customFormat="1" ht="15" customHeight="1" x14ac:dyDescent="0.2">
      <c r="A1654" s="292"/>
      <c r="B1654" s="292"/>
      <c r="C1654" s="293" t="s">
        <v>397</v>
      </c>
      <c r="D1654" s="192">
        <v>6456472</v>
      </c>
      <c r="E1654" s="192">
        <v>21871795.607000001</v>
      </c>
      <c r="F1654" s="294">
        <v>21071899.68493</v>
      </c>
      <c r="G1654" s="295">
        <f t="shared" si="32"/>
        <v>96.342797196705703</v>
      </c>
      <c r="I1654" s="297"/>
      <c r="J1654" s="214"/>
      <c r="K1654" s="214"/>
      <c r="L1654" s="214"/>
      <c r="M1654" s="214"/>
      <c r="N1654" s="214"/>
      <c r="O1654" s="214"/>
    </row>
    <row r="1655" spans="1:15" s="296" customFormat="1" ht="15" customHeight="1" x14ac:dyDescent="0.2">
      <c r="A1655" s="298"/>
      <c r="B1655" s="298"/>
      <c r="C1655" s="299" t="s">
        <v>398</v>
      </c>
      <c r="D1655" s="199">
        <v>2896026</v>
      </c>
      <c r="E1655" s="199">
        <v>4275380.2769999998</v>
      </c>
      <c r="F1655" s="300">
        <v>3075102.90319</v>
      </c>
      <c r="G1655" s="301">
        <f t="shared" si="32"/>
        <v>71.925833585679896</v>
      </c>
      <c r="I1655" s="214"/>
      <c r="J1655" s="214"/>
      <c r="K1655" s="214"/>
      <c r="L1655" s="214"/>
      <c r="M1655" s="214"/>
      <c r="N1655" s="214"/>
      <c r="O1655" s="214"/>
    </row>
    <row r="1656" spans="1:15" s="296" customFormat="1" ht="15" customHeight="1" x14ac:dyDescent="0.2">
      <c r="A1656" s="298"/>
      <c r="B1656" s="298"/>
      <c r="C1656" s="299" t="s">
        <v>399</v>
      </c>
      <c r="D1656" s="199">
        <v>0</v>
      </c>
      <c r="E1656" s="199">
        <v>0</v>
      </c>
      <c r="F1656" s="300">
        <v>16089779.917649999</v>
      </c>
      <c r="G1656" s="302" t="s">
        <v>201</v>
      </c>
      <c r="I1656" s="214"/>
      <c r="J1656" s="214"/>
      <c r="K1656" s="214"/>
      <c r="L1656" s="214"/>
      <c r="M1656" s="214"/>
      <c r="N1656" s="214"/>
      <c r="O1656" s="214"/>
    </row>
    <row r="1657" spans="1:15" s="296" customFormat="1" ht="15" customHeight="1" thickBot="1" x14ac:dyDescent="0.25">
      <c r="A1657" s="298"/>
      <c r="B1657" s="298"/>
      <c r="C1657" s="299" t="s">
        <v>400</v>
      </c>
      <c r="D1657" s="199">
        <v>9352498</v>
      </c>
      <c r="E1657" s="199">
        <v>26147175.884</v>
      </c>
      <c r="F1657" s="303">
        <v>40236782.505769998</v>
      </c>
      <c r="G1657" s="304">
        <f t="shared" si="32"/>
        <v>153.88576833030646</v>
      </c>
      <c r="I1657" s="214"/>
      <c r="J1657" s="214"/>
      <c r="K1657" s="214"/>
      <c r="L1657" s="214"/>
      <c r="M1657" s="214"/>
      <c r="N1657" s="214"/>
      <c r="O1657" s="214"/>
    </row>
    <row r="1658" spans="1:15" s="296" customFormat="1" ht="15.75" customHeight="1" thickBot="1" x14ac:dyDescent="0.25">
      <c r="A1658" s="305"/>
      <c r="B1658" s="305"/>
      <c r="C1658" s="306" t="s">
        <v>401</v>
      </c>
      <c r="D1658" s="307">
        <v>9352498</v>
      </c>
      <c r="E1658" s="307">
        <v>26147175.884</v>
      </c>
      <c r="F1658" s="308">
        <v>24147002.588119999</v>
      </c>
      <c r="G1658" s="309">
        <f t="shared" si="32"/>
        <v>92.350327604198554</v>
      </c>
      <c r="I1658" s="214"/>
      <c r="J1658" s="214"/>
      <c r="K1658" s="214"/>
      <c r="L1658" s="214"/>
      <c r="M1658" s="214"/>
      <c r="N1658" s="214"/>
      <c r="O1658" s="214"/>
    </row>
  </sheetData>
  <mergeCells count="13">
    <mergeCell ref="A1047:C1047"/>
    <mergeCell ref="A2:G2"/>
    <mergeCell ref="A4:G4"/>
    <mergeCell ref="A23:C23"/>
    <mergeCell ref="A146:C146"/>
    <mergeCell ref="A723:C723"/>
    <mergeCell ref="A1651:C1651"/>
    <mergeCell ref="A1134:C1134"/>
    <mergeCell ref="A1271:C1271"/>
    <mergeCell ref="A1328:C1328"/>
    <mergeCell ref="A1516:C1516"/>
    <mergeCell ref="A1602:C1602"/>
    <mergeCell ref="A1632:C1632"/>
  </mergeCells>
  <printOptions horizontalCentered="1"/>
  <pageMargins left="0.39370078740157483" right="0.39370078740157483" top="0.59055118110236227" bottom="0.39370078740157483" header="0.31496062992125984" footer="0.11811023622047245"/>
  <pageSetup paperSize="9" scale="91" firstPageNumber="167" fitToHeight="0" orientation="landscape" useFirstPageNumber="1" r:id="rId1"/>
  <headerFooter>
    <oddHeader>&amp;L&amp;"Tahoma,Kurzíva"Závěrečný účet za rok 2018&amp;R&amp;"Tahoma,Kurzíva"Tabulka č. 2</oddHeader>
    <oddFooter>&amp;C&amp;"Tahoma,Obyčejné"&amp;P</oddFooter>
  </headerFooter>
  <rowBreaks count="10" manualBreakCount="10">
    <brk id="42" max="6" man="1"/>
    <brk id="167" max="16383" man="1"/>
    <brk id="459" max="16383" man="1"/>
    <brk id="668" max="16383" man="1"/>
    <brk id="877" max="16383" man="1"/>
    <brk id="1170" max="16383" man="1"/>
    <brk id="1333" max="16383" man="1"/>
    <brk id="1500" max="16383" man="1"/>
    <brk id="1582" max="16383" man="1"/>
    <brk id="16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75</vt:i4>
      </vt:variant>
    </vt:vector>
  </HeadingPairs>
  <TitlesOfParts>
    <vt:vector size="125"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24'!Názvy_tisku</vt:lpstr>
      <vt:lpstr>'tab 26'!Názvy_tisku</vt:lpstr>
      <vt:lpstr>'tab 27'!Názvy_tisku</vt:lpstr>
      <vt:lpstr>'tab 28'!Názvy_tisku</vt:lpstr>
      <vt:lpstr>'tab 29'!Názvy_tisku</vt:lpstr>
      <vt:lpstr>'tab 3'!Názvy_tisku</vt:lpstr>
      <vt:lpstr>'tab 30'!Názvy_tisku</vt:lpstr>
      <vt:lpstr>'tab 31'!Názvy_tisku</vt:lpstr>
      <vt:lpstr>'tab 32'!Názvy_tisku</vt:lpstr>
      <vt:lpstr>'tab 34'!Názvy_tisku</vt:lpstr>
      <vt:lpstr>'tab 36'!Názvy_tisku</vt:lpstr>
      <vt:lpstr>'tab 38'!Názvy_tisku</vt:lpstr>
      <vt:lpstr>'tab 4'!Názvy_tisku</vt:lpstr>
      <vt:lpstr>'tab 40'!Názvy_tisku</vt:lpstr>
      <vt:lpstr>'tab 42'!Názvy_tisku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28'!Oblast_tisku</vt:lpstr>
      <vt:lpstr>'tab 30'!Oblast_tisku</vt:lpstr>
      <vt:lpstr>'tab 31'!Oblast_tisku</vt:lpstr>
      <vt:lpstr>'tab 32'!Oblast_tisku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5'!Oblast_tisku</vt:lpstr>
      <vt:lpstr>'tab 6'!Oblast_tisku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2019-05-29T08:59:58Z</cp:lastPrinted>
  <dcterms:created xsi:type="dcterms:W3CDTF">2015-03-17T14:02:48Z</dcterms:created>
  <dcterms:modified xsi:type="dcterms:W3CDTF">2019-05-29T09:21:41Z</dcterms:modified>
</cp:coreProperties>
</file>