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List1!$A$4:$AD$52</definedName>
  </definedNames>
  <calcPr calcId="152511"/>
</workbook>
</file>

<file path=xl/calcChain.xml><?xml version="1.0" encoding="utf-8"?>
<calcChain xmlns="http://schemas.openxmlformats.org/spreadsheetml/2006/main">
  <c r="L54" i="1" l="1"/>
  <c r="Q41" i="1" l="1"/>
  <c r="Q42" i="1"/>
  <c r="Q43" i="1"/>
  <c r="Q44" i="1"/>
  <c r="O41" i="1"/>
  <c r="O42" i="1"/>
  <c r="O43" i="1"/>
  <c r="O44" i="1"/>
  <c r="K42" i="1"/>
  <c r="J42" i="1" s="1"/>
  <c r="K43" i="1"/>
  <c r="M43" i="1" s="1"/>
  <c r="K44" i="1"/>
  <c r="M44" i="1" s="1"/>
  <c r="M42" i="1" l="1"/>
  <c r="P42" i="1"/>
  <c r="N42" i="1"/>
  <c r="J43" i="1"/>
  <c r="J44" i="1"/>
  <c r="L52" i="1"/>
  <c r="N44" i="1" l="1"/>
  <c r="P44" i="1"/>
  <c r="N43" i="1"/>
  <c r="P43" i="1"/>
  <c r="R40" i="1"/>
  <c r="J40" i="1"/>
  <c r="Q39" i="1"/>
  <c r="O39" i="1"/>
  <c r="K39" i="1"/>
  <c r="M39" i="1" s="1"/>
  <c r="J39" i="1" l="1"/>
  <c r="N39" i="1" s="1"/>
  <c r="L51" i="1"/>
  <c r="Q37" i="1"/>
  <c r="Q38" i="1"/>
  <c r="Q40" i="1"/>
  <c r="O36" i="1"/>
  <c r="O37" i="1"/>
  <c r="O38" i="1"/>
  <c r="O40" i="1"/>
  <c r="K36" i="1"/>
  <c r="J36" i="1" s="1"/>
  <c r="K37" i="1"/>
  <c r="J37" i="1" s="1"/>
  <c r="K38" i="1"/>
  <c r="M38" i="1" s="1"/>
  <c r="M40" i="1"/>
  <c r="Q36" i="1"/>
  <c r="Q35" i="1"/>
  <c r="O35" i="1"/>
  <c r="K35" i="1"/>
  <c r="M35" i="1" s="1"/>
  <c r="P39" i="1" l="1"/>
  <c r="M37" i="1"/>
  <c r="J35" i="1"/>
  <c r="N35" i="1" s="1"/>
  <c r="M36" i="1"/>
  <c r="P40" i="1"/>
  <c r="J38" i="1"/>
  <c r="P37" i="1"/>
  <c r="N37" i="1"/>
  <c r="P36" i="1"/>
  <c r="N36" i="1"/>
  <c r="K32" i="1"/>
  <c r="K33" i="1"/>
  <c r="K34" i="1"/>
  <c r="K31" i="1"/>
  <c r="P35" i="1" l="1"/>
  <c r="N40" i="1"/>
  <c r="N38" i="1"/>
  <c r="P38" i="1"/>
  <c r="Q34" i="1"/>
  <c r="O34" i="1"/>
  <c r="M34" i="1"/>
  <c r="Q33" i="1"/>
  <c r="O33" i="1"/>
  <c r="J33" i="1"/>
  <c r="P33" i="1" s="1"/>
  <c r="M33" i="1"/>
  <c r="Q32" i="1"/>
  <c r="O32" i="1"/>
  <c r="J32" i="1"/>
  <c r="P32" i="1" s="1"/>
  <c r="M32" i="1"/>
  <c r="Q31" i="1"/>
  <c r="O31" i="1"/>
  <c r="J31" i="1"/>
  <c r="P31" i="1" s="1"/>
  <c r="M31" i="1"/>
  <c r="N34" i="1" l="1"/>
  <c r="P34" i="1"/>
  <c r="N32" i="1"/>
  <c r="N33" i="1"/>
  <c r="N3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M10" i="1" l="1"/>
  <c r="M11" i="1"/>
  <c r="M12" i="1"/>
  <c r="M13" i="1"/>
  <c r="M14" i="1"/>
  <c r="J15" i="1"/>
  <c r="J16" i="1"/>
  <c r="J17" i="1"/>
  <c r="M18" i="1"/>
  <c r="J19" i="1"/>
  <c r="J20" i="1"/>
  <c r="J21" i="1"/>
  <c r="M22" i="1"/>
  <c r="J23" i="1"/>
  <c r="M24" i="1"/>
  <c r="M25" i="1"/>
  <c r="J26" i="1"/>
  <c r="M27" i="1"/>
  <c r="J28" i="1"/>
  <c r="M29" i="1"/>
  <c r="M30" i="1"/>
  <c r="M7" i="1"/>
  <c r="J8" i="1"/>
  <c r="M9" i="1"/>
  <c r="N21" i="1" l="1"/>
  <c r="P21" i="1"/>
  <c r="P17" i="1"/>
  <c r="N17" i="1"/>
  <c r="N8" i="1"/>
  <c r="P8" i="1"/>
  <c r="N28" i="1"/>
  <c r="P28" i="1"/>
  <c r="N20" i="1"/>
  <c r="P20" i="1"/>
  <c r="N16" i="1"/>
  <c r="P16" i="1"/>
  <c r="N23" i="1"/>
  <c r="P23" i="1"/>
  <c r="N19" i="1"/>
  <c r="P19" i="1"/>
  <c r="N15" i="1"/>
  <c r="P15" i="1"/>
  <c r="N26" i="1"/>
  <c r="P26" i="1"/>
  <c r="J24" i="1"/>
  <c r="M21" i="1"/>
  <c r="J12" i="1"/>
  <c r="M8" i="1"/>
  <c r="J11" i="1"/>
  <c r="J25" i="1"/>
  <c r="J7" i="1"/>
  <c r="M26" i="1"/>
  <c r="M19" i="1"/>
  <c r="J14" i="1"/>
  <c r="J10" i="1"/>
  <c r="M17" i="1"/>
  <c r="J22" i="1"/>
  <c r="J13" i="1"/>
  <c r="J9" i="1"/>
  <c r="J18" i="1"/>
  <c r="M15" i="1"/>
  <c r="J30" i="1"/>
  <c r="J29" i="1"/>
  <c r="M16" i="1"/>
  <c r="M28" i="1"/>
  <c r="J27" i="1"/>
  <c r="M23" i="1"/>
  <c r="M20" i="1"/>
  <c r="J6" i="1"/>
  <c r="J5" i="1"/>
  <c r="L50" i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l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P5" i="1"/>
  <c r="N5" i="1"/>
  <c r="P18" i="1"/>
  <c r="N18" i="1"/>
  <c r="P29" i="1"/>
  <c r="N29" i="1"/>
  <c r="P10" i="1"/>
  <c r="N10" i="1"/>
  <c r="N7" i="1"/>
  <c r="P7" i="1"/>
  <c r="N12" i="1"/>
  <c r="P12" i="1"/>
  <c r="N27" i="1"/>
  <c r="P27" i="1"/>
  <c r="P14" i="1"/>
  <c r="N14" i="1"/>
  <c r="N9" i="1"/>
  <c r="P9" i="1"/>
  <c r="P30" i="1"/>
  <c r="N30" i="1"/>
  <c r="N13" i="1"/>
  <c r="P13" i="1"/>
  <c r="N25" i="1"/>
  <c r="P25" i="1"/>
  <c r="N6" i="1"/>
  <c r="P6" i="1"/>
  <c r="P22" i="1"/>
  <c r="N22" i="1"/>
  <c r="N11" i="1"/>
  <c r="P11" i="1"/>
  <c r="N24" i="1"/>
  <c r="P24" i="1"/>
  <c r="M6" i="1"/>
  <c r="M5" i="1"/>
  <c r="K41" i="1" l="1"/>
  <c r="M41" i="1" s="1"/>
  <c r="J41" i="1" l="1"/>
  <c r="N41" i="1" l="1"/>
  <c r="P41" i="1"/>
</calcChain>
</file>

<file path=xl/sharedStrings.xml><?xml version="1.0" encoding="utf-8"?>
<sst xmlns="http://schemas.openxmlformats.org/spreadsheetml/2006/main" count="466" uniqueCount="272">
  <si>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</si>
  <si>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</si>
  <si>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</si>
  <si>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</si>
  <si>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</si>
  <si>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</si>
  <si>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</si>
  <si>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</si>
  <si>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</si>
  <si>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</si>
  <si>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</si>
  <si>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</si>
  <si>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</si>
  <si>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</si>
  <si>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</si>
  <si>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</si>
  <si>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</si>
  <si>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</si>
  <si>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</si>
  <si>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</si>
  <si>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</si>
  <si>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</si>
  <si>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</si>
  <si>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</si>
  <si>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</si>
  <si>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</si>
  <si>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</si>
  <si>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</si>
  <si>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</si>
  <si>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</si>
  <si>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</si>
  <si>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</si>
  <si>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</si>
  <si>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</si>
  <si>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</si>
  <si>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</si>
  <si>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</si>
  <si>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</si>
  <si>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</si>
  <si>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</si>
  <si>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</si>
  <si>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</si>
  <si>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</si>
  <si>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</si>
  <si>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</si>
  <si>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</si>
  <si>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</si>
  <si>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</si>
  <si>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</si>
  <si>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</si>
  <si>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</si>
  <si>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</si>
  <si>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</si>
  <si>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</si>
  <si>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</si>
  <si>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</si>
  <si>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</si>
  <si>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</si>
  <si>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</si>
  <si>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</si>
  <si>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</si>
  <si>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</si>
  <si>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</si>
  <si>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</si>
  <si>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</si>
  <si>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</si>
  <si>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</si>
  <si>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</si>
  <si>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</si>
  <si>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</si>
  <si>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</si>
  <si>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</si>
  <si>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</si>
  <si>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</si>
  <si>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</si>
  <si>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</si>
  <si>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</si>
  <si>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</si>
  <si>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</si>
  <si>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</si>
  <si>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</si>
  <si>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</si>
  <si>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</si>
  <si>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</si>
  <si>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</si>
  <si>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</si>
  <si>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</si>
  <si>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</si>
  <si>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</si>
  <si>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</si>
  <si>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</si>
  <si>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</si>
  <si>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</si>
  <si>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</si>
  <si>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</si>
  <si>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</si>
  <si>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</si>
  <si>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</si>
  <si>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</si>
  <si>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</si>
  <si>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</si>
  <si>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</si>
  <si>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</si>
  <si>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</si>
  <si>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</si>
  <si>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</si>
  <si>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</si>
  <si>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</si>
  <si>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</si>
  <si>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</si>
  <si>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</si>
  <si>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</si>
  <si>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</si>
  <si>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</si>
  <si>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</si>
  <si>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</si>
  <si>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</si>
  <si>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</si>
  <si>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</si>
  <si>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</si>
  <si>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</si>
  <si>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</si>
  <si>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</si>
  <si>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</si>
  <si>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</si>
  <si>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</si>
  <si>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</si>
  <si>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</si>
  <si>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</si>
  <si>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</si>
  <si>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</si>
  <si>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</si>
  <si>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</si>
  <si>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</si>
  <si>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</si>
  <si>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</si>
  <si>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</si>
  <si>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</si>
  <si>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</si>
  <si>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</si>
  <si>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</si>
  <si>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</si>
  <si>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</si>
  <si>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</si>
  <si>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</si>
  <si>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</si>
  <si>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</si>
  <si>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</si>
  <si>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</si>
  <si>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</si>
  <si>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</si>
  <si>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</si>
  <si>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</si>
  <si>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</si>
  <si>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</si>
  <si>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</si>
  <si>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</si>
  <si>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>účinnost smlouvy</t>
  </si>
  <si>
    <t>1. splátka vyplacena</t>
  </si>
  <si>
    <t>průběžné předloženo</t>
  </si>
  <si>
    <t>závěrečné předloženo</t>
  </si>
  <si>
    <t>2. splátka vyplacena</t>
  </si>
  <si>
    <t>Dotace z OP</t>
  </si>
  <si>
    <t>Poznámka k vyplácení</t>
  </si>
  <si>
    <t>e-mail</t>
  </si>
  <si>
    <t>starostka@neplachovice.cz</t>
  </si>
  <si>
    <t>obec.bratrikovice@seznam.cz</t>
  </si>
  <si>
    <t>starosta@obechlavnice.cz</t>
  </si>
  <si>
    <t>starosta@obecpisecna.cz</t>
  </si>
  <si>
    <t>kozusnik@repiste.eu</t>
  </si>
  <si>
    <t>ou@heraltice.net</t>
  </si>
  <si>
    <t>projekty@osoblaha.cz</t>
  </si>
  <si>
    <t>starosta@hodslavice.cz</t>
  </si>
  <si>
    <t>starosta.hlinka@seznam.cz</t>
  </si>
  <si>
    <t>obec.st.herminovy@razdva.cz</t>
  </si>
  <si>
    <t>starosta@divcihrad.cz</t>
  </si>
  <si>
    <t>starosta@teskovice.cz</t>
  </si>
  <si>
    <t>dagmar.jiskrova@seznam.cz</t>
  </si>
  <si>
    <t>lukas.dedic@profaktum.cz</t>
  </si>
  <si>
    <t>urad@obecmelc.cz</t>
  </si>
  <si>
    <t>slavkov@iol.cz</t>
  </si>
  <si>
    <t>trckova@bonfinance.cz</t>
  </si>
  <si>
    <t>urad@pustapolom.cz</t>
  </si>
  <si>
    <t>obec@jeseniknadodrou.cz</t>
  </si>
  <si>
    <t>mestys@litultovice.cz</t>
  </si>
  <si>
    <t>starosta@tremesna.cz</t>
  </si>
  <si>
    <t>obecsosnova@seznam.cz</t>
  </si>
  <si>
    <t>starosta@ticha.cz</t>
  </si>
  <si>
    <t>ivana.hrckova@seznam.cz</t>
  </si>
  <si>
    <t>starosta@silherovice.cz</t>
  </si>
  <si>
    <t>oujanovice@obecjanovice.cz</t>
  </si>
  <si>
    <t>starosta@razova.cz</t>
  </si>
  <si>
    <t>oustaraves@stara-ves.cz</t>
  </si>
  <si>
    <t>monika.czepczorova@bukovec.cz</t>
  </si>
  <si>
    <t>starosta@obecstritez.cz</t>
  </si>
  <si>
    <t>urad@rohov.cz</t>
  </si>
  <si>
    <t>Doloží ZV někdy v roce 2020</t>
  </si>
  <si>
    <t>v kolečku</t>
  </si>
  <si>
    <t>ZV - konec roku 2019 až rok 2020</t>
  </si>
  <si>
    <t>ZV nejdříve v prosinci 2018</t>
  </si>
  <si>
    <t>ZV - polovina roku 2021</t>
  </si>
  <si>
    <t>ZV polovina roku 2020</t>
  </si>
  <si>
    <t>ZV bude v tomto roce</t>
  </si>
  <si>
    <t>ZV v 10/2018</t>
  </si>
  <si>
    <t>smlouva 3/2019, ZV 2020</t>
  </si>
  <si>
    <t>ZV - 2019</t>
  </si>
  <si>
    <t>Sml zašlou v listopadu, ZV bude v roce 2019 až 2020</t>
  </si>
  <si>
    <t>ZV v roce 2019</t>
  </si>
  <si>
    <t>ZV v roce 2019 až 2020</t>
  </si>
  <si>
    <t>1 spl. konce roku a ZV do druhé poloviny 2019</t>
  </si>
  <si>
    <t>ZV bude předloženo do 11/2018</t>
  </si>
  <si>
    <t>1. splátka do listopadu 2018, ZV doručí až 12/2019</t>
  </si>
  <si>
    <t>ZV nejspíš v roce 2019</t>
  </si>
  <si>
    <t>ZV cca v 11/2018</t>
  </si>
  <si>
    <t>Sml v 10/2018, ZV 1/2019</t>
  </si>
  <si>
    <t>ZV v 6/2020</t>
  </si>
  <si>
    <t>smlouva na podpisu, ZV na začátku roku 2019</t>
  </si>
  <si>
    <t>ZV na začátku roku 2019</t>
  </si>
  <si>
    <t xml:space="preserve"> ZV 2020</t>
  </si>
  <si>
    <t>ZV - 2020</t>
  </si>
  <si>
    <t>Předloží ZV cca</t>
  </si>
  <si>
    <t>1 splátka do</t>
  </si>
  <si>
    <t>Obec Jezdkovice</t>
  </si>
  <si>
    <t>Obec Darkovice</t>
  </si>
  <si>
    <t>Obec Píšť</t>
  </si>
  <si>
    <t>Obec Palkovice</t>
  </si>
  <si>
    <t>00849952</t>
  </si>
  <si>
    <t>00635456</t>
  </si>
  <si>
    <t>00300560</t>
  </si>
  <si>
    <t>00297054</t>
  </si>
  <si>
    <t>Zateplení MŠ Jezdkovice - II. etapa</t>
  </si>
  <si>
    <t>Vybudování oddílné splaškové kanalizace v obci Darkovice</t>
  </si>
  <si>
    <t>Odkanalizování obce a výstavba ČOV Píšť</t>
  </si>
  <si>
    <t>Zkvalitnění vzdělávací infrastruktury na základní škole v Palkovicích</t>
  </si>
  <si>
    <t>3. skupina</t>
  </si>
  <si>
    <t>starostka@jezdkovice.cz</t>
  </si>
  <si>
    <t>starosta@pist.cz</t>
  </si>
  <si>
    <t>obecdarkovice@volny.cz</t>
  </si>
  <si>
    <t>mistostarosta@palkovice.cz</t>
  </si>
  <si>
    <t xml:space="preserve"> Jednoduchá skla a nedostatečná izolace jsou příčinou velké energetické, tedy i finanční a provozní náročnosti budovy. Cílem komplexního projektu je realizace úspor energie zateplením obálky budovy</t>
  </si>
  <si>
    <t>Projekt bude realizován v rozsahu: kanalizace v délce 11,91 km a ČOV o kapacitě 2000 EO. Realizací projektu bude odstraňováno znečištění odpovídající 1225 EO, na ČOV bude odstraňováno 49,63 t/rok CHSKcr, 2,94 t/rok N-NH4+. Po dokončení projektu bude likvidace odpadních vod v souladu s vodním zákonem č. 254/01 Sb., v platném znění a jeho prováděcími předpisy.</t>
  </si>
  <si>
    <t xml:space="preserve">V současné době je likvidace splaškových odpadních vod z jednotlivých nemovitostí v obci Píšť zajištěna v prostých domovních septicích, částečně jsou odpadní vody napojeny do žump a domovních čistíren. Přepady ze septiku jsou zaústěny do stávající dešťové kanalizace, trativodu, respektive přímo do povrchových příkopů či drobných vodotečí, kterými odpadní vody odtékají spolu s ostatními vodami do potoku Píšťský potok. Likvidace odpadních vod z celého řešeného území bude probíhat na nové centrální mechanicko - biologické ČOV s vysokou účinností, která zajistí spolehlivou likvidaci splaškových odpadních vod v souladu s požadavky platných legislativních předpisu. </t>
  </si>
  <si>
    <t xml:space="preserve">Projekt řeší nedostatečnou vybavenost školy odbornými učebnami a odbornými pomůckami. Základní škola v Palkovicích nedisponuje dostatečným počtem odborných učeben a tak není schopna vést výuku dle nejnovějších a nejmodernějších trendů. Aktuální vybavení školy není moderní a jeho počet není dostačující, je zastaralé a není tak možné vést výuku tak, jak je v dnešní době vyžadováno. </t>
  </si>
  <si>
    <t>Uhradí ze svých zdrojů v %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</si>
  <si>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</si>
  <si>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</si>
  <si>
    <t>Obec Štramberk</t>
  </si>
  <si>
    <t>Zásobování vodou lokality Libotín</t>
  </si>
  <si>
    <t>4. skupina</t>
  </si>
  <si>
    <t>00298468</t>
  </si>
  <si>
    <t>1.2.</t>
  </si>
  <si>
    <t>Projekt má za cíl vybudovat vodovod pro zásobování lokality Libotín pitnou vodou</t>
  </si>
  <si>
    <t>Obec Leskovec nad Moravicí</t>
  </si>
  <si>
    <t>Obec Horní Město</t>
  </si>
  <si>
    <t>Obec Libhošť</t>
  </si>
  <si>
    <t>Obec Pražmo</t>
  </si>
  <si>
    <t>00296155</t>
  </si>
  <si>
    <t>00296015</t>
  </si>
  <si>
    <t>72086718</t>
  </si>
  <si>
    <t>00576999</t>
  </si>
  <si>
    <t>Recyklace odpadů v obci Leskovec nad Moravicí</t>
  </si>
  <si>
    <t>Rekonstrukce ČOV Horní Město</t>
  </si>
  <si>
    <t>Protipovodňová opatření obce Libhošť</t>
  </si>
  <si>
    <t>Energeticky úsporná opatření bytového domu č.p. 93, Pražmo</t>
  </si>
  <si>
    <t>5. skupina</t>
  </si>
  <si>
    <t>Zůstatek alokace programu/požadavek náhradních projektů</t>
  </si>
  <si>
    <t>V rámci realizace projektu je navržena rekonstrukce stávající ČOV. V zásadě se jedná o likvidaci stávajících ČOV1 a ČOV2 a výstavbu nové centrální ČOV Horní Město umístěné na pozemku parc. č. 608/1 v k.ú. Horní Město</t>
  </si>
  <si>
    <t xml:space="preserve">Účelem projektu je realizace preventivních protipovodňových opatření spočívajících v instalaci lokálního varovného systému a digitalizaci povodňového plánu.
</t>
  </si>
  <si>
    <t>Předmětem projektu je bytový dům, který byl postaven v roce 1935. Objekt je obdélníkového tvaru s rozměry 19,4m x 8,1m a valbovou střechou. Budova je částečně podsklepená a má 3 nadzemní podlaží (3.NP tvoří valbová střecha s využitým podkrovím). Vstup do objektu je na severní straně budovy.</t>
  </si>
  <si>
    <t>Účelem projektu je zkvalitnění a zlepšení nakládání s odpady v souladu s programem odpadového hospodářství MSK</t>
  </si>
  <si>
    <t>Požadavek - 5. skupina</t>
  </si>
  <si>
    <t>Program na podporu financování akcí s podporou EU - 5. skupina -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</si>
</sst>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theme="9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 applyAlignment="1"/>
    <xf numFmtId="164" fontId="0" fillId="0" borderId="0" xfId="0" applyNumberFormat="1" applyBorder="1" applyAlignment="1">
      <alignment vertical="center" wrapText="1"/>
    </xf>
    <xf numFmtId="0" fontId="6" fillId="0" borderId="10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Fill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16" xfId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/>
    <xf numFmtId="164" fontId="3" fillId="0" borderId="13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vertic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osta@hodslavice.cz" TargetMode="External"/><Relationship Id="rId13" Type="http://schemas.openxmlformats.org/officeDocument/2006/relationships/hyperlink" Target="mailto:dagmar.jiskrova@seznam.cz" TargetMode="External"/><Relationship Id="rId18" Type="http://schemas.openxmlformats.org/officeDocument/2006/relationships/hyperlink" Target="mailto:urad@pustapolom.cz" TargetMode="External"/><Relationship Id="rId26" Type="http://schemas.openxmlformats.org/officeDocument/2006/relationships/hyperlink" Target="mailto:oujanovice@obecjanovice.cz" TargetMode="External"/><Relationship Id="rId3" Type="http://schemas.openxmlformats.org/officeDocument/2006/relationships/hyperlink" Target="mailto:starosta@obechlavnice.cz" TargetMode="External"/><Relationship Id="rId21" Type="http://schemas.openxmlformats.org/officeDocument/2006/relationships/hyperlink" Target="mailto:starosta@tremesna.cz" TargetMode="External"/><Relationship Id="rId34" Type="http://schemas.openxmlformats.org/officeDocument/2006/relationships/hyperlink" Target="mailto:obecdarkovice@volny.cz" TargetMode="External"/><Relationship Id="rId7" Type="http://schemas.openxmlformats.org/officeDocument/2006/relationships/hyperlink" Target="mailto:projekty@osoblaha.cz" TargetMode="External"/><Relationship Id="rId12" Type="http://schemas.openxmlformats.org/officeDocument/2006/relationships/hyperlink" Target="mailto:starosta@teskovice.cz" TargetMode="External"/><Relationship Id="rId17" Type="http://schemas.openxmlformats.org/officeDocument/2006/relationships/hyperlink" Target="mailto:trckova@bonfinance.cz" TargetMode="External"/><Relationship Id="rId25" Type="http://schemas.openxmlformats.org/officeDocument/2006/relationships/hyperlink" Target="mailto:starosta@silherovice.cz" TargetMode="External"/><Relationship Id="rId33" Type="http://schemas.openxmlformats.org/officeDocument/2006/relationships/hyperlink" Target="mailto:starosta@pist.cz" TargetMode="External"/><Relationship Id="rId2" Type="http://schemas.openxmlformats.org/officeDocument/2006/relationships/hyperlink" Target="mailto:obec.bratrikovice@seznam.cz" TargetMode="External"/><Relationship Id="rId16" Type="http://schemas.openxmlformats.org/officeDocument/2006/relationships/hyperlink" Target="mailto:slavkov@iol.cz" TargetMode="External"/><Relationship Id="rId20" Type="http://schemas.openxmlformats.org/officeDocument/2006/relationships/hyperlink" Target="mailto:mestys@litultovice.cz" TargetMode="External"/><Relationship Id="rId29" Type="http://schemas.openxmlformats.org/officeDocument/2006/relationships/hyperlink" Target="mailto:monika.czepczorova@bukovec.cz" TargetMode="External"/><Relationship Id="rId1" Type="http://schemas.openxmlformats.org/officeDocument/2006/relationships/hyperlink" Target="mailto:starostka@neplachovice.cz" TargetMode="External"/><Relationship Id="rId6" Type="http://schemas.openxmlformats.org/officeDocument/2006/relationships/hyperlink" Target="mailto:ou@heraltice.net" TargetMode="External"/><Relationship Id="rId11" Type="http://schemas.openxmlformats.org/officeDocument/2006/relationships/hyperlink" Target="mailto:starosta@divcihrad.cz" TargetMode="External"/><Relationship Id="rId24" Type="http://schemas.openxmlformats.org/officeDocument/2006/relationships/hyperlink" Target="mailto:ivana.hrckova@seznam.cz" TargetMode="External"/><Relationship Id="rId32" Type="http://schemas.openxmlformats.org/officeDocument/2006/relationships/hyperlink" Target="mailto:starostka@jezdkovice.cz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kozusnik@repiste.eu" TargetMode="External"/><Relationship Id="rId15" Type="http://schemas.openxmlformats.org/officeDocument/2006/relationships/hyperlink" Target="mailto:urad@obecmelc.cz" TargetMode="External"/><Relationship Id="rId23" Type="http://schemas.openxmlformats.org/officeDocument/2006/relationships/hyperlink" Target="mailto:starosta@ticha.cz" TargetMode="External"/><Relationship Id="rId28" Type="http://schemas.openxmlformats.org/officeDocument/2006/relationships/hyperlink" Target="mailto:oustaraves@stara-ves.cz" TargetMode="External"/><Relationship Id="rId36" Type="http://schemas.openxmlformats.org/officeDocument/2006/relationships/hyperlink" Target="mailto:mistostarosta@palkovice.cz" TargetMode="External"/><Relationship Id="rId10" Type="http://schemas.openxmlformats.org/officeDocument/2006/relationships/hyperlink" Target="mailto:obec.st.herminovy@razdva.cz" TargetMode="External"/><Relationship Id="rId19" Type="http://schemas.openxmlformats.org/officeDocument/2006/relationships/hyperlink" Target="mailto:obec@jeseniknadodrou.cz" TargetMode="External"/><Relationship Id="rId31" Type="http://schemas.openxmlformats.org/officeDocument/2006/relationships/hyperlink" Target="mailto:urad@rohov.cz" TargetMode="External"/><Relationship Id="rId4" Type="http://schemas.openxmlformats.org/officeDocument/2006/relationships/hyperlink" Target="mailto:starosta@obecpisecna.cz" TargetMode="External"/><Relationship Id="rId9" Type="http://schemas.openxmlformats.org/officeDocument/2006/relationships/hyperlink" Target="mailto:starosta.hlinka@seznam.cz" TargetMode="External"/><Relationship Id="rId14" Type="http://schemas.openxmlformats.org/officeDocument/2006/relationships/hyperlink" Target="mailto:lukas.dedic@profaktum.cz" TargetMode="External"/><Relationship Id="rId22" Type="http://schemas.openxmlformats.org/officeDocument/2006/relationships/hyperlink" Target="mailto:obecsosnova@seznam.cz" TargetMode="External"/><Relationship Id="rId27" Type="http://schemas.openxmlformats.org/officeDocument/2006/relationships/hyperlink" Target="mailto:starosta@razova.cz" TargetMode="External"/><Relationship Id="rId30" Type="http://schemas.openxmlformats.org/officeDocument/2006/relationships/hyperlink" Target="mailto:starosta@obecstritez.cz" TargetMode="External"/><Relationship Id="rId35" Type="http://schemas.openxmlformats.org/officeDocument/2006/relationships/hyperlink" Target="mailto:mistostarosta@palk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6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8" sqref="E58"/>
    </sheetView>
  </sheetViews>
  <sheetFormatPr defaultRowHeight="15" x14ac:dyDescent="0.25"/>
  <cols>
    <col min="1" max="1" width="12.140625" customWidth="1"/>
    <col min="2" max="2" width="21" customWidth="1"/>
    <col min="3" max="3" width="29" hidden="1" customWidth="1"/>
    <col min="4" max="4" width="11.140625" customWidth="1"/>
    <col min="5" max="5" width="66.85546875" customWidth="1"/>
    <col min="6" max="6" width="15.28515625" customWidth="1"/>
    <col min="7" max="7" width="13.7109375" customWidth="1"/>
    <col min="8" max="8" width="14.85546875" customWidth="1"/>
    <col min="9" max="9" width="25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20.140625" customWidth="1"/>
    <col min="15" max="15" width="24.42578125" customWidth="1"/>
    <col min="16" max="17" width="27.140625" customWidth="1"/>
    <col min="18" max="18" width="28" customWidth="1"/>
    <col min="19" max="19" width="21.5703125" bestFit="1" customWidth="1"/>
    <col min="20" max="20" width="11.85546875" customWidth="1"/>
    <col min="21" max="21" width="17.42578125" style="69" customWidth="1"/>
    <col min="22" max="22" width="75.7109375" customWidth="1"/>
    <col min="23" max="23" width="49.140625" hidden="1" customWidth="1"/>
    <col min="24" max="24" width="19.7109375" hidden="1" customWidth="1"/>
    <col min="25" max="25" width="13.42578125" hidden="1" customWidth="1"/>
    <col min="26" max="28" width="0" hidden="1" customWidth="1"/>
    <col min="29" max="29" width="19.5703125" hidden="1" customWidth="1"/>
    <col min="30" max="30" width="12.42578125" hidden="1" customWidth="1"/>
  </cols>
  <sheetData>
    <row r="1" spans="1:30" x14ac:dyDescent="0.25">
      <c r="K1" s="55"/>
    </row>
    <row r="2" spans="1:30" ht="15.75" thickBot="1" x14ac:dyDescent="0.3"/>
    <row r="3" spans="1:30" ht="19.5" thickBot="1" x14ac:dyDescent="0.3">
      <c r="A3" s="52" t="s">
        <v>271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1"/>
      <c r="V3" s="50"/>
      <c r="W3" s="74"/>
    </row>
    <row r="4" spans="1:30" ht="108" customHeight="1" thickBot="1" x14ac:dyDescent="0.3">
      <c r="A4" s="6" t="s">
        <v>5</v>
      </c>
      <c r="B4" s="7" t="s">
        <v>0</v>
      </c>
      <c r="C4" s="7" t="s">
        <v>164</v>
      </c>
      <c r="D4" s="8" t="s">
        <v>8</v>
      </c>
      <c r="E4" s="8" t="s">
        <v>3</v>
      </c>
      <c r="F4" s="8" t="s">
        <v>131</v>
      </c>
      <c r="G4" s="11" t="s">
        <v>1</v>
      </c>
      <c r="H4" s="8" t="s">
        <v>2</v>
      </c>
      <c r="I4" s="9" t="s">
        <v>125</v>
      </c>
      <c r="J4" s="10" t="s">
        <v>244</v>
      </c>
      <c r="K4" s="11" t="s">
        <v>245</v>
      </c>
      <c r="L4" s="11" t="s">
        <v>126</v>
      </c>
      <c r="M4" s="11" t="s">
        <v>127</v>
      </c>
      <c r="N4" s="11" t="s">
        <v>243</v>
      </c>
      <c r="O4" s="11" t="s">
        <v>129</v>
      </c>
      <c r="P4" s="11" t="s">
        <v>162</v>
      </c>
      <c r="Q4" s="53" t="s">
        <v>130</v>
      </c>
      <c r="R4" s="10" t="s">
        <v>128</v>
      </c>
      <c r="S4" s="11" t="s">
        <v>9</v>
      </c>
      <c r="T4" s="11" t="s">
        <v>124</v>
      </c>
      <c r="U4" s="12" t="s">
        <v>265</v>
      </c>
      <c r="V4" s="12" t="s">
        <v>96</v>
      </c>
      <c r="W4" s="72" t="s">
        <v>163</v>
      </c>
      <c r="X4" s="72" t="s">
        <v>157</v>
      </c>
      <c r="Y4" s="72" t="s">
        <v>158</v>
      </c>
      <c r="Z4" s="72" t="s">
        <v>159</v>
      </c>
      <c r="AA4" s="72" t="s">
        <v>160</v>
      </c>
      <c r="AB4" s="72" t="s">
        <v>161</v>
      </c>
      <c r="AC4" s="81" t="s">
        <v>220</v>
      </c>
      <c r="AD4" s="82" t="s">
        <v>221</v>
      </c>
    </row>
    <row r="5" spans="1:30" ht="62.25" hidden="1" customHeight="1" x14ac:dyDescent="0.25">
      <c r="A5" s="20">
        <v>1</v>
      </c>
      <c r="B5" s="21" t="s">
        <v>11</v>
      </c>
      <c r="C5" s="76" t="s">
        <v>165</v>
      </c>
      <c r="D5" s="27" t="s">
        <v>35</v>
      </c>
      <c r="E5" s="21" t="s">
        <v>61</v>
      </c>
      <c r="F5" s="31" t="s">
        <v>132</v>
      </c>
      <c r="G5" s="27" t="s">
        <v>4</v>
      </c>
      <c r="H5" s="28" t="s">
        <v>88</v>
      </c>
      <c r="I5" s="29">
        <v>79443127.769999996</v>
      </c>
      <c r="J5" s="13">
        <f t="shared" ref="J5:J33" si="0">K5/I5</f>
        <v>0.36250000004248323</v>
      </c>
      <c r="K5" s="29">
        <v>28798133.82</v>
      </c>
      <c r="L5" s="29">
        <v>3000000</v>
      </c>
      <c r="M5" s="30">
        <f t="shared" ref="M5:M40" si="1">L5/K5</f>
        <v>0.10417341688705299</v>
      </c>
      <c r="N5" s="30">
        <f t="shared" ref="N5:N44" si="2">J5-O5</f>
        <v>0.32473713641650087</v>
      </c>
      <c r="O5" s="30">
        <f t="shared" ref="O5:O44" si="3">L5/I5</f>
        <v>3.7762863625982336E-2</v>
      </c>
      <c r="P5" s="30">
        <f t="shared" ref="P5:P44" si="4">1-J5</f>
        <v>0.63749999995751683</v>
      </c>
      <c r="Q5" s="29">
        <f t="shared" ref="Q5:Q34" si="5">L5/2</f>
        <v>1500000</v>
      </c>
      <c r="R5" s="45">
        <v>25798133.82</v>
      </c>
      <c r="S5" s="14" t="s">
        <v>95</v>
      </c>
      <c r="T5" s="31" t="s">
        <v>10</v>
      </c>
      <c r="U5" s="32">
        <f>48000000-L5</f>
        <v>45000000</v>
      </c>
      <c r="V5" s="42" t="s">
        <v>123</v>
      </c>
      <c r="W5" s="75" t="s">
        <v>205</v>
      </c>
      <c r="Y5" s="73">
        <v>43353</v>
      </c>
      <c r="AC5" s="83">
        <v>2019</v>
      </c>
      <c r="AD5" s="84"/>
    </row>
    <row r="6" spans="1:30" ht="62.25" hidden="1" customHeight="1" x14ac:dyDescent="0.25">
      <c r="A6" s="22">
        <v>2</v>
      </c>
      <c r="B6" s="23" t="s">
        <v>12</v>
      </c>
      <c r="C6" s="77" t="s">
        <v>166</v>
      </c>
      <c r="D6" s="33" t="s">
        <v>36</v>
      </c>
      <c r="E6" s="23" t="s">
        <v>62</v>
      </c>
      <c r="F6" s="37" t="s">
        <v>132</v>
      </c>
      <c r="G6" s="33" t="s">
        <v>4</v>
      </c>
      <c r="H6" s="34" t="s">
        <v>89</v>
      </c>
      <c r="I6" s="35">
        <v>1682689</v>
      </c>
      <c r="J6" s="15">
        <f t="shared" si="0"/>
        <v>0.6</v>
      </c>
      <c r="K6" s="35">
        <v>1009613.4</v>
      </c>
      <c r="L6" s="35">
        <v>807000</v>
      </c>
      <c r="M6" s="36">
        <f t="shared" si="1"/>
        <v>0.79931585694088447</v>
      </c>
      <c r="N6" s="36">
        <f t="shared" si="2"/>
        <v>0.12041048583546926</v>
      </c>
      <c r="O6" s="36">
        <f t="shared" si="3"/>
        <v>0.47958951416453072</v>
      </c>
      <c r="P6" s="36">
        <f t="shared" si="4"/>
        <v>0.4</v>
      </c>
      <c r="Q6" s="35">
        <f t="shared" si="5"/>
        <v>403500</v>
      </c>
      <c r="R6" s="46">
        <v>202613.4</v>
      </c>
      <c r="S6" s="16" t="s">
        <v>95</v>
      </c>
      <c r="T6" s="37" t="s">
        <v>10</v>
      </c>
      <c r="U6" s="38">
        <f t="shared" ref="U6:U38" si="6">U5-L6</f>
        <v>44193000</v>
      </c>
      <c r="V6" s="43" t="s">
        <v>122</v>
      </c>
      <c r="W6" s="75" t="s">
        <v>205</v>
      </c>
      <c r="X6" s="73">
        <v>43341</v>
      </c>
      <c r="Y6" s="73"/>
      <c r="AC6" s="85">
        <v>2020</v>
      </c>
      <c r="AD6" s="86"/>
    </row>
    <row r="7" spans="1:30" ht="62.25" hidden="1" customHeight="1" x14ac:dyDescent="0.25">
      <c r="A7" s="22">
        <v>3</v>
      </c>
      <c r="B7" s="23" t="s">
        <v>13</v>
      </c>
      <c r="C7" s="77" t="s">
        <v>167</v>
      </c>
      <c r="D7" s="33" t="s">
        <v>37</v>
      </c>
      <c r="E7" s="23" t="s">
        <v>63</v>
      </c>
      <c r="F7" s="37" t="s">
        <v>132</v>
      </c>
      <c r="G7" s="33" t="s">
        <v>4</v>
      </c>
      <c r="H7" s="34" t="s">
        <v>89</v>
      </c>
      <c r="I7" s="35">
        <v>8965614</v>
      </c>
      <c r="J7" s="15">
        <f t="shared" si="0"/>
        <v>0.60000000000000009</v>
      </c>
      <c r="K7" s="35">
        <v>5379368.4000000004</v>
      </c>
      <c r="L7" s="35">
        <v>1000000</v>
      </c>
      <c r="M7" s="36">
        <f t="shared" si="1"/>
        <v>0.18589542965676042</v>
      </c>
      <c r="N7" s="36">
        <f t="shared" si="2"/>
        <v>0.48846274220594382</v>
      </c>
      <c r="O7" s="36">
        <f t="shared" si="3"/>
        <v>0.11153725779405627</v>
      </c>
      <c r="P7" s="36">
        <f t="shared" si="4"/>
        <v>0.39999999999999991</v>
      </c>
      <c r="Q7" s="35">
        <f t="shared" si="5"/>
        <v>500000</v>
      </c>
      <c r="R7" s="46">
        <v>4379368.4000000004</v>
      </c>
      <c r="S7" s="16" t="s">
        <v>95</v>
      </c>
      <c r="T7" s="37" t="s">
        <v>10</v>
      </c>
      <c r="U7" s="38">
        <f t="shared" si="6"/>
        <v>43193000</v>
      </c>
      <c r="V7" s="43" t="s">
        <v>121</v>
      </c>
      <c r="W7" s="75" t="s">
        <v>211</v>
      </c>
      <c r="AC7" s="83">
        <v>2020</v>
      </c>
      <c r="AD7" s="84">
        <v>2018</v>
      </c>
    </row>
    <row r="8" spans="1:30" ht="62.25" hidden="1" customHeight="1" x14ac:dyDescent="0.25">
      <c r="A8" s="22">
        <v>4</v>
      </c>
      <c r="B8" s="23" t="s">
        <v>14</v>
      </c>
      <c r="C8" s="77" t="s">
        <v>168</v>
      </c>
      <c r="D8" s="33" t="s">
        <v>38</v>
      </c>
      <c r="E8" s="23" t="s">
        <v>64</v>
      </c>
      <c r="F8" s="37" t="s">
        <v>132</v>
      </c>
      <c r="G8" s="33" t="s">
        <v>4</v>
      </c>
      <c r="H8" s="33" t="s">
        <v>88</v>
      </c>
      <c r="I8" s="35">
        <v>60830400.479999997</v>
      </c>
      <c r="J8" s="15">
        <f t="shared" si="0"/>
        <v>0.36327098959779858</v>
      </c>
      <c r="K8" s="35">
        <v>22097919.780000001</v>
      </c>
      <c r="L8" s="35">
        <v>3000000</v>
      </c>
      <c r="M8" s="36">
        <f t="shared" si="1"/>
        <v>0.13575938504017865</v>
      </c>
      <c r="N8" s="36">
        <f t="shared" si="2"/>
        <v>0.31395354344706428</v>
      </c>
      <c r="O8" s="36">
        <f t="shared" si="3"/>
        <v>4.9317446150734273E-2</v>
      </c>
      <c r="P8" s="36">
        <f t="shared" si="4"/>
        <v>0.63672901040220142</v>
      </c>
      <c r="Q8" s="35">
        <f t="shared" si="5"/>
        <v>1500000</v>
      </c>
      <c r="R8" s="46">
        <v>19097919.780000001</v>
      </c>
      <c r="S8" s="16" t="s">
        <v>95</v>
      </c>
      <c r="T8" s="37" t="s">
        <v>10</v>
      </c>
      <c r="U8" s="38">
        <f t="shared" si="6"/>
        <v>40193000</v>
      </c>
      <c r="V8" s="43" t="s">
        <v>120</v>
      </c>
      <c r="W8" s="75" t="s">
        <v>196</v>
      </c>
      <c r="X8" t="s">
        <v>197</v>
      </c>
      <c r="AC8" s="85">
        <v>2020</v>
      </c>
      <c r="AD8" s="86"/>
    </row>
    <row r="9" spans="1:30" ht="62.25" hidden="1" customHeight="1" x14ac:dyDescent="0.25">
      <c r="A9" s="22">
        <v>5</v>
      </c>
      <c r="B9" s="23" t="s">
        <v>15</v>
      </c>
      <c r="C9" s="77" t="s">
        <v>169</v>
      </c>
      <c r="D9" s="33" t="s">
        <v>39</v>
      </c>
      <c r="E9" s="23" t="s">
        <v>65</v>
      </c>
      <c r="F9" s="37" t="s">
        <v>132</v>
      </c>
      <c r="G9" s="33" t="s">
        <v>4</v>
      </c>
      <c r="H9" s="34" t="s">
        <v>88</v>
      </c>
      <c r="I9" s="35">
        <v>48854712.859999999</v>
      </c>
      <c r="J9" s="15">
        <f t="shared" si="0"/>
        <v>0.36249999996417953</v>
      </c>
      <c r="K9" s="35">
        <v>17709833.41</v>
      </c>
      <c r="L9" s="35">
        <v>3000000</v>
      </c>
      <c r="M9" s="36">
        <f t="shared" si="1"/>
        <v>0.16939741501498404</v>
      </c>
      <c r="N9" s="36">
        <f t="shared" si="2"/>
        <v>0.30109343702731572</v>
      </c>
      <c r="O9" s="36">
        <f t="shared" si="3"/>
        <v>6.1406562936863814E-2</v>
      </c>
      <c r="P9" s="36">
        <f t="shared" si="4"/>
        <v>0.63750000003582041</v>
      </c>
      <c r="Q9" s="35">
        <f t="shared" si="5"/>
        <v>1500000</v>
      </c>
      <c r="R9" s="46">
        <v>14709833.41</v>
      </c>
      <c r="S9" s="16" t="s">
        <v>95</v>
      </c>
      <c r="T9" s="37" t="s">
        <v>10</v>
      </c>
      <c r="U9" s="38">
        <f t="shared" si="6"/>
        <v>37193000</v>
      </c>
      <c r="V9" s="43" t="s">
        <v>119</v>
      </c>
      <c r="W9" s="75" t="s">
        <v>200</v>
      </c>
      <c r="X9" s="73">
        <v>43346</v>
      </c>
      <c r="Y9" s="73">
        <v>43361</v>
      </c>
      <c r="AC9" s="83">
        <v>2021</v>
      </c>
      <c r="AD9" s="84"/>
    </row>
    <row r="10" spans="1:30" ht="62.25" hidden="1" customHeight="1" x14ac:dyDescent="0.25">
      <c r="A10" s="22">
        <v>6</v>
      </c>
      <c r="B10" s="23" t="s">
        <v>16</v>
      </c>
      <c r="C10" s="77" t="s">
        <v>170</v>
      </c>
      <c r="D10" s="33" t="s">
        <v>40</v>
      </c>
      <c r="E10" s="23" t="s">
        <v>66</v>
      </c>
      <c r="F10" s="37" t="s">
        <v>132</v>
      </c>
      <c r="G10" s="33" t="s">
        <v>4</v>
      </c>
      <c r="H10" s="34" t="s">
        <v>89</v>
      </c>
      <c r="I10" s="35">
        <v>3970874.83</v>
      </c>
      <c r="J10" s="15">
        <f t="shared" si="0"/>
        <v>0.65000000012591685</v>
      </c>
      <c r="K10" s="35">
        <v>2581068.64</v>
      </c>
      <c r="L10" s="35">
        <v>1000000</v>
      </c>
      <c r="M10" s="36">
        <f t="shared" si="1"/>
        <v>0.38743642245794746</v>
      </c>
      <c r="N10" s="36">
        <f t="shared" si="2"/>
        <v>0.39816632547946623</v>
      </c>
      <c r="O10" s="36">
        <f t="shared" si="3"/>
        <v>0.25183367464645062</v>
      </c>
      <c r="P10" s="36">
        <f t="shared" si="4"/>
        <v>0.34999999987408315</v>
      </c>
      <c r="Q10" s="35">
        <f t="shared" si="5"/>
        <v>500000</v>
      </c>
      <c r="R10" s="46">
        <v>1581068.64</v>
      </c>
      <c r="S10" s="16" t="s">
        <v>95</v>
      </c>
      <c r="T10" s="37" t="s">
        <v>10</v>
      </c>
      <c r="U10" s="38">
        <f t="shared" si="6"/>
        <v>36193000</v>
      </c>
      <c r="V10" s="43" t="s">
        <v>105</v>
      </c>
      <c r="W10" s="75" t="s">
        <v>199</v>
      </c>
      <c r="X10" s="73">
        <v>43346</v>
      </c>
      <c r="Y10" s="73">
        <v>43361</v>
      </c>
      <c r="AC10" s="85">
        <v>2019</v>
      </c>
      <c r="AD10" s="86"/>
    </row>
    <row r="11" spans="1:30" ht="62.25" hidden="1" customHeight="1" x14ac:dyDescent="0.25">
      <c r="A11" s="22">
        <v>7</v>
      </c>
      <c r="B11" s="23" t="s">
        <v>17</v>
      </c>
      <c r="C11" s="77" t="s">
        <v>171</v>
      </c>
      <c r="D11" s="33" t="s">
        <v>41</v>
      </c>
      <c r="E11" s="23" t="s">
        <v>67</v>
      </c>
      <c r="F11" s="37" t="s">
        <v>132</v>
      </c>
      <c r="G11" s="33" t="s">
        <v>87</v>
      </c>
      <c r="H11" s="34" t="s">
        <v>90</v>
      </c>
      <c r="I11" s="35">
        <v>16838594.510000002</v>
      </c>
      <c r="J11" s="15">
        <f t="shared" si="0"/>
        <v>0.58000000024942699</v>
      </c>
      <c r="K11" s="35">
        <v>9766384.8200000003</v>
      </c>
      <c r="L11" s="35">
        <v>1000000</v>
      </c>
      <c r="M11" s="36">
        <f t="shared" si="1"/>
        <v>0.1023920333296881</v>
      </c>
      <c r="N11" s="36">
        <f t="shared" si="2"/>
        <v>0.52061262089266858</v>
      </c>
      <c r="O11" s="36">
        <f t="shared" si="3"/>
        <v>5.9387379356758432E-2</v>
      </c>
      <c r="P11" s="36">
        <f t="shared" si="4"/>
        <v>0.41999999975057301</v>
      </c>
      <c r="Q11" s="35">
        <f t="shared" si="5"/>
        <v>500000</v>
      </c>
      <c r="R11" s="46">
        <v>8766384.8200000003</v>
      </c>
      <c r="S11" s="16" t="s">
        <v>95</v>
      </c>
      <c r="T11" s="37" t="s">
        <v>94</v>
      </c>
      <c r="U11" s="38">
        <f t="shared" si="6"/>
        <v>35193000</v>
      </c>
      <c r="V11" s="43" t="s">
        <v>98</v>
      </c>
      <c r="W11" s="75" t="s">
        <v>213</v>
      </c>
      <c r="X11" s="73">
        <v>43355</v>
      </c>
      <c r="AC11" s="83">
        <v>2019</v>
      </c>
      <c r="AD11" s="84"/>
    </row>
    <row r="12" spans="1:30" ht="62.25" hidden="1" customHeight="1" x14ac:dyDescent="0.25">
      <c r="A12" s="22">
        <v>8</v>
      </c>
      <c r="B12" s="23" t="s">
        <v>18</v>
      </c>
      <c r="C12" s="77" t="s">
        <v>172</v>
      </c>
      <c r="D12" s="33" t="s">
        <v>42</v>
      </c>
      <c r="E12" s="23" t="s">
        <v>68</v>
      </c>
      <c r="F12" s="37" t="s">
        <v>132</v>
      </c>
      <c r="G12" s="33" t="s">
        <v>4</v>
      </c>
      <c r="H12" s="33" t="s">
        <v>88</v>
      </c>
      <c r="I12" s="35">
        <v>151292991.61000001</v>
      </c>
      <c r="J12" s="15">
        <f t="shared" si="0"/>
        <v>0.36250000000908827</v>
      </c>
      <c r="K12" s="35">
        <v>54843709.460000001</v>
      </c>
      <c r="L12" s="35">
        <v>3000000</v>
      </c>
      <c r="M12" s="36">
        <f t="shared" si="1"/>
        <v>5.4700895135257686E-2</v>
      </c>
      <c r="N12" s="36">
        <f t="shared" si="2"/>
        <v>0.34267092552206024</v>
      </c>
      <c r="O12" s="36">
        <f t="shared" si="3"/>
        <v>1.9829074487028048E-2</v>
      </c>
      <c r="P12" s="36">
        <f t="shared" si="4"/>
        <v>0.63749999999091167</v>
      </c>
      <c r="Q12" s="35">
        <f t="shared" si="5"/>
        <v>1500000</v>
      </c>
      <c r="R12" s="46">
        <v>51843709.460000001</v>
      </c>
      <c r="S12" s="16" t="s">
        <v>95</v>
      </c>
      <c r="T12" s="37" t="s">
        <v>10</v>
      </c>
      <c r="U12" s="38">
        <f t="shared" si="6"/>
        <v>32193000</v>
      </c>
      <c r="V12" s="43" t="s">
        <v>99</v>
      </c>
      <c r="W12" s="75" t="s">
        <v>218</v>
      </c>
      <c r="X12" s="73">
        <v>43346</v>
      </c>
      <c r="Y12" s="73">
        <v>43361</v>
      </c>
      <c r="AC12" s="85">
        <v>2020</v>
      </c>
      <c r="AD12" s="86"/>
    </row>
    <row r="13" spans="1:30" ht="62.25" hidden="1" customHeight="1" x14ac:dyDescent="0.25">
      <c r="A13" s="22">
        <v>9</v>
      </c>
      <c r="B13" s="23" t="s">
        <v>19</v>
      </c>
      <c r="C13" s="77" t="s">
        <v>173</v>
      </c>
      <c r="D13" s="33" t="s">
        <v>43</v>
      </c>
      <c r="E13" s="23" t="s">
        <v>69</v>
      </c>
      <c r="F13" s="37" t="s">
        <v>132</v>
      </c>
      <c r="G13" s="33" t="s">
        <v>87</v>
      </c>
      <c r="H13" s="34" t="s">
        <v>90</v>
      </c>
      <c r="I13" s="35">
        <v>4124022</v>
      </c>
      <c r="J13" s="15">
        <f t="shared" si="0"/>
        <v>0.58000005819561584</v>
      </c>
      <c r="K13" s="35">
        <v>2391933</v>
      </c>
      <c r="L13" s="35">
        <v>1000000</v>
      </c>
      <c r="M13" s="36">
        <f t="shared" si="1"/>
        <v>0.41807191087710233</v>
      </c>
      <c r="N13" s="36">
        <f t="shared" si="2"/>
        <v>0.33751832555694417</v>
      </c>
      <c r="O13" s="36">
        <f t="shared" si="3"/>
        <v>0.24248173263867168</v>
      </c>
      <c r="P13" s="36">
        <f t="shared" si="4"/>
        <v>0.41999994180438416</v>
      </c>
      <c r="Q13" s="35">
        <f t="shared" si="5"/>
        <v>500000</v>
      </c>
      <c r="R13" s="46">
        <v>1391933</v>
      </c>
      <c r="S13" s="16" t="s">
        <v>95</v>
      </c>
      <c r="T13" s="37" t="s">
        <v>94</v>
      </c>
      <c r="U13" s="38">
        <f t="shared" si="6"/>
        <v>31193000</v>
      </c>
      <c r="V13" s="43" t="s">
        <v>118</v>
      </c>
      <c r="W13" s="75" t="s">
        <v>205</v>
      </c>
      <c r="X13" s="73">
        <v>43346</v>
      </c>
      <c r="Y13" s="73">
        <v>43361</v>
      </c>
      <c r="AC13" s="83">
        <v>2019</v>
      </c>
      <c r="AD13" s="84"/>
    </row>
    <row r="14" spans="1:30" ht="62.25" hidden="1" customHeight="1" x14ac:dyDescent="0.25">
      <c r="A14" s="22">
        <v>10</v>
      </c>
      <c r="B14" s="56" t="s">
        <v>20</v>
      </c>
      <c r="C14" s="78" t="s">
        <v>174</v>
      </c>
      <c r="D14" s="33" t="s">
        <v>44</v>
      </c>
      <c r="E14" s="23" t="s">
        <v>70</v>
      </c>
      <c r="F14" s="37" t="s">
        <v>132</v>
      </c>
      <c r="G14" s="33" t="s">
        <v>4</v>
      </c>
      <c r="H14" s="34" t="s">
        <v>91</v>
      </c>
      <c r="I14" s="35">
        <v>4172338.23</v>
      </c>
      <c r="J14" s="15">
        <f t="shared" si="0"/>
        <v>0.15000002288884426</v>
      </c>
      <c r="K14" s="35">
        <v>625850.82999999996</v>
      </c>
      <c r="L14" s="35">
        <v>500000</v>
      </c>
      <c r="M14" s="36">
        <f t="shared" si="1"/>
        <v>0.79891241815561709</v>
      </c>
      <c r="N14" s="36">
        <f t="shared" si="2"/>
        <v>3.0163141879319774E-2</v>
      </c>
      <c r="O14" s="36">
        <f t="shared" si="3"/>
        <v>0.11983688100952448</v>
      </c>
      <c r="P14" s="36">
        <f t="shared" si="4"/>
        <v>0.84999997711115571</v>
      </c>
      <c r="Q14" s="35">
        <f t="shared" si="5"/>
        <v>250000</v>
      </c>
      <c r="R14" s="46">
        <v>125850.83</v>
      </c>
      <c r="S14" s="16" t="s">
        <v>95</v>
      </c>
      <c r="T14" s="37" t="s">
        <v>10</v>
      </c>
      <c r="U14" s="38">
        <f t="shared" si="6"/>
        <v>30693000</v>
      </c>
      <c r="V14" s="43" t="s">
        <v>100</v>
      </c>
      <c r="W14" s="75" t="s">
        <v>207</v>
      </c>
      <c r="X14" s="73">
        <v>43314</v>
      </c>
      <c r="Y14" s="73">
        <v>43326</v>
      </c>
      <c r="AC14" s="85">
        <v>2019</v>
      </c>
      <c r="AD14" s="86"/>
    </row>
    <row r="15" spans="1:30" ht="62.25" hidden="1" customHeight="1" x14ac:dyDescent="0.25">
      <c r="A15" s="22">
        <v>11</v>
      </c>
      <c r="B15" s="23" t="s">
        <v>21</v>
      </c>
      <c r="C15" s="77" t="s">
        <v>175</v>
      </c>
      <c r="D15" s="33" t="s">
        <v>45</v>
      </c>
      <c r="E15" s="23" t="s">
        <v>71</v>
      </c>
      <c r="F15" s="37" t="s">
        <v>132</v>
      </c>
      <c r="G15" s="33" t="s">
        <v>87</v>
      </c>
      <c r="H15" s="34" t="s">
        <v>90</v>
      </c>
      <c r="I15" s="35">
        <v>6378253</v>
      </c>
      <c r="J15" s="15">
        <f t="shared" si="0"/>
        <v>0.68499995218126342</v>
      </c>
      <c r="K15" s="35">
        <v>4369103</v>
      </c>
      <c r="L15" s="35">
        <v>1000000</v>
      </c>
      <c r="M15" s="36">
        <f t="shared" si="1"/>
        <v>0.22887993256281666</v>
      </c>
      <c r="N15" s="36">
        <f t="shared" si="2"/>
        <v>0.52821720932048322</v>
      </c>
      <c r="O15" s="36">
        <f t="shared" si="3"/>
        <v>0.15678274286078023</v>
      </c>
      <c r="P15" s="36">
        <f t="shared" si="4"/>
        <v>0.31500004781873658</v>
      </c>
      <c r="Q15" s="35">
        <f t="shared" si="5"/>
        <v>500000</v>
      </c>
      <c r="R15" s="46">
        <v>3369103</v>
      </c>
      <c r="S15" s="16" t="s">
        <v>95</v>
      </c>
      <c r="T15" s="37" t="s">
        <v>94</v>
      </c>
      <c r="U15" s="38">
        <f t="shared" si="6"/>
        <v>29693000</v>
      </c>
      <c r="V15" s="43" t="s">
        <v>101</v>
      </c>
      <c r="W15" s="75" t="s">
        <v>208</v>
      </c>
      <c r="X15" s="73">
        <v>43308</v>
      </c>
      <c r="Y15" s="73">
        <v>43326</v>
      </c>
      <c r="AC15" s="83">
        <v>2020</v>
      </c>
      <c r="AD15" s="84"/>
    </row>
    <row r="16" spans="1:30" ht="62.25" hidden="1" customHeight="1" x14ac:dyDescent="0.25">
      <c r="A16" s="22">
        <v>12</v>
      </c>
      <c r="B16" s="56" t="s">
        <v>22</v>
      </c>
      <c r="C16" s="78" t="s">
        <v>176</v>
      </c>
      <c r="D16" s="33" t="s">
        <v>46</v>
      </c>
      <c r="E16" s="23" t="s">
        <v>72</v>
      </c>
      <c r="F16" s="37" t="s">
        <v>132</v>
      </c>
      <c r="G16" s="33" t="s">
        <v>87</v>
      </c>
      <c r="H16" s="34" t="s">
        <v>92</v>
      </c>
      <c r="I16" s="35">
        <v>10121166</v>
      </c>
      <c r="J16" s="15">
        <f t="shared" si="0"/>
        <v>0.10003788101094281</v>
      </c>
      <c r="K16" s="35">
        <v>1012500</v>
      </c>
      <c r="L16" s="35">
        <v>810000</v>
      </c>
      <c r="M16" s="36">
        <f t="shared" si="1"/>
        <v>0.8</v>
      </c>
      <c r="N16" s="36">
        <f t="shared" si="2"/>
        <v>2.0007576202188557E-2</v>
      </c>
      <c r="O16" s="36">
        <f t="shared" si="3"/>
        <v>8.0030304808754255E-2</v>
      </c>
      <c r="P16" s="36">
        <f t="shared" si="4"/>
        <v>0.8999621189890572</v>
      </c>
      <c r="Q16" s="35">
        <f t="shared" si="5"/>
        <v>405000</v>
      </c>
      <c r="R16" s="46">
        <v>202500</v>
      </c>
      <c r="S16" s="16" t="s">
        <v>95</v>
      </c>
      <c r="T16" s="37" t="s">
        <v>10</v>
      </c>
      <c r="U16" s="38">
        <f t="shared" si="6"/>
        <v>28883000</v>
      </c>
      <c r="V16" s="43" t="s">
        <v>117</v>
      </c>
      <c r="W16" s="75" t="s">
        <v>219</v>
      </c>
      <c r="X16" s="73">
        <v>43354</v>
      </c>
      <c r="Y16" s="73"/>
      <c r="AC16" s="85">
        <v>2021</v>
      </c>
      <c r="AD16" s="86"/>
    </row>
    <row r="17" spans="1:30" ht="62.25" hidden="1" customHeight="1" x14ac:dyDescent="0.25">
      <c r="A17" s="22">
        <v>13</v>
      </c>
      <c r="B17" s="56" t="s">
        <v>23</v>
      </c>
      <c r="C17" s="78" t="s">
        <v>177</v>
      </c>
      <c r="D17" s="33" t="s">
        <v>47</v>
      </c>
      <c r="E17" s="23" t="s">
        <v>73</v>
      </c>
      <c r="F17" s="37" t="s">
        <v>132</v>
      </c>
      <c r="G17" s="33" t="s">
        <v>87</v>
      </c>
      <c r="H17" s="34" t="s">
        <v>92</v>
      </c>
      <c r="I17" s="35">
        <v>3976401</v>
      </c>
      <c r="J17" s="15">
        <f t="shared" si="0"/>
        <v>9.999997485163091E-2</v>
      </c>
      <c r="K17" s="35">
        <v>397640</v>
      </c>
      <c r="L17" s="35">
        <v>318000</v>
      </c>
      <c r="M17" s="36">
        <f t="shared" si="1"/>
        <v>0.79971833819535254</v>
      </c>
      <c r="N17" s="36">
        <f t="shared" si="2"/>
        <v>2.002816114370759E-2</v>
      </c>
      <c r="O17" s="36">
        <f t="shared" si="3"/>
        <v>7.997181370792332E-2</v>
      </c>
      <c r="P17" s="36">
        <f t="shared" si="4"/>
        <v>0.90000002514836908</v>
      </c>
      <c r="Q17" s="35">
        <f t="shared" si="5"/>
        <v>159000</v>
      </c>
      <c r="R17" s="46">
        <v>79640</v>
      </c>
      <c r="S17" s="16" t="s">
        <v>95</v>
      </c>
      <c r="T17" s="37" t="s">
        <v>10</v>
      </c>
      <c r="U17" s="38">
        <f t="shared" si="6"/>
        <v>28565000</v>
      </c>
      <c r="V17" s="43" t="s">
        <v>116</v>
      </c>
      <c r="W17" s="75" t="s">
        <v>216</v>
      </c>
      <c r="X17" s="75" t="s">
        <v>204</v>
      </c>
      <c r="AC17" s="83">
        <v>2019</v>
      </c>
      <c r="AD17" s="84">
        <v>2018</v>
      </c>
    </row>
    <row r="18" spans="1:30" ht="62.25" hidden="1" customHeight="1" x14ac:dyDescent="0.25">
      <c r="A18" s="22">
        <v>14</v>
      </c>
      <c r="B18" s="23" t="s">
        <v>24</v>
      </c>
      <c r="C18" s="77" t="s">
        <v>178</v>
      </c>
      <c r="D18" s="33" t="s">
        <v>48</v>
      </c>
      <c r="E18" s="23" t="s">
        <v>74</v>
      </c>
      <c r="F18" s="37" t="s">
        <v>132</v>
      </c>
      <c r="G18" s="33" t="s">
        <v>87</v>
      </c>
      <c r="H18" s="34" t="s">
        <v>92</v>
      </c>
      <c r="I18" s="35">
        <v>2597305.7999999998</v>
      </c>
      <c r="J18" s="15">
        <f t="shared" si="0"/>
        <v>9.9697971644309269E-2</v>
      </c>
      <c r="K18" s="35">
        <v>258946.12</v>
      </c>
      <c r="L18" s="35">
        <v>207000</v>
      </c>
      <c r="M18" s="36">
        <f t="shared" si="1"/>
        <v>0.79939409789187033</v>
      </c>
      <c r="N18" s="36">
        <f t="shared" si="2"/>
        <v>2.0000001540057391E-2</v>
      </c>
      <c r="O18" s="36">
        <f t="shared" si="3"/>
        <v>7.9697970104251878E-2</v>
      </c>
      <c r="P18" s="36">
        <f t="shared" si="4"/>
        <v>0.90030202835569073</v>
      </c>
      <c r="Q18" s="35">
        <f t="shared" si="5"/>
        <v>103500</v>
      </c>
      <c r="R18" s="46">
        <v>51946.12</v>
      </c>
      <c r="S18" s="16" t="s">
        <v>95</v>
      </c>
      <c r="T18" s="37" t="s">
        <v>10</v>
      </c>
      <c r="U18" s="38">
        <f t="shared" si="6"/>
        <v>28358000</v>
      </c>
      <c r="V18" s="43" t="s">
        <v>106</v>
      </c>
      <c r="W18" s="75" t="s">
        <v>202</v>
      </c>
      <c r="X18" s="73">
        <v>43346</v>
      </c>
      <c r="Y18" s="73">
        <v>43361</v>
      </c>
      <c r="AC18" s="85">
        <v>2018</v>
      </c>
      <c r="AD18" s="86"/>
    </row>
    <row r="19" spans="1:30" ht="62.25" hidden="1" customHeight="1" x14ac:dyDescent="0.25">
      <c r="A19" s="22">
        <v>15</v>
      </c>
      <c r="B19" s="23" t="s">
        <v>25</v>
      </c>
      <c r="C19" s="77" t="s">
        <v>179</v>
      </c>
      <c r="D19" s="33" t="s">
        <v>49</v>
      </c>
      <c r="E19" s="23" t="s">
        <v>75</v>
      </c>
      <c r="F19" s="37" t="s">
        <v>132</v>
      </c>
      <c r="G19" s="33" t="s">
        <v>87</v>
      </c>
      <c r="H19" s="34" t="s">
        <v>90</v>
      </c>
      <c r="I19" s="35">
        <v>3318055</v>
      </c>
      <c r="J19" s="15">
        <f t="shared" si="0"/>
        <v>0.685000097948949</v>
      </c>
      <c r="K19" s="35">
        <v>2272868</v>
      </c>
      <c r="L19" s="35">
        <v>1000000</v>
      </c>
      <c r="M19" s="36">
        <f t="shared" si="1"/>
        <v>0.43997275688689358</v>
      </c>
      <c r="N19" s="36">
        <f t="shared" si="2"/>
        <v>0.38361871638655781</v>
      </c>
      <c r="O19" s="36">
        <f t="shared" si="3"/>
        <v>0.30138138156239119</v>
      </c>
      <c r="P19" s="36">
        <f t="shared" si="4"/>
        <v>0.314999902051051</v>
      </c>
      <c r="Q19" s="35">
        <f t="shared" si="5"/>
        <v>500000</v>
      </c>
      <c r="R19" s="46">
        <v>1272868</v>
      </c>
      <c r="S19" s="16" t="s">
        <v>95</v>
      </c>
      <c r="T19" s="37" t="s">
        <v>94</v>
      </c>
      <c r="U19" s="38">
        <f t="shared" si="6"/>
        <v>27358000</v>
      </c>
      <c r="V19" s="43" t="s">
        <v>102</v>
      </c>
      <c r="W19" s="75" t="s">
        <v>210</v>
      </c>
      <c r="Y19" s="73">
        <v>43353</v>
      </c>
      <c r="AC19" s="83">
        <v>2018</v>
      </c>
      <c r="AD19" s="84"/>
    </row>
    <row r="20" spans="1:30" ht="62.25" hidden="1" customHeight="1" x14ac:dyDescent="0.25">
      <c r="A20" s="22">
        <v>16</v>
      </c>
      <c r="B20" s="23" t="s">
        <v>26</v>
      </c>
      <c r="C20" s="77" t="s">
        <v>180</v>
      </c>
      <c r="D20" s="33" t="s">
        <v>50</v>
      </c>
      <c r="E20" s="23" t="s">
        <v>76</v>
      </c>
      <c r="F20" s="37" t="s">
        <v>132</v>
      </c>
      <c r="G20" s="33" t="s">
        <v>4</v>
      </c>
      <c r="H20" s="34" t="s">
        <v>88</v>
      </c>
      <c r="I20" s="35">
        <v>28227680.640000001</v>
      </c>
      <c r="J20" s="15">
        <f t="shared" si="0"/>
        <v>0.15000000014170486</v>
      </c>
      <c r="K20" s="35">
        <v>4234152.0999999996</v>
      </c>
      <c r="L20" s="35">
        <v>3000000</v>
      </c>
      <c r="M20" s="36">
        <f t="shared" si="1"/>
        <v>0.7085243820126349</v>
      </c>
      <c r="N20" s="36">
        <f t="shared" si="2"/>
        <v>4.3721342739408281E-2</v>
      </c>
      <c r="O20" s="36">
        <f t="shared" si="3"/>
        <v>0.10627865740229658</v>
      </c>
      <c r="P20" s="36">
        <f t="shared" si="4"/>
        <v>0.84999999985829511</v>
      </c>
      <c r="Q20" s="35">
        <f t="shared" si="5"/>
        <v>1500000</v>
      </c>
      <c r="R20" s="46">
        <v>1234152.1000000001</v>
      </c>
      <c r="S20" s="16" t="s">
        <v>95</v>
      </c>
      <c r="T20" s="37" t="s">
        <v>10</v>
      </c>
      <c r="U20" s="38">
        <f t="shared" si="6"/>
        <v>24358000</v>
      </c>
      <c r="V20" s="43" t="s">
        <v>115</v>
      </c>
      <c r="W20" s="75" t="s">
        <v>198</v>
      </c>
      <c r="X20" s="73">
        <v>43346</v>
      </c>
      <c r="Y20" s="73">
        <v>43361</v>
      </c>
      <c r="AC20" s="85">
        <v>2020</v>
      </c>
      <c r="AD20" s="86"/>
    </row>
    <row r="21" spans="1:30" ht="62.25" hidden="1" customHeight="1" x14ac:dyDescent="0.25">
      <c r="A21" s="22">
        <v>17</v>
      </c>
      <c r="B21" s="23" t="s">
        <v>27</v>
      </c>
      <c r="C21" s="77" t="s">
        <v>181</v>
      </c>
      <c r="D21" s="33" t="s">
        <v>51</v>
      </c>
      <c r="E21" s="23" t="s">
        <v>77</v>
      </c>
      <c r="F21" s="37" t="s">
        <v>132</v>
      </c>
      <c r="G21" s="33" t="s">
        <v>4</v>
      </c>
      <c r="H21" s="34" t="s">
        <v>88</v>
      </c>
      <c r="I21" s="35">
        <v>19163112.079999998</v>
      </c>
      <c r="J21" s="15">
        <f t="shared" si="0"/>
        <v>0.15000000041746872</v>
      </c>
      <c r="K21" s="35">
        <v>2874466.82</v>
      </c>
      <c r="L21" s="35">
        <v>2299000</v>
      </c>
      <c r="M21" s="36">
        <f t="shared" si="1"/>
        <v>0.79980050004543113</v>
      </c>
      <c r="N21" s="36">
        <f t="shared" si="2"/>
        <v>3.0029925076762359E-2</v>
      </c>
      <c r="O21" s="36">
        <f t="shared" si="3"/>
        <v>0.11997007534070636</v>
      </c>
      <c r="P21" s="36">
        <f t="shared" si="4"/>
        <v>0.84999999958253125</v>
      </c>
      <c r="Q21" s="35">
        <f t="shared" si="5"/>
        <v>1149500</v>
      </c>
      <c r="R21" s="46">
        <v>575466.81999999995</v>
      </c>
      <c r="S21" s="16" t="s">
        <v>95</v>
      </c>
      <c r="T21" s="37" t="s">
        <v>10</v>
      </c>
      <c r="U21" s="38">
        <f t="shared" si="6"/>
        <v>22059000</v>
      </c>
      <c r="V21" s="43" t="s">
        <v>107</v>
      </c>
      <c r="W21" s="75" t="s">
        <v>198</v>
      </c>
      <c r="AC21" s="83">
        <v>2020</v>
      </c>
      <c r="AD21" s="84">
        <v>2019</v>
      </c>
    </row>
    <row r="22" spans="1:30" ht="62.25" hidden="1" customHeight="1" x14ac:dyDescent="0.25">
      <c r="A22" s="22">
        <v>18</v>
      </c>
      <c r="B22" s="23" t="s">
        <v>28</v>
      </c>
      <c r="C22" s="77" t="s">
        <v>182</v>
      </c>
      <c r="D22" s="33" t="s">
        <v>52</v>
      </c>
      <c r="E22" s="23" t="s">
        <v>78</v>
      </c>
      <c r="F22" s="37" t="s">
        <v>132</v>
      </c>
      <c r="G22" s="33" t="s">
        <v>4</v>
      </c>
      <c r="H22" s="33" t="s">
        <v>88</v>
      </c>
      <c r="I22" s="35">
        <v>35311691.590000004</v>
      </c>
      <c r="J22" s="15">
        <f t="shared" si="0"/>
        <v>0.36250000024425338</v>
      </c>
      <c r="K22" s="35">
        <v>12800488.210000001</v>
      </c>
      <c r="L22" s="35">
        <v>3000000</v>
      </c>
      <c r="M22" s="36">
        <f t="shared" si="1"/>
        <v>0.23436606094885812</v>
      </c>
      <c r="N22" s="36">
        <f t="shared" si="2"/>
        <v>0.27754230309304762</v>
      </c>
      <c r="O22" s="36">
        <f t="shared" si="3"/>
        <v>8.4957697151205769E-2</v>
      </c>
      <c r="P22" s="36">
        <f t="shared" si="4"/>
        <v>0.63749999975574667</v>
      </c>
      <c r="Q22" s="35">
        <f t="shared" si="5"/>
        <v>1500000</v>
      </c>
      <c r="R22" s="46">
        <v>9800488.2100000009</v>
      </c>
      <c r="S22" s="16" t="s">
        <v>95</v>
      </c>
      <c r="T22" s="37" t="s">
        <v>10</v>
      </c>
      <c r="U22" s="38">
        <f t="shared" si="6"/>
        <v>19059000</v>
      </c>
      <c r="V22" s="43" t="s">
        <v>108</v>
      </c>
      <c r="W22" s="75" t="s">
        <v>217</v>
      </c>
      <c r="Y22" s="73">
        <v>43353</v>
      </c>
      <c r="AC22" s="85">
        <v>2019</v>
      </c>
      <c r="AD22" s="86"/>
    </row>
    <row r="23" spans="1:30" ht="62.25" hidden="1" customHeight="1" x14ac:dyDescent="0.25">
      <c r="A23" s="22">
        <v>19</v>
      </c>
      <c r="B23" s="23" t="s">
        <v>29</v>
      </c>
      <c r="C23" s="77" t="s">
        <v>183</v>
      </c>
      <c r="D23" s="33" t="s">
        <v>53</v>
      </c>
      <c r="E23" s="23" t="s">
        <v>79</v>
      </c>
      <c r="F23" s="37" t="s">
        <v>132</v>
      </c>
      <c r="G23" s="33" t="s">
        <v>4</v>
      </c>
      <c r="H23" s="34" t="s">
        <v>89</v>
      </c>
      <c r="I23" s="35">
        <v>4380987</v>
      </c>
      <c r="J23" s="15">
        <f t="shared" si="0"/>
        <v>0.64999999999999991</v>
      </c>
      <c r="K23" s="35">
        <v>2847641.55</v>
      </c>
      <c r="L23" s="35">
        <v>1000000</v>
      </c>
      <c r="M23" s="36">
        <f t="shared" si="1"/>
        <v>0.35116779357289546</v>
      </c>
      <c r="N23" s="36">
        <f t="shared" si="2"/>
        <v>0.42174093417761788</v>
      </c>
      <c r="O23" s="36">
        <f t="shared" si="3"/>
        <v>0.22825906582238203</v>
      </c>
      <c r="P23" s="36">
        <f t="shared" si="4"/>
        <v>0.35000000000000009</v>
      </c>
      <c r="Q23" s="35">
        <f t="shared" si="5"/>
        <v>500000</v>
      </c>
      <c r="R23" s="46">
        <v>1847641.55</v>
      </c>
      <c r="S23" s="16" t="s">
        <v>95</v>
      </c>
      <c r="T23" s="37" t="s">
        <v>94</v>
      </c>
      <c r="U23" s="38">
        <f t="shared" si="6"/>
        <v>18059000</v>
      </c>
      <c r="V23" s="43" t="s">
        <v>103</v>
      </c>
      <c r="W23" s="75" t="s">
        <v>198</v>
      </c>
      <c r="X23" s="73">
        <v>43357</v>
      </c>
      <c r="AC23" s="83">
        <v>2021</v>
      </c>
      <c r="AD23" s="84"/>
    </row>
    <row r="24" spans="1:30" ht="62.25" hidden="1" customHeight="1" x14ac:dyDescent="0.25">
      <c r="A24" s="22">
        <v>20</v>
      </c>
      <c r="B24" s="23" t="s">
        <v>7</v>
      </c>
      <c r="C24" s="77" t="s">
        <v>184</v>
      </c>
      <c r="D24" s="33" t="s">
        <v>54</v>
      </c>
      <c r="E24" s="23" t="s">
        <v>80</v>
      </c>
      <c r="F24" s="37" t="s">
        <v>132</v>
      </c>
      <c r="G24" s="33" t="s">
        <v>4</v>
      </c>
      <c r="H24" s="34" t="s">
        <v>89</v>
      </c>
      <c r="I24" s="35">
        <v>935155</v>
      </c>
      <c r="J24" s="15">
        <f t="shared" si="0"/>
        <v>0.3</v>
      </c>
      <c r="K24" s="35">
        <v>280546.5</v>
      </c>
      <c r="L24" s="35">
        <v>224000</v>
      </c>
      <c r="M24" s="36">
        <f t="shared" si="1"/>
        <v>0.79844161306592665</v>
      </c>
      <c r="N24" s="36">
        <f t="shared" si="2"/>
        <v>6.0467516080221995E-2</v>
      </c>
      <c r="O24" s="36">
        <f t="shared" si="3"/>
        <v>0.23953248391977799</v>
      </c>
      <c r="P24" s="36">
        <f t="shared" si="4"/>
        <v>0.7</v>
      </c>
      <c r="Q24" s="35">
        <f t="shared" si="5"/>
        <v>112000</v>
      </c>
      <c r="R24" s="46">
        <v>56546.5</v>
      </c>
      <c r="S24" s="16" t="s">
        <v>95</v>
      </c>
      <c r="T24" s="37" t="s">
        <v>10</v>
      </c>
      <c r="U24" s="38">
        <f t="shared" si="6"/>
        <v>17835000</v>
      </c>
      <c r="V24" s="43" t="s">
        <v>104</v>
      </c>
      <c r="W24" s="75" t="s">
        <v>204</v>
      </c>
      <c r="AC24" s="85">
        <v>2020</v>
      </c>
      <c r="AD24" s="86">
        <v>2019</v>
      </c>
    </row>
    <row r="25" spans="1:30" ht="62.25" hidden="1" customHeight="1" x14ac:dyDescent="0.25">
      <c r="A25" s="22">
        <v>21</v>
      </c>
      <c r="B25" s="23" t="s">
        <v>30</v>
      </c>
      <c r="C25" s="77" t="s">
        <v>185</v>
      </c>
      <c r="D25" s="33" t="s">
        <v>55</v>
      </c>
      <c r="E25" s="23" t="s">
        <v>81</v>
      </c>
      <c r="F25" s="37" t="s">
        <v>132</v>
      </c>
      <c r="G25" s="33" t="s">
        <v>4</v>
      </c>
      <c r="H25" s="34" t="s">
        <v>93</v>
      </c>
      <c r="I25" s="35">
        <v>4556984</v>
      </c>
      <c r="J25" s="15">
        <f t="shared" si="0"/>
        <v>0.15</v>
      </c>
      <c r="K25" s="35">
        <v>683547.6</v>
      </c>
      <c r="L25" s="35">
        <v>540000</v>
      </c>
      <c r="M25" s="36">
        <f t="shared" si="1"/>
        <v>0.78999619046281488</v>
      </c>
      <c r="N25" s="36">
        <f t="shared" si="2"/>
        <v>3.1500571430577759E-2</v>
      </c>
      <c r="O25" s="36">
        <f t="shared" si="3"/>
        <v>0.11849942856942224</v>
      </c>
      <c r="P25" s="36">
        <f t="shared" si="4"/>
        <v>0.85</v>
      </c>
      <c r="Q25" s="35">
        <f t="shared" si="5"/>
        <v>270000</v>
      </c>
      <c r="R25" s="46">
        <v>143547.6</v>
      </c>
      <c r="S25" s="16" t="s">
        <v>95</v>
      </c>
      <c r="T25" s="37" t="s">
        <v>10</v>
      </c>
      <c r="U25" s="38">
        <f t="shared" si="6"/>
        <v>17295000</v>
      </c>
      <c r="V25" s="43" t="s">
        <v>109</v>
      </c>
      <c r="W25" s="75" t="s">
        <v>203</v>
      </c>
      <c r="X25" s="73">
        <v>43357</v>
      </c>
      <c r="AC25" s="83">
        <v>2018</v>
      </c>
      <c r="AD25" s="84"/>
    </row>
    <row r="26" spans="1:30" ht="62.25" hidden="1" customHeight="1" x14ac:dyDescent="0.25">
      <c r="A26" s="22">
        <v>22</v>
      </c>
      <c r="B26" s="23" t="s">
        <v>31</v>
      </c>
      <c r="C26" s="77" t="s">
        <v>186</v>
      </c>
      <c r="D26" s="33" t="s">
        <v>56</v>
      </c>
      <c r="E26" s="23" t="s">
        <v>82</v>
      </c>
      <c r="F26" s="37" t="s">
        <v>132</v>
      </c>
      <c r="G26" s="33" t="s">
        <v>4</v>
      </c>
      <c r="H26" s="34" t="s">
        <v>89</v>
      </c>
      <c r="I26" s="35">
        <v>1959577</v>
      </c>
      <c r="J26" s="15">
        <f t="shared" si="0"/>
        <v>0.6</v>
      </c>
      <c r="K26" s="35">
        <v>1175746.2</v>
      </c>
      <c r="L26" s="35">
        <v>940000</v>
      </c>
      <c r="M26" s="36">
        <f t="shared" si="1"/>
        <v>0.79949227137625456</v>
      </c>
      <c r="N26" s="36">
        <f t="shared" si="2"/>
        <v>0.12030463717424728</v>
      </c>
      <c r="O26" s="36">
        <f t="shared" si="3"/>
        <v>0.4796953628257527</v>
      </c>
      <c r="P26" s="36">
        <f t="shared" si="4"/>
        <v>0.4</v>
      </c>
      <c r="Q26" s="35">
        <f t="shared" si="5"/>
        <v>470000</v>
      </c>
      <c r="R26" s="46">
        <v>235746.2</v>
      </c>
      <c r="S26" s="16" t="s">
        <v>95</v>
      </c>
      <c r="T26" s="37" t="s">
        <v>10</v>
      </c>
      <c r="U26" s="38">
        <f t="shared" si="6"/>
        <v>16355000</v>
      </c>
      <c r="V26" s="43" t="s">
        <v>110</v>
      </c>
      <c r="W26" s="75" t="s">
        <v>215</v>
      </c>
      <c r="X26" s="73">
        <v>43357</v>
      </c>
      <c r="AC26" s="85">
        <v>2020</v>
      </c>
      <c r="AD26" s="86"/>
    </row>
    <row r="27" spans="1:30" ht="62.25" hidden="1" customHeight="1" x14ac:dyDescent="0.25">
      <c r="A27" s="22">
        <v>23</v>
      </c>
      <c r="B27" s="23" t="s">
        <v>6</v>
      </c>
      <c r="C27" s="77" t="s">
        <v>187</v>
      </c>
      <c r="D27" s="33" t="s">
        <v>57</v>
      </c>
      <c r="E27" s="23" t="s">
        <v>83</v>
      </c>
      <c r="F27" s="37" t="s">
        <v>132</v>
      </c>
      <c r="G27" s="33" t="s">
        <v>4</v>
      </c>
      <c r="H27" s="34" t="s">
        <v>89</v>
      </c>
      <c r="I27" s="35">
        <v>3463475</v>
      </c>
      <c r="J27" s="15">
        <f t="shared" si="0"/>
        <v>0.6</v>
      </c>
      <c r="K27" s="35">
        <v>2078085</v>
      </c>
      <c r="L27" s="35">
        <v>1000000</v>
      </c>
      <c r="M27" s="36">
        <f t="shared" si="1"/>
        <v>0.48121226995045918</v>
      </c>
      <c r="N27" s="36">
        <f t="shared" si="2"/>
        <v>0.31127263802972444</v>
      </c>
      <c r="O27" s="36">
        <f t="shared" si="3"/>
        <v>0.28872736197027554</v>
      </c>
      <c r="P27" s="36">
        <f t="shared" si="4"/>
        <v>0.4</v>
      </c>
      <c r="Q27" s="35">
        <f t="shared" si="5"/>
        <v>500000</v>
      </c>
      <c r="R27" s="46">
        <v>1078085</v>
      </c>
      <c r="S27" s="16" t="s">
        <v>95</v>
      </c>
      <c r="T27" s="37" t="s">
        <v>10</v>
      </c>
      <c r="U27" s="38">
        <f t="shared" si="6"/>
        <v>15355000</v>
      </c>
      <c r="V27" s="43" t="s">
        <v>111</v>
      </c>
      <c r="W27" s="75" t="s">
        <v>204</v>
      </c>
      <c r="AC27" s="83">
        <v>2021</v>
      </c>
      <c r="AD27" s="84">
        <v>2019</v>
      </c>
    </row>
    <row r="28" spans="1:30" ht="62.25" hidden="1" customHeight="1" x14ac:dyDescent="0.25">
      <c r="A28" s="22">
        <v>24</v>
      </c>
      <c r="B28" s="23" t="s">
        <v>32</v>
      </c>
      <c r="C28" s="77" t="s">
        <v>188</v>
      </c>
      <c r="D28" s="33" t="s">
        <v>58</v>
      </c>
      <c r="E28" s="23" t="s">
        <v>84</v>
      </c>
      <c r="F28" s="37" t="s">
        <v>132</v>
      </c>
      <c r="G28" s="33" t="s">
        <v>4</v>
      </c>
      <c r="H28" s="34" t="s">
        <v>88</v>
      </c>
      <c r="I28" s="35">
        <v>3995230</v>
      </c>
      <c r="J28" s="15">
        <f t="shared" si="0"/>
        <v>0.14989299739939879</v>
      </c>
      <c r="K28" s="35">
        <v>598857</v>
      </c>
      <c r="L28" s="35">
        <v>479000</v>
      </c>
      <c r="M28" s="36">
        <f t="shared" si="1"/>
        <v>0.7998570610346043</v>
      </c>
      <c r="N28" s="36">
        <f t="shared" si="2"/>
        <v>3.0000025029848096E-2</v>
      </c>
      <c r="O28" s="36">
        <f t="shared" si="3"/>
        <v>0.1198929723695507</v>
      </c>
      <c r="P28" s="36">
        <f t="shared" si="4"/>
        <v>0.85010700260060124</v>
      </c>
      <c r="Q28" s="35">
        <f t="shared" si="5"/>
        <v>239500</v>
      </c>
      <c r="R28" s="46">
        <v>119857</v>
      </c>
      <c r="S28" s="16" t="s">
        <v>95</v>
      </c>
      <c r="T28" s="37" t="s">
        <v>10</v>
      </c>
      <c r="U28" s="38">
        <f t="shared" si="6"/>
        <v>14876000</v>
      </c>
      <c r="V28" s="43" t="s">
        <v>112</v>
      </c>
      <c r="W28" s="75" t="s">
        <v>204</v>
      </c>
      <c r="AC28" s="85">
        <v>2021</v>
      </c>
      <c r="AD28" s="86">
        <v>2019</v>
      </c>
    </row>
    <row r="29" spans="1:30" ht="62.25" hidden="1" customHeight="1" x14ac:dyDescent="0.25">
      <c r="A29" s="22">
        <v>25</v>
      </c>
      <c r="B29" s="56" t="s">
        <v>33</v>
      </c>
      <c r="C29" s="78" t="s">
        <v>189</v>
      </c>
      <c r="D29" s="33" t="s">
        <v>59</v>
      </c>
      <c r="E29" s="23" t="s">
        <v>85</v>
      </c>
      <c r="F29" s="37" t="s">
        <v>132</v>
      </c>
      <c r="G29" s="33" t="s">
        <v>4</v>
      </c>
      <c r="H29" s="34" t="s">
        <v>89</v>
      </c>
      <c r="I29" s="35">
        <v>5885169</v>
      </c>
      <c r="J29" s="15">
        <f t="shared" si="0"/>
        <v>0.6</v>
      </c>
      <c r="K29" s="35">
        <v>3531101.4</v>
      </c>
      <c r="L29" s="35">
        <v>1000000</v>
      </c>
      <c r="M29" s="36">
        <f t="shared" si="1"/>
        <v>0.2831977580706122</v>
      </c>
      <c r="N29" s="36">
        <f t="shared" si="2"/>
        <v>0.43008134515763263</v>
      </c>
      <c r="O29" s="36">
        <f t="shared" si="3"/>
        <v>0.16991865484236732</v>
      </c>
      <c r="P29" s="36">
        <f t="shared" si="4"/>
        <v>0.4</v>
      </c>
      <c r="Q29" s="35">
        <f t="shared" si="5"/>
        <v>500000</v>
      </c>
      <c r="R29" s="46">
        <v>2531101.4</v>
      </c>
      <c r="S29" s="16" t="s">
        <v>95</v>
      </c>
      <c r="T29" s="37" t="s">
        <v>94</v>
      </c>
      <c r="U29" s="38">
        <f t="shared" si="6"/>
        <v>13876000</v>
      </c>
      <c r="V29" s="43" t="s">
        <v>114</v>
      </c>
      <c r="W29" s="75" t="s">
        <v>201</v>
      </c>
      <c r="Y29" s="73">
        <v>43353</v>
      </c>
      <c r="AC29" s="83">
        <v>2020</v>
      </c>
      <c r="AD29" s="84"/>
    </row>
    <row r="30" spans="1:30" ht="62.25" hidden="1" customHeight="1" thickBot="1" x14ac:dyDescent="0.3">
      <c r="A30" s="65">
        <v>26</v>
      </c>
      <c r="B30" s="24" t="s">
        <v>34</v>
      </c>
      <c r="C30" s="79" t="s">
        <v>190</v>
      </c>
      <c r="D30" s="39" t="s">
        <v>60</v>
      </c>
      <c r="E30" s="24" t="s">
        <v>86</v>
      </c>
      <c r="F30" s="57" t="s">
        <v>132</v>
      </c>
      <c r="G30" s="39" t="s">
        <v>4</v>
      </c>
      <c r="H30" s="66" t="s">
        <v>89</v>
      </c>
      <c r="I30" s="40">
        <v>1661079</v>
      </c>
      <c r="J30" s="17">
        <f t="shared" si="0"/>
        <v>0.65</v>
      </c>
      <c r="K30" s="40">
        <v>1079701.3500000001</v>
      </c>
      <c r="L30" s="40">
        <v>863000</v>
      </c>
      <c r="M30" s="41">
        <f t="shared" si="1"/>
        <v>0.79929510137224513</v>
      </c>
      <c r="N30" s="41">
        <f t="shared" si="2"/>
        <v>0.13045818410804066</v>
      </c>
      <c r="O30" s="41">
        <f t="shared" si="3"/>
        <v>0.51954181589195936</v>
      </c>
      <c r="P30" s="41">
        <f t="shared" si="4"/>
        <v>0.35</v>
      </c>
      <c r="Q30" s="40">
        <f t="shared" si="5"/>
        <v>431500</v>
      </c>
      <c r="R30" s="47">
        <v>216701.35</v>
      </c>
      <c r="S30" s="18" t="s">
        <v>95</v>
      </c>
      <c r="T30" s="19" t="s">
        <v>10</v>
      </c>
      <c r="U30" s="67">
        <f t="shared" si="6"/>
        <v>13013000</v>
      </c>
      <c r="V30" s="44" t="s">
        <v>113</v>
      </c>
      <c r="W30" s="75" t="s">
        <v>207</v>
      </c>
      <c r="AC30" s="85">
        <v>2019</v>
      </c>
      <c r="AD30" s="86">
        <v>2019</v>
      </c>
    </row>
    <row r="31" spans="1:30" ht="60" hidden="1" customHeight="1" x14ac:dyDescent="0.25">
      <c r="A31" s="58">
        <v>27</v>
      </c>
      <c r="B31" s="68" t="s">
        <v>134</v>
      </c>
      <c r="C31" s="80" t="s">
        <v>191</v>
      </c>
      <c r="D31" s="59" t="s">
        <v>143</v>
      </c>
      <c r="E31" s="68" t="s">
        <v>144</v>
      </c>
      <c r="F31" s="59" t="s">
        <v>133</v>
      </c>
      <c r="G31" s="60" t="s">
        <v>4</v>
      </c>
      <c r="H31" s="61" t="s">
        <v>89</v>
      </c>
      <c r="I31" s="63">
        <v>2175565</v>
      </c>
      <c r="J31" s="64">
        <f t="shared" si="0"/>
        <v>0.6</v>
      </c>
      <c r="K31" s="63">
        <f t="shared" ref="K31:K38" si="7">L31+R31</f>
        <v>1305339</v>
      </c>
      <c r="L31" s="63">
        <v>999000</v>
      </c>
      <c r="M31" s="62">
        <f t="shared" si="1"/>
        <v>0.76531843452160708</v>
      </c>
      <c r="N31" s="30">
        <f t="shared" si="2"/>
        <v>0.14080893928703575</v>
      </c>
      <c r="O31" s="30">
        <f t="shared" si="3"/>
        <v>0.45919106071296423</v>
      </c>
      <c r="P31" s="30">
        <f t="shared" si="4"/>
        <v>0.4</v>
      </c>
      <c r="Q31" s="29">
        <f t="shared" si="5"/>
        <v>499500</v>
      </c>
      <c r="R31" s="45">
        <v>306339</v>
      </c>
      <c r="S31" s="14" t="s">
        <v>95</v>
      </c>
      <c r="T31" s="31" t="s">
        <v>10</v>
      </c>
      <c r="U31" s="70">
        <f t="shared" si="6"/>
        <v>12014000</v>
      </c>
      <c r="V31" s="43" t="s">
        <v>152</v>
      </c>
      <c r="W31" s="75" t="s">
        <v>209</v>
      </c>
      <c r="AC31" s="83">
        <v>2019</v>
      </c>
      <c r="AD31" s="84">
        <v>2018</v>
      </c>
    </row>
    <row r="32" spans="1:30" ht="60" hidden="1" x14ac:dyDescent="0.25">
      <c r="A32" s="22">
        <v>28</v>
      </c>
      <c r="B32" s="23" t="s">
        <v>135</v>
      </c>
      <c r="C32" s="77" t="s">
        <v>192</v>
      </c>
      <c r="D32" s="37" t="s">
        <v>139</v>
      </c>
      <c r="E32" s="23" t="s">
        <v>145</v>
      </c>
      <c r="F32" s="37" t="s">
        <v>133</v>
      </c>
      <c r="G32" s="33" t="s">
        <v>4</v>
      </c>
      <c r="H32" s="34" t="s">
        <v>150</v>
      </c>
      <c r="I32" s="35">
        <v>4020133</v>
      </c>
      <c r="J32" s="15">
        <f t="shared" si="0"/>
        <v>0.27000002238731902</v>
      </c>
      <c r="K32" s="35">
        <f t="shared" si="7"/>
        <v>1085436</v>
      </c>
      <c r="L32" s="35">
        <v>482000</v>
      </c>
      <c r="M32" s="36">
        <f t="shared" si="1"/>
        <v>0.44406118831511027</v>
      </c>
      <c r="N32" s="36">
        <f t="shared" si="2"/>
        <v>0.15010349160089975</v>
      </c>
      <c r="O32" s="36">
        <f t="shared" si="3"/>
        <v>0.11989653078641925</v>
      </c>
      <c r="P32" s="36">
        <f t="shared" si="4"/>
        <v>0.72999997761268098</v>
      </c>
      <c r="Q32" s="35">
        <f t="shared" si="5"/>
        <v>241000</v>
      </c>
      <c r="R32" s="46">
        <v>603436</v>
      </c>
      <c r="S32" s="16" t="s">
        <v>95</v>
      </c>
      <c r="T32" s="37" t="s">
        <v>10</v>
      </c>
      <c r="U32" s="71">
        <f t="shared" si="6"/>
        <v>11532000</v>
      </c>
      <c r="V32" s="43" t="s">
        <v>153</v>
      </c>
      <c r="W32" s="75" t="s">
        <v>212</v>
      </c>
      <c r="AC32" s="85">
        <v>2019</v>
      </c>
      <c r="AD32" s="86">
        <v>2018</v>
      </c>
    </row>
    <row r="33" spans="1:30" ht="62.25" hidden="1" customHeight="1" x14ac:dyDescent="0.25">
      <c r="A33" s="22">
        <v>29</v>
      </c>
      <c r="B33" s="23" t="s">
        <v>136</v>
      </c>
      <c r="C33" s="77" t="s">
        <v>193</v>
      </c>
      <c r="D33" s="37" t="s">
        <v>140</v>
      </c>
      <c r="E33" s="23" t="s">
        <v>146</v>
      </c>
      <c r="F33" s="37" t="s">
        <v>133</v>
      </c>
      <c r="G33" s="33" t="s">
        <v>4</v>
      </c>
      <c r="H33" s="34" t="s">
        <v>151</v>
      </c>
      <c r="I33" s="35">
        <v>1987450</v>
      </c>
      <c r="J33" s="15">
        <f t="shared" si="0"/>
        <v>0.14975169186646206</v>
      </c>
      <c r="K33" s="35">
        <f t="shared" si="7"/>
        <v>297624</v>
      </c>
      <c r="L33" s="35">
        <v>238000</v>
      </c>
      <c r="M33" s="36">
        <f t="shared" si="1"/>
        <v>0.79966669354621944</v>
      </c>
      <c r="N33" s="36">
        <f t="shared" si="2"/>
        <v>3.0000251578656073E-2</v>
      </c>
      <c r="O33" s="36">
        <f t="shared" si="3"/>
        <v>0.11975144028780599</v>
      </c>
      <c r="P33" s="36">
        <f t="shared" si="4"/>
        <v>0.85024830813353791</v>
      </c>
      <c r="Q33" s="35">
        <f t="shared" si="5"/>
        <v>119000</v>
      </c>
      <c r="R33" s="46">
        <v>59624</v>
      </c>
      <c r="S33" s="16" t="s">
        <v>95</v>
      </c>
      <c r="T33" s="37" t="s">
        <v>10</v>
      </c>
      <c r="U33" s="71">
        <f t="shared" si="6"/>
        <v>11294000</v>
      </c>
      <c r="V33" s="43" t="s">
        <v>154</v>
      </c>
      <c r="W33" s="75" t="s">
        <v>204</v>
      </c>
      <c r="AC33" s="83">
        <v>2020</v>
      </c>
      <c r="AD33" s="84">
        <v>2019</v>
      </c>
    </row>
    <row r="34" spans="1:30" ht="62.25" hidden="1" customHeight="1" x14ac:dyDescent="0.25">
      <c r="A34" s="22">
        <v>30</v>
      </c>
      <c r="B34" s="23" t="s">
        <v>137</v>
      </c>
      <c r="C34" s="77" t="s">
        <v>194</v>
      </c>
      <c r="D34" s="37" t="s">
        <v>141</v>
      </c>
      <c r="E34" s="23" t="s">
        <v>147</v>
      </c>
      <c r="F34" s="37" t="s">
        <v>133</v>
      </c>
      <c r="G34" s="33" t="s">
        <v>87</v>
      </c>
      <c r="H34" s="34" t="s">
        <v>149</v>
      </c>
      <c r="I34" s="35">
        <v>4821062</v>
      </c>
      <c r="J34" s="15">
        <v>0.1</v>
      </c>
      <c r="K34" s="35">
        <f t="shared" si="7"/>
        <v>481422</v>
      </c>
      <c r="L34" s="35">
        <v>385000</v>
      </c>
      <c r="M34" s="36">
        <f t="shared" si="1"/>
        <v>0.7997141800748615</v>
      </c>
      <c r="N34" s="36">
        <f t="shared" si="2"/>
        <v>2.014207657980753E-2</v>
      </c>
      <c r="O34" s="36">
        <f t="shared" si="3"/>
        <v>7.9857923420192475E-2</v>
      </c>
      <c r="P34" s="36">
        <f t="shared" si="4"/>
        <v>0.9</v>
      </c>
      <c r="Q34" s="35">
        <f t="shared" si="5"/>
        <v>192500</v>
      </c>
      <c r="R34" s="46">
        <v>96422</v>
      </c>
      <c r="S34" s="16" t="s">
        <v>95</v>
      </c>
      <c r="T34" s="37" t="s">
        <v>10</v>
      </c>
      <c r="U34" s="71">
        <f t="shared" si="6"/>
        <v>10909000</v>
      </c>
      <c r="V34" s="43" t="s">
        <v>156</v>
      </c>
      <c r="W34" s="75" t="s">
        <v>206</v>
      </c>
      <c r="AC34" s="85">
        <v>2020</v>
      </c>
      <c r="AD34" s="86">
        <v>2018</v>
      </c>
    </row>
    <row r="35" spans="1:30" ht="60" hidden="1" x14ac:dyDescent="0.25">
      <c r="A35" s="87">
        <v>31</v>
      </c>
      <c r="B35" s="88" t="s">
        <v>138</v>
      </c>
      <c r="C35" s="89" t="s">
        <v>195</v>
      </c>
      <c r="D35" s="90" t="s">
        <v>142</v>
      </c>
      <c r="E35" s="88" t="s">
        <v>148</v>
      </c>
      <c r="F35" s="90" t="s">
        <v>133</v>
      </c>
      <c r="G35" s="91" t="s">
        <v>4</v>
      </c>
      <c r="H35" s="92" t="s">
        <v>89</v>
      </c>
      <c r="I35" s="94">
        <v>4508970</v>
      </c>
      <c r="J35" s="95">
        <f t="shared" ref="J35:J44" si="8">K35/I35</f>
        <v>0.65000011089007026</v>
      </c>
      <c r="K35" s="94">
        <f t="shared" si="7"/>
        <v>2930831</v>
      </c>
      <c r="L35" s="94">
        <v>1000000</v>
      </c>
      <c r="M35" s="93">
        <f t="shared" si="1"/>
        <v>0.34120015790743308</v>
      </c>
      <c r="N35" s="93">
        <f t="shared" si="2"/>
        <v>0.42821997041452931</v>
      </c>
      <c r="O35" s="93">
        <f t="shared" si="3"/>
        <v>0.22178014047554098</v>
      </c>
      <c r="P35" s="93">
        <f t="shared" si="4"/>
        <v>0.34999988910992974</v>
      </c>
      <c r="Q35" s="94">
        <f t="shared" ref="Q35:Q44" si="9">L35/2</f>
        <v>500000</v>
      </c>
      <c r="R35" s="96">
        <v>1930831</v>
      </c>
      <c r="S35" s="97" t="s">
        <v>95</v>
      </c>
      <c r="T35" s="99" t="s">
        <v>10</v>
      </c>
      <c r="U35" s="100">
        <f t="shared" si="6"/>
        <v>9909000</v>
      </c>
      <c r="V35" s="98" t="s">
        <v>155</v>
      </c>
      <c r="W35" s="75" t="s">
        <v>214</v>
      </c>
      <c r="AC35" s="83">
        <v>2019</v>
      </c>
      <c r="AD35" s="84">
        <v>2018</v>
      </c>
    </row>
    <row r="36" spans="1:30" ht="45" hidden="1" x14ac:dyDescent="0.25">
      <c r="A36" s="22">
        <v>32</v>
      </c>
      <c r="B36" s="23" t="s">
        <v>222</v>
      </c>
      <c r="C36" s="77" t="s">
        <v>235</v>
      </c>
      <c r="D36" s="37" t="s">
        <v>226</v>
      </c>
      <c r="E36" s="23" t="s">
        <v>230</v>
      </c>
      <c r="F36" s="37" t="s">
        <v>234</v>
      </c>
      <c r="G36" s="33" t="s">
        <v>4</v>
      </c>
      <c r="H36" s="34" t="s">
        <v>89</v>
      </c>
      <c r="I36" s="35">
        <v>802893</v>
      </c>
      <c r="J36" s="95">
        <f t="shared" si="8"/>
        <v>0.60000024909919503</v>
      </c>
      <c r="K36" s="94">
        <f t="shared" si="7"/>
        <v>481736</v>
      </c>
      <c r="L36" s="35">
        <v>385000</v>
      </c>
      <c r="M36" s="93">
        <f t="shared" si="1"/>
        <v>0.79919291894315558</v>
      </c>
      <c r="N36" s="93">
        <f t="shared" si="2"/>
        <v>0.12048429865498889</v>
      </c>
      <c r="O36" s="93">
        <f t="shared" si="3"/>
        <v>0.47951595044420614</v>
      </c>
      <c r="P36" s="93">
        <f t="shared" si="4"/>
        <v>0.39999975090080497</v>
      </c>
      <c r="Q36" s="35">
        <f t="shared" si="9"/>
        <v>192500</v>
      </c>
      <c r="R36" s="46">
        <v>96736</v>
      </c>
      <c r="S36" s="16" t="s">
        <v>95</v>
      </c>
      <c r="T36" s="101" t="s">
        <v>10</v>
      </c>
      <c r="U36" s="100">
        <f t="shared" si="6"/>
        <v>9524000</v>
      </c>
      <c r="V36" s="43" t="s">
        <v>239</v>
      </c>
      <c r="W36" s="75"/>
      <c r="AC36" s="83"/>
      <c r="AD36" s="84"/>
    </row>
    <row r="37" spans="1:30" ht="75" hidden="1" x14ac:dyDescent="0.25">
      <c r="A37" s="22">
        <v>33</v>
      </c>
      <c r="B37" s="23" t="s">
        <v>223</v>
      </c>
      <c r="C37" s="77" t="s">
        <v>237</v>
      </c>
      <c r="D37" s="37" t="s">
        <v>227</v>
      </c>
      <c r="E37" s="23" t="s">
        <v>231</v>
      </c>
      <c r="F37" s="37" t="s">
        <v>234</v>
      </c>
      <c r="G37" s="33" t="s">
        <v>4</v>
      </c>
      <c r="H37" s="34" t="s">
        <v>88</v>
      </c>
      <c r="I37" s="35">
        <v>95276643</v>
      </c>
      <c r="J37" s="95">
        <f t="shared" si="8"/>
        <v>0.14999999527691169</v>
      </c>
      <c r="K37" s="94">
        <f t="shared" si="7"/>
        <v>14291496</v>
      </c>
      <c r="L37" s="35">
        <v>3000000</v>
      </c>
      <c r="M37" s="93">
        <f t="shared" si="1"/>
        <v>0.20991504318372267</v>
      </c>
      <c r="N37" s="93">
        <f t="shared" si="2"/>
        <v>0.11851273979080057</v>
      </c>
      <c r="O37" s="93">
        <f t="shared" si="3"/>
        <v>3.1487255486111115E-2</v>
      </c>
      <c r="P37" s="93">
        <f t="shared" si="4"/>
        <v>0.85000000472308834</v>
      </c>
      <c r="Q37" s="35">
        <f t="shared" si="9"/>
        <v>1500000</v>
      </c>
      <c r="R37" s="46">
        <v>11291496</v>
      </c>
      <c r="S37" s="97" t="s">
        <v>95</v>
      </c>
      <c r="T37" s="101" t="s">
        <v>10</v>
      </c>
      <c r="U37" s="100">
        <f t="shared" si="6"/>
        <v>6524000</v>
      </c>
      <c r="V37" s="43" t="s">
        <v>240</v>
      </c>
      <c r="W37" s="75"/>
      <c r="AC37" s="83"/>
      <c r="AD37" s="84"/>
    </row>
    <row r="38" spans="1:30" ht="135" hidden="1" x14ac:dyDescent="0.25">
      <c r="A38" s="22">
        <v>34</v>
      </c>
      <c r="B38" s="23" t="s">
        <v>224</v>
      </c>
      <c r="C38" s="77" t="s">
        <v>236</v>
      </c>
      <c r="D38" s="37" t="s">
        <v>228</v>
      </c>
      <c r="E38" s="23" t="s">
        <v>232</v>
      </c>
      <c r="F38" s="37" t="s">
        <v>234</v>
      </c>
      <c r="G38" s="33" t="s">
        <v>4</v>
      </c>
      <c r="H38" s="34" t="s">
        <v>88</v>
      </c>
      <c r="I38" s="35">
        <v>225956570.31999999</v>
      </c>
      <c r="J38" s="95">
        <f t="shared" si="8"/>
        <v>0.38442008186345539</v>
      </c>
      <c r="K38" s="94">
        <f t="shared" si="7"/>
        <v>86862243.260000005</v>
      </c>
      <c r="L38" s="35">
        <v>3000000</v>
      </c>
      <c r="M38" s="93">
        <f t="shared" si="1"/>
        <v>3.453744558519245E-2</v>
      </c>
      <c r="N38" s="93">
        <f t="shared" si="2"/>
        <v>0.37114319420424108</v>
      </c>
      <c r="O38" s="93">
        <f t="shared" si="3"/>
        <v>1.3276887659214318E-2</v>
      </c>
      <c r="P38" s="93">
        <f t="shared" si="4"/>
        <v>0.61557991813654467</v>
      </c>
      <c r="Q38" s="35">
        <f t="shared" si="9"/>
        <v>1500000</v>
      </c>
      <c r="R38" s="46">
        <v>83862243.260000005</v>
      </c>
      <c r="S38" s="16" t="s">
        <v>95</v>
      </c>
      <c r="T38" s="101" t="s">
        <v>10</v>
      </c>
      <c r="U38" s="100">
        <f t="shared" si="6"/>
        <v>3524000</v>
      </c>
      <c r="V38" s="43" t="s">
        <v>241</v>
      </c>
      <c r="W38" s="75"/>
      <c r="AC38" s="83"/>
      <c r="AD38" s="84"/>
    </row>
    <row r="39" spans="1:30" ht="90.75" hidden="1" thickBot="1" x14ac:dyDescent="0.3">
      <c r="A39" s="65">
        <v>35</v>
      </c>
      <c r="B39" s="24" t="s">
        <v>225</v>
      </c>
      <c r="C39" s="79" t="s">
        <v>238</v>
      </c>
      <c r="D39" s="57" t="s">
        <v>229</v>
      </c>
      <c r="E39" s="24" t="s">
        <v>233</v>
      </c>
      <c r="F39" s="57" t="s">
        <v>234</v>
      </c>
      <c r="G39" s="39" t="s">
        <v>87</v>
      </c>
      <c r="H39" s="66" t="s">
        <v>92</v>
      </c>
      <c r="I39" s="40">
        <v>7071729.2000000002</v>
      </c>
      <c r="J39" s="17">
        <f t="shared" si="8"/>
        <v>0.1</v>
      </c>
      <c r="K39" s="40">
        <f t="shared" ref="K39" si="10">L39+R39</f>
        <v>707172.92</v>
      </c>
      <c r="L39" s="40">
        <v>565000</v>
      </c>
      <c r="M39" s="41">
        <f t="shared" ref="M39" si="11">L39/K39</f>
        <v>0.79895593287141142</v>
      </c>
      <c r="N39" s="41">
        <f t="shared" ref="N39" si="12">J39-O39</f>
        <v>2.010440671285886E-2</v>
      </c>
      <c r="O39" s="41">
        <f t="shared" ref="O39" si="13">L39/I39</f>
        <v>7.9895593287141145E-2</v>
      </c>
      <c r="P39" s="41">
        <f t="shared" ref="P39" si="14">1-J39</f>
        <v>0.9</v>
      </c>
      <c r="Q39" s="40">
        <f t="shared" ref="Q39" si="15">L39/2</f>
        <v>282500</v>
      </c>
      <c r="R39" s="47">
        <v>142172.92000000001</v>
      </c>
      <c r="S39" s="18" t="s">
        <v>95</v>
      </c>
      <c r="T39" s="19" t="s">
        <v>10</v>
      </c>
      <c r="U39" s="104">
        <f t="shared" ref="U39:U44" si="16">U38-L39</f>
        <v>2959000</v>
      </c>
      <c r="V39" s="44" t="s">
        <v>242</v>
      </c>
      <c r="W39" s="75"/>
      <c r="AC39" s="83"/>
      <c r="AD39" s="84"/>
    </row>
    <row r="40" spans="1:30" ht="30" hidden="1" x14ac:dyDescent="0.25">
      <c r="A40" s="20">
        <v>36</v>
      </c>
      <c r="B40" s="21" t="s">
        <v>246</v>
      </c>
      <c r="C40" s="76" t="s">
        <v>238</v>
      </c>
      <c r="D40" s="133" t="s">
        <v>249</v>
      </c>
      <c r="E40" s="21" t="s">
        <v>247</v>
      </c>
      <c r="F40" s="31" t="s">
        <v>248</v>
      </c>
      <c r="G40" s="27" t="s">
        <v>4</v>
      </c>
      <c r="H40" s="28" t="s">
        <v>250</v>
      </c>
      <c r="I40" s="29">
        <v>9765971.7100000009</v>
      </c>
      <c r="J40" s="13">
        <f t="shared" si="8"/>
        <v>0.36250000052478132</v>
      </c>
      <c r="K40" s="29">
        <v>3540164.75</v>
      </c>
      <c r="L40" s="29">
        <v>1000000</v>
      </c>
      <c r="M40" s="30">
        <f t="shared" si="1"/>
        <v>0.28247272955305258</v>
      </c>
      <c r="N40" s="30">
        <f t="shared" si="2"/>
        <v>0.26010363591356334</v>
      </c>
      <c r="O40" s="30">
        <f t="shared" si="3"/>
        <v>0.10239636461121798</v>
      </c>
      <c r="P40" s="30">
        <f t="shared" si="4"/>
        <v>0.63749999947521863</v>
      </c>
      <c r="Q40" s="29">
        <f t="shared" si="9"/>
        <v>500000</v>
      </c>
      <c r="R40" s="45">
        <f>K40-L40</f>
        <v>2540164.75</v>
      </c>
      <c r="S40" s="14" t="s">
        <v>95</v>
      </c>
      <c r="T40" s="134" t="s">
        <v>10</v>
      </c>
      <c r="U40" s="135">
        <f t="shared" si="16"/>
        <v>1959000</v>
      </c>
      <c r="V40" s="42" t="s">
        <v>251</v>
      </c>
      <c r="W40" s="75"/>
      <c r="AC40" s="83"/>
      <c r="AD40" s="84"/>
    </row>
    <row r="41" spans="1:30" ht="30.75" thickBot="1" x14ac:dyDescent="0.3">
      <c r="A41" s="22">
        <v>37</v>
      </c>
      <c r="B41" s="23" t="s">
        <v>252</v>
      </c>
      <c r="C41" s="77"/>
      <c r="D41" s="136" t="s">
        <v>256</v>
      </c>
      <c r="E41" s="23" t="s">
        <v>260</v>
      </c>
      <c r="F41" s="37" t="s">
        <v>264</v>
      </c>
      <c r="G41" s="33" t="s">
        <v>4</v>
      </c>
      <c r="H41" s="34" t="s">
        <v>91</v>
      </c>
      <c r="I41" s="35">
        <v>2160334</v>
      </c>
      <c r="J41" s="15">
        <f t="shared" si="8"/>
        <v>0.15</v>
      </c>
      <c r="K41" s="35">
        <f>L41+R41</f>
        <v>324050.09999999998</v>
      </c>
      <c r="L41" s="35">
        <v>259000</v>
      </c>
      <c r="M41" s="36">
        <f>L41/K41</f>
        <v>0.79925912690661105</v>
      </c>
      <c r="N41" s="36">
        <f t="shared" si="2"/>
        <v>3.0111130964008331E-2</v>
      </c>
      <c r="O41" s="36">
        <f t="shared" si="3"/>
        <v>0.11988886903599166</v>
      </c>
      <c r="P41" s="36">
        <f t="shared" si="4"/>
        <v>0.85</v>
      </c>
      <c r="Q41" s="35">
        <f t="shared" si="9"/>
        <v>129500</v>
      </c>
      <c r="R41" s="46">
        <v>65050.1</v>
      </c>
      <c r="S41" s="16" t="s">
        <v>95</v>
      </c>
      <c r="T41" s="101" t="s">
        <v>10</v>
      </c>
      <c r="U41" s="137">
        <f t="shared" si="16"/>
        <v>1700000</v>
      </c>
      <c r="V41" s="43" t="s">
        <v>269</v>
      </c>
      <c r="W41" s="75"/>
      <c r="AC41" s="127"/>
      <c r="AD41" s="128"/>
    </row>
    <row r="42" spans="1:30" ht="46.5" hidden="1" thickTop="1" thickBot="1" x14ac:dyDescent="0.3">
      <c r="A42" s="58">
        <v>39</v>
      </c>
      <c r="B42" s="68" t="s">
        <v>253</v>
      </c>
      <c r="C42" s="80"/>
      <c r="D42" s="140" t="s">
        <v>257</v>
      </c>
      <c r="E42" s="68" t="s">
        <v>261</v>
      </c>
      <c r="F42" s="59" t="s">
        <v>264</v>
      </c>
      <c r="G42" s="60" t="s">
        <v>4</v>
      </c>
      <c r="H42" s="61" t="s">
        <v>88</v>
      </c>
      <c r="I42" s="63">
        <v>21475600</v>
      </c>
      <c r="J42" s="64">
        <f t="shared" si="8"/>
        <v>0.36249976717763416</v>
      </c>
      <c r="K42" s="63">
        <f t="shared" ref="K42:K44" si="17">L42+R42</f>
        <v>7784900</v>
      </c>
      <c r="L42" s="63">
        <v>3000000</v>
      </c>
      <c r="M42" s="62">
        <f t="shared" ref="M42:M44" si="18">L42/K42</f>
        <v>0.38536140477077419</v>
      </c>
      <c r="N42" s="62">
        <f t="shared" si="2"/>
        <v>0.22280634766898247</v>
      </c>
      <c r="O42" s="62">
        <f t="shared" si="3"/>
        <v>0.13969341950865169</v>
      </c>
      <c r="P42" s="62">
        <f t="shared" si="4"/>
        <v>0.63750023282236579</v>
      </c>
      <c r="Q42" s="63">
        <f t="shared" si="9"/>
        <v>1500000</v>
      </c>
      <c r="R42" s="141">
        <v>4784900</v>
      </c>
      <c r="S42" s="142" t="s">
        <v>95</v>
      </c>
      <c r="T42" s="143" t="s">
        <v>94</v>
      </c>
      <c r="U42" s="144" t="e">
        <f>#REF!-L42</f>
        <v>#REF!</v>
      </c>
      <c r="V42" s="145" t="s">
        <v>266</v>
      </c>
      <c r="W42" s="75"/>
      <c r="AC42" s="127"/>
      <c r="AD42" s="128"/>
    </row>
    <row r="43" spans="1:30" ht="61.5" hidden="1" thickTop="1" thickBot="1" x14ac:dyDescent="0.3">
      <c r="A43" s="22">
        <v>40</v>
      </c>
      <c r="B43" s="23" t="s">
        <v>254</v>
      </c>
      <c r="C43" s="77"/>
      <c r="D43" s="136" t="s">
        <v>258</v>
      </c>
      <c r="E43" s="23" t="s">
        <v>262</v>
      </c>
      <c r="F43" s="37" t="s">
        <v>264</v>
      </c>
      <c r="G43" s="33" t="s">
        <v>4</v>
      </c>
      <c r="H43" s="34" t="s">
        <v>150</v>
      </c>
      <c r="I43" s="35">
        <v>2481041</v>
      </c>
      <c r="J43" s="15">
        <f t="shared" si="8"/>
        <v>0.30000000000000004</v>
      </c>
      <c r="K43" s="35">
        <f t="shared" si="17"/>
        <v>744312.3</v>
      </c>
      <c r="L43" s="35">
        <v>595000</v>
      </c>
      <c r="M43" s="36">
        <f t="shared" si="18"/>
        <v>0.79939563003325342</v>
      </c>
      <c r="N43" s="36">
        <f t="shared" si="2"/>
        <v>6.0181310990023995E-2</v>
      </c>
      <c r="O43" s="36">
        <f t="shared" si="3"/>
        <v>0.23981868900997605</v>
      </c>
      <c r="P43" s="36">
        <f t="shared" si="4"/>
        <v>0.7</v>
      </c>
      <c r="Q43" s="35">
        <f t="shared" si="9"/>
        <v>297500</v>
      </c>
      <c r="R43" s="46">
        <v>149312.29999999999</v>
      </c>
      <c r="S43" s="16" t="s">
        <v>95</v>
      </c>
      <c r="T43" s="101" t="s">
        <v>10</v>
      </c>
      <c r="U43" s="138" t="e">
        <f t="shared" si="16"/>
        <v>#REF!</v>
      </c>
      <c r="V43" s="43" t="s">
        <v>267</v>
      </c>
      <c r="W43" s="75"/>
      <c r="AC43" s="127"/>
      <c r="AD43" s="128"/>
    </row>
    <row r="44" spans="1:30" ht="61.5" hidden="1" thickTop="1" thickBot="1" x14ac:dyDescent="0.3">
      <c r="A44" s="65">
        <v>41</v>
      </c>
      <c r="B44" s="24" t="s">
        <v>255</v>
      </c>
      <c r="C44" s="79"/>
      <c r="D44" s="106" t="s">
        <v>259</v>
      </c>
      <c r="E44" s="24" t="s">
        <v>263</v>
      </c>
      <c r="F44" s="57" t="s">
        <v>264</v>
      </c>
      <c r="G44" s="39" t="s">
        <v>87</v>
      </c>
      <c r="H44" s="66" t="s">
        <v>90</v>
      </c>
      <c r="I44" s="40">
        <v>8771687</v>
      </c>
      <c r="J44" s="17">
        <f t="shared" si="8"/>
        <v>0.62788132545085118</v>
      </c>
      <c r="K44" s="40">
        <f t="shared" si="17"/>
        <v>5507578.46</v>
      </c>
      <c r="L44" s="40">
        <v>1000000</v>
      </c>
      <c r="M44" s="41">
        <f t="shared" si="18"/>
        <v>0.18156799894231557</v>
      </c>
      <c r="N44" s="41">
        <f t="shared" si="2"/>
        <v>0.51387816961549138</v>
      </c>
      <c r="O44" s="41">
        <f t="shared" si="3"/>
        <v>0.11400315583535983</v>
      </c>
      <c r="P44" s="41">
        <f t="shared" si="4"/>
        <v>0.37211867454914882</v>
      </c>
      <c r="Q44" s="40">
        <f t="shared" si="9"/>
        <v>500000</v>
      </c>
      <c r="R44" s="47">
        <v>4507578.46</v>
      </c>
      <c r="S44" s="18" t="s">
        <v>95</v>
      </c>
      <c r="T44" s="19" t="s">
        <v>94</v>
      </c>
      <c r="U44" s="139" t="e">
        <f t="shared" si="16"/>
        <v>#REF!</v>
      </c>
      <c r="V44" s="44" t="s">
        <v>268</v>
      </c>
      <c r="W44" s="75"/>
      <c r="AC44" s="127"/>
      <c r="AD44" s="128"/>
    </row>
    <row r="45" spans="1:30" ht="17.25" hidden="1" thickTop="1" thickBot="1" x14ac:dyDescent="0.3">
      <c r="A45" s="113"/>
      <c r="B45" s="114"/>
      <c r="C45" s="115"/>
      <c r="D45" s="116"/>
      <c r="E45" s="114"/>
      <c r="F45" s="117"/>
      <c r="G45" s="118"/>
      <c r="H45" s="119"/>
      <c r="I45" s="120"/>
      <c r="J45" s="121"/>
      <c r="K45" s="120"/>
      <c r="L45" s="120"/>
      <c r="M45" s="122"/>
      <c r="N45" s="122"/>
      <c r="O45" s="122"/>
      <c r="P45" s="122"/>
      <c r="Q45" s="120"/>
      <c r="R45" s="123"/>
      <c r="S45" s="124"/>
      <c r="T45" s="125"/>
      <c r="U45" s="126"/>
      <c r="V45" s="75"/>
      <c r="W45" s="75"/>
      <c r="AC45" s="127"/>
      <c r="AD45" s="128"/>
    </row>
    <row r="46" spans="1:30" ht="20.25" hidden="1" thickTop="1" thickBot="1" x14ac:dyDescent="0.35">
      <c r="A46" s="102" t="s">
        <v>97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103"/>
      <c r="M46" s="103"/>
      <c r="N46" s="54"/>
      <c r="O46" s="26"/>
      <c r="P46" s="26"/>
      <c r="Q46" s="26"/>
      <c r="R46" s="48"/>
      <c r="S46" s="25"/>
      <c r="T46" s="25"/>
      <c r="U46" s="26"/>
    </row>
    <row r="47" spans="1:30" ht="20.25" hidden="1" thickTop="1" thickBot="1" x14ac:dyDescent="0.3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9"/>
      <c r="M47" s="109"/>
      <c r="N47" s="108"/>
      <c r="O47" s="110"/>
      <c r="P47" s="110"/>
      <c r="Q47" s="110"/>
      <c r="R47" s="111"/>
      <c r="S47" s="112"/>
      <c r="T47" s="112"/>
      <c r="U47" s="110"/>
    </row>
    <row r="48" spans="1:30" ht="20.25" hidden="1" thickTop="1" thickBot="1" x14ac:dyDescent="0.35">
      <c r="A48" s="10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9"/>
      <c r="M48" s="109"/>
      <c r="N48" s="108"/>
      <c r="O48" s="110"/>
      <c r="P48" s="110"/>
      <c r="Q48" s="110"/>
      <c r="R48" s="111"/>
      <c r="S48" s="112"/>
      <c r="T48" s="112"/>
      <c r="U48" s="110"/>
    </row>
    <row r="49" spans="1:21" ht="20.25" hidden="1" thickTop="1" thickBot="1" x14ac:dyDescent="0.35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9"/>
      <c r="M49" s="109"/>
      <c r="N49" s="108"/>
      <c r="O49" s="110"/>
      <c r="P49" s="110"/>
      <c r="Q49" s="110"/>
      <c r="R49" s="111"/>
      <c r="S49" s="112"/>
      <c r="T49" s="112"/>
      <c r="U49" s="110"/>
    </row>
    <row r="50" spans="1:21" ht="16.5" hidden="1" thickTop="1" thickBot="1" x14ac:dyDescent="0.3">
      <c r="E50" s="3"/>
      <c r="F50" s="3"/>
      <c r="G50" s="3"/>
      <c r="H50" s="3"/>
      <c r="I50" s="3"/>
      <c r="J50" s="3"/>
      <c r="K50" s="129" t="s">
        <v>132</v>
      </c>
      <c r="L50" s="130">
        <f>SUM(L5:L30)</f>
        <v>34987000</v>
      </c>
      <c r="N50" s="4"/>
      <c r="O50" s="4"/>
      <c r="P50" s="4"/>
      <c r="Q50" s="4"/>
      <c r="R50" s="3"/>
      <c r="S50" s="4"/>
      <c r="T50" s="4"/>
      <c r="U50"/>
    </row>
    <row r="51" spans="1:21" ht="16.5" hidden="1" thickTop="1" thickBot="1" x14ac:dyDescent="0.3">
      <c r="E51" s="3"/>
      <c r="F51" s="3"/>
      <c r="G51" s="3"/>
      <c r="H51" s="3"/>
      <c r="I51" s="3"/>
      <c r="J51" s="3"/>
      <c r="K51" s="131" t="s">
        <v>133</v>
      </c>
      <c r="L51" s="132">
        <f>SUM(L31:L35)</f>
        <v>3104000</v>
      </c>
      <c r="N51" s="4"/>
      <c r="O51" s="4"/>
      <c r="P51" s="4"/>
      <c r="Q51" s="4"/>
      <c r="R51" s="3"/>
      <c r="S51" s="4"/>
      <c r="T51" s="4"/>
      <c r="U51"/>
    </row>
    <row r="52" spans="1:21" ht="16.5" hidden="1" thickTop="1" thickBot="1" x14ac:dyDescent="0.3">
      <c r="K52" s="131" t="s">
        <v>234</v>
      </c>
      <c r="L52" s="132">
        <f>SUM(L36:L39)</f>
        <v>6950000</v>
      </c>
      <c r="N52" s="5"/>
      <c r="O52" s="5"/>
      <c r="P52" s="5"/>
      <c r="Q52" s="5"/>
      <c r="S52" s="2"/>
      <c r="T52" s="2"/>
      <c r="U52"/>
    </row>
    <row r="53" spans="1:21" ht="16.5" hidden="1" thickTop="1" thickBot="1" x14ac:dyDescent="0.3">
      <c r="K53" s="146" t="s">
        <v>248</v>
      </c>
      <c r="L53" s="147">
        <v>1000000</v>
      </c>
      <c r="N53" s="5"/>
      <c r="O53" s="5"/>
      <c r="P53" s="5"/>
      <c r="Q53" s="5"/>
      <c r="S53" s="2"/>
      <c r="T53" s="2"/>
      <c r="U53"/>
    </row>
    <row r="54" spans="1:21" ht="23.25" customHeight="1" thickBot="1" x14ac:dyDescent="0.3">
      <c r="K54" s="149" t="s">
        <v>270</v>
      </c>
      <c r="L54" s="150">
        <f>L41</f>
        <v>259000</v>
      </c>
      <c r="N54" s="2"/>
      <c r="O54" s="2"/>
      <c r="P54" s="2"/>
      <c r="Q54" s="2"/>
      <c r="R54" s="55"/>
      <c r="S54" s="2"/>
      <c r="T54" s="2"/>
    </row>
    <row r="55" spans="1:21" ht="15.75" thickTop="1" x14ac:dyDescent="0.25">
      <c r="K55" s="148"/>
      <c r="L55" s="105"/>
      <c r="M55" s="1"/>
      <c r="N55" s="1"/>
      <c r="O55" s="1"/>
      <c r="P55" s="1"/>
      <c r="Q55" s="1"/>
      <c r="S55" s="1"/>
      <c r="T55" s="1"/>
    </row>
    <row r="56" spans="1:21" x14ac:dyDescent="0.25">
      <c r="K56" s="1"/>
      <c r="L56" s="1"/>
      <c r="M56" s="1"/>
      <c r="N56" s="1"/>
      <c r="O56" s="1"/>
      <c r="P56" s="1"/>
      <c r="Q56" s="1"/>
      <c r="S56" s="1"/>
      <c r="T56" s="1"/>
    </row>
    <row r="62" spans="1:21" x14ac:dyDescent="0.25">
      <c r="L62" s="1"/>
    </row>
  </sheetData>
  <autoFilter ref="A4:AD52">
    <filterColumn colId="5">
      <filters>
        <filter val="5. skupina"/>
      </filters>
    </filterColumn>
  </autoFilter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8" r:id="rId33"/>
    <hyperlink ref="C37" r:id="rId34"/>
    <hyperlink ref="C40" r:id="rId35"/>
    <hyperlink ref="C39" r:id="rId36"/>
  </hyperlinks>
  <pageMargins left="0.31496062992125984" right="0.31496062992125984" top="0.35433070866141736" bottom="0.35433070866141736" header="0.31496062992125984" footer="0.31496062992125984"/>
  <pageSetup paperSize="9" scale="32" fitToHeight="2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2019-05-30T04:55:43Z</dcterms:modified>
</cp:coreProperties>
</file>