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75" windowWidth="19230" windowHeight="6105"/>
  </bookViews>
  <sheets>
    <sheet name="tabulka EU" sheetId="1" r:id="rId1"/>
  </sheets>
  <definedNames>
    <definedName name="_xlnm.Print_Titles" localSheetId="0">'tabulka EU'!$8:$11</definedName>
    <definedName name="_xlnm.Print_Area" localSheetId="0">'tabulka EU'!$B$6:$X$230</definedName>
    <definedName name="Z_0317C754_E320_475B_A87C_F6502E2C21D0_.wvu.Cols" localSheetId="0" hidden="1">'tabulka EU'!$A:$A,'tabulka EU'!$C:$E,'tabulka EU'!$Q:$R</definedName>
    <definedName name="Z_0317C754_E320_475B_A87C_F6502E2C21D0_.wvu.PrintArea" localSheetId="0" hidden="1">'tabulka EU'!$B$6:$X$230</definedName>
    <definedName name="Z_0317C754_E320_475B_A87C_F6502E2C21D0_.wvu.PrintTitles" localSheetId="0" hidden="1">'tabulka EU'!$8:$11</definedName>
    <definedName name="Z_0317C754_E320_475B_A87C_F6502E2C21D0_.wvu.Rows" localSheetId="0" hidden="1">'tabulka EU'!$1:$5</definedName>
    <definedName name="Z_7025D35C_B0E6_4D5E_9074_EED2BB5802F4_.wvu.Cols" localSheetId="0" hidden="1">'tabulka EU'!$A:$A,'tabulka EU'!$C:$E,'tabulka EU'!$Q:$R,'tabulka EU'!$Y:$Y</definedName>
    <definedName name="Z_7025D35C_B0E6_4D5E_9074_EED2BB5802F4_.wvu.PrintArea" localSheetId="0" hidden="1">'tabulka EU'!$B$6:$X$230</definedName>
    <definedName name="Z_7025D35C_B0E6_4D5E_9074_EED2BB5802F4_.wvu.PrintTitles" localSheetId="0" hidden="1">'tabulka EU'!$8:$11</definedName>
    <definedName name="Z_7025D35C_B0E6_4D5E_9074_EED2BB5802F4_.wvu.Rows" localSheetId="0" hidden="1">'tabulka EU'!$1:$5,'tabulka EU'!$185:$185,'tabulka EU'!$205:$205</definedName>
    <definedName name="Z_979DB2FE_B526_4EE3_9CD4_A9E29A987073_.wvu.Cols" localSheetId="0" hidden="1">'tabulka EU'!$A:$A,'tabulka EU'!$C:$E,'tabulka EU'!$Q:$R,'tabulka EU'!$Y:$Y</definedName>
    <definedName name="Z_979DB2FE_B526_4EE3_9CD4_A9E29A987073_.wvu.PrintArea" localSheetId="0" hidden="1">'tabulka EU'!$B$6:$X$230</definedName>
    <definedName name="Z_979DB2FE_B526_4EE3_9CD4_A9E29A987073_.wvu.PrintTitles" localSheetId="0" hidden="1">'tabulka EU'!$8:$11</definedName>
    <definedName name="Z_979DB2FE_B526_4EE3_9CD4_A9E29A987073_.wvu.Rows" localSheetId="0" hidden="1">'tabulka EU'!$1:$5,'tabulka EU'!$185:$185,'tabulka EU'!$205:$205</definedName>
    <definedName name="Z_AD95E9ED_B808_42EB_814A_3F2CD9A42EDF_.wvu.Cols" localSheetId="0" hidden="1">'tabulka EU'!$C:$E</definedName>
    <definedName name="Z_AD95E9ED_B808_42EB_814A_3F2CD9A42EDF_.wvu.PrintArea" localSheetId="0" hidden="1">'tabulka EU'!$B$6:$X$230</definedName>
    <definedName name="Z_AD95E9ED_B808_42EB_814A_3F2CD9A42EDF_.wvu.PrintTitles" localSheetId="0" hidden="1">'tabulka EU'!$8:$11</definedName>
    <definedName name="Z_AD95E9ED_B808_42EB_814A_3F2CD9A42EDF_.wvu.Rows" localSheetId="0" hidden="1">'tabulka EU'!$1:$5</definedName>
    <definedName name="Z_B47303D1_1BF6_49BD_AB58_2F1EB415DFC9_.wvu.Cols" localSheetId="0" hidden="1">'tabulka EU'!$A:$A,'tabulka EU'!$C:$E</definedName>
    <definedName name="Z_B47303D1_1BF6_49BD_AB58_2F1EB415DFC9_.wvu.PrintArea" localSheetId="0" hidden="1">'tabulka EU'!$B$6:$X$230</definedName>
    <definedName name="Z_B47303D1_1BF6_49BD_AB58_2F1EB415DFC9_.wvu.PrintTitles" localSheetId="0" hidden="1">'tabulka EU'!$8:$11</definedName>
    <definedName name="Z_B47303D1_1BF6_49BD_AB58_2F1EB415DFC9_.wvu.Rows" localSheetId="0" hidden="1">'tabulka EU'!$1:$5</definedName>
    <definedName name="Z_BBEAC537_D262_4E79_9B5C_54CE5CAB628F_.wvu.Cols" localSheetId="0" hidden="1">'tabulka EU'!$C:$E</definedName>
    <definedName name="Z_BBEAC537_D262_4E79_9B5C_54CE5CAB628F_.wvu.PrintArea" localSheetId="0" hidden="1">'tabulka EU'!$B$6:$X$230</definedName>
    <definedName name="Z_BBEAC537_D262_4E79_9B5C_54CE5CAB628F_.wvu.PrintTitles" localSheetId="0" hidden="1">'tabulka EU'!$8:$11</definedName>
    <definedName name="Z_BBEAC537_D262_4E79_9B5C_54CE5CAB628F_.wvu.Rows" localSheetId="0" hidden="1">'tabulka EU'!$1:$5</definedName>
    <definedName name="Z_CC560D72_E6A0_4F9D_ACC3_F0D95031C84E_.wvu.Cols" localSheetId="0" hidden="1">'tabulka EU'!$C:$E,'tabulka EU'!$Q:$R</definedName>
    <definedName name="Z_CC560D72_E6A0_4F9D_ACC3_F0D95031C84E_.wvu.PrintArea" localSheetId="0" hidden="1">'tabulka EU'!$A$3:$X$230</definedName>
    <definedName name="Z_CC560D72_E6A0_4F9D_ACC3_F0D95031C84E_.wvu.PrintTitles" localSheetId="0" hidden="1">'tabulka EU'!$8:$11</definedName>
    <definedName name="Z_CC560D72_E6A0_4F9D_ACC3_F0D95031C84E_.wvu.Rows" localSheetId="0" hidden="1">'tabulka EU'!$1:$2,'tabulka EU'!$4:$7</definedName>
    <definedName name="Z_D306AA55_E2C3_4B0F_8DEC_1801FC479580_.wvu.Cols" localSheetId="0" hidden="1">'tabulka EU'!$C:$E,'tabulka EU'!$Q:$R</definedName>
    <definedName name="Z_D306AA55_E2C3_4B0F_8DEC_1801FC479580_.wvu.PrintTitles" localSheetId="0" hidden="1">'tabulka EU'!$8:$11</definedName>
    <definedName name="Z_D306AA55_E2C3_4B0F_8DEC_1801FC479580_.wvu.Rows" localSheetId="0" hidden="1">'tabulka EU'!$1:$5,'tabulka EU'!$9:$9,'tabulka EU'!$185:$185,'tabulka EU'!$205:$205</definedName>
  </definedNames>
  <calcPr calcId="144525"/>
  <customWorkbookViews>
    <customWorkbookView name="Slívová Galina – osobní zobrazení" guid="{7025D35C-B0E6-4D5E-9074-EED2BB5802F4}" mergeInterval="0" personalView="1" maximized="1" windowWidth="1276" windowHeight="812" activeSheetId="1"/>
    <customWorkbookView name="Marynčáková Radmila – osobní zobrazení" guid="{D306AA55-E2C3-4B0F-8DEC-1801FC479580}" mergeInterval="0" personalView="1" maximized="1" windowWidth="1276" windowHeight="812" activeSheetId="1"/>
    <customWorkbookView name="slivova2345 - vlastní pohled" guid="{0317C754-E320-475B-A87C-F6502E2C21D0}" mergeInterval="0" personalView="1" maximized="1" windowWidth="1276" windowHeight="832" activeSheetId="1"/>
    <customWorkbookView name="maryncakova - vlastní pohled" guid="{CC560D72-E6A0-4F9D-ACC3-F0D95031C84E}" mergeInterval="0" personalView="1" maximized="1" windowWidth="1276" windowHeight="859" activeSheetId="1"/>
    <customWorkbookView name="valova2304 – osobní zobrazení" guid="{979DB2FE-B526-4EE3-9CD4-A9E29A987073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N12" i="1"/>
  <c r="O12" i="1"/>
  <c r="Q12" i="1"/>
  <c r="T12" i="1"/>
  <c r="U12" i="1"/>
  <c r="V12" i="1"/>
  <c r="M13" i="1"/>
  <c r="P13" i="1"/>
  <c r="R13" i="1"/>
  <c r="S13" i="1"/>
  <c r="W13" i="1"/>
  <c r="M14" i="1"/>
  <c r="P14" i="1"/>
  <c r="S14" i="1"/>
  <c r="W14" i="1"/>
  <c r="Y14" i="1" s="1"/>
  <c r="M15" i="1"/>
  <c r="P15" i="1"/>
  <c r="R15" i="1"/>
  <c r="S15" i="1"/>
  <c r="W15" i="1"/>
  <c r="M16" i="1"/>
  <c r="P16" i="1"/>
  <c r="R16" i="1"/>
  <c r="W16" i="1"/>
  <c r="F17" i="1"/>
  <c r="M17" i="1"/>
  <c r="P17" i="1"/>
  <c r="S17" i="1"/>
  <c r="W17" i="1"/>
  <c r="M18" i="1"/>
  <c r="P18" i="1"/>
  <c r="R18" i="1"/>
  <c r="S18" i="1"/>
  <c r="W18" i="1"/>
  <c r="M19" i="1"/>
  <c r="P19" i="1"/>
  <c r="R19" i="1"/>
  <c r="S19" i="1"/>
  <c r="W19" i="1"/>
  <c r="M20" i="1"/>
  <c r="P20" i="1"/>
  <c r="R20" i="1"/>
  <c r="S20" i="1"/>
  <c r="E20" i="1" s="1"/>
  <c r="W20" i="1"/>
  <c r="Y20" i="1"/>
  <c r="M21" i="1"/>
  <c r="P21" i="1"/>
  <c r="R21" i="1"/>
  <c r="S21" i="1"/>
  <c r="W21" i="1"/>
  <c r="M22" i="1"/>
  <c r="P22" i="1"/>
  <c r="R22" i="1"/>
  <c r="S22" i="1"/>
  <c r="W22" i="1"/>
  <c r="M23" i="1"/>
  <c r="P23" i="1"/>
  <c r="S23" i="1"/>
  <c r="W23" i="1"/>
  <c r="M24" i="1"/>
  <c r="P24" i="1"/>
  <c r="S24" i="1"/>
  <c r="W24" i="1"/>
  <c r="Y24" i="1" s="1"/>
  <c r="M25" i="1"/>
  <c r="P25" i="1"/>
  <c r="S25" i="1"/>
  <c r="W25" i="1"/>
  <c r="M26" i="1"/>
  <c r="P26" i="1"/>
  <c r="S26" i="1"/>
  <c r="W26" i="1"/>
  <c r="M27" i="1"/>
  <c r="P27" i="1"/>
  <c r="S27" i="1"/>
  <c r="W27" i="1"/>
  <c r="M28" i="1"/>
  <c r="P28" i="1"/>
  <c r="S28" i="1"/>
  <c r="W28" i="1"/>
  <c r="Y28" i="1"/>
  <c r="M29" i="1"/>
  <c r="P29" i="1"/>
  <c r="S29" i="1"/>
  <c r="W29" i="1"/>
  <c r="Y29" i="1" s="1"/>
  <c r="M30" i="1"/>
  <c r="P30" i="1"/>
  <c r="S30" i="1"/>
  <c r="W30" i="1"/>
  <c r="Y30" i="1" s="1"/>
  <c r="M31" i="1"/>
  <c r="P31" i="1"/>
  <c r="S31" i="1"/>
  <c r="W31" i="1"/>
  <c r="M32" i="1"/>
  <c r="P32" i="1"/>
  <c r="S32" i="1"/>
  <c r="W32" i="1"/>
  <c r="Y32" i="1" s="1"/>
  <c r="M33" i="1"/>
  <c r="P33" i="1"/>
  <c r="S33" i="1"/>
  <c r="W33" i="1"/>
  <c r="M34" i="1"/>
  <c r="P34" i="1"/>
  <c r="S34" i="1"/>
  <c r="W34" i="1"/>
  <c r="M35" i="1"/>
  <c r="P35" i="1"/>
  <c r="S35" i="1"/>
  <c r="W35" i="1"/>
  <c r="M36" i="1"/>
  <c r="P36" i="1"/>
  <c r="S36" i="1"/>
  <c r="W36" i="1"/>
  <c r="Y36" i="1"/>
  <c r="M37" i="1"/>
  <c r="P37" i="1"/>
  <c r="S37" i="1"/>
  <c r="W37" i="1"/>
  <c r="Y37" i="1" s="1"/>
  <c r="M38" i="1"/>
  <c r="P38" i="1"/>
  <c r="S38" i="1"/>
  <c r="W38" i="1"/>
  <c r="Y38" i="1" s="1"/>
  <c r="M39" i="1"/>
  <c r="P39" i="1"/>
  <c r="R39" i="1"/>
  <c r="S39" i="1"/>
  <c r="W39" i="1"/>
  <c r="F40" i="1"/>
  <c r="M40" i="1"/>
  <c r="P40" i="1"/>
  <c r="S40" i="1"/>
  <c r="W40" i="1"/>
  <c r="M41" i="1"/>
  <c r="P41" i="1"/>
  <c r="R41" i="1"/>
  <c r="S41" i="1"/>
  <c r="W41" i="1"/>
  <c r="E42" i="1"/>
  <c r="F42" i="1"/>
  <c r="G42" i="1"/>
  <c r="H42" i="1"/>
  <c r="I42" i="1"/>
  <c r="J42" i="1"/>
  <c r="K42" i="1"/>
  <c r="L42" i="1"/>
  <c r="N42" i="1"/>
  <c r="O42" i="1"/>
  <c r="Q42" i="1"/>
  <c r="R42" i="1"/>
  <c r="T42" i="1"/>
  <c r="U42" i="1"/>
  <c r="V42" i="1"/>
  <c r="M43" i="1"/>
  <c r="P43" i="1"/>
  <c r="S43" i="1"/>
  <c r="W43" i="1"/>
  <c r="M44" i="1"/>
  <c r="P44" i="1"/>
  <c r="S44" i="1"/>
  <c r="W44" i="1"/>
  <c r="Y44" i="1" s="1"/>
  <c r="M45" i="1"/>
  <c r="P45" i="1"/>
  <c r="S45" i="1"/>
  <c r="W45" i="1"/>
  <c r="M46" i="1"/>
  <c r="P46" i="1"/>
  <c r="S46" i="1"/>
  <c r="W46" i="1"/>
  <c r="M47" i="1"/>
  <c r="P47" i="1"/>
  <c r="S47" i="1"/>
  <c r="W47" i="1"/>
  <c r="M48" i="1"/>
  <c r="P48" i="1"/>
  <c r="S48" i="1"/>
  <c r="W48" i="1"/>
  <c r="Y48" i="1"/>
  <c r="M49" i="1"/>
  <c r="P49" i="1"/>
  <c r="S49" i="1"/>
  <c r="W49" i="1"/>
  <c r="Y49" i="1" s="1"/>
  <c r="F50" i="1"/>
  <c r="G50" i="1"/>
  <c r="H50" i="1"/>
  <c r="I50" i="1"/>
  <c r="J50" i="1"/>
  <c r="K50" i="1"/>
  <c r="L50" i="1"/>
  <c r="N50" i="1"/>
  <c r="O50" i="1"/>
  <c r="Q50" i="1"/>
  <c r="T50" i="1"/>
  <c r="U50" i="1"/>
  <c r="V50" i="1"/>
  <c r="M51" i="1"/>
  <c r="P51" i="1"/>
  <c r="R51" i="1"/>
  <c r="R50" i="1" s="1"/>
  <c r="S51" i="1"/>
  <c r="W51" i="1"/>
  <c r="W50" i="1" s="1"/>
  <c r="M52" i="1"/>
  <c r="P52" i="1"/>
  <c r="R52" i="1"/>
  <c r="S52" i="1"/>
  <c r="W52" i="1"/>
  <c r="Y52" i="1"/>
  <c r="M53" i="1"/>
  <c r="P53" i="1"/>
  <c r="R53" i="1"/>
  <c r="S53" i="1"/>
  <c r="W53" i="1"/>
  <c r="M54" i="1"/>
  <c r="P54" i="1"/>
  <c r="S54" i="1"/>
  <c r="W54" i="1"/>
  <c r="M55" i="1"/>
  <c r="P55" i="1"/>
  <c r="S55" i="1"/>
  <c r="W55" i="1"/>
  <c r="Y55" i="1"/>
  <c r="G56" i="1"/>
  <c r="H56" i="1"/>
  <c r="I56" i="1"/>
  <c r="J56" i="1"/>
  <c r="K56" i="1"/>
  <c r="L56" i="1"/>
  <c r="N56" i="1"/>
  <c r="O56" i="1"/>
  <c r="P56" i="1" s="1"/>
  <c r="Q56" i="1"/>
  <c r="T56" i="1"/>
  <c r="U56" i="1"/>
  <c r="V56" i="1"/>
  <c r="M57" i="1"/>
  <c r="P57" i="1"/>
  <c r="R57" i="1"/>
  <c r="S57" i="1"/>
  <c r="W57" i="1"/>
  <c r="M58" i="1"/>
  <c r="P58" i="1"/>
  <c r="W58" i="1"/>
  <c r="M59" i="1"/>
  <c r="P59" i="1"/>
  <c r="R59" i="1"/>
  <c r="W59" i="1"/>
  <c r="M60" i="1"/>
  <c r="P60" i="1"/>
  <c r="S60" i="1"/>
  <c r="W60" i="1"/>
  <c r="Y60" i="1" s="1"/>
  <c r="F61" i="1"/>
  <c r="M61" i="1"/>
  <c r="P61" i="1"/>
  <c r="R61" i="1"/>
  <c r="S61" i="1"/>
  <c r="W61" i="1"/>
  <c r="M62" i="1"/>
  <c r="P62" i="1"/>
  <c r="S62" i="1"/>
  <c r="W62" i="1"/>
  <c r="M63" i="1"/>
  <c r="P63" i="1"/>
  <c r="S63" i="1"/>
  <c r="W63" i="1"/>
  <c r="M64" i="1"/>
  <c r="P64" i="1"/>
  <c r="R64" i="1"/>
  <c r="S64" i="1"/>
  <c r="W64" i="1"/>
  <c r="G65" i="1"/>
  <c r="H65" i="1"/>
  <c r="I65" i="1"/>
  <c r="J65" i="1"/>
  <c r="K65" i="1"/>
  <c r="L65" i="1"/>
  <c r="N65" i="1"/>
  <c r="O65" i="1"/>
  <c r="P65" i="1" s="1"/>
  <c r="Q65" i="1"/>
  <c r="T65" i="1"/>
  <c r="U65" i="1"/>
  <c r="V65" i="1"/>
  <c r="M66" i="1"/>
  <c r="P66" i="1"/>
  <c r="S66" i="1"/>
  <c r="W66" i="1"/>
  <c r="M67" i="1"/>
  <c r="P67" i="1"/>
  <c r="S67" i="1"/>
  <c r="W67" i="1"/>
  <c r="Y67" i="1" s="1"/>
  <c r="M68" i="1"/>
  <c r="P68" i="1"/>
  <c r="S68" i="1"/>
  <c r="W68" i="1"/>
  <c r="M69" i="1"/>
  <c r="P69" i="1"/>
  <c r="R69" i="1"/>
  <c r="S69" i="1"/>
  <c r="W69" i="1"/>
  <c r="M70" i="1"/>
  <c r="P70" i="1"/>
  <c r="R70" i="1"/>
  <c r="S70" i="1"/>
  <c r="W70" i="1"/>
  <c r="M71" i="1"/>
  <c r="P71" i="1"/>
  <c r="R71" i="1"/>
  <c r="S71" i="1"/>
  <c r="E71" i="1" s="1"/>
  <c r="W71" i="1"/>
  <c r="Y71" i="1"/>
  <c r="M72" i="1"/>
  <c r="P72" i="1"/>
  <c r="R72" i="1"/>
  <c r="S72" i="1"/>
  <c r="W72" i="1"/>
  <c r="M73" i="1"/>
  <c r="P73" i="1"/>
  <c r="R73" i="1"/>
  <c r="S73" i="1"/>
  <c r="W73" i="1"/>
  <c r="M74" i="1"/>
  <c r="P74" i="1"/>
  <c r="R74" i="1"/>
  <c r="S74" i="1"/>
  <c r="W74" i="1"/>
  <c r="M75" i="1"/>
  <c r="P75" i="1"/>
  <c r="S75" i="1"/>
  <c r="W75" i="1"/>
  <c r="M76" i="1"/>
  <c r="P76" i="1"/>
  <c r="S76" i="1"/>
  <c r="W76" i="1"/>
  <c r="M77" i="1"/>
  <c r="P77" i="1"/>
  <c r="S77" i="1"/>
  <c r="W77" i="1"/>
  <c r="Y77" i="1"/>
  <c r="M78" i="1"/>
  <c r="P78" i="1"/>
  <c r="S78" i="1"/>
  <c r="W78" i="1"/>
  <c r="Y78" i="1" s="1"/>
  <c r="M79" i="1"/>
  <c r="P79" i="1"/>
  <c r="S79" i="1"/>
  <c r="W79" i="1"/>
  <c r="Y79" i="1" s="1"/>
  <c r="M80" i="1"/>
  <c r="P80" i="1"/>
  <c r="W80" i="1"/>
  <c r="M81" i="1"/>
  <c r="P81" i="1"/>
  <c r="W81" i="1"/>
  <c r="M82" i="1"/>
  <c r="P82" i="1"/>
  <c r="S82" i="1"/>
  <c r="W82" i="1"/>
  <c r="M83" i="1"/>
  <c r="P83" i="1"/>
  <c r="S83" i="1"/>
  <c r="W83" i="1"/>
  <c r="Y83" i="1" s="1"/>
  <c r="M84" i="1"/>
  <c r="P84" i="1"/>
  <c r="S84" i="1"/>
  <c r="W84" i="1"/>
  <c r="M85" i="1"/>
  <c r="P85" i="1"/>
  <c r="S85" i="1"/>
  <c r="W85" i="1"/>
  <c r="M86" i="1"/>
  <c r="P86" i="1"/>
  <c r="S86" i="1"/>
  <c r="W86" i="1"/>
  <c r="F87" i="1"/>
  <c r="M87" i="1"/>
  <c r="P87" i="1"/>
  <c r="R87" i="1"/>
  <c r="W87" i="1"/>
  <c r="M88" i="1"/>
  <c r="P88" i="1"/>
  <c r="R88" i="1"/>
  <c r="W88" i="1"/>
  <c r="Y88" i="1" s="1"/>
  <c r="M89" i="1"/>
  <c r="Y89" i="1" s="1"/>
  <c r="P89" i="1"/>
  <c r="W89" i="1"/>
  <c r="M90" i="1"/>
  <c r="P90" i="1"/>
  <c r="S90" i="1"/>
  <c r="W90" i="1"/>
  <c r="M91" i="1"/>
  <c r="P91" i="1"/>
  <c r="W91" i="1"/>
  <c r="M92" i="1"/>
  <c r="P92" i="1"/>
  <c r="R92" i="1"/>
  <c r="S92" i="1"/>
  <c r="W92" i="1"/>
  <c r="M93" i="1"/>
  <c r="P93" i="1"/>
  <c r="R93" i="1"/>
  <c r="S93" i="1"/>
  <c r="W93" i="1"/>
  <c r="M94" i="1"/>
  <c r="P94" i="1"/>
  <c r="R94" i="1"/>
  <c r="S94" i="1"/>
  <c r="E94" i="1" s="1"/>
  <c r="W94" i="1"/>
  <c r="Y94" i="1"/>
  <c r="M95" i="1"/>
  <c r="P95" i="1"/>
  <c r="R95" i="1"/>
  <c r="S95" i="1"/>
  <c r="W95" i="1"/>
  <c r="M96" i="1"/>
  <c r="P96" i="1"/>
  <c r="R96" i="1"/>
  <c r="S96" i="1"/>
  <c r="W96" i="1"/>
  <c r="M97" i="1"/>
  <c r="P97" i="1"/>
  <c r="S97" i="1"/>
  <c r="W97" i="1"/>
  <c r="M98" i="1"/>
  <c r="P98" i="1"/>
  <c r="S98" i="1"/>
  <c r="W98" i="1"/>
  <c r="M99" i="1"/>
  <c r="P99" i="1"/>
  <c r="W99" i="1"/>
  <c r="G100" i="1"/>
  <c r="H100" i="1"/>
  <c r="I100" i="1"/>
  <c r="J100" i="1"/>
  <c r="K100" i="1"/>
  <c r="L100" i="1"/>
  <c r="N100" i="1"/>
  <c r="O100" i="1"/>
  <c r="Q100" i="1"/>
  <c r="T100" i="1"/>
  <c r="U100" i="1"/>
  <c r="V100" i="1"/>
  <c r="M101" i="1"/>
  <c r="Y101" i="1" s="1"/>
  <c r="P101" i="1"/>
  <c r="R101" i="1"/>
  <c r="S101" i="1"/>
  <c r="W101" i="1"/>
  <c r="M102" i="1"/>
  <c r="P102" i="1"/>
  <c r="R102" i="1"/>
  <c r="S102" i="1"/>
  <c r="W102" i="1"/>
  <c r="M103" i="1"/>
  <c r="P103" i="1"/>
  <c r="R103" i="1"/>
  <c r="S103" i="1"/>
  <c r="W103" i="1"/>
  <c r="M104" i="1"/>
  <c r="P104" i="1"/>
  <c r="R104" i="1"/>
  <c r="S104" i="1"/>
  <c r="W104" i="1"/>
  <c r="M105" i="1"/>
  <c r="P105" i="1"/>
  <c r="R105" i="1"/>
  <c r="S105" i="1"/>
  <c r="E105" i="1" s="1"/>
  <c r="W105" i="1"/>
  <c r="Y105" i="1"/>
  <c r="M106" i="1"/>
  <c r="P106" i="1"/>
  <c r="R106" i="1"/>
  <c r="S106" i="1"/>
  <c r="W106" i="1"/>
  <c r="M107" i="1"/>
  <c r="P107" i="1"/>
  <c r="S107" i="1"/>
  <c r="W107" i="1"/>
  <c r="Y107" i="1"/>
  <c r="M108" i="1"/>
  <c r="P108" i="1"/>
  <c r="S108" i="1"/>
  <c r="W108" i="1"/>
  <c r="Y108" i="1" s="1"/>
  <c r="M109" i="1"/>
  <c r="P109" i="1"/>
  <c r="S109" i="1"/>
  <c r="W109" i="1"/>
  <c r="Y109" i="1" s="1"/>
  <c r="M110" i="1"/>
  <c r="P110" i="1"/>
  <c r="S110" i="1"/>
  <c r="W110" i="1"/>
  <c r="M111" i="1"/>
  <c r="P111" i="1"/>
  <c r="S111" i="1"/>
  <c r="W111" i="1"/>
  <c r="Y111" i="1" s="1"/>
  <c r="M112" i="1"/>
  <c r="P112" i="1"/>
  <c r="S112" i="1"/>
  <c r="W112" i="1"/>
  <c r="M113" i="1"/>
  <c r="Y113" i="1" s="1"/>
  <c r="P113" i="1"/>
  <c r="R113" i="1"/>
  <c r="S113" i="1"/>
  <c r="W113" i="1"/>
  <c r="M114" i="1"/>
  <c r="P114" i="1"/>
  <c r="R114" i="1"/>
  <c r="S114" i="1"/>
  <c r="W114" i="1"/>
  <c r="M115" i="1"/>
  <c r="P115" i="1"/>
  <c r="R115" i="1"/>
  <c r="S115" i="1"/>
  <c r="W115" i="1"/>
  <c r="M116" i="1"/>
  <c r="P116" i="1"/>
  <c r="S116" i="1"/>
  <c r="W116" i="1"/>
  <c r="Y116" i="1"/>
  <c r="M117" i="1"/>
  <c r="P117" i="1"/>
  <c r="S117" i="1"/>
  <c r="W117" i="1"/>
  <c r="Y117" i="1" s="1"/>
  <c r="M118" i="1"/>
  <c r="P118" i="1"/>
  <c r="S118" i="1"/>
  <c r="W118" i="1"/>
  <c r="Y118" i="1" s="1"/>
  <c r="M119" i="1"/>
  <c r="P119" i="1"/>
  <c r="S119" i="1"/>
  <c r="W119" i="1"/>
  <c r="M120" i="1"/>
  <c r="P120" i="1"/>
  <c r="S120" i="1"/>
  <c r="W120" i="1"/>
  <c r="Y120" i="1" s="1"/>
  <c r="M121" i="1"/>
  <c r="P121" i="1"/>
  <c r="S121" i="1"/>
  <c r="W121" i="1"/>
  <c r="M122" i="1"/>
  <c r="Y122" i="1" s="1"/>
  <c r="P122" i="1"/>
  <c r="R122" i="1"/>
  <c r="S122" i="1"/>
  <c r="W122" i="1"/>
  <c r="M123" i="1"/>
  <c r="P123" i="1"/>
  <c r="R123" i="1"/>
  <c r="S123" i="1"/>
  <c r="W123" i="1"/>
  <c r="M124" i="1"/>
  <c r="P124" i="1"/>
  <c r="R124" i="1"/>
  <c r="S124" i="1"/>
  <c r="W124" i="1"/>
  <c r="M125" i="1"/>
  <c r="P125" i="1"/>
  <c r="R125" i="1"/>
  <c r="S125" i="1"/>
  <c r="W125" i="1"/>
  <c r="M126" i="1"/>
  <c r="P126" i="1"/>
  <c r="R126" i="1"/>
  <c r="S126" i="1"/>
  <c r="E126" i="1" s="1"/>
  <c r="W126" i="1"/>
  <c r="Y126" i="1"/>
  <c r="M127" i="1"/>
  <c r="P127" i="1"/>
  <c r="R127" i="1"/>
  <c r="W127" i="1"/>
  <c r="Y127" i="1" s="1"/>
  <c r="Z127" i="1" s="1"/>
  <c r="M128" i="1"/>
  <c r="P128" i="1"/>
  <c r="R128" i="1"/>
  <c r="W128" i="1"/>
  <c r="M129" i="1"/>
  <c r="P129" i="1"/>
  <c r="R129" i="1"/>
  <c r="W129" i="1"/>
  <c r="Y129" i="1" s="1"/>
  <c r="Z129" i="1" s="1"/>
  <c r="M130" i="1"/>
  <c r="P130" i="1"/>
  <c r="W130" i="1"/>
  <c r="M131" i="1"/>
  <c r="P131" i="1"/>
  <c r="S131" i="1"/>
  <c r="W131" i="1"/>
  <c r="M132" i="1"/>
  <c r="P132" i="1"/>
  <c r="R132" i="1"/>
  <c r="W132" i="1"/>
  <c r="M133" i="1"/>
  <c r="P133" i="1"/>
  <c r="R133" i="1"/>
  <c r="W133" i="1"/>
  <c r="Y133" i="1" s="1"/>
  <c r="Z133" i="1" s="1"/>
  <c r="M134" i="1"/>
  <c r="P134" i="1"/>
  <c r="R134" i="1"/>
  <c r="W134" i="1"/>
  <c r="M135" i="1"/>
  <c r="P135" i="1"/>
  <c r="R135" i="1"/>
  <c r="W135" i="1"/>
  <c r="M136" i="1"/>
  <c r="P136" i="1"/>
  <c r="R136" i="1"/>
  <c r="S136" i="1"/>
  <c r="W136" i="1"/>
  <c r="M137" i="1"/>
  <c r="P137" i="1"/>
  <c r="R137" i="1"/>
  <c r="W137" i="1"/>
  <c r="M138" i="1"/>
  <c r="P138" i="1"/>
  <c r="W138" i="1"/>
  <c r="M139" i="1"/>
  <c r="P139" i="1"/>
  <c r="W139" i="1"/>
  <c r="M140" i="1"/>
  <c r="P140" i="1"/>
  <c r="S140" i="1"/>
  <c r="W140" i="1"/>
  <c r="M141" i="1"/>
  <c r="P141" i="1"/>
  <c r="S141" i="1"/>
  <c r="W141" i="1"/>
  <c r="Y141" i="1" s="1"/>
  <c r="M142" i="1"/>
  <c r="P142" i="1"/>
  <c r="R142" i="1"/>
  <c r="S142" i="1"/>
  <c r="W142" i="1"/>
  <c r="F143" i="1"/>
  <c r="M143" i="1"/>
  <c r="P143" i="1"/>
  <c r="W143" i="1"/>
  <c r="M144" i="1"/>
  <c r="P144" i="1"/>
  <c r="R144" i="1"/>
  <c r="S144" i="1"/>
  <c r="E144" i="1" s="1"/>
  <c r="W144" i="1"/>
  <c r="Y144" i="1"/>
  <c r="M145" i="1"/>
  <c r="P145" i="1"/>
  <c r="S145" i="1"/>
  <c r="W145" i="1"/>
  <c r="Y145" i="1" s="1"/>
  <c r="M146" i="1"/>
  <c r="P146" i="1"/>
  <c r="S146" i="1"/>
  <c r="W146" i="1"/>
  <c r="Y146" i="1" s="1"/>
  <c r="M147" i="1"/>
  <c r="P147" i="1"/>
  <c r="S147" i="1"/>
  <c r="W147" i="1"/>
  <c r="M148" i="1"/>
  <c r="P148" i="1"/>
  <c r="S148" i="1"/>
  <c r="W148" i="1"/>
  <c r="Y148" i="1" s="1"/>
  <c r="M149" i="1"/>
  <c r="P149" i="1"/>
  <c r="S149" i="1"/>
  <c r="W149" i="1"/>
  <c r="M150" i="1"/>
  <c r="P150" i="1"/>
  <c r="S150" i="1"/>
  <c r="W150" i="1"/>
  <c r="M151" i="1"/>
  <c r="P151" i="1"/>
  <c r="S151" i="1"/>
  <c r="W151" i="1"/>
  <c r="M152" i="1"/>
  <c r="P152" i="1"/>
  <c r="S152" i="1"/>
  <c r="W152" i="1"/>
  <c r="Y152" i="1"/>
  <c r="M153" i="1"/>
  <c r="P153" i="1"/>
  <c r="S153" i="1"/>
  <c r="W153" i="1"/>
  <c r="Y153" i="1" s="1"/>
  <c r="M154" i="1"/>
  <c r="P154" i="1"/>
  <c r="S154" i="1"/>
  <c r="W154" i="1"/>
  <c r="Y154" i="1" s="1"/>
  <c r="M155" i="1"/>
  <c r="P155" i="1"/>
  <c r="S155" i="1"/>
  <c r="W155" i="1"/>
  <c r="M156" i="1"/>
  <c r="P156" i="1"/>
  <c r="S156" i="1"/>
  <c r="W156" i="1"/>
  <c r="Y156" i="1" s="1"/>
  <c r="M157" i="1"/>
  <c r="P157" i="1"/>
  <c r="S157" i="1"/>
  <c r="W157" i="1"/>
  <c r="M158" i="1"/>
  <c r="P158" i="1"/>
  <c r="S158" i="1"/>
  <c r="W158" i="1"/>
  <c r="M159" i="1"/>
  <c r="P159" i="1"/>
  <c r="S159" i="1"/>
  <c r="W159" i="1"/>
  <c r="M160" i="1"/>
  <c r="P160" i="1"/>
  <c r="S160" i="1"/>
  <c r="W160" i="1"/>
  <c r="Y160" i="1"/>
  <c r="M161" i="1"/>
  <c r="P161" i="1"/>
  <c r="S161" i="1"/>
  <c r="W161" i="1"/>
  <c r="Y161" i="1" s="1"/>
  <c r="M162" i="1"/>
  <c r="P162" i="1"/>
  <c r="S162" i="1"/>
  <c r="W162" i="1"/>
  <c r="Y162" i="1" s="1"/>
  <c r="M163" i="1"/>
  <c r="P163" i="1"/>
  <c r="S163" i="1"/>
  <c r="W163" i="1"/>
  <c r="M164" i="1"/>
  <c r="P164" i="1"/>
  <c r="S164" i="1"/>
  <c r="W164" i="1"/>
  <c r="Y164" i="1" s="1"/>
  <c r="M165" i="1"/>
  <c r="P165" i="1"/>
  <c r="S165" i="1"/>
  <c r="W165" i="1"/>
  <c r="M166" i="1"/>
  <c r="P166" i="1"/>
  <c r="S166" i="1"/>
  <c r="W166" i="1"/>
  <c r="M167" i="1"/>
  <c r="P167" i="1"/>
  <c r="S167" i="1"/>
  <c r="W167" i="1"/>
  <c r="M168" i="1"/>
  <c r="P168" i="1"/>
  <c r="S168" i="1"/>
  <c r="W168" i="1"/>
  <c r="Y168" i="1"/>
  <c r="M169" i="1"/>
  <c r="P169" i="1"/>
  <c r="S169" i="1"/>
  <c r="W169" i="1"/>
  <c r="Y169" i="1" s="1"/>
  <c r="M170" i="1"/>
  <c r="P170" i="1"/>
  <c r="S170" i="1"/>
  <c r="W170" i="1"/>
  <c r="Y170" i="1" s="1"/>
  <c r="M171" i="1"/>
  <c r="P171" i="1"/>
  <c r="S171" i="1"/>
  <c r="W171" i="1"/>
  <c r="M172" i="1"/>
  <c r="P172" i="1"/>
  <c r="S172" i="1"/>
  <c r="W172" i="1"/>
  <c r="Y172" i="1" s="1"/>
  <c r="M173" i="1"/>
  <c r="P173" i="1"/>
  <c r="S173" i="1"/>
  <c r="W173" i="1"/>
  <c r="M174" i="1"/>
  <c r="P174" i="1"/>
  <c r="S174" i="1"/>
  <c r="W174" i="1"/>
  <c r="M175" i="1"/>
  <c r="E175" i="1" s="1"/>
  <c r="P175" i="1"/>
  <c r="R175" i="1"/>
  <c r="W175" i="1"/>
  <c r="Y175" i="1"/>
  <c r="M176" i="1"/>
  <c r="P176" i="1"/>
  <c r="R176" i="1"/>
  <c r="S176" i="1"/>
  <c r="W176" i="1"/>
  <c r="M177" i="1"/>
  <c r="P177" i="1"/>
  <c r="R177" i="1"/>
  <c r="S177" i="1"/>
  <c r="W177" i="1"/>
  <c r="M178" i="1"/>
  <c r="P178" i="1"/>
  <c r="S178" i="1"/>
  <c r="W178" i="1"/>
  <c r="M179" i="1"/>
  <c r="P179" i="1"/>
  <c r="W179" i="1"/>
  <c r="M180" i="1"/>
  <c r="P180" i="1"/>
  <c r="S180" i="1"/>
  <c r="W180" i="1"/>
  <c r="M181" i="1"/>
  <c r="P181" i="1"/>
  <c r="S181" i="1"/>
  <c r="W181" i="1"/>
  <c r="M182" i="1"/>
  <c r="P182" i="1"/>
  <c r="S182" i="1"/>
  <c r="W182" i="1"/>
  <c r="Y182" i="1"/>
  <c r="M183" i="1"/>
  <c r="P183" i="1"/>
  <c r="R183" i="1"/>
  <c r="W183" i="1"/>
  <c r="M184" i="1"/>
  <c r="P184" i="1"/>
  <c r="R184" i="1"/>
  <c r="W184" i="1"/>
  <c r="R185" i="1"/>
  <c r="W185" i="1"/>
  <c r="Y185" i="1" s="1"/>
  <c r="G186" i="1"/>
  <c r="H186" i="1"/>
  <c r="I186" i="1"/>
  <c r="J186" i="1"/>
  <c r="K186" i="1"/>
  <c r="L186" i="1"/>
  <c r="N186" i="1"/>
  <c r="O186" i="1"/>
  <c r="Q186" i="1"/>
  <c r="T186" i="1"/>
  <c r="U186" i="1"/>
  <c r="V186" i="1"/>
  <c r="M187" i="1"/>
  <c r="P187" i="1"/>
  <c r="R187" i="1"/>
  <c r="S187" i="1"/>
  <c r="W187" i="1"/>
  <c r="M188" i="1"/>
  <c r="P188" i="1"/>
  <c r="R188" i="1"/>
  <c r="S188" i="1"/>
  <c r="W188" i="1"/>
  <c r="M189" i="1"/>
  <c r="P189" i="1"/>
  <c r="R189" i="1"/>
  <c r="S189" i="1"/>
  <c r="W189" i="1"/>
  <c r="M190" i="1"/>
  <c r="P190" i="1"/>
  <c r="S190" i="1"/>
  <c r="W190" i="1"/>
  <c r="M191" i="1"/>
  <c r="P191" i="1"/>
  <c r="S191" i="1"/>
  <c r="W191" i="1"/>
  <c r="M192" i="1"/>
  <c r="P192" i="1"/>
  <c r="S192" i="1"/>
  <c r="W192" i="1"/>
  <c r="M193" i="1"/>
  <c r="P193" i="1"/>
  <c r="S193" i="1"/>
  <c r="W193" i="1"/>
  <c r="Y193" i="1"/>
  <c r="M194" i="1"/>
  <c r="P194" i="1"/>
  <c r="S194" i="1"/>
  <c r="W194" i="1"/>
  <c r="Y194" i="1" s="1"/>
  <c r="M195" i="1"/>
  <c r="P195" i="1"/>
  <c r="S195" i="1"/>
  <c r="W195" i="1"/>
  <c r="Y195" i="1" s="1"/>
  <c r="M196" i="1"/>
  <c r="P196" i="1"/>
  <c r="R196" i="1"/>
  <c r="S196" i="1"/>
  <c r="W196" i="1"/>
  <c r="M197" i="1"/>
  <c r="P197" i="1"/>
  <c r="S197" i="1"/>
  <c r="W197" i="1"/>
  <c r="M198" i="1"/>
  <c r="P198" i="1"/>
  <c r="S198" i="1"/>
  <c r="W198" i="1"/>
  <c r="M199" i="1"/>
  <c r="Y199" i="1" s="1"/>
  <c r="P199" i="1"/>
  <c r="R199" i="1"/>
  <c r="S199" i="1"/>
  <c r="W199" i="1"/>
  <c r="M200" i="1"/>
  <c r="P200" i="1"/>
  <c r="R200" i="1"/>
  <c r="S200" i="1"/>
  <c r="W200" i="1"/>
  <c r="M201" i="1"/>
  <c r="P201" i="1"/>
  <c r="R201" i="1"/>
  <c r="S201" i="1"/>
  <c r="W201" i="1"/>
  <c r="M202" i="1"/>
  <c r="P202" i="1"/>
  <c r="S202" i="1"/>
  <c r="W202" i="1"/>
  <c r="Y202" i="1"/>
  <c r="M203" i="1"/>
  <c r="P203" i="1"/>
  <c r="R203" i="1"/>
  <c r="S203" i="1"/>
  <c r="W203" i="1"/>
  <c r="Y203" i="1"/>
  <c r="M204" i="1"/>
  <c r="P204" i="1"/>
  <c r="R204" i="1"/>
  <c r="W204" i="1"/>
  <c r="R205" i="1"/>
  <c r="W205" i="1"/>
  <c r="Y205" i="1" s="1"/>
  <c r="E206" i="1"/>
  <c r="F206" i="1"/>
  <c r="G206" i="1"/>
  <c r="H206" i="1"/>
  <c r="I206" i="1"/>
  <c r="J206" i="1"/>
  <c r="K206" i="1"/>
  <c r="L206" i="1"/>
  <c r="N206" i="1"/>
  <c r="O206" i="1"/>
  <c r="P206" i="1" s="1"/>
  <c r="Q206" i="1"/>
  <c r="T206" i="1"/>
  <c r="U206" i="1"/>
  <c r="V206" i="1"/>
  <c r="M207" i="1"/>
  <c r="P207" i="1"/>
  <c r="S207" i="1"/>
  <c r="S206" i="1" s="1"/>
  <c r="W207" i="1"/>
  <c r="M208" i="1"/>
  <c r="P208" i="1"/>
  <c r="W208" i="1"/>
  <c r="M209" i="1"/>
  <c r="P209" i="1"/>
  <c r="R209" i="1"/>
  <c r="R206" i="1" s="1"/>
  <c r="W209" i="1"/>
  <c r="F210" i="1"/>
  <c r="G210" i="1"/>
  <c r="H210" i="1"/>
  <c r="I210" i="1"/>
  <c r="J210" i="1"/>
  <c r="K210" i="1"/>
  <c r="L210" i="1"/>
  <c r="N210" i="1"/>
  <c r="O210" i="1"/>
  <c r="P210" i="1" s="1"/>
  <c r="Q210" i="1"/>
  <c r="T210" i="1"/>
  <c r="U210" i="1"/>
  <c r="V210" i="1"/>
  <c r="M211" i="1"/>
  <c r="P211" i="1"/>
  <c r="R211" i="1"/>
  <c r="S211" i="1"/>
  <c r="W211" i="1"/>
  <c r="M212" i="1"/>
  <c r="P212" i="1"/>
  <c r="S212" i="1"/>
  <c r="W212" i="1"/>
  <c r="M213" i="1"/>
  <c r="P213" i="1"/>
  <c r="R213" i="1"/>
  <c r="S213" i="1"/>
  <c r="W213" i="1"/>
  <c r="M214" i="1"/>
  <c r="P214" i="1"/>
  <c r="R214" i="1"/>
  <c r="S214" i="1"/>
  <c r="W214" i="1"/>
  <c r="M215" i="1"/>
  <c r="P215" i="1"/>
  <c r="S215" i="1"/>
  <c r="W215" i="1"/>
  <c r="M216" i="1"/>
  <c r="P216" i="1"/>
  <c r="R216" i="1"/>
  <c r="S216" i="1"/>
  <c r="W216" i="1"/>
  <c r="F217" i="1"/>
  <c r="G217" i="1"/>
  <c r="H217" i="1"/>
  <c r="I217" i="1"/>
  <c r="J217" i="1"/>
  <c r="K217" i="1"/>
  <c r="L217" i="1"/>
  <c r="N217" i="1"/>
  <c r="O217" i="1"/>
  <c r="Q217" i="1"/>
  <c r="T217" i="1"/>
  <c r="U217" i="1"/>
  <c r="V217" i="1"/>
  <c r="M218" i="1"/>
  <c r="P218" i="1"/>
  <c r="S218" i="1"/>
  <c r="W218" i="1"/>
  <c r="M219" i="1"/>
  <c r="P219" i="1"/>
  <c r="R219" i="1"/>
  <c r="W219" i="1"/>
  <c r="M220" i="1"/>
  <c r="P220" i="1"/>
  <c r="R220" i="1"/>
  <c r="S220" i="1"/>
  <c r="W220" i="1"/>
  <c r="M221" i="1"/>
  <c r="P221" i="1"/>
  <c r="S221" i="1"/>
  <c r="W221" i="1"/>
  <c r="M222" i="1"/>
  <c r="P222" i="1"/>
  <c r="S222" i="1"/>
  <c r="W222" i="1"/>
  <c r="Y222" i="1" s="1"/>
  <c r="M223" i="1"/>
  <c r="P223" i="1"/>
  <c r="S223" i="1"/>
  <c r="W223" i="1"/>
  <c r="M224" i="1"/>
  <c r="P224" i="1"/>
  <c r="W224" i="1"/>
  <c r="H225" i="1"/>
  <c r="J225" i="1"/>
  <c r="L225" i="1"/>
  <c r="O225" i="1"/>
  <c r="T225" i="1"/>
  <c r="V225" i="1"/>
  <c r="Y223" i="1" l="1"/>
  <c r="E222" i="1"/>
  <c r="Y221" i="1"/>
  <c r="Y215" i="1"/>
  <c r="Y211" i="1"/>
  <c r="Y209" i="1"/>
  <c r="M206" i="1"/>
  <c r="Y201" i="1"/>
  <c r="E199" i="1"/>
  <c r="F198" i="1"/>
  <c r="Y198" i="1" s="1"/>
  <c r="F197" i="1"/>
  <c r="Y191" i="1"/>
  <c r="E190" i="1"/>
  <c r="Y180" i="1"/>
  <c r="Y174" i="1"/>
  <c r="Y173" i="1"/>
  <c r="Y166" i="1"/>
  <c r="Y165" i="1"/>
  <c r="Y158" i="1"/>
  <c r="Y157" i="1"/>
  <c r="Y150" i="1"/>
  <c r="Y149" i="1"/>
  <c r="Y135" i="1"/>
  <c r="Z135" i="1" s="1"/>
  <c r="E134" i="1"/>
  <c r="E133" i="1"/>
  <c r="E129" i="1"/>
  <c r="Y124" i="1"/>
  <c r="E122" i="1"/>
  <c r="Y121" i="1"/>
  <c r="Y115" i="1"/>
  <c r="E113" i="1"/>
  <c r="Y112" i="1"/>
  <c r="Y103" i="1"/>
  <c r="P100" i="1"/>
  <c r="Y92" i="1"/>
  <c r="Y90" i="1"/>
  <c r="E88" i="1"/>
  <c r="Y85" i="1"/>
  <c r="Y84" i="1"/>
  <c r="Y80" i="1"/>
  <c r="Y75" i="1"/>
  <c r="Y69" i="1"/>
  <c r="Y61" i="1"/>
  <c r="Y46" i="1"/>
  <c r="Y45" i="1"/>
  <c r="P42" i="1"/>
  <c r="Y34" i="1"/>
  <c r="Y33" i="1"/>
  <c r="Y26" i="1"/>
  <c r="Y25" i="1"/>
  <c r="Y18" i="1"/>
  <c r="E16" i="1"/>
  <c r="Y220" i="1"/>
  <c r="Y213" i="1"/>
  <c r="Y188" i="1"/>
  <c r="Y177" i="1"/>
  <c r="Y96" i="1"/>
  <c r="Y87" i="1"/>
  <c r="Y81" i="1"/>
  <c r="Y73" i="1"/>
  <c r="Y22" i="1"/>
  <c r="M217" i="1"/>
  <c r="Y224" i="1"/>
  <c r="S217" i="1"/>
  <c r="E219" i="1"/>
  <c r="Y218" i="1"/>
  <c r="P217" i="1"/>
  <c r="E213" i="1"/>
  <c r="Y212" i="1"/>
  <c r="E211" i="1"/>
  <c r="W206" i="1"/>
  <c r="F204" i="1"/>
  <c r="Y204" i="1" s="1"/>
  <c r="E201" i="1"/>
  <c r="E200" i="1"/>
  <c r="Y192" i="1"/>
  <c r="S186" i="1"/>
  <c r="W186" i="1"/>
  <c r="M186" i="1"/>
  <c r="U225" i="1"/>
  <c r="Q225" i="1"/>
  <c r="N225" i="1"/>
  <c r="P225" i="1" s="1"/>
  <c r="K225" i="1"/>
  <c r="I225" i="1"/>
  <c r="G225" i="1"/>
  <c r="F184" i="1"/>
  <c r="Y184" i="1" s="1"/>
  <c r="F183" i="1"/>
  <c r="Y183" i="1" s="1"/>
  <c r="Y181" i="1"/>
  <c r="Y178" i="1"/>
  <c r="E177" i="1"/>
  <c r="E176" i="1"/>
  <c r="Y171" i="1"/>
  <c r="Y167" i="1"/>
  <c r="Y163" i="1"/>
  <c r="Y159" i="1"/>
  <c r="Y155" i="1"/>
  <c r="Y151" i="1"/>
  <c r="Y147" i="1"/>
  <c r="E138" i="1"/>
  <c r="R217" i="1"/>
  <c r="E216" i="1"/>
  <c r="R210" i="1"/>
  <c r="E214" i="1"/>
  <c r="W210" i="1"/>
  <c r="M210" i="1"/>
  <c r="E202" i="1"/>
  <c r="E196" i="1"/>
  <c r="E189" i="1"/>
  <c r="Y179" i="1"/>
  <c r="Y143" i="1"/>
  <c r="Y136" i="1"/>
  <c r="Z136" i="1" s="1"/>
  <c r="E142" i="1"/>
  <c r="Y140" i="1"/>
  <c r="E139" i="1"/>
  <c r="E137" i="1"/>
  <c r="E136" i="1"/>
  <c r="E135" i="1"/>
  <c r="E132" i="1"/>
  <c r="Y131" i="1"/>
  <c r="Y130" i="1"/>
  <c r="Z130" i="1" s="1"/>
  <c r="E128" i="1"/>
  <c r="E127" i="1"/>
  <c r="E124" i="1"/>
  <c r="Y119" i="1"/>
  <c r="E115" i="1"/>
  <c r="E114" i="1"/>
  <c r="Y110" i="1"/>
  <c r="E106" i="1"/>
  <c r="E103" i="1"/>
  <c r="E102" i="1"/>
  <c r="E98" i="1"/>
  <c r="Y97" i="1"/>
  <c r="E96" i="1"/>
  <c r="E95" i="1"/>
  <c r="E92" i="1"/>
  <c r="Y91" i="1"/>
  <c r="E87" i="1"/>
  <c r="Y86" i="1"/>
  <c r="Y82" i="1"/>
  <c r="Y76" i="1"/>
  <c r="E73" i="1"/>
  <c r="E72" i="1"/>
  <c r="E69" i="1"/>
  <c r="Y68" i="1"/>
  <c r="S65" i="1"/>
  <c r="M65" i="1"/>
  <c r="F63" i="1"/>
  <c r="Y62" i="1"/>
  <c r="E59" i="1"/>
  <c r="Y58" i="1"/>
  <c r="S56" i="1"/>
  <c r="E54" i="1"/>
  <c r="E53" i="1"/>
  <c r="P50" i="1"/>
  <c r="Y47" i="1"/>
  <c r="W42" i="1"/>
  <c r="Y40" i="1"/>
  <c r="Y35" i="1"/>
  <c r="Y31" i="1"/>
  <c r="Y27" i="1"/>
  <c r="Y23" i="1"/>
  <c r="E22" i="1"/>
  <c r="E21" i="1"/>
  <c r="E18" i="1"/>
  <c r="Y17" i="1"/>
  <c r="S12" i="1"/>
  <c r="P12" i="1"/>
  <c r="E116" i="1"/>
  <c r="E104" i="1"/>
  <c r="E99" i="1"/>
  <c r="E93" i="1"/>
  <c r="E74" i="1"/>
  <c r="E70" i="1"/>
  <c r="R65" i="1"/>
  <c r="W65" i="1"/>
  <c r="E64" i="1"/>
  <c r="E61" i="1"/>
  <c r="W56" i="1"/>
  <c r="R56" i="1"/>
  <c r="M56" i="1"/>
  <c r="S50" i="1"/>
  <c r="M50" i="1"/>
  <c r="S42" i="1"/>
  <c r="M42" i="1"/>
  <c r="E41" i="1"/>
  <c r="E39" i="1"/>
  <c r="E19" i="1"/>
  <c r="E15" i="1"/>
  <c r="W12" i="1"/>
  <c r="R12" i="1"/>
  <c r="M12" i="1"/>
  <c r="P186" i="1"/>
  <c r="R186" i="1"/>
  <c r="F100" i="1"/>
  <c r="E210" i="1"/>
  <c r="Y197" i="1"/>
  <c r="E220" i="1"/>
  <c r="E217" i="1" s="1"/>
  <c r="W217" i="1"/>
  <c r="E221" i="1"/>
  <c r="Y219" i="1"/>
  <c r="Y216" i="1"/>
  <c r="Y214" i="1"/>
  <c r="S210" i="1"/>
  <c r="Y208" i="1"/>
  <c r="Y207" i="1"/>
  <c r="Y200" i="1"/>
  <c r="Y196" i="1"/>
  <c r="Y190" i="1"/>
  <c r="Y189" i="1"/>
  <c r="Y187" i="1"/>
  <c r="E187" i="1"/>
  <c r="Y176" i="1"/>
  <c r="Y142" i="1"/>
  <c r="Z142" i="1" s="1"/>
  <c r="Y139" i="1"/>
  <c r="Z139" i="1" s="1"/>
  <c r="Y138" i="1"/>
  <c r="Z138" i="1" s="1"/>
  <c r="Y137" i="1"/>
  <c r="Z137" i="1" s="1"/>
  <c r="Y134" i="1"/>
  <c r="Z134" i="1" s="1"/>
  <c r="Y132" i="1"/>
  <c r="Z132" i="1" s="1"/>
  <c r="Y128" i="1"/>
  <c r="Z128" i="1" s="1"/>
  <c r="S100" i="1"/>
  <c r="Y63" i="1"/>
  <c r="E188" i="1"/>
  <c r="E125" i="1"/>
  <c r="Y125" i="1"/>
  <c r="E123" i="1"/>
  <c r="Y123" i="1"/>
  <c r="W100" i="1"/>
  <c r="R100" i="1"/>
  <c r="M100" i="1"/>
  <c r="E101" i="1"/>
  <c r="F99" i="1"/>
  <c r="Y98" i="1"/>
  <c r="Y95" i="1"/>
  <c r="Y93" i="1"/>
  <c r="Y74" i="1"/>
  <c r="Y72" i="1"/>
  <c r="Y70" i="1"/>
  <c r="Y66" i="1"/>
  <c r="F64" i="1"/>
  <c r="Y64" i="1" s="1"/>
  <c r="Y59" i="1"/>
  <c r="Y57" i="1"/>
  <c r="Y54" i="1"/>
  <c r="Y53" i="1"/>
  <c r="Y51" i="1"/>
  <c r="E51" i="1"/>
  <c r="Y43" i="1"/>
  <c r="F41" i="1"/>
  <c r="Y39" i="1"/>
  <c r="Y21" i="1"/>
  <c r="Y19" i="1"/>
  <c r="Y16" i="1"/>
  <c r="Y15" i="1"/>
  <c r="Y13" i="1"/>
  <c r="E13" i="1"/>
  <c r="E12" i="1" s="1"/>
  <c r="Y114" i="1"/>
  <c r="Y106" i="1"/>
  <c r="Y104" i="1"/>
  <c r="Y102" i="1"/>
  <c r="E52" i="1"/>
  <c r="E100" i="1" l="1"/>
  <c r="E56" i="1"/>
  <c r="E65" i="1"/>
  <c r="M225" i="1"/>
  <c r="F186" i="1"/>
  <c r="R225" i="1"/>
  <c r="S225" i="1"/>
  <c r="E186" i="1"/>
  <c r="F12" i="1"/>
  <c r="Y41" i="1"/>
  <c r="E50" i="1"/>
  <c r="E225" i="1" s="1"/>
  <c r="F65" i="1"/>
  <c r="Y99" i="1"/>
  <c r="F56" i="1"/>
  <c r="W225" i="1"/>
  <c r="F225" i="1" l="1"/>
</calcChain>
</file>

<file path=xl/comments1.xml><?xml version="1.0" encoding="utf-8"?>
<comments xmlns="http://schemas.openxmlformats.org/spreadsheetml/2006/main">
  <authors>
    <author>Marynčáková Radmila</author>
    <author>maryncakova</author>
  </authors>
  <commentList>
    <comment ref="Y17" authorId="0" guid="{E0420929-D11C-4A51-86AE-5D2516A828CB}">
      <text>
        <r>
          <rPr>
            <b/>
            <sz val="8"/>
            <color indexed="81"/>
            <rFont val="Tahoma"/>
            <charset val="1"/>
          </rPr>
          <t>Marynčáková Radmila:</t>
        </r>
        <r>
          <rPr>
            <sz val="8"/>
            <color indexed="81"/>
            <rFont val="Tahoma"/>
            <charset val="1"/>
          </rPr>
          <t xml:space="preserve">
sankce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Y127" authorId="1" guid="{E226523F-082B-4068-89DE-CD7936C3498F}">
      <text>
        <r>
          <rPr>
            <b/>
            <sz val="8"/>
            <color indexed="81"/>
            <rFont val="Tahoma"/>
            <charset val="1"/>
          </rPr>
          <t>maryncakova:</t>
        </r>
        <r>
          <rPr>
            <sz val="8"/>
            <color indexed="81"/>
            <rFont val="Tahoma"/>
            <charset val="1"/>
          </rPr>
          <t xml:space="preserve">
celk výd z rozhodnutí, končící projekt
</t>
        </r>
      </text>
    </comment>
    <comment ref="Y128" authorId="1" guid="{0C92DCBE-D1A4-4333-B976-D0E307075A88}">
      <text>
        <r>
          <rPr>
            <b/>
            <sz val="8"/>
            <color indexed="81"/>
            <rFont val="Tahoma"/>
            <charset val="1"/>
          </rPr>
          <t>maryncakova:</t>
        </r>
        <r>
          <rPr>
            <sz val="8"/>
            <color indexed="81"/>
            <rFont val="Tahoma"/>
            <charset val="1"/>
          </rPr>
          <t xml:space="preserve">
celk výd z rozhodnutí, končící projekt
</t>
        </r>
      </text>
    </comment>
    <comment ref="Y129" authorId="1" guid="{4556EC50-CA8B-4C3E-A016-D5128EB9963D}">
      <text>
        <r>
          <rPr>
            <b/>
            <sz val="8"/>
            <color indexed="81"/>
            <rFont val="Tahoma"/>
            <charset val="1"/>
          </rPr>
          <t>maryncakova:</t>
        </r>
        <r>
          <rPr>
            <sz val="8"/>
            <color indexed="81"/>
            <rFont val="Tahoma"/>
            <charset val="1"/>
          </rPr>
          <t xml:space="preserve">
celk výd z rozhodnutí, končící projekt
</t>
        </r>
      </text>
    </comment>
    <comment ref="Y130" authorId="1" guid="{3AAA3C29-16F4-4F7E-A8EC-4E3E20B9E978}">
      <text>
        <r>
          <rPr>
            <b/>
            <sz val="8"/>
            <color indexed="81"/>
            <rFont val="Tahoma"/>
            <charset val="1"/>
          </rPr>
          <t>maryncakova:</t>
        </r>
        <r>
          <rPr>
            <sz val="8"/>
            <color indexed="81"/>
            <rFont val="Tahoma"/>
            <charset val="1"/>
          </rPr>
          <t xml:space="preserve">
ukončený projekt
</t>
        </r>
        <r>
          <rPr>
            <b/>
            <sz val="8"/>
            <color indexed="81"/>
            <rFont val="Tahoma"/>
            <charset val="1"/>
          </rPr>
          <t>Marynčáková Radmila:</t>
        </r>
        <r>
          <rPr>
            <sz val="8"/>
            <color indexed="81"/>
            <rFont val="Tahoma"/>
            <charset val="1"/>
          </rPr>
          <t xml:space="preserve">
odvod, sankce
</t>
        </r>
      </text>
    </comment>
  </commentList>
</comments>
</file>

<file path=xl/sharedStrings.xml><?xml version="1.0" encoding="utf-8"?>
<sst xmlns="http://schemas.openxmlformats.org/spreadsheetml/2006/main" count="287" uniqueCount="247">
  <si>
    <t>Příloha č. 5 k materiálu č. 2</t>
  </si>
  <si>
    <t>Počet stran přílohy: 4</t>
  </si>
  <si>
    <t>PŘEHLED AKCÍ SPOLUFINANCOVANÝCH Z EVROPSKÝCH FINANČNÍCH ZDROJŮ</t>
  </si>
  <si>
    <t>v tis. Kč</t>
  </si>
  <si>
    <t xml:space="preserve">číslo akce </t>
  </si>
  <si>
    <t>Název akce</t>
  </si>
  <si>
    <t>Operační program</t>
  </si>
  <si>
    <t xml:space="preserve">Stav </t>
  </si>
  <si>
    <t xml:space="preserve">Celkové výdaje          (součty-kontrola) </t>
  </si>
  <si>
    <t xml:space="preserve">Celkové výdaje </t>
  </si>
  <si>
    <t>UR/SK
(%)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</si>
  <si>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</si>
  <si>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</si>
  <si>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</si>
  <si>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</si>
  <si>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</si>
  <si>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</si>
  <si>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ROP</t>
  </si>
  <si>
    <t>P</t>
  </si>
  <si>
    <t>Letiště Leoše Janáčka Ostrava, kolejové napojení</t>
  </si>
  <si>
    <t>Letiště Leoše Janáčka Ostrava, ostatní zpevněné plochy</t>
  </si>
  <si>
    <t>VIA Lyžbice</t>
  </si>
  <si>
    <t>II/449 - Rýmařov - Ondřejov, rekonstrukce silnice km 0,00 - 11,40, II.stavba</t>
  </si>
  <si>
    <t xml:space="preserve">Silnice II/452 Bruntál - Mezina </t>
  </si>
  <si>
    <t xml:space="preserve">Silnice II/462 Vítkov - Větřkovice </t>
  </si>
  <si>
    <t>Silnice III/4689 Petrovice</t>
  </si>
  <si>
    <t>Silnice III/4785 prodloužená Bílovecká</t>
  </si>
  <si>
    <t>Zlepšení dostupnosti pohraniční oblasti modernizací silnice v úseku Sciborzyce Wielkie - Hněvošice</t>
  </si>
  <si>
    <t>ODVĚTVÍ KRIZOVÉ:</t>
  </si>
  <si>
    <t>R</t>
  </si>
  <si>
    <t>ODVĚTVÍ CESTOVNÍHO RUCHU:</t>
  </si>
  <si>
    <t>Jesenická magistrála</t>
  </si>
  <si>
    <t>Moravskoslezský kraj - kraj plný zážitků III</t>
  </si>
  <si>
    <t>Industriální atraktivity v Moravskoslezském kraji</t>
  </si>
  <si>
    <t>ODVĚTVÍ REGIONÁLNÍHO ROZVOJE:</t>
  </si>
  <si>
    <t>Moravskoslezský pakt zaměstnanosti: Mezinárodní výměna zkušeností a příkladů dobré praxe při rozvoji místních partnerství na podporu zaměstnanosti</t>
  </si>
  <si>
    <t>Technická pomoc - Podpora implementačních, informačních a propagačních aktivit pro OPPS ČR-PR v Moravskoslezském kraji</t>
  </si>
  <si>
    <t>Prostředky na přípravu projektů</t>
  </si>
  <si>
    <t>ODVĚTVÍ SOCIÁLNÍCH VĚCÍ:</t>
  </si>
  <si>
    <t>Rekonstrukce objektu na domov pro osoby se zdravotním postižením, Sírius Opava</t>
  </si>
  <si>
    <t>Novostavba domova pro osoby se zdravotním postižením v Havířově</t>
  </si>
  <si>
    <t xml:space="preserve">Rekonstrukce domova pro osoby se zdravotním postižením Benjamín </t>
  </si>
  <si>
    <t>Rekonstrukce domova pro osoby se zdravotním postižením ve Frýdku-Místku</t>
  </si>
  <si>
    <t>Rekonstrukce objektu na chráněné bydlení v Ostravě na ul. Tvorkovských</t>
  </si>
  <si>
    <t>Výstavba objektu chráněného bydlení na ulici Slezské ve Starém Bohumíně</t>
  </si>
  <si>
    <t>Podpora a rozvoj služeb v sociálně vyloučených lokalitách MSK</t>
  </si>
  <si>
    <t>Optimalizace sítě služeb sociální prevence v Moravskoslezském kraji</t>
  </si>
  <si>
    <t xml:space="preserve">2. etapa transformace organizace Marianum </t>
  </si>
  <si>
    <t xml:space="preserve">1. etapa transformace zámku Jindřichov ve Slezsku </t>
  </si>
  <si>
    <t>3. etapa transformace organizace Marianum</t>
  </si>
  <si>
    <t xml:space="preserve">Transformace zámku Dolní Životice </t>
  </si>
  <si>
    <t>Transformace zámku Nová Horka</t>
  </si>
  <si>
    <t>Humanizace domova pro seniory na ul. Roosveltově v Opavě</t>
  </si>
  <si>
    <t>ODVĚTVÍ ŠKOLSTVÍ:</t>
  </si>
  <si>
    <t>Diagnostické nástroje, ICT a pomůcky pro speciálně pedagogická centra</t>
  </si>
  <si>
    <t>Modernizace, rekonstrukce a výstavba sportovišť vzdělávacích zařízení II</t>
  </si>
  <si>
    <t xml:space="preserve">Modernizace výuky informačních technologií </t>
  </si>
  <si>
    <t>Modernizace výuky ve zdravotnických oborech</t>
  </si>
  <si>
    <t>Zlepšení podmínek pro praktické vyučování žáků v technicky zaměřených oborech středního vzdělávání v Ostravě</t>
  </si>
  <si>
    <t>Moderní zkušební laboratoře</t>
  </si>
  <si>
    <t>Multifunkční velkoprostorové odborné učebny - gastrocentra</t>
  </si>
  <si>
    <t>Podpora přírodovědných předmětů</t>
  </si>
  <si>
    <t>Diagnostické nástroje, ICT a pomůcky pro pedagogicko-psychologické poradny</t>
  </si>
  <si>
    <t>Podpora jazykového vzdělávání ve středních školách</t>
  </si>
  <si>
    <t>Vzdělávání zaměstnanců územní veřejné správy v MSK</t>
  </si>
  <si>
    <t>OP VpK</t>
  </si>
  <si>
    <t>GG - Zvyšování kvality ve vzdělávání v kraji Moravskoslezském</t>
  </si>
  <si>
    <t>GG - Rovné příležitosti ve vzdělávání v kraji Moravskoslezském</t>
  </si>
  <si>
    <t>GG - Další vzdělávání pracovníků škol v kraji Moravskoslezském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</si>
  <si>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</si>
  <si>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</si>
  <si>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</si>
  <si>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</si>
  <si>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Inovace výuky československých a českých dějin 20. století na středních školách v Olomouckém a Moravskoslezském kraji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</si>
  <si>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</si>
  <si>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</si>
  <si>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 xml:space="preserve">Energetické úspory ve školách a školských zařízeních zřizovaných v MSK </t>
  </si>
  <si>
    <t>OP ŽP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</si>
  <si>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</si>
  <si>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</si>
  <si>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</si>
  <si>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Akce realizované prostřednictvím příspěvkových organizací kraje v odvětví školství</t>
  </si>
  <si>
    <t>ODVĚTVÍ ZDRAVOTNICTVÍ:</t>
  </si>
  <si>
    <t>Obnovení  přístrojové techniky ve zdravotnických zařízeních</t>
  </si>
  <si>
    <t>Rekonstrukce infekčního pavilonu v Nemocnici s poliklinikou Havířov, p.o.</t>
  </si>
  <si>
    <t>Pavilon chirurgických oborů v Nemocnici ve Frýdku-Místku, p.o.</t>
  </si>
  <si>
    <t>Krajský standardizovaný projekt zdravotnické záchranné služby Moravskoslezského kraje</t>
  </si>
  <si>
    <t xml:space="preserve">Ekologizace zdravotnických zařízení zřizovaných Moravskoslezským krajem </t>
  </si>
  <si>
    <t>Zateplení vybraných objektů nemocnice v Karviné - Ráji</t>
  </si>
  <si>
    <t>Zateplení vybraných objektů Nemocnice s poliklinikou Havířov</t>
  </si>
  <si>
    <t>Zateplení vybraných objektů Nemocnice ve Frýdku-Místku</t>
  </si>
  <si>
    <t>ODVĚTVÍ KULTURY:</t>
  </si>
  <si>
    <t>ODVĚTVÍ VLASTNÍ SPRÁVNÍ ČINNOST KRAJE A ČINNOST ZASTUPITELSTVA KRAJE:</t>
  </si>
  <si>
    <t>E-Government Moravskoslezského kraje (II. - VI. část výzvy)</t>
  </si>
  <si>
    <t>ODVĚTVÍ ŽIVOTNÍHO PROSTŘEDÍ:</t>
  </si>
  <si>
    <t>Jednotný informační a komunikační systém ochrany přírody v NUTS II Moravskoslezsko</t>
  </si>
  <si>
    <t>LIFE</t>
  </si>
  <si>
    <t>Implementace soustavy NATURA 2000 v Moravskoslezském kraji - II. etapa  </t>
  </si>
  <si>
    <t>Celkový součet</t>
  </si>
  <si>
    <t>CHEMICKÝ MONITORING – CHEMON</t>
  </si>
  <si>
    <t>Archeopark Chotěbuz - 2. část</t>
  </si>
  <si>
    <t>Realizace zmírňujících opatření negativních vlivů provozu na silnici č. II/464 (Studénka-Nová Horka) na CHKO Poodří</t>
  </si>
  <si>
    <t>Snížení prašnosti v okolí komunikací ve vlastnictví Moravskoslezského kraje</t>
  </si>
  <si>
    <t>Rekonstrukce gynekologicko-porodního oddělení v Nemocnici s poliklinikou Karviná - Ráj, p.o.</t>
  </si>
  <si>
    <t>Zateplení Střední školy prof. Zdeňka Matějčka v Ostravě-Porubě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</si>
  <si>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</si>
  <si>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</si>
  <si>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</t>
  </si>
  <si>
    <t>Modernizace, rekonstrukce a výstavba sportovišť vzdělávacích zařízení VII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</si>
  <si>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</si>
  <si>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</si>
  <si>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</si>
  <si>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</si>
  <si>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</si>
  <si>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 xml:space="preserve">Příprava staveb a vypořádání pozemků (Správa silnic Moravskoslezského kraje, příspěvková organizace, Ostrava) </t>
  </si>
  <si>
    <t>Jak šmakuje Moravskoslezsko</t>
  </si>
  <si>
    <t>Šance pro Moravskoslezský kraj – Vzdělaní lidé a připravený venkov</t>
  </si>
  <si>
    <t>Přeshraniční kooperační síť pro rozvoj podnikání a trhu práce</t>
  </si>
  <si>
    <t>1404(3998)</t>
  </si>
  <si>
    <t>4066(3999)</t>
  </si>
  <si>
    <t>3. etapa transformace organizace Marianum B</t>
  </si>
  <si>
    <t>Transformace zámku Dolní Životice A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</si>
  <si>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</si>
  <si>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</si>
  <si>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</si>
  <si>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sociálních služeb v sociálně vyloučených lokalitách III</t>
  </si>
  <si>
    <t>3. etapa transformace organizace Marianum A</t>
  </si>
  <si>
    <t>Podpora přírodovědného a technického vzdělávání v Moravskoslezském kraji</t>
  </si>
  <si>
    <t>Podpora talentů v přírodovědných a technických oborech v slovensko-českém příhraničí</t>
  </si>
  <si>
    <t>Envitalent</t>
  </si>
  <si>
    <t>From Dropout to Inclusion (Od vyloučení k začlenění)</t>
  </si>
  <si>
    <t>Podpora vzdělávání žáků se speciálními vzdělávacími potřebami</t>
  </si>
  <si>
    <t>Zateplení vybraných objektů Nemocnice s poliklinikou v Novém Jičíně</t>
  </si>
  <si>
    <t>Hrad Sovinec – zpřístupnění barokního opevnění a podzemní chodby</t>
  </si>
  <si>
    <t>Rozvoj kvality řízení a good governance na KÚ MSK</t>
  </si>
  <si>
    <t xml:space="preserve">         (2) Jedná se o projekty realizované příspěvkovými organizacemi (příjemci dotace), u kterých se Moravskoslezský kraj zavázal financovat jejich podíl.  </t>
  </si>
  <si>
    <r>
      <t>0,00</t>
    </r>
    <r>
      <rPr>
        <vertAlign val="superscript"/>
        <sz val="9"/>
        <rFont val="Tahoma"/>
        <family val="2"/>
        <charset val="238"/>
      </rPr>
      <t>(2)</t>
    </r>
  </si>
  <si>
    <t>Technická pomoc pro globální grant OP VK - Zvýšení absorpční kapacity subjektů implementujících program Moravskoslezského kraje II</t>
  </si>
  <si>
    <t>Letiště Leoše Janáčka Ostrava, integrované výjezdové centrum</t>
  </si>
  <si>
    <t>Letiště Leoše Janáčka Ostrava, ostatní zpevněné plochy - světlotechnika</t>
  </si>
  <si>
    <t xml:space="preserve">Návratné finanční výpomoci </t>
  </si>
  <si>
    <t>Silnice 2009 - obchvat Opava</t>
  </si>
  <si>
    <t>Silnice 2014 - II. etapa</t>
  </si>
  <si>
    <t>Silnice 2014 - I. etapa</t>
  </si>
  <si>
    <t>Silnice 2014 - III. etapa</t>
  </si>
  <si>
    <t>Silnice 2014 - IV. etapa</t>
  </si>
  <si>
    <t>Silnice 2014 - V. etapa</t>
  </si>
  <si>
    <t>Poradna pro pěstounskou péči v Karviné</t>
  </si>
  <si>
    <t>Poradna pro pěstounskou péči v Ostravě</t>
  </si>
  <si>
    <t>4. etapa transformace organizace Marianum</t>
  </si>
  <si>
    <t xml:space="preserve">Ostatní účelový příspěvek na provoz příspěvkovým organizacím  v odvětví sociálních věcí 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</si>
  <si>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</si>
  <si>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</si>
  <si>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</si>
  <si>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</si>
  <si>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</t>
  </si>
  <si>
    <t>Technická pomoc pro globální grant OP VK -Informovanost a publicita GG OP Moravskoslezského kraje</t>
  </si>
  <si>
    <t>Energetické úspory ve školách a školských zařízeních zřizovaných Moravskoslezským krajem - III. etapa</t>
  </si>
  <si>
    <t>Rekonstrukce objektu v Českém Těšíně na chráněné bydlení</t>
  </si>
  <si>
    <t>Podpora vzdělávání a supervize v sociální oblasti v MSK II</t>
  </si>
  <si>
    <t xml:space="preserve">PŘEHLED AKCÍ SPOLUFINANCOVANÝCH Z EVROPSKÝCH FINANČNÍCH ZDROJŮ ZAŘAZENÝCH DO ROZPOČTU NA ROK 2014 VČETNĚ ZÁVAZKŮ KRAJE VYVOLANÝCH PRO ROK 2015 A DALŠÍ LÉTA
</t>
  </si>
  <si>
    <t>Upravený rozpočet výdajů
2014</t>
  </si>
  <si>
    <t>Předpokládané výdaje 2014
(1)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</si>
  <si>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</si>
  <si>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</si>
  <si>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</si>
  <si>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Nové programové období 2014+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</si>
  <si>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</si>
  <si>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</si>
  <si>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</si>
  <si>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</si>
  <si>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Napříč krajem s mládeží</t>
  </si>
  <si>
    <t>Vybudování pavilonu interních oborů v Opavě</t>
  </si>
  <si>
    <t>Optimalizace řídicích a kontrolních systémů v oblasti výkonu zřizovatelských funkcí</t>
  </si>
  <si>
    <t>Rozvoj e-Government služeb v Moravskoslezském kraji</t>
  </si>
  <si>
    <t>Využití energie slunce pro ohřev vody v budovách krajského úřadu</t>
  </si>
  <si>
    <t>Parkové úpravy v areálu OLÚ Metylovice, Moravskoslezského sanatoria,p.o.</t>
  </si>
  <si>
    <t>Výsadba a obnova alejí v okolí silničních komunikací ve vlastnictví Moravskoslezského kraje</t>
  </si>
  <si>
    <t>Výsadba a obnova alejí v Moravskoslezském kraji II.</t>
  </si>
  <si>
    <t>Silnice 2014 - VI. etapa</t>
  </si>
  <si>
    <t>1. etapa transformace organizace Marianum</t>
  </si>
  <si>
    <t>Modernizace výuky a podmínek pro výuku v základních uměleckých školách</t>
  </si>
  <si>
    <t xml:space="preserve">Přírodovědné učebny a laboratoře ve středních odborných školách </t>
  </si>
  <si>
    <t>Sanitní vozy a služby eHealth</t>
  </si>
  <si>
    <t xml:space="preserve">Ostatní účelový příspěvek na provoz příspěvkovým organizacím  v odvětví školství  </t>
  </si>
  <si>
    <t xml:space="preserve">Ostatní účelový příspěvek na provoz příspěvkovým organizacím  v odvětví zdravotnictví  </t>
  </si>
  <si>
    <t>Revitalizace zámku ve Frýdku včetně obnovy expozice </t>
  </si>
  <si>
    <t>Výstavba fóliovniků v Opavě</t>
  </si>
  <si>
    <t>952,91 tis. Kč ORJ 7</t>
  </si>
  <si>
    <t>Silnice 2015 - 7 staveb</t>
  </si>
  <si>
    <t>Silnice 2015 - Mariánskohorská</t>
  </si>
  <si>
    <t>Nákup hasičských vozidel se zařízením pro výrobu a dopravu pěny</t>
  </si>
  <si>
    <t>Nákup prvosledových hasičských vozidel se speciální IT technikou</t>
  </si>
  <si>
    <t>Nákup hasičské výškové techniky</t>
  </si>
  <si>
    <t xml:space="preserve">Technická pomoc - Podpora propagačních a informačních aktivit v OPPS ČR-PR </t>
  </si>
  <si>
    <t>Přírodovědné laboratoře v gymnáziích</t>
  </si>
  <si>
    <t>Atraktivnější výuka zahradnických oborů</t>
  </si>
  <si>
    <t>Jazykové učebny středních odborných škol</t>
  </si>
  <si>
    <t>Přístrojové vybavení iktového centra Sdruženého zdravotnického zařízení Krnov</t>
  </si>
  <si>
    <t xml:space="preserve">Strategie systémové spolupráce veřejných institucí MSK, Slezského a Opolského vojvodství </t>
  </si>
  <si>
    <t>Skutečné čerpání   
k 31. 10. 2014</t>
  </si>
  <si>
    <t>Zateplení Střední zdravotnické školy a Vyšší odborné školy zdravotnické v Ostravě (areál na ul. 1. máje)</t>
  </si>
  <si>
    <t>Energetické úspory SOŠ Český Těšín, budova školy Tyršova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</si>
  <si>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</si>
  <si>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</si>
  <si>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</si>
  <si>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objektu dílen Střední školy elektrotechnické v Ostravě</t>
  </si>
  <si>
    <t>Zateplení Střední odborné školy v Bruntále</t>
  </si>
  <si>
    <t>Zateplení areálu Gymnázia a Střední průmyslové školy elektrotechniky a informatiky ve Frenštátě pod Radhoštěm na ul. Křižíkova</t>
  </si>
  <si>
    <t>Zateplení tělocvičny Wichterlova gymnázia v Ostravě-Porubě</t>
  </si>
  <si>
    <t>Zateplení Matičního gymnázia v Ostravě</t>
  </si>
  <si>
    <t>Zateplení Střední průmyslové školy a Obchodní akademie v Bruntále (areál na ul. Kavalcova)</t>
  </si>
  <si>
    <t>Gymnázium a Střední odborná škola, Rýmařov, příspěvková organizace (budova gymnázia s přístavbou a budova tělocvičny)</t>
  </si>
  <si>
    <t>Gymnázium a Střední odborná škola, Rýmařov, příspěvková organizace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</si>
  <si>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</si>
  <si>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</si>
  <si>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</si>
  <si>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</si>
  <si>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</si>
  <si>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</si>
  <si>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</si>
  <si>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</si>
  <si>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vybraných objektů Střední odborné školy dopravy a cestovního ruchu v Krnově</t>
  </si>
  <si>
    <t>Střední škola zemědělství a služeb, příspěvková organizace, Město Albrechtice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</si>
  <si>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</si>
  <si>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</si>
  <si>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</si>
  <si>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ZUŠ Leoše Janáčka ve Frýdlantu nad Ostravicí</t>
  </si>
  <si>
    <t>Zateplení Střední školy zahradnické v Ostravě - SPV na ulici U Hrůbků</t>
  </si>
  <si>
    <t>Zateplení Dětského domova na ulici Čelakovského v Havířově - Podlesí</t>
  </si>
  <si>
    <t>Zateplení sportovního centra Střední školy a Základní školy v Havířově - Šumbarku</t>
  </si>
  <si>
    <t>Letiště Leoše Janáčka Ostrava, kolejové napojení – doprovodná struktura I.</t>
  </si>
  <si>
    <t>Letiště Leoše Janáčka Ostrava, kolejové napojení – doprovodná struktura II.</t>
  </si>
  <si>
    <t>Rekonstrukce úseku silnice Bílá - Klokočov - Turzovka</t>
  </si>
  <si>
    <t>Cestuj a poznávej Moravskoslezský kraj - s chutí</t>
  </si>
  <si>
    <t>Partnerstvím ke zvýšení zaměstnanosti</t>
  </si>
  <si>
    <t>Nákup lůžek a matrací pro sociální zařízení</t>
  </si>
  <si>
    <t>Podpora sociálního podnikání v Moravskoslezském kraj</t>
  </si>
  <si>
    <t>Mentor-lektor</t>
  </si>
  <si>
    <t>Pořízení pomůcek pro ošetřovatelskou a rehabilitační péči zdravotnických zařízení</t>
  </si>
  <si>
    <t>Iktové centrum Nemocnice Třinec</t>
  </si>
  <si>
    <t>Building local capacity for competitive education</t>
  </si>
  <si>
    <t xml:space="preserve">Pozn.: (1)  Odhad předpokládaných výdajů pro rok 2014 včetně předpokládaného objemu převodů finančních prostředků do roku 2015. </t>
  </si>
  <si>
    <t>Nákup lůžek a matrací do nemocnic zřizovaných Moravskoslezským krajem</t>
  </si>
  <si>
    <t>Rekonstrukce geriatrického oddělení  v Nemocnici s poliklinikou Havířov, příspěvková organizace</t>
  </si>
  <si>
    <t>Počet stran přílohy: 6</t>
  </si>
  <si>
    <t>Příloha č. 5 k materiálu č.: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</si>
</sst>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ahoma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i/>
      <sz val="9"/>
      <name val="Tahoma"/>
      <family val="2"/>
      <charset val="238"/>
    </font>
    <font>
      <vertAlign val="superscript"/>
      <sz val="9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1" fontId="6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1" fontId="7" fillId="0" borderId="0" xfId="2" applyNumberFormat="1" applyFont="1" applyAlignment="1" applyProtection="1">
      <alignment horizontal="center" vertical="center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4" fontId="7" fillId="0" borderId="0" xfId="2" applyNumberFormat="1" applyFont="1" applyFill="1" applyAlignment="1" applyProtection="1">
      <alignment vertical="center"/>
      <protection locked="0"/>
    </xf>
    <xf numFmtId="4" fontId="7" fillId="0" borderId="0" xfId="2" applyNumberFormat="1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 wrapText="1"/>
      <protection locked="0"/>
    </xf>
    <xf numFmtId="4" fontId="5" fillId="0" borderId="0" xfId="2" applyNumberFormat="1" applyFont="1" applyAlignment="1" applyProtection="1">
      <alignment vertical="center"/>
      <protection locked="0"/>
    </xf>
    <xf numFmtId="4" fontId="5" fillId="0" borderId="0" xfId="2" applyNumberFormat="1" applyFont="1" applyAlignment="1" applyProtection="1">
      <alignment horizontal="right" vertic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right" vertical="center" wrapText="1"/>
      <protection locked="0"/>
    </xf>
    <xf numFmtId="4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2" applyNumberFormat="1" applyFont="1" applyFill="1" applyBorder="1" applyAlignment="1" applyProtection="1">
      <alignment horizontal="center" vertical="center"/>
      <protection locked="0"/>
    </xf>
    <xf numFmtId="1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1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6" xfId="2" applyFont="1" applyFill="1" applyBorder="1" applyAlignment="1" applyProtection="1">
      <alignment vertical="center" wrapText="1"/>
      <protection locked="0"/>
    </xf>
    <xf numFmtId="0" fontId="7" fillId="4" borderId="7" xfId="2" applyFont="1" applyFill="1" applyBorder="1" applyAlignment="1" applyProtection="1">
      <alignment vertical="center" wrapText="1"/>
      <protection locked="0"/>
    </xf>
    <xf numFmtId="0" fontId="7" fillId="4" borderId="8" xfId="2" applyFont="1" applyFill="1" applyBorder="1" applyAlignment="1" applyProtection="1">
      <alignment vertical="center" wrapText="1"/>
      <protection locked="0"/>
    </xf>
    <xf numFmtId="4" fontId="7" fillId="4" borderId="1" xfId="2" applyNumberFormat="1" applyFont="1" applyFill="1" applyBorder="1" applyAlignment="1" applyProtection="1">
      <alignment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1" fontId="10" fillId="2" borderId="10" xfId="2" applyNumberFormat="1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left" vertical="center" wrapText="1"/>
      <protection locked="0"/>
    </xf>
    <xf numFmtId="0" fontId="9" fillId="0" borderId="12" xfId="2" applyFont="1" applyBorder="1" applyAlignment="1" applyProtection="1">
      <alignment horizontal="center" vertical="center" wrapText="1"/>
      <protection locked="0"/>
    </xf>
    <xf numFmtId="1" fontId="9" fillId="0" borderId="12" xfId="2" applyNumberFormat="1" applyFont="1" applyBorder="1" applyAlignment="1" applyProtection="1">
      <alignment horizontal="center" vertical="center"/>
      <protection locked="0"/>
    </xf>
    <xf numFmtId="4" fontId="9" fillId="0" borderId="12" xfId="2" applyNumberFormat="1" applyFont="1" applyBorder="1" applyAlignment="1" applyProtection="1">
      <alignment horizontal="right" vertical="center"/>
      <protection locked="0"/>
    </xf>
    <xf numFmtId="4" fontId="9" fillId="0" borderId="12" xfId="2" applyNumberFormat="1" applyFont="1" applyFill="1" applyBorder="1" applyAlignment="1" applyProtection="1">
      <alignment horizontal="right" vertical="center"/>
      <protection locked="0"/>
    </xf>
    <xf numFmtId="4" fontId="9" fillId="3" borderId="12" xfId="2" applyNumberFormat="1" applyFont="1" applyFill="1" applyBorder="1" applyAlignment="1" applyProtection="1">
      <alignment horizontal="right" vertical="center"/>
      <protection locked="0"/>
    </xf>
    <xf numFmtId="4" fontId="9" fillId="3" borderId="13" xfId="2" applyNumberFormat="1" applyFont="1" applyFill="1" applyBorder="1" applyAlignment="1" applyProtection="1">
      <alignment vertical="center" wrapText="1"/>
      <protection locked="0"/>
    </xf>
    <xf numFmtId="4" fontId="9" fillId="0" borderId="14" xfId="2" applyNumberFormat="1" applyFont="1" applyFill="1" applyBorder="1" applyAlignment="1" applyProtection="1">
      <alignment horizontal="right" vertical="center"/>
      <protection locked="0"/>
    </xf>
    <xf numFmtId="4" fontId="9" fillId="0" borderId="15" xfId="2" applyNumberFormat="1" applyFont="1" applyFill="1" applyBorder="1" applyAlignment="1" applyProtection="1">
      <alignment horizontal="right" vertical="center"/>
      <protection locked="0"/>
    </xf>
    <xf numFmtId="4" fontId="4" fillId="0" borderId="0" xfId="2" applyNumberFormat="1" applyFont="1" applyAlignment="1" applyProtection="1">
      <alignment vertical="center"/>
      <protection locked="0"/>
    </xf>
    <xf numFmtId="1" fontId="10" fillId="2" borderId="13" xfId="2" applyNumberFormat="1" applyFont="1" applyFill="1" applyBorder="1" applyAlignment="1" applyProtection="1">
      <alignment horizontal="center" vertical="center"/>
      <protection locked="0"/>
    </xf>
    <xf numFmtId="0" fontId="9" fillId="0" borderId="11" xfId="2" applyFont="1" applyBorder="1" applyAlignment="1" applyProtection="1">
      <alignment vertical="center" wrapText="1"/>
      <protection locked="0"/>
    </xf>
    <xf numFmtId="0" fontId="9" fillId="0" borderId="11" xfId="2" applyFont="1" applyFill="1" applyBorder="1" applyAlignment="1" applyProtection="1">
      <alignment vertical="center" wrapText="1"/>
      <protection locked="0"/>
    </xf>
    <xf numFmtId="4" fontId="9" fillId="0" borderId="15" xfId="2" applyNumberFormat="1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vertical="center" wrapText="1"/>
      <protection locked="0"/>
    </xf>
    <xf numFmtId="0" fontId="7" fillId="4" borderId="17" xfId="2" applyFont="1" applyFill="1" applyBorder="1" applyAlignment="1" applyProtection="1">
      <alignment vertical="center" wrapText="1"/>
      <protection locked="0"/>
    </xf>
    <xf numFmtId="0" fontId="7" fillId="4" borderId="16" xfId="2" applyFont="1" applyFill="1" applyBorder="1" applyAlignment="1" applyProtection="1">
      <alignment vertical="center" wrapText="1"/>
      <protection locked="0"/>
    </xf>
    <xf numFmtId="0" fontId="7" fillId="4" borderId="16" xfId="2" applyFont="1" applyFill="1" applyBorder="1" applyAlignment="1" applyProtection="1">
      <alignment horizontal="center" vertical="center" wrapText="1"/>
      <protection locked="0"/>
    </xf>
    <xf numFmtId="4" fontId="7" fillId="4" borderId="12" xfId="2" applyNumberFormat="1" applyFont="1" applyFill="1" applyBorder="1" applyAlignment="1" applyProtection="1">
      <alignment vertical="center" wrapText="1"/>
      <protection locked="0"/>
    </xf>
    <xf numFmtId="0" fontId="7" fillId="4" borderId="18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4" fontId="11" fillId="0" borderId="0" xfId="2" applyNumberFormat="1" applyFont="1" applyAlignment="1" applyProtection="1">
      <alignment vertical="center"/>
      <protection locked="0"/>
    </xf>
    <xf numFmtId="1" fontId="10" fillId="2" borderId="16" xfId="2" applyNumberFormat="1" applyFont="1" applyFill="1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alignment vertical="center" wrapText="1"/>
      <protection locked="0"/>
    </xf>
    <xf numFmtId="0" fontId="9" fillId="0" borderId="16" xfId="2" applyFont="1" applyBorder="1" applyAlignment="1" applyProtection="1">
      <alignment horizontal="center" vertical="center" wrapText="1"/>
      <protection locked="0"/>
    </xf>
    <xf numFmtId="1" fontId="9" fillId="0" borderId="16" xfId="2" applyNumberFormat="1" applyFont="1" applyBorder="1" applyAlignment="1" applyProtection="1">
      <alignment horizontal="center" vertical="center"/>
      <protection locked="0"/>
    </xf>
    <xf numFmtId="4" fontId="9" fillId="0" borderId="12" xfId="2" applyNumberFormat="1" applyFont="1" applyFill="1" applyBorder="1" applyAlignment="1" applyProtection="1">
      <alignment vertical="center" wrapText="1"/>
      <protection locked="0"/>
    </xf>
    <xf numFmtId="4" fontId="9" fillId="3" borderId="12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2" applyNumberFormat="1" applyFont="1" applyFill="1" applyBorder="1" applyAlignment="1" applyProtection="1">
      <alignment horizontal="right" vertical="center" wrapText="1"/>
      <protection locked="0"/>
    </xf>
    <xf numFmtId="1" fontId="9" fillId="0" borderId="12" xfId="2" applyNumberFormat="1" applyFont="1" applyFill="1" applyBorder="1" applyAlignment="1" applyProtection="1">
      <alignment horizontal="center" vertical="center"/>
      <protection locked="0"/>
    </xf>
    <xf numFmtId="0" fontId="9" fillId="0" borderId="19" xfId="2" applyFont="1" applyFill="1" applyBorder="1" applyAlignment="1" applyProtection="1">
      <alignment vertical="center" wrapText="1"/>
      <protection locked="0"/>
    </xf>
    <xf numFmtId="4" fontId="9" fillId="0" borderId="16" xfId="2" applyNumberFormat="1" applyFont="1" applyFill="1" applyBorder="1" applyAlignment="1" applyProtection="1">
      <alignment horizontal="right" vertical="center"/>
      <protection locked="0"/>
    </xf>
    <xf numFmtId="4" fontId="9" fillId="0" borderId="13" xfId="2" applyNumberFormat="1" applyFont="1" applyFill="1" applyBorder="1" applyAlignment="1" applyProtection="1">
      <alignment horizontal="right" vertical="center"/>
      <protection locked="0"/>
    </xf>
    <xf numFmtId="0" fontId="7" fillId="4" borderId="20" xfId="2" applyFont="1" applyFill="1" applyBorder="1" applyAlignment="1" applyProtection="1">
      <alignment vertical="center" wrapText="1"/>
      <protection locked="0"/>
    </xf>
    <xf numFmtId="0" fontId="7" fillId="4" borderId="21" xfId="2" applyFont="1" applyFill="1" applyBorder="1" applyAlignment="1" applyProtection="1">
      <alignment vertical="center" wrapText="1"/>
      <protection locked="0"/>
    </xf>
    <xf numFmtId="0" fontId="7" fillId="4" borderId="21" xfId="2" applyFont="1" applyFill="1" applyBorder="1" applyAlignment="1" applyProtection="1">
      <alignment horizontal="center" vertical="center" wrapText="1"/>
      <protection locked="0"/>
    </xf>
    <xf numFmtId="4" fontId="7" fillId="4" borderId="13" xfId="2" applyNumberFormat="1" applyFont="1" applyFill="1" applyBorder="1" applyAlignment="1" applyProtection="1">
      <alignment vertical="center" wrapText="1"/>
      <protection locked="0"/>
    </xf>
    <xf numFmtId="0" fontId="9" fillId="0" borderId="20" xfId="2" applyFont="1" applyFill="1" applyBorder="1" applyAlignment="1" applyProtection="1">
      <alignment horizontal="left" vertical="center" wrapText="1"/>
      <protection locked="0"/>
    </xf>
    <xf numFmtId="1" fontId="9" fillId="0" borderId="21" xfId="2" applyNumberFormat="1" applyFont="1" applyFill="1" applyBorder="1" applyAlignment="1" applyProtection="1">
      <alignment horizontal="center" vertical="center"/>
      <protection locked="0"/>
    </xf>
    <xf numFmtId="2" fontId="9" fillId="0" borderId="12" xfId="2" applyNumberFormat="1" applyFont="1" applyFill="1" applyBorder="1" applyAlignment="1" applyProtection="1">
      <alignment horizontal="right" vertical="center"/>
      <protection locked="0"/>
    </xf>
    <xf numFmtId="0" fontId="9" fillId="0" borderId="12" xfId="2" applyFont="1" applyFill="1" applyBorder="1" applyAlignment="1" applyProtection="1">
      <alignment horizontal="center" vertical="center" wrapText="1"/>
      <protection locked="0"/>
    </xf>
    <xf numFmtId="4" fontId="9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17" xfId="2" applyFont="1" applyFill="1" applyBorder="1" applyAlignment="1" applyProtection="1">
      <alignment vertical="center" wrapText="1"/>
      <protection locked="0"/>
    </xf>
    <xf numFmtId="4" fontId="9" fillId="0" borderId="0" xfId="2" applyNumberFormat="1" applyFont="1" applyFill="1" applyBorder="1" applyAlignment="1" applyProtection="1">
      <alignment vertical="center" wrapText="1"/>
      <protection locked="0"/>
    </xf>
    <xf numFmtId="0" fontId="9" fillId="0" borderId="11" xfId="1" applyFont="1" applyFill="1" applyBorder="1" applyAlignment="1" applyProtection="1">
      <alignment horizontal="left" vertical="center" wrapText="1"/>
      <protection locked="0"/>
    </xf>
    <xf numFmtId="0" fontId="9" fillId="0" borderId="17" xfId="2" applyFont="1" applyFill="1" applyBorder="1" applyAlignment="1" applyProtection="1">
      <alignment horizontal="left" vertical="center" wrapText="1"/>
      <protection locked="0"/>
    </xf>
    <xf numFmtId="1" fontId="9" fillId="0" borderId="16" xfId="2" applyNumberFormat="1" applyFont="1" applyFill="1" applyBorder="1" applyAlignment="1" applyProtection="1">
      <alignment horizontal="center" vertical="center"/>
      <protection locked="0"/>
    </xf>
    <xf numFmtId="0" fontId="9" fillId="0" borderId="16" xfId="2" applyFont="1" applyFill="1" applyBorder="1" applyAlignment="1" applyProtection="1">
      <alignment horizontal="center" vertical="center" wrapText="1"/>
      <protection locked="0"/>
    </xf>
    <xf numFmtId="4" fontId="9" fillId="0" borderId="22" xfId="2" applyNumberFormat="1" applyFont="1" applyFill="1" applyBorder="1" applyAlignment="1" applyProtection="1">
      <alignment horizontal="right" vertical="center"/>
      <protection locked="0"/>
    </xf>
    <xf numFmtId="4" fontId="9" fillId="3" borderId="23" xfId="2" applyNumberFormat="1" applyFont="1" applyFill="1" applyBorder="1" applyAlignment="1" applyProtection="1">
      <alignment horizontal="right" vertical="center"/>
      <protection locked="0"/>
    </xf>
    <xf numFmtId="4" fontId="9" fillId="0" borderId="23" xfId="2" applyNumberFormat="1" applyFont="1" applyFill="1" applyBorder="1" applyAlignment="1" applyProtection="1">
      <alignment horizontal="right" vertical="center"/>
      <protection locked="0"/>
    </xf>
    <xf numFmtId="0" fontId="9" fillId="5" borderId="12" xfId="2" applyFont="1" applyFill="1" applyBorder="1" applyAlignment="1" applyProtection="1">
      <alignment horizontal="center" vertical="center" wrapText="1"/>
      <protection locked="0"/>
    </xf>
    <xf numFmtId="1" fontId="9" fillId="5" borderId="12" xfId="2" applyNumberFormat="1" applyFont="1" applyFill="1" applyBorder="1" applyAlignment="1" applyProtection="1">
      <alignment horizontal="center" vertical="center"/>
      <protection locked="0"/>
    </xf>
    <xf numFmtId="4" fontId="9" fillId="5" borderId="12" xfId="2" applyNumberFormat="1" applyFont="1" applyFill="1" applyBorder="1" applyAlignment="1" applyProtection="1">
      <alignment horizontal="right" vertical="center"/>
      <protection locked="0"/>
    </xf>
    <xf numFmtId="4" fontId="4" fillId="0" borderId="0" xfId="2" applyNumberFormat="1" applyFont="1" applyFill="1" applyAlignment="1" applyProtection="1">
      <alignment vertical="center"/>
      <protection locked="0"/>
    </xf>
    <xf numFmtId="4" fontId="9" fillId="0" borderId="0" xfId="2" applyNumberFormat="1" applyFont="1" applyFill="1" applyBorder="1" applyAlignment="1" applyProtection="1">
      <alignment horizontal="center" vertical="center"/>
      <protection locked="0"/>
    </xf>
    <xf numFmtId="4" fontId="9" fillId="0" borderId="24" xfId="2" applyNumberFormat="1" applyFont="1" applyFill="1" applyBorder="1" applyAlignment="1" applyProtection="1">
      <alignment horizontal="right" vertical="center"/>
      <protection locked="0"/>
    </xf>
    <xf numFmtId="4" fontId="9" fillId="0" borderId="14" xfId="2" applyNumberFormat="1" applyFont="1" applyFill="1" applyBorder="1" applyAlignment="1" applyProtection="1">
      <alignment horizontal="center" vertical="center"/>
      <protection locked="0"/>
    </xf>
    <xf numFmtId="1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7" xfId="2" applyFont="1" applyFill="1" applyBorder="1" applyAlignment="1" applyProtection="1">
      <alignment horizontal="left" vertical="center" wrapText="1"/>
      <protection locked="0"/>
    </xf>
    <xf numFmtId="1" fontId="9" fillId="0" borderId="0" xfId="2" applyNumberFormat="1" applyFont="1" applyFill="1" applyBorder="1" applyAlignment="1" applyProtection="1">
      <alignment horizontal="center" vertical="center"/>
      <protection locked="0"/>
    </xf>
    <xf numFmtId="4" fontId="9" fillId="0" borderId="25" xfId="2" applyNumberFormat="1" applyFont="1" applyFill="1" applyBorder="1" applyAlignment="1" applyProtection="1">
      <alignment horizontal="right" vertical="center"/>
      <protection locked="0"/>
    </xf>
    <xf numFmtId="4" fontId="9" fillId="3" borderId="24" xfId="2" applyNumberFormat="1" applyFont="1" applyFill="1" applyBorder="1" applyAlignment="1" applyProtection="1">
      <alignment horizontal="right" vertical="center"/>
      <protection locked="0"/>
    </xf>
    <xf numFmtId="0" fontId="7" fillId="4" borderId="15" xfId="2" applyFont="1" applyFill="1" applyBorder="1" applyAlignment="1" applyProtection="1">
      <alignment horizontal="center" vertical="center" wrapText="1"/>
      <protection locked="0"/>
    </xf>
    <xf numFmtId="4" fontId="9" fillId="3" borderId="12" xfId="2" applyNumberFormat="1" applyFont="1" applyFill="1" applyBorder="1" applyAlignment="1" applyProtection="1">
      <alignment vertical="center" wrapText="1"/>
      <protection locked="0"/>
    </xf>
    <xf numFmtId="4" fontId="9" fillId="0" borderId="18" xfId="2" applyNumberFormat="1" applyFont="1" applyFill="1" applyBorder="1" applyAlignment="1" applyProtection="1">
      <alignment horizontal="right" vertical="center"/>
      <protection locked="0"/>
    </xf>
    <xf numFmtId="4" fontId="9" fillId="0" borderId="23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2" applyNumberFormat="1" applyFont="1" applyFill="1" applyBorder="1" applyAlignment="1" applyProtection="1">
      <alignment horizontal="right" vertical="center" wrapText="1"/>
      <protection locked="0"/>
    </xf>
    <xf numFmtId="4" fontId="9" fillId="3" borderId="23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2" applyNumberFormat="1" applyFont="1" applyFill="1" applyBorder="1" applyAlignment="1" applyProtection="1">
      <alignment vertical="center" wrapText="1"/>
      <protection locked="0"/>
    </xf>
    <xf numFmtId="0" fontId="9" fillId="0" borderId="26" xfId="2" applyFont="1" applyFill="1" applyBorder="1" applyAlignment="1" applyProtection="1">
      <alignment horizontal="left" vertical="center" wrapText="1"/>
      <protection locked="0"/>
    </xf>
    <xf numFmtId="0" fontId="9" fillId="0" borderId="24" xfId="2" applyFont="1" applyBorder="1" applyAlignment="1" applyProtection="1">
      <alignment horizontal="center" vertical="center" wrapText="1"/>
      <protection locked="0"/>
    </xf>
    <xf numFmtId="1" fontId="9" fillId="0" borderId="24" xfId="2" applyNumberFormat="1" applyFont="1" applyBorder="1" applyAlignment="1" applyProtection="1">
      <alignment horizontal="center" vertical="center"/>
      <protection locked="0"/>
    </xf>
    <xf numFmtId="4" fontId="9" fillId="0" borderId="24" xfId="2" applyNumberFormat="1" applyFont="1" applyBorder="1" applyAlignment="1" applyProtection="1">
      <alignment horizontal="right" vertical="center"/>
      <protection locked="0"/>
    </xf>
    <xf numFmtId="4" fontId="9" fillId="0" borderId="25" xfId="2" applyNumberFormat="1" applyFont="1" applyFill="1" applyBorder="1" applyAlignment="1" applyProtection="1">
      <alignment vertical="center" wrapText="1"/>
      <protection locked="0"/>
    </xf>
    <xf numFmtId="4" fontId="9" fillId="3" borderId="25" xfId="2" applyNumberFormat="1" applyFont="1" applyFill="1" applyBorder="1" applyAlignment="1" applyProtection="1">
      <alignment horizontal="right" vertical="center"/>
      <protection locked="0"/>
    </xf>
    <xf numFmtId="4" fontId="9" fillId="0" borderId="25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27" xfId="2" applyNumberFormat="1" applyFont="1" applyFill="1" applyBorder="1" applyAlignment="1" applyProtection="1">
      <alignment horizontal="right" vertical="center"/>
      <protection locked="0"/>
    </xf>
    <xf numFmtId="1" fontId="6" fillId="0" borderId="28" xfId="2" applyNumberFormat="1" applyFont="1" applyBorder="1" applyAlignment="1" applyProtection="1">
      <alignment horizontal="center" vertical="center"/>
      <protection locked="0"/>
    </xf>
    <xf numFmtId="0" fontId="7" fillId="4" borderId="29" xfId="2" applyFont="1" applyFill="1" applyBorder="1" applyAlignment="1" applyProtection="1">
      <alignment horizontal="left" vertical="center" wrapText="1"/>
      <protection locked="0"/>
    </xf>
    <xf numFmtId="1" fontId="7" fillId="4" borderId="30" xfId="2" applyNumberFormat="1" applyFont="1" applyFill="1" applyBorder="1" applyAlignment="1" applyProtection="1">
      <alignment horizontal="center" vertical="center"/>
      <protection locked="0"/>
    </xf>
    <xf numFmtId="4" fontId="7" fillId="4" borderId="30" xfId="2" applyNumberFormat="1" applyFont="1" applyFill="1" applyBorder="1" applyAlignment="1" applyProtection="1">
      <alignment horizontal="right" vertical="center"/>
      <protection locked="0"/>
    </xf>
    <xf numFmtId="4" fontId="7" fillId="4" borderId="31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4" fontId="9" fillId="0" borderId="0" xfId="2" applyNumberFormat="1" applyFont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9" fillId="5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4" fontId="9" fillId="0" borderId="0" xfId="2" applyNumberFormat="1" applyFont="1" applyFill="1" applyAlignment="1" applyProtection="1">
      <alignment vertical="center"/>
      <protection locked="0"/>
    </xf>
    <xf numFmtId="4" fontId="7" fillId="0" borderId="0" xfId="2" applyNumberFormat="1" applyFont="1" applyFill="1" applyBorder="1" applyAlignment="1" applyProtection="1">
      <alignment horizontal="right" vertical="center"/>
      <protection locked="0"/>
    </xf>
    <xf numFmtId="4" fontId="10" fillId="0" borderId="0" xfId="2" applyNumberFormat="1" applyFont="1" applyBorder="1" applyAlignment="1" applyProtection="1">
      <alignment vertical="center" wrapText="1"/>
      <protection locked="0"/>
    </xf>
    <xf numFmtId="4" fontId="9" fillId="3" borderId="0" xfId="2" applyNumberFormat="1" applyFont="1" applyFill="1" applyBorder="1" applyAlignment="1" applyProtection="1">
      <alignment horizontal="right" vertical="center"/>
      <protection locked="0"/>
    </xf>
    <xf numFmtId="4" fontId="9" fillId="3" borderId="0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4" fillId="3" borderId="12" xfId="2" applyNumberFormat="1" applyFont="1" applyFill="1" applyBorder="1" applyAlignment="1" applyProtection="1">
      <alignment vertical="center"/>
      <protection locked="0"/>
    </xf>
    <xf numFmtId="0" fontId="9" fillId="0" borderId="23" xfId="2" applyFont="1" applyFill="1" applyBorder="1" applyAlignment="1" applyProtection="1">
      <alignment vertical="center" wrapText="1"/>
      <protection locked="0"/>
    </xf>
    <xf numFmtId="0" fontId="9" fillId="0" borderId="16" xfId="2" applyFont="1" applyFill="1" applyBorder="1" applyAlignment="1" applyProtection="1">
      <alignment vertical="center" wrapText="1"/>
      <protection locked="0"/>
    </xf>
    <xf numFmtId="4" fontId="9" fillId="3" borderId="12" xfId="0" applyNumberFormat="1" applyFont="1" applyFill="1" applyBorder="1" applyAlignment="1" applyProtection="1">
      <alignment horizontal="right"/>
      <protection locked="0"/>
    </xf>
    <xf numFmtId="0" fontId="9" fillId="0" borderId="17" xfId="2" applyFont="1" applyBorder="1" applyAlignment="1" applyProtection="1">
      <alignment horizontal="center" vertical="center" wrapText="1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Alignment="1" applyProtection="1">
      <alignment vertical="center" wrapText="1"/>
      <protection locked="0"/>
    </xf>
    <xf numFmtId="0" fontId="9" fillId="0" borderId="20" xfId="2" applyFont="1" applyFill="1" applyBorder="1" applyAlignment="1" applyProtection="1">
      <alignment vertical="center" wrapText="1"/>
      <protection locked="0"/>
    </xf>
    <xf numFmtId="0" fontId="7" fillId="0" borderId="16" xfId="2" applyFont="1" applyFill="1" applyBorder="1" applyAlignment="1" applyProtection="1">
      <alignment vertical="center" wrapText="1"/>
      <protection locked="0"/>
    </xf>
    <xf numFmtId="0" fontId="7" fillId="0" borderId="16" xfId="2" applyFont="1" applyFill="1" applyBorder="1" applyAlignment="1" applyProtection="1">
      <alignment horizontal="center" vertical="center" wrapText="1"/>
      <protection locked="0"/>
    </xf>
    <xf numFmtId="4" fontId="7" fillId="0" borderId="12" xfId="2" applyNumberFormat="1" applyFont="1" applyFill="1" applyBorder="1" applyAlignment="1" applyProtection="1">
      <alignment vertical="center" wrapText="1"/>
      <protection locked="0"/>
    </xf>
    <xf numFmtId="4" fontId="9" fillId="0" borderId="0" xfId="2" applyNumberFormat="1" applyFont="1" applyFill="1" applyBorder="1" applyAlignment="1" applyProtection="1">
      <alignment vertical="center"/>
      <protection locked="0"/>
    </xf>
    <xf numFmtId="4" fontId="9" fillId="0" borderId="12" xfId="2" applyNumberFormat="1" applyFont="1" applyFill="1" applyBorder="1" applyAlignment="1" applyProtection="1">
      <alignment vertical="center"/>
      <protection locked="0"/>
    </xf>
    <xf numFmtId="4" fontId="9" fillId="0" borderId="12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Alignment="1" applyProtection="1">
      <alignment vertical="center"/>
      <protection locked="0"/>
    </xf>
    <xf numFmtId="1" fontId="10" fillId="6" borderId="16" xfId="2" applyNumberFormat="1" applyFont="1" applyFill="1" applyBorder="1" applyAlignment="1" applyProtection="1">
      <alignment horizontal="center" vertical="center"/>
      <protection locked="0"/>
    </xf>
    <xf numFmtId="1" fontId="10" fillId="6" borderId="13" xfId="2" applyNumberFormat="1" applyFont="1" applyFill="1" applyBorder="1" applyAlignment="1" applyProtection="1">
      <alignment horizontal="center" vertical="center"/>
      <protection locked="0"/>
    </xf>
    <xf numFmtId="1" fontId="10" fillId="7" borderId="16" xfId="2" applyNumberFormat="1" applyFont="1" applyFill="1" applyBorder="1" applyAlignment="1" applyProtection="1">
      <alignment horizontal="center" vertical="center"/>
      <protection locked="0"/>
    </xf>
    <xf numFmtId="4" fontId="7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32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Font="1" applyFill="1" applyBorder="1" applyAlignment="1" applyProtection="1">
      <alignment horizontal="center" vertical="center" wrapText="1"/>
      <protection locked="0"/>
    </xf>
    <xf numFmtId="0" fontId="7" fillId="0" borderId="34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vertical="center" wrapText="1"/>
      <protection locked="0"/>
    </xf>
    <xf numFmtId="0" fontId="7" fillId="0" borderId="4" xfId="2" applyFont="1" applyBorder="1" applyAlignment="1" applyProtection="1">
      <alignment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Font="1" applyFill="1" applyBorder="1" applyAlignment="1" applyProtection="1">
      <alignment horizontal="center" vertical="center"/>
      <protection locked="0"/>
    </xf>
    <xf numFmtId="0" fontId="9" fillId="0" borderId="6" xfId="2" applyFont="1" applyFill="1" applyBorder="1" applyAlignment="1" applyProtection="1">
      <alignment horizontal="center" vertical="center"/>
      <protection locked="0"/>
    </xf>
    <xf numFmtId="0" fontId="9" fillId="0" borderId="36" xfId="2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9" fillId="0" borderId="35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0" fontId="9" fillId="0" borderId="37" xfId="2" applyFont="1" applyBorder="1" applyAlignment="1" applyProtection="1">
      <alignment horizontal="center" vertical="center"/>
      <protection locked="0"/>
    </xf>
    <xf numFmtId="4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38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ální" xfId="0" builtinId="0"/>
    <cellStyle name="normální_číselníky MSK" xfId="1"/>
    <cellStyle name="normální_Z024_004_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117" Type="http://schemas.openxmlformats.org/officeDocument/2006/relationships/revisionLog" Target="revisionLog117.xml"/><Relationship Id="rId21" Type="http://schemas.openxmlformats.org/officeDocument/2006/relationships/revisionLog" Target="revisionLog21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84.xml"/><Relationship Id="rId89" Type="http://schemas.openxmlformats.org/officeDocument/2006/relationships/revisionLog" Target="revisionLog89.xml"/><Relationship Id="rId112" Type="http://schemas.openxmlformats.org/officeDocument/2006/relationships/revisionLog" Target="revisionLog112.xml"/><Relationship Id="rId16" Type="http://schemas.openxmlformats.org/officeDocument/2006/relationships/revisionLog" Target="revisionLog16.xml"/><Relationship Id="rId107" Type="http://schemas.openxmlformats.org/officeDocument/2006/relationships/revisionLog" Target="revisionLog107.xml"/><Relationship Id="rId11" Type="http://schemas.openxmlformats.org/officeDocument/2006/relationships/revisionLog" Target="revisionLog11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102" Type="http://schemas.openxmlformats.org/officeDocument/2006/relationships/revisionLog" Target="revisionLog102.xml"/><Relationship Id="rId123" Type="http://schemas.openxmlformats.org/officeDocument/2006/relationships/revisionLog" Target="revisionLog123.xml"/><Relationship Id="rId128" Type="http://schemas.openxmlformats.org/officeDocument/2006/relationships/revisionLog" Target="revisionLog128.xml"/><Relationship Id="rId5" Type="http://schemas.openxmlformats.org/officeDocument/2006/relationships/revisionLog" Target="revisionLog5.xml"/><Relationship Id="rId90" Type="http://schemas.openxmlformats.org/officeDocument/2006/relationships/revisionLog" Target="revisionLog90.xml"/><Relationship Id="rId95" Type="http://schemas.openxmlformats.org/officeDocument/2006/relationships/revisionLog" Target="revisionLog95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00.xml"/><Relationship Id="rId105" Type="http://schemas.openxmlformats.org/officeDocument/2006/relationships/revisionLog" Target="revisionLog105.xml"/><Relationship Id="rId113" Type="http://schemas.openxmlformats.org/officeDocument/2006/relationships/revisionLog" Target="revisionLog113.xml"/><Relationship Id="rId118" Type="http://schemas.openxmlformats.org/officeDocument/2006/relationships/revisionLog" Target="revisionLog118.xml"/><Relationship Id="rId126" Type="http://schemas.openxmlformats.org/officeDocument/2006/relationships/revisionLog" Target="revisionLog126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93" Type="http://schemas.openxmlformats.org/officeDocument/2006/relationships/revisionLog" Target="revisionLog93.xml"/><Relationship Id="rId98" Type="http://schemas.openxmlformats.org/officeDocument/2006/relationships/revisionLog" Target="revisionLog98.xml"/><Relationship Id="rId121" Type="http://schemas.openxmlformats.org/officeDocument/2006/relationships/revisionLog" Target="revisionLog121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103" Type="http://schemas.openxmlformats.org/officeDocument/2006/relationships/revisionLog" Target="revisionLog103.xml"/><Relationship Id="rId108" Type="http://schemas.openxmlformats.org/officeDocument/2006/relationships/revisionLog" Target="revisionLog108.xml"/><Relationship Id="rId116" Type="http://schemas.openxmlformats.org/officeDocument/2006/relationships/revisionLog" Target="revisionLog116.xml"/><Relationship Id="rId124" Type="http://schemas.openxmlformats.org/officeDocument/2006/relationships/revisionLog" Target="revisionLog124.xml"/><Relationship Id="rId129" Type="http://schemas.openxmlformats.org/officeDocument/2006/relationships/revisionLog" Target="revisionLog129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111" Type="http://schemas.openxmlformats.org/officeDocument/2006/relationships/revisionLog" Target="revisionLog11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6" Type="http://schemas.openxmlformats.org/officeDocument/2006/relationships/revisionLog" Target="revisionLog106.xml"/><Relationship Id="rId114" Type="http://schemas.openxmlformats.org/officeDocument/2006/relationships/revisionLog" Target="revisionLog114.xml"/><Relationship Id="rId119" Type="http://schemas.openxmlformats.org/officeDocument/2006/relationships/revisionLog" Target="revisionLog119.xml"/><Relationship Id="rId127" Type="http://schemas.openxmlformats.org/officeDocument/2006/relationships/revisionLog" Target="revisionLog12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22.xml"/><Relationship Id="rId130" Type="http://schemas.openxmlformats.org/officeDocument/2006/relationships/revisionLog" Target="revisionLog13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109" Type="http://schemas.openxmlformats.org/officeDocument/2006/relationships/revisionLog" Target="revisionLog109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04" Type="http://schemas.openxmlformats.org/officeDocument/2006/relationships/revisionLog" Target="revisionLog104.xml"/><Relationship Id="rId120" Type="http://schemas.openxmlformats.org/officeDocument/2006/relationships/revisionLog" Target="revisionLog120.xml"/><Relationship Id="rId125" Type="http://schemas.openxmlformats.org/officeDocument/2006/relationships/revisionLog" Target="revisionLog125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92" Type="http://schemas.openxmlformats.org/officeDocument/2006/relationships/revisionLog" Target="revisionLog92.xml"/><Relationship Id="rId2" Type="http://schemas.openxmlformats.org/officeDocument/2006/relationships/revisionLog" Target="revisionLog2.xml"/><Relationship Id="rId29" Type="http://schemas.openxmlformats.org/officeDocument/2006/relationships/revisionLog" Target="revisionLog29.xml"/><Relationship Id="rId24" Type="http://schemas.openxmlformats.org/officeDocument/2006/relationships/revisionLog" Target="revisionLog24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66" Type="http://schemas.openxmlformats.org/officeDocument/2006/relationships/revisionLog" Target="revisionLog66.xml"/><Relationship Id="rId87" Type="http://schemas.openxmlformats.org/officeDocument/2006/relationships/revisionLog" Target="revisionLog87.xml"/><Relationship Id="rId110" Type="http://schemas.openxmlformats.org/officeDocument/2006/relationships/revisionLog" Target="revisionLog110.xml"/><Relationship Id="rId115" Type="http://schemas.openxmlformats.org/officeDocument/2006/relationships/revisionLog" Target="revisionLog115.xml"/><Relationship Id="rId131" Type="http://schemas.openxmlformats.org/officeDocument/2006/relationships/revisionLog" Target="revisionLog131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817C97-DF5E-4B71-93A6-67348090886A}" diskRevisions="1" revisionId="12447" version="3">
  <header guid="{371C2C2C-A2B9-4996-A534-65233E2F21D4}" dateTime="2014-11-11T13:28:54" maxSheetId="2" userName="Marynčáková Radmila" r:id="rId1">
    <sheetIdMap count="1">
      <sheetId val="1"/>
    </sheetIdMap>
  </header>
  <header guid="{F863D384-09F2-4582-9D87-F77D6CBD1BA6}" dateTime="2014-11-11T13:29:09" maxSheetId="2" userName="Marynčáková Radmila" r:id="rId2" minRId="10919">
    <sheetIdMap count="1">
      <sheetId val="1"/>
    </sheetIdMap>
  </header>
  <header guid="{D495AB6B-EC24-4D3F-ADF3-A3E76662FC5F}" dateTime="2014-11-11T13:31:56" maxSheetId="2" userName="Marynčáková Radmila" r:id="rId3" minRId="10920" maxRId="10922">
    <sheetIdMap count="1">
      <sheetId val="1"/>
    </sheetIdMap>
  </header>
  <header guid="{B451496A-E6D9-499B-96C5-F039EBCFD8D4}" dateTime="2014-11-11T13:32:53" maxSheetId="2" userName="Marynčáková Radmila" r:id="rId4" minRId="10924" maxRId="10927">
    <sheetIdMap count="1">
      <sheetId val="1"/>
    </sheetIdMap>
  </header>
  <header guid="{DEA7F9A8-D56B-43BC-94DE-FA164EAA602C}" dateTime="2014-11-11T13:34:37" maxSheetId="2" userName="Marynčáková Radmila" r:id="rId5" minRId="10928" maxRId="10946">
    <sheetIdMap count="1">
      <sheetId val="1"/>
    </sheetIdMap>
  </header>
  <header guid="{94E3DD35-0B90-4391-A8D8-01A227E68351}" dateTime="2014-11-11T13:36:39" maxSheetId="2" userName="Marynčáková Radmila" r:id="rId6" minRId="10947" maxRId="10952">
    <sheetIdMap count="1">
      <sheetId val="1"/>
    </sheetIdMap>
  </header>
  <header guid="{916D5D11-4BBB-4C87-9C3B-EA68FCE057A1}" dateTime="2014-11-11T13:39:22" maxSheetId="2" userName="Marynčáková Radmila" r:id="rId7" minRId="10953" maxRId="10964">
    <sheetIdMap count="1">
      <sheetId val="1"/>
    </sheetIdMap>
  </header>
  <header guid="{7F1B8846-68E3-4386-A492-0E2B27FA95D2}" dateTime="2014-11-11T13:45:12" maxSheetId="2" userName="Marynčáková Radmila" r:id="rId8" minRId="10965" maxRId="10972">
    <sheetIdMap count="1">
      <sheetId val="1"/>
    </sheetIdMap>
  </header>
  <header guid="{973158A3-479B-486A-A378-42E905D80F86}" dateTime="2014-11-11T13:48:05" maxSheetId="2" userName="Marynčáková Radmila" r:id="rId9" minRId="10973" maxRId="11031">
    <sheetIdMap count="1">
      <sheetId val="1"/>
    </sheetIdMap>
  </header>
  <header guid="{5227556F-0833-4F20-9C22-A5E466FBA58B}" dateTime="2014-11-11T13:49:27" maxSheetId="2" userName="Marynčáková Radmila" r:id="rId10">
    <sheetIdMap count="1">
      <sheetId val="1"/>
    </sheetIdMap>
  </header>
  <header guid="{69741761-1684-4B8E-AC20-62DB8F689BBB}" dateTime="2014-11-11T13:50:15" maxSheetId="2" userName="Marynčáková Radmila" r:id="rId11">
    <sheetIdMap count="1">
      <sheetId val="1"/>
    </sheetIdMap>
  </header>
  <header guid="{87E1D8AE-0607-4669-AF5A-94AC19D7B19A}" dateTime="2014-11-11T13:51:26" maxSheetId="2" userName="Marynčáková Radmila" r:id="rId12" minRId="11032" maxRId="11036">
    <sheetIdMap count="1">
      <sheetId val="1"/>
    </sheetIdMap>
  </header>
  <header guid="{5DBD63E0-7EA4-405F-AA38-D86D9759EBE5}" dateTime="2014-11-11T13:54:14" maxSheetId="2" userName="Marynčáková Radmila" r:id="rId13" minRId="11037" maxRId="11168">
    <sheetIdMap count="1">
      <sheetId val="1"/>
    </sheetIdMap>
  </header>
  <header guid="{61338303-EBCA-4E7B-AA96-B9B598244BDD}" dateTime="2014-11-11T13:56:05" maxSheetId="2" userName="Marynčáková Radmila" r:id="rId14" minRId="11169" maxRId="11172">
    <sheetIdMap count="1">
      <sheetId val="1"/>
    </sheetIdMap>
  </header>
  <header guid="{232CE145-6B74-4077-957B-8B61A488140E}" dateTime="2014-11-11T13:57:44" maxSheetId="2" userName="Marynčáková Radmila" r:id="rId15" minRId="11173" maxRId="11176">
    <sheetIdMap count="1">
      <sheetId val="1"/>
    </sheetIdMap>
  </header>
  <header guid="{3F726BEF-7BD9-431C-9CB7-9084EF9E833F}" dateTime="2014-11-11T13:58:28" maxSheetId="2" userName="Marynčáková Radmila" r:id="rId16" minRId="11177" maxRId="11181">
    <sheetIdMap count="1">
      <sheetId val="1"/>
    </sheetIdMap>
  </header>
  <header guid="{273D1272-A2CE-40AE-A47B-35C89FC7A3DE}" dateTime="2014-11-11T13:59:30" maxSheetId="2" userName="Marynčáková Radmila" r:id="rId17" minRId="11182" maxRId="11187">
    <sheetIdMap count="1">
      <sheetId val="1"/>
    </sheetIdMap>
  </header>
  <header guid="{B84622BF-6B44-43B3-8668-C467EFB0137F}" dateTime="2014-11-11T14:28:34" maxSheetId="2" userName="Marynčáková Radmila" r:id="rId18" minRId="11188" maxRId="11199">
    <sheetIdMap count="1">
      <sheetId val="1"/>
    </sheetIdMap>
  </header>
  <header guid="{02800D31-05AB-484B-A612-CFBCFB9E648E}" dateTime="2014-11-11T14:29:42" maxSheetId="2" userName="Marynčáková Radmila" r:id="rId19" minRId="11200" maxRId="11231">
    <sheetIdMap count="1">
      <sheetId val="1"/>
    </sheetIdMap>
  </header>
  <header guid="{C7691D24-746D-405C-8DA8-41041F451E22}" dateTime="2014-11-11T14:30:29" maxSheetId="2" userName="Marynčáková Radmila" r:id="rId20" minRId="11232" maxRId="11240">
    <sheetIdMap count="1">
      <sheetId val="1"/>
    </sheetIdMap>
  </header>
  <header guid="{CD9C910B-DBBC-47C5-8343-0279A68F9545}" dateTime="2014-11-11T14:32:56" maxSheetId="2" userName="Marynčáková Radmila" r:id="rId21" minRId="11241" maxRId="11258">
    <sheetIdMap count="1">
      <sheetId val="1"/>
    </sheetIdMap>
  </header>
  <header guid="{5567A29F-2E59-47F4-8CCA-C648EEE23E64}" dateTime="2014-11-11T14:33:56" maxSheetId="2" userName="Marynčáková Radmila" r:id="rId22" minRId="11259" maxRId="11268">
    <sheetIdMap count="1">
      <sheetId val="1"/>
    </sheetIdMap>
  </header>
  <header guid="{4687C276-A07C-467F-BCBA-551D8AC38483}" dateTime="2014-11-11T14:36:35" maxSheetId="2" userName="Marynčáková Radmila" r:id="rId23" minRId="11269" maxRId="11324">
    <sheetIdMap count="1">
      <sheetId val="1"/>
    </sheetIdMap>
  </header>
  <header guid="{CB7EA55E-2929-4DE0-BB8F-C0FD53C60484}" dateTime="2014-11-11T14:38:00" maxSheetId="2" userName="Marynčáková Radmila" r:id="rId24" minRId="11325" maxRId="11326">
    <sheetIdMap count="1">
      <sheetId val="1"/>
    </sheetIdMap>
  </header>
  <header guid="{7DCF46AE-74BA-4B86-91AF-4BBA07BEE824}" dateTime="2014-11-11T14:39:22" maxSheetId="2" userName="Marynčáková Radmila" r:id="rId25" minRId="11327" maxRId="11363">
    <sheetIdMap count="1">
      <sheetId val="1"/>
    </sheetIdMap>
  </header>
  <header guid="{B106B3F3-22A7-49C7-8002-178B0BA63496}" dateTime="2014-11-11T14:41:04" maxSheetId="2" userName="Marynčáková Radmila" r:id="rId26" minRId="11364" maxRId="11396">
    <sheetIdMap count="1">
      <sheetId val="1"/>
    </sheetIdMap>
  </header>
  <header guid="{DC06D4A4-A517-497D-8F03-62C30C925347}" dateTime="2014-11-11T14:42:31" maxSheetId="2" userName="Marynčáková Radmila" r:id="rId27" minRId="11397" maxRId="11460">
    <sheetIdMap count="1">
      <sheetId val="1"/>
    </sheetIdMap>
  </header>
  <header guid="{7595FAF1-2792-4581-B79F-AB10EEE7FAF6}" dateTime="2014-11-11T14:47:30" maxSheetId="2" userName="Marynčáková Radmila" r:id="rId28" minRId="11461" maxRId="11467">
    <sheetIdMap count="1">
      <sheetId val="1"/>
    </sheetIdMap>
  </header>
  <header guid="{D6552530-8676-4A23-A668-9F8F67DE2460}" dateTime="2014-11-11T14:49:32" maxSheetId="2" userName="Marynčáková Radmila" r:id="rId29" minRId="11468" maxRId="11475">
    <sheetIdMap count="1">
      <sheetId val="1"/>
    </sheetIdMap>
  </header>
  <header guid="{F4C912E4-9AC3-4696-B305-2E486B84C897}" dateTime="2014-11-11T14:51:01" maxSheetId="2" userName="Marynčáková Radmila" r:id="rId30" minRId="11476" maxRId="11497">
    <sheetIdMap count="1">
      <sheetId val="1"/>
    </sheetIdMap>
  </header>
  <header guid="{42572D5F-8200-438C-8890-3E965D41872A}" dateTime="2014-11-11T14:51:43" maxSheetId="2" userName="Marynčáková Radmila" r:id="rId31" minRId="11498" maxRId="11500">
    <sheetIdMap count="1">
      <sheetId val="1"/>
    </sheetIdMap>
  </header>
  <header guid="{56C56CB3-0699-4AF0-9148-F6A52F81AD00}" dateTime="2014-11-11T14:52:25" maxSheetId="2" userName="Marynčáková Radmila" r:id="rId32" minRId="11501" maxRId="11509">
    <sheetIdMap count="1">
      <sheetId val="1"/>
    </sheetIdMap>
  </header>
  <header guid="{C565EDF7-9070-44A9-8257-D7C9156104F6}" dateTime="2014-11-11T14:53:15" maxSheetId="2" userName="Marynčáková Radmila" r:id="rId33" minRId="11510" maxRId="11515">
    <sheetIdMap count="1">
      <sheetId val="1"/>
    </sheetIdMap>
  </header>
  <header guid="{FE573EB2-8747-45FC-AE3D-E36299793CE0}" dateTime="2014-11-11T14:58:58" maxSheetId="2" userName="Marynčáková Radmila" r:id="rId34" minRId="11516">
    <sheetIdMap count="1">
      <sheetId val="1"/>
    </sheetIdMap>
  </header>
  <header guid="{D052B6FA-308B-4528-9939-2F9B4C0A29B7}" dateTime="2014-11-13T09:25:51" maxSheetId="2" userName="Marynčáková Radmila" r:id="rId35" minRId="11517" maxRId="11519">
    <sheetIdMap count="1">
      <sheetId val="1"/>
    </sheetIdMap>
  </header>
  <header guid="{4168D291-C6DB-45EE-AF66-FA3CC42EF1BE}" dateTime="2014-11-13T09:50:18" maxSheetId="2" userName="Marynčáková Radmila" r:id="rId36" minRId="11520" maxRId="11533">
    <sheetIdMap count="1">
      <sheetId val="1"/>
    </sheetIdMap>
  </header>
  <header guid="{A4ED10A6-1963-4A4A-83DA-AAA9985079C9}" dateTime="2014-11-13T10:01:48" maxSheetId="2" userName="Marynčáková Radmila" r:id="rId37" minRId="11534" maxRId="11549">
    <sheetIdMap count="1">
      <sheetId val="1"/>
    </sheetIdMap>
  </header>
  <header guid="{A4A7E66E-D0A6-4FE3-8A6D-0849EA6096BE}" dateTime="2014-11-13T10:03:01" maxSheetId="2" userName="Marynčáková Radmila" r:id="rId38" minRId="11550" maxRId="11556">
    <sheetIdMap count="1">
      <sheetId val="1"/>
    </sheetIdMap>
  </header>
  <header guid="{B3C2C0C0-94EC-4C50-89A8-B184E7D99DBA}" dateTime="2014-11-13T10:03:26" maxSheetId="2" userName="Marynčáková Radmila" r:id="rId39" minRId="11557" maxRId="11562">
    <sheetIdMap count="1">
      <sheetId val="1"/>
    </sheetIdMap>
  </header>
  <header guid="{4A81F6DF-1A1D-4266-943E-7CEE5E539B5D}" dateTime="2014-11-13T10:05:10" maxSheetId="2" userName="Marynčáková Radmila" r:id="rId40" minRId="11563" maxRId="11565">
    <sheetIdMap count="1">
      <sheetId val="1"/>
    </sheetIdMap>
  </header>
  <header guid="{74CEB173-BFE5-4D84-81F0-42B1AD531970}" dateTime="2014-11-13T10:08:07" maxSheetId="2" userName="Marynčáková Radmila" r:id="rId41" minRId="11566" maxRId="11574">
    <sheetIdMap count="1">
      <sheetId val="1"/>
    </sheetIdMap>
  </header>
  <header guid="{271CA8D6-AADC-4507-BD51-D239E1B8004E}" dateTime="2014-11-13T10:09:32" maxSheetId="2" userName="Marynčáková Radmila" r:id="rId42" minRId="11575" maxRId="11576">
    <sheetIdMap count="1">
      <sheetId val="1"/>
    </sheetIdMap>
  </header>
  <header guid="{51F89442-7553-4652-BC3D-CA4FC2AF6F73}" dateTime="2014-11-13T10:09:44" maxSheetId="2" userName="Marynčáková Radmila" r:id="rId43">
    <sheetIdMap count="1">
      <sheetId val="1"/>
    </sheetIdMap>
  </header>
  <header guid="{04C4D644-1595-461A-B01B-D61401DC608D}" dateTime="2014-11-13T10:15:25" maxSheetId="2" userName="Marynčáková Radmila" r:id="rId44" minRId="11577" maxRId="11578">
    <sheetIdMap count="1">
      <sheetId val="1"/>
    </sheetIdMap>
  </header>
  <header guid="{CE6FB4B6-EB60-42DF-8436-29650FDF7FCB}" dateTime="2014-11-13T10:17:51" maxSheetId="2" userName="Marynčáková Radmila" r:id="rId45" minRId="11579" maxRId="11598">
    <sheetIdMap count="1">
      <sheetId val="1"/>
    </sheetIdMap>
  </header>
  <header guid="{89F76B8F-6402-4DEB-B6C8-B06FBF4AB834}" dateTime="2014-11-13T10:51:23" maxSheetId="2" userName="Marynčáková Radmila" r:id="rId46" minRId="11599" maxRId="11612">
    <sheetIdMap count="1">
      <sheetId val="1"/>
    </sheetIdMap>
  </header>
  <header guid="{BF75E78C-0DF7-46B6-9A9D-66B3A4F100C9}" dateTime="2014-11-13T10:58:42" maxSheetId="2" userName="Marynčáková Radmila" r:id="rId47" minRId="11613" maxRId="11614">
    <sheetIdMap count="1">
      <sheetId val="1"/>
    </sheetIdMap>
  </header>
  <header guid="{58D9CEBC-9DE5-4D29-84CD-1C07425A7A8E}" dateTime="2014-11-13T11:07:14" maxSheetId="2" userName="Marynčáková Radmila" r:id="rId48">
    <sheetIdMap count="1">
      <sheetId val="1"/>
    </sheetIdMap>
  </header>
  <header guid="{CBF82716-9BE5-4046-8D44-2FDE36933EFA}" dateTime="2014-11-13T11:09:49" maxSheetId="2" userName="Marynčáková Radmila" r:id="rId49" minRId="11615" maxRId="11627">
    <sheetIdMap count="1">
      <sheetId val="1"/>
    </sheetIdMap>
  </header>
  <header guid="{31F0FD2E-1203-4452-A9CF-1E17A73E98D1}" dateTime="2014-11-13T11:13:02" maxSheetId="2" userName="Marynčáková Radmila" r:id="rId50" minRId="11628" maxRId="11662">
    <sheetIdMap count="1">
      <sheetId val="1"/>
    </sheetIdMap>
  </header>
  <header guid="{4EE23120-2A47-4F8B-AF77-1E336533DCDE}" dateTime="2014-11-13T11:14:31" maxSheetId="2" userName="Marynčáková Radmila" r:id="rId51" minRId="11663" maxRId="11669">
    <sheetIdMap count="1">
      <sheetId val="1"/>
    </sheetIdMap>
  </header>
  <header guid="{58E0BDEB-E8A1-468A-BC3D-1290A5CE4552}" dateTime="2014-11-13T11:20:18" maxSheetId="2" userName="Marynčáková Radmila" r:id="rId52" minRId="11670" maxRId="11704">
    <sheetIdMap count="1">
      <sheetId val="1"/>
    </sheetIdMap>
  </header>
  <header guid="{BEC8D3AD-5C2D-4DCB-A00E-82239D3BB3BB}" dateTime="2014-11-13T11:34:02" maxSheetId="2" userName="Marynčáková Radmila" r:id="rId53" minRId="11705" maxRId="11718">
    <sheetIdMap count="1">
      <sheetId val="1"/>
    </sheetIdMap>
  </header>
  <header guid="{A012A505-74B8-4133-9C4D-F16F213872E3}" dateTime="2014-11-13T11:35:04" maxSheetId="2" userName="Marynčáková Radmila" r:id="rId54" minRId="11719" maxRId="11720">
    <sheetIdMap count="1">
      <sheetId val="1"/>
    </sheetIdMap>
  </header>
  <header guid="{40F8EF6E-E2F9-44A9-AEC1-C110FB5E48DF}" dateTime="2014-11-13T11:37:14" maxSheetId="2" userName="Marynčáková Radmila" r:id="rId55" minRId="11721" maxRId="11723">
    <sheetIdMap count="1">
      <sheetId val="1"/>
    </sheetIdMap>
  </header>
  <header guid="{7C74D4BC-42BC-4CB1-852E-485ADBB27EEF}" dateTime="2014-11-13T11:38:17" maxSheetId="2" userName="Marynčáková Radmila" r:id="rId56" minRId="11724" maxRId="11727">
    <sheetIdMap count="1">
      <sheetId val="1"/>
    </sheetIdMap>
  </header>
  <header guid="{AC51C3A6-8354-47EF-9847-66781FE00745}" dateTime="2014-11-13T11:40:13" maxSheetId="2" userName="Marynčáková Radmila" r:id="rId57" minRId="11728" maxRId="11732">
    <sheetIdMap count="1">
      <sheetId val="1"/>
    </sheetIdMap>
  </header>
  <header guid="{5A2D6174-3A07-487B-B6E7-D19D25983C59}" dateTime="2014-11-13T11:40:58" maxSheetId="2" userName="Marynčáková Radmila" r:id="rId58">
    <sheetIdMap count="1">
      <sheetId val="1"/>
    </sheetIdMap>
  </header>
  <header guid="{CE6A0528-E666-48D0-92FC-A008CF549051}" dateTime="2014-11-13T11:41:34" maxSheetId="2" userName="Marynčáková Radmila" r:id="rId59" minRId="11733" maxRId="11761">
    <sheetIdMap count="1">
      <sheetId val="1"/>
    </sheetIdMap>
  </header>
  <header guid="{394034D3-4CB7-4F8A-97FA-AB1724510717}" dateTime="2014-11-13T11:42:44" maxSheetId="2" userName="Marynčáková Radmila" r:id="rId60" minRId="11762" maxRId="11814">
    <sheetIdMap count="1">
      <sheetId val="1"/>
    </sheetIdMap>
  </header>
  <header guid="{B75FEE17-5001-4443-A5DB-4A47758A29B1}" dateTime="2014-11-13T11:43:25" maxSheetId="2" userName="Marynčáková Radmila" r:id="rId61" minRId="11815" maxRId="11896">
    <sheetIdMap count="1">
      <sheetId val="1"/>
    </sheetIdMap>
  </header>
  <header guid="{CDF10CC7-ACC8-4673-AAD1-BDAD4AB4ABD0}" dateTime="2014-11-13T11:44:39" maxSheetId="2" userName="Marynčáková Radmila" r:id="rId62" minRId="11897" maxRId="11927">
    <sheetIdMap count="1">
      <sheetId val="1"/>
    </sheetIdMap>
  </header>
  <header guid="{5B36DEBB-B91E-43EA-98D8-98FEFBAE3C75}" dateTime="2014-11-13T13:39:28" maxSheetId="2" userName="Marynčáková Radmila" r:id="rId63" minRId="11928" maxRId="11939">
    <sheetIdMap count="1">
      <sheetId val="1"/>
    </sheetIdMap>
  </header>
  <header guid="{F24AD5BA-B1F4-40B0-86E3-6A2D690B2F48}" dateTime="2014-11-13T13:40:22" maxSheetId="2" userName="Marynčáková Radmila" r:id="rId64" minRId="11940" maxRId="11942">
    <sheetIdMap count="1">
      <sheetId val="1"/>
    </sheetIdMap>
  </header>
  <header guid="{779B03EF-5015-4E57-B9FC-81291153D2B4}" dateTime="2014-11-13T13:42:20" maxSheetId="2" userName="Marynčáková Radmila" r:id="rId65" minRId="11943">
    <sheetIdMap count="1">
      <sheetId val="1"/>
    </sheetIdMap>
  </header>
  <header guid="{1E444D23-B502-4E2D-922E-0D06AEE42E45}" dateTime="2014-11-13T14:20:56" maxSheetId="2" userName="Marynčáková Radmila" r:id="rId66" minRId="11944" maxRId="11949">
    <sheetIdMap count="1">
      <sheetId val="1"/>
    </sheetIdMap>
  </header>
  <header guid="{CFF24009-4FA5-40E5-B3A7-72AAEEBC1296}" dateTime="2014-11-13T14:23:15" maxSheetId="2" userName="Marynčáková Radmila" r:id="rId67" minRId="11950">
    <sheetIdMap count="1">
      <sheetId val="1"/>
    </sheetIdMap>
  </header>
  <header guid="{5688B38F-CEA1-4108-9224-4E079D5FA888}" dateTime="2014-11-13T14:24:22" maxSheetId="2" userName="Marynčáková Radmila" r:id="rId68" minRId="11951">
    <sheetIdMap count="1">
      <sheetId val="1"/>
    </sheetIdMap>
  </header>
  <header guid="{9A143E08-775C-4CFF-A2B0-EC7324964A0B}" dateTime="2014-11-13T14:37:35" maxSheetId="2" userName="Marynčáková Radmila" r:id="rId69" minRId="11952" maxRId="11961">
    <sheetIdMap count="1">
      <sheetId val="1"/>
    </sheetIdMap>
  </header>
  <header guid="{5846CE26-2661-450C-B784-CD944862A383}" dateTime="2014-11-13T14:44:01" maxSheetId="2" userName="Marynčáková Radmila" r:id="rId70">
    <sheetIdMap count="1">
      <sheetId val="1"/>
    </sheetIdMap>
  </header>
  <header guid="{318BB317-5B96-4D35-AD94-4B8D43A46291}" dateTime="2014-11-13T14:44:13" maxSheetId="2" userName="Marynčáková Radmila" r:id="rId71" minRId="11962" maxRId="11973">
    <sheetIdMap count="1">
      <sheetId val="1"/>
    </sheetIdMap>
  </header>
  <header guid="{CF58979B-28FD-4318-8450-821249FDC1AC}" dateTime="2014-11-13T14:47:22" maxSheetId="2" userName="Marynčáková Radmila" r:id="rId72" minRId="11974" maxRId="11976">
    <sheetIdMap count="1">
      <sheetId val="1"/>
    </sheetIdMap>
  </header>
  <header guid="{3648E7C8-3DC1-464F-8A1C-B8AA60979656}" dateTime="2014-11-13T14:48:50" maxSheetId="2" userName="Marynčáková Radmila" r:id="rId73" minRId="11977" maxRId="11988">
    <sheetIdMap count="1">
      <sheetId val="1"/>
    </sheetIdMap>
  </header>
  <header guid="{8E1868A5-B76B-47B5-AF77-729B57F2329E}" dateTime="2014-11-13T15:10:23" maxSheetId="2" userName="Marynčáková Radmila" r:id="rId74" minRId="11989" maxRId="11999">
    <sheetIdMap count="1">
      <sheetId val="1"/>
    </sheetIdMap>
  </header>
  <header guid="{5190BFB5-F9E4-4F60-B2E9-7189BE521724}" dateTime="2014-11-13T15:29:23" maxSheetId="2" userName="Marynčáková Radmila" r:id="rId75" minRId="12000" maxRId="12179">
    <sheetIdMap count="1">
      <sheetId val="1"/>
    </sheetIdMap>
  </header>
  <header guid="{08664D56-5057-475C-A1AF-0181147CA765}" dateTime="2014-11-13T15:29:35" maxSheetId="2" userName="Marynčáková Radmila" r:id="rId76" minRId="12180" maxRId="12185">
    <sheetIdMap count="1">
      <sheetId val="1"/>
    </sheetIdMap>
  </header>
  <header guid="{25F8926B-ADD8-4271-9589-78FD5C7D8ADC}" dateTime="2014-11-13T15:30:53" maxSheetId="2" userName="Marynčáková Radmila" r:id="rId77" minRId="12186" maxRId="12192">
    <sheetIdMap count="1">
      <sheetId val="1"/>
    </sheetIdMap>
  </header>
  <header guid="{A6947DF5-EE7E-49B3-A235-15F000EA0146}" dateTime="2014-11-13T15:31:23" maxSheetId="2" userName="Marynčáková Radmila" r:id="rId78" minRId="12193">
    <sheetIdMap count="1">
      <sheetId val="1"/>
    </sheetIdMap>
  </header>
  <header guid="{524EDBCE-6AF1-4CD7-97EC-6F5B6CDE4039}" dateTime="2014-11-13T15:32:41" maxSheetId="2" userName="Marynčáková Radmila" r:id="rId79" minRId="12194">
    <sheetIdMap count="1">
      <sheetId val="1"/>
    </sheetIdMap>
  </header>
  <header guid="{746D0B4D-C217-4558-A3E8-973D1D0F3AAB}" dateTime="2014-11-13T15:34:59" maxSheetId="2" userName="Marynčáková Radmila" r:id="rId80" minRId="12195">
    <sheetIdMap count="1">
      <sheetId val="1"/>
    </sheetIdMap>
  </header>
  <header guid="{528AAB18-B0C7-4342-AE0C-2D967C6F0483}" dateTime="2014-11-13T15:36:28" maxSheetId="2" userName="Marynčáková Radmila" r:id="rId81" minRId="12196">
    <sheetIdMap count="1">
      <sheetId val="1"/>
    </sheetIdMap>
  </header>
  <header guid="{C37AECBE-94D8-4995-A4D9-3C6088278E83}" dateTime="2014-11-13T15:37:30" maxSheetId="2" userName="Marynčáková Radmila" r:id="rId82">
    <sheetIdMap count="1">
      <sheetId val="1"/>
    </sheetIdMap>
  </header>
  <header guid="{6C522F88-E317-4C66-B81E-71AD5ADB26F8}" dateTime="2014-11-14T07:59:59" maxSheetId="2" userName="Marynčáková Radmila" r:id="rId83" minRId="12197" maxRId="12204">
    <sheetIdMap count="1">
      <sheetId val="1"/>
    </sheetIdMap>
  </header>
  <header guid="{CE6D115C-2A8E-4371-AD07-5733FB49C93B}" dateTime="2014-11-14T08:02:21" maxSheetId="2" userName="Marynčáková Radmila" r:id="rId84" minRId="12205">
    <sheetIdMap count="1">
      <sheetId val="1"/>
    </sheetIdMap>
  </header>
  <header guid="{0E08FC6C-1E08-41F9-88A0-F00B283C4265}" dateTime="2014-11-14T08:04:36" maxSheetId="2" userName="Marynčáková Radmila" r:id="rId85" minRId="12206" maxRId="12211">
    <sheetIdMap count="1">
      <sheetId val="1"/>
    </sheetIdMap>
  </header>
  <header guid="{4395975C-8811-43FD-B4E4-FA15A5716238}" dateTime="2014-11-14T08:05:24" maxSheetId="2" userName="Marynčáková Radmila" r:id="rId86" minRId="12212">
    <sheetIdMap count="1">
      <sheetId val="1"/>
    </sheetIdMap>
  </header>
  <header guid="{3134C89C-DE34-4D1E-B52C-D12D35BD2B83}" dateTime="2014-11-14T08:07:14" maxSheetId="2" userName="Marynčáková Radmila" r:id="rId87">
    <sheetIdMap count="1">
      <sheetId val="1"/>
    </sheetIdMap>
  </header>
  <header guid="{1D898B91-5706-444F-B704-09C52089023A}" dateTime="2014-11-14T08:07:31" maxSheetId="2" userName="Marynčáková Radmila" r:id="rId88" minRId="12213">
    <sheetIdMap count="1">
      <sheetId val="1"/>
    </sheetIdMap>
  </header>
  <header guid="{3AFF271B-D7FF-4213-B98C-006651114C70}" dateTime="2014-11-14T08:07:40" maxSheetId="2" userName="Marynčáková Radmila" r:id="rId89" minRId="12214" maxRId="12216">
    <sheetIdMap count="1">
      <sheetId val="1"/>
    </sheetIdMap>
  </header>
  <header guid="{56758100-C0C3-425D-9948-663A7C364F20}" dateTime="2014-11-14T08:12:17" maxSheetId="2" userName="Marynčáková Radmila" r:id="rId90">
    <sheetIdMap count="1">
      <sheetId val="1"/>
    </sheetIdMap>
  </header>
  <header guid="{5F3AF902-D61E-4B69-B0F5-032898486859}" dateTime="2014-11-14T08:19:17" maxSheetId="2" userName="Marynčáková Radmila" r:id="rId91">
    <sheetIdMap count="1">
      <sheetId val="1"/>
    </sheetIdMap>
  </header>
  <header guid="{438CE9FD-A009-4860-8C33-74EE2AAF39DD}" dateTime="2014-11-14T08:20:20" maxSheetId="2" userName="Marynčáková Radmila" r:id="rId92" minRId="12217">
    <sheetIdMap count="1">
      <sheetId val="1"/>
    </sheetIdMap>
  </header>
  <header guid="{67AAE28A-0B22-48F1-97BA-981772988F42}" dateTime="2014-11-14T08:46:05" maxSheetId="2" userName="Marynčáková Radmila" r:id="rId93" minRId="12218" maxRId="12219">
    <sheetIdMap count="1">
      <sheetId val="1"/>
    </sheetIdMap>
  </header>
  <header guid="{35CFC930-9033-4970-966F-BC8F083D939A}" dateTime="2014-11-14T16:09:35" maxSheetId="2" userName="Marynčáková Radmila" r:id="rId94" minRId="12220" maxRId="12222">
    <sheetIdMap count="1">
      <sheetId val="1"/>
    </sheetIdMap>
  </header>
  <header guid="{D7736C85-1DB9-491B-97C1-A52C4CE825F3}" dateTime="2014-11-14T16:32:31" maxSheetId="2" userName="Marynčáková Radmila" r:id="rId95" minRId="12223" maxRId="12228">
    <sheetIdMap count="1">
      <sheetId val="1"/>
    </sheetIdMap>
  </header>
  <header guid="{BD74D7DA-0DC4-41BD-874B-63F3E178378A}" dateTime="2014-11-14T16:37:58" maxSheetId="2" userName="Marynčáková Radmila" r:id="rId96" minRId="12229" maxRId="12230">
    <sheetIdMap count="1">
      <sheetId val="1"/>
    </sheetIdMap>
  </header>
  <header guid="{BD88608E-C26A-4292-80E1-77C22527973F}" dateTime="2014-11-14T16:39:04" maxSheetId="2" userName="Marynčáková Radmila" r:id="rId97" minRId="12231">
    <sheetIdMap count="1">
      <sheetId val="1"/>
    </sheetIdMap>
  </header>
  <header guid="{E30C695E-FFF8-466E-A913-C481516B68F4}" dateTime="2014-11-14T16:47:59" maxSheetId="2" userName="Marynčáková Radmila" r:id="rId98" minRId="12232" maxRId="12243">
    <sheetIdMap count="1">
      <sheetId val="1"/>
    </sheetIdMap>
  </header>
  <header guid="{7AEE27FC-BD26-480D-970C-177651EE53D1}" dateTime="2014-11-14T16:48:53" maxSheetId="2" userName="Marynčáková Radmila" r:id="rId99" minRId="12244" maxRId="12246">
    <sheetIdMap count="1">
      <sheetId val="1"/>
    </sheetIdMap>
  </header>
  <header guid="{1FCE2B1A-4CB9-4A4C-9463-84998197AA38}" dateTime="2014-11-14T16:49:31" maxSheetId="2" userName="Marynčáková Radmila" r:id="rId100" minRId="12247" maxRId="12248">
    <sheetIdMap count="1">
      <sheetId val="1"/>
    </sheetIdMap>
  </header>
  <header guid="{4F8B2DEB-39AC-4C4C-A425-F0A8A1E80CC0}" dateTime="2014-11-14T16:52:25" maxSheetId="2" userName="Marynčáková Radmila" r:id="rId101" minRId="12249" maxRId="12255">
    <sheetIdMap count="1">
      <sheetId val="1"/>
    </sheetIdMap>
  </header>
  <header guid="{EA4DB32C-ED54-4AD7-9A8D-1B2DC1861298}" dateTime="2014-11-14T16:58:23" maxSheetId="2" userName="Marynčáková Radmila" r:id="rId102" minRId="12256" maxRId="12268">
    <sheetIdMap count="1">
      <sheetId val="1"/>
    </sheetIdMap>
  </header>
  <header guid="{074CE34B-44BE-42FC-ADDD-8103DFE6DC91}" dateTime="2014-11-14T17:00:33" maxSheetId="2" userName="Marynčáková Radmila" r:id="rId103" minRId="12269" maxRId="12280">
    <sheetIdMap count="1">
      <sheetId val="1"/>
    </sheetIdMap>
  </header>
  <header guid="{CCEF42FE-24ED-45BC-B7EC-2AC1C6D50B7B}" dateTime="2014-11-14T17:06:40" maxSheetId="2" userName="Marynčáková Radmila" r:id="rId104" minRId="12281" maxRId="12284">
    <sheetIdMap count="1">
      <sheetId val="1"/>
    </sheetIdMap>
  </header>
  <header guid="{C0067D03-FA7F-4D8B-929A-F2E271C1F411}" dateTime="2014-11-14T17:08:33" maxSheetId="2" userName="Marynčáková Radmila" r:id="rId105" minRId="12285" maxRId="12286">
    <sheetIdMap count="1">
      <sheetId val="1"/>
    </sheetIdMap>
  </header>
  <header guid="{AA4B198F-E3EA-4BDB-BAE8-B137D2A3C1C4}" dateTime="2014-11-14T17:08:48" maxSheetId="2" userName="Marynčáková Radmila" r:id="rId106">
    <sheetIdMap count="1">
      <sheetId val="1"/>
    </sheetIdMap>
  </header>
  <header guid="{C5CDE8E5-1F1F-4BA9-A04C-C60C6F3A0F38}" dateTime="2014-11-14T17:12:51" maxSheetId="2" userName="Marynčáková Radmila" r:id="rId107" minRId="12287">
    <sheetIdMap count="1">
      <sheetId val="1"/>
    </sheetIdMap>
  </header>
  <header guid="{848B3D41-8DD7-42ED-8BBF-A9E428F4AA3C}" dateTime="2014-11-14T17:13:51" maxSheetId="2" userName="Marynčáková Radmila" r:id="rId108" minRId="12288" maxRId="12291">
    <sheetIdMap count="1">
      <sheetId val="1"/>
    </sheetIdMap>
  </header>
  <header guid="{3104EFE4-91A8-483C-BBB9-8E7C5DD619AF}" dateTime="2014-11-14T17:17:11" maxSheetId="2" userName="Marynčáková Radmila" r:id="rId109" minRId="12292" maxRId="12302">
    <sheetIdMap count="1">
      <sheetId val="1"/>
    </sheetIdMap>
  </header>
  <header guid="{D1F59894-F728-428D-B505-E657B1F406BD}" dateTime="2014-11-14T17:18:33" maxSheetId="2" userName="Marynčáková Radmila" r:id="rId110" minRId="12303">
    <sheetIdMap count="1">
      <sheetId val="1"/>
    </sheetIdMap>
  </header>
  <header guid="{7DEC8780-7A15-41E6-A9E4-A182ED087BA9}" dateTime="2014-11-14T17:19:22" maxSheetId="2" userName="Marynčáková Radmila" r:id="rId111" minRId="12304">
    <sheetIdMap count="1">
      <sheetId val="1"/>
    </sheetIdMap>
  </header>
  <header guid="{DD3016C7-D3D9-467B-A97A-53C67DC8CAFF}" dateTime="2014-11-14T17:25:25" maxSheetId="2" userName="Marynčáková Radmila" r:id="rId112" minRId="12305">
    <sheetIdMap count="1">
      <sheetId val="1"/>
    </sheetIdMap>
  </header>
  <header guid="{5683C13B-C63E-42A2-BC4B-79C035EDB551}" dateTime="2014-11-14T17:32:18" maxSheetId="2" userName="Marynčáková Radmila" r:id="rId113" minRId="12306" maxRId="12307">
    <sheetIdMap count="1">
      <sheetId val="1"/>
    </sheetIdMap>
  </header>
  <header guid="{8C93804E-00B9-465F-83FC-EFC255F129D3}" dateTime="2014-11-14T17:35:27" maxSheetId="2" userName="Marynčáková Radmila" r:id="rId114" minRId="12308" maxRId="12368">
    <sheetIdMap count="1">
      <sheetId val="1"/>
    </sheetIdMap>
  </header>
  <header guid="{06488520-ED27-446E-B927-124B850F5666}" dateTime="2014-11-14T17:37:37" maxSheetId="2" userName="Marynčáková Radmila" r:id="rId115" minRId="12369" maxRId="12398">
    <sheetIdMap count="1">
      <sheetId val="1"/>
    </sheetIdMap>
  </header>
  <header guid="{91A9E294-E2D4-4B94-912D-AEFB13C53C05}" dateTime="2014-11-14T17:40:28" maxSheetId="2" userName="Marynčáková Radmila" r:id="rId116" minRId="12399" maxRId="12400">
    <sheetIdMap count="1">
      <sheetId val="1"/>
    </sheetIdMap>
  </header>
  <header guid="{74047335-AE66-43DC-91F9-1294DE0A2E50}" dateTime="2014-11-14T17:45:05" maxSheetId="2" userName="Marynčáková Radmila" r:id="rId117" minRId="12401" maxRId="12409">
    <sheetIdMap count="1">
      <sheetId val="1"/>
    </sheetIdMap>
  </header>
  <header guid="{594731E4-109F-4C6F-8AB0-B7A64FA10A6A}" dateTime="2014-11-14T17:45:20" maxSheetId="2" userName="Marynčáková Radmila" r:id="rId118">
    <sheetIdMap count="1">
      <sheetId val="1"/>
    </sheetIdMap>
  </header>
  <header guid="{15CBA404-026B-4553-80E9-2BC9D16A9DDE}" dateTime="2014-11-14T17:48:59" maxSheetId="2" userName="Marynčáková Radmila" r:id="rId119" minRId="12410" maxRId="12415">
    <sheetIdMap count="1">
      <sheetId val="1"/>
    </sheetIdMap>
  </header>
  <header guid="{4DF66200-CF5D-4F33-88B1-5B472419DED0}" dateTime="2014-11-14T17:54:31" maxSheetId="2" userName="Marynčáková Radmila" r:id="rId120" minRId="12416" maxRId="12424">
    <sheetIdMap count="1">
      <sheetId val="1"/>
    </sheetIdMap>
  </header>
  <header guid="{33AB4700-FD8D-43EC-8003-61709A85264A}" dateTime="2014-11-14T17:54:38" maxSheetId="2" userName="Marynčáková Radmila" r:id="rId121" minRId="12425" maxRId="12427">
    <sheetIdMap count="1">
      <sheetId val="1"/>
    </sheetIdMap>
  </header>
  <header guid="{2B6BF50F-6EEC-43DD-A2CC-FDDD7C9BD019}" dateTime="2014-11-14T17:58:30" maxSheetId="2" userName="Marynčáková Radmila" r:id="rId122">
    <sheetIdMap count="1">
      <sheetId val="1"/>
    </sheetIdMap>
  </header>
  <header guid="{55F84204-6FFD-4B95-B840-BD53BF6E8904}" dateTime="2014-11-18T07:28:43" maxSheetId="2" userName="Marynčáková Radmila" r:id="rId123" minRId="12428">
    <sheetIdMap count="1">
      <sheetId val="1"/>
    </sheetIdMap>
  </header>
  <header guid="{7BF6F6B2-B3D6-4342-AA8A-04F409ACF61F}" dateTime="2014-11-18T07:30:22" maxSheetId="2" userName="Marynčáková Radmila" r:id="rId124" minRId="12429">
    <sheetIdMap count="1">
      <sheetId val="1"/>
    </sheetIdMap>
  </header>
  <header guid="{A4F9D622-3AD6-4F65-801A-547E96C735A6}" dateTime="2014-11-18T07:37:13" maxSheetId="2" userName="Marynčáková Radmila" r:id="rId125">
    <sheetIdMap count="1">
      <sheetId val="1"/>
    </sheetIdMap>
  </header>
  <header guid="{4020F7AF-66A5-4067-83FE-4490ACC32CD5}" dateTime="2014-11-18T07:42:47" maxSheetId="2" userName="Marynčáková Radmila" r:id="rId126" minRId="12430" maxRId="12431">
    <sheetIdMap count="1">
      <sheetId val="1"/>
    </sheetIdMap>
  </header>
  <header guid="{AECBA443-9DB3-482C-8155-CF6289CE10E1}" dateTime="2014-11-18T07:44:05" maxSheetId="2" userName="Marynčáková Radmila" r:id="rId127" minRId="12432">
    <sheetIdMap count="1">
      <sheetId val="1"/>
    </sheetIdMap>
  </header>
  <header guid="{DD12217D-2E2E-4F01-B098-0EEB0AD0A7E7}" dateTime="2014-11-18T07:50:08" maxSheetId="2" userName="Slívová Galina" r:id="rId128" minRId="12433" maxRId="12434">
    <sheetIdMap count="1">
      <sheetId val="1"/>
    </sheetIdMap>
  </header>
  <header guid="{0FD630C8-AA2E-4427-A50A-96E5F9EC4B60}" dateTime="2014-11-24T12:56:04" maxSheetId="2" userName="Slívová Galina" r:id="rId129" minRId="12435" maxRId="12439">
    <sheetIdMap count="1">
      <sheetId val="1"/>
    </sheetIdMap>
  </header>
  <header guid="{FCB5B5B0-166C-4D9E-B5AF-072A8CA085FD}" dateTime="2014-11-24T13:38:42" maxSheetId="2" userName="Slívová Galina" r:id="rId130">
    <sheetIdMap count="1">
      <sheetId val="1"/>
    </sheetIdMap>
  </header>
  <header guid="{24817C97-DF5E-4B71-93A6-67348090886A}" dateTime="2014-11-24T13:38:49" maxSheetId="2" userName="Slívová Galina" r:id="rId1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306AA55-E2C3-4B0F-8DEC-1801FC479580}" action="delete"/>
  <rcv guid="{D306AA55-E2C3-4B0F-8DEC-1801FC47958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5:B174" start="0" length="2147483647">
    <dxf>
      <font>
        <name val="Tahoma"/>
        <scheme val="none"/>
      </font>
    </dxf>
  </rfmt>
  <rfmt sheetId="1" sqref="B145:B174" start="0" length="2147483647">
    <dxf>
      <font>
        <sz val="9"/>
      </font>
    </dxf>
  </rfmt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7" sId="1" numFmtId="4">
    <oc r="F82">
      <v>3332.8</v>
    </oc>
    <nc r="F82">
      <v>9031.19</v>
    </nc>
  </rcc>
  <rcc rId="12248" sId="1" numFmtId="4">
    <oc r="T82">
      <v>0</v>
    </oc>
    <nc r="T82">
      <v>5698.39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9" sId="1" numFmtId="4">
    <oc r="F83">
      <v>3354.25</v>
    </oc>
    <nc r="F83">
      <v>7116.88</v>
    </nc>
  </rcc>
  <rcc rId="12250" sId="1" numFmtId="4">
    <oc r="T83">
      <v>0</v>
    </oc>
    <nc r="T83">
      <v>3762.63</v>
    </nc>
  </rcc>
  <rcc rId="12251" sId="1" numFmtId="4">
    <oc r="F84">
      <v>2040.16</v>
    </oc>
    <nc r="F84">
      <v>4400.76</v>
    </nc>
  </rcc>
  <rcc rId="12252" sId="1" numFmtId="4">
    <oc r="T84">
      <v>0</v>
    </oc>
    <nc r="T84">
      <v>1277.45</v>
    </nc>
  </rcc>
  <rcc rId="12253" sId="1" numFmtId="4">
    <oc r="F85">
      <v>6426.44</v>
    </oc>
    <nc r="F85">
      <v>13105.71</v>
    </nc>
  </rcc>
  <rcc rId="12254" sId="1" numFmtId="4">
    <oc r="T85">
      <v>2000</v>
    </oc>
    <nc r="T85">
      <v>8452.64</v>
    </nc>
  </rcc>
  <rcc rId="12255" sId="1" numFmtId="4">
    <oc r="L85">
      <v>165.6902</v>
    </oc>
    <nc r="L85">
      <v>165.7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56" sId="1" numFmtId="4">
    <oc r="F86">
      <v>18114.809999999998</v>
    </oc>
    <nc r="F86">
      <v>33395.31</v>
    </nc>
  </rcc>
  <rcc rId="12257" sId="1" numFmtId="4">
    <oc r="T86">
      <v>0</v>
    </oc>
    <nc r="T86">
      <v>9230.4</v>
    </nc>
  </rcc>
  <rcc rId="12258" sId="1" numFmtId="4">
    <oc r="L86">
      <v>4187.2768999999998</v>
    </oc>
    <nc r="L86">
      <v>4187.2700000000004</v>
    </nc>
  </rcc>
  <rcc rId="12259" sId="1">
    <oc r="S86">
      <f>N86</f>
    </oc>
    <nc r="S86">
      <f>N86-0.01</f>
    </nc>
  </rcc>
  <rcc rId="12260" sId="1" numFmtId="4">
    <oc r="S87">
      <f>N87</f>
    </oc>
    <nc r="S87">
      <v>28.96</v>
    </nc>
  </rcc>
  <rcc rId="12261" sId="1" numFmtId="4">
    <oc r="F87">
      <v>32429.16</v>
    </oc>
    <nc r="F87">
      <f>32458.13-29</f>
    </nc>
  </rcc>
  <rcc rId="12262" sId="1" numFmtId="4">
    <oc r="S88">
      <f>N88</f>
    </oc>
    <nc r="S88">
      <v>114622.47</v>
    </nc>
  </rcc>
  <rcc rId="12263" sId="1" numFmtId="4">
    <oc r="T88">
      <v>4000</v>
    </oc>
    <nc r="T88">
      <v>19320.91</v>
    </nc>
  </rcc>
  <rcc rId="12264" sId="1" numFmtId="4">
    <oc r="F88">
      <v>220704.78</v>
    </oc>
    <nc r="F88">
      <v>220704.82</v>
    </nc>
  </rcc>
  <rcc rId="12265" sId="1" numFmtId="4">
    <oc r="L88">
      <v>86761.442410000018</v>
    </oc>
    <nc r="L88">
      <v>86761.44</v>
    </nc>
  </rcc>
  <rcc rId="12266" sId="1" numFmtId="4">
    <oc r="F89">
      <v>14800</v>
    </oc>
    <nc r="F89">
      <v>14734.579999999998</v>
    </nc>
  </rcc>
  <rfmt sheetId="1" sqref="F89" start="0" length="0">
    <dxf>
      <fill>
        <patternFill patternType="none">
          <bgColor indexed="65"/>
        </patternFill>
      </fill>
    </dxf>
  </rfmt>
  <rcc rId="12267" sId="1" numFmtId="4">
    <oc r="S89">
      <f>N89</f>
    </oc>
    <nc r="S89">
      <v>7842.69</v>
    </nc>
  </rcc>
  <rcc rId="12268" sId="1" numFmtId="4">
    <oc r="T89">
      <v>2000</v>
    </oc>
    <nc r="T89">
      <v>6891.8899999999994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9" sId="1" numFmtId="4">
    <nc r="F90">
      <v>600</v>
    </nc>
  </rcc>
  <rfmt sheetId="1" sqref="F90" start="0" length="0">
    <dxf>
      <fill>
        <patternFill patternType="none">
          <bgColor indexed="65"/>
        </patternFill>
      </fill>
    </dxf>
  </rfmt>
  <rcc rId="12270" sId="1" numFmtId="4">
    <nc r="G90">
      <v>0</v>
    </nc>
  </rcc>
  <rcc rId="12271" sId="1" numFmtId="4">
    <nc r="H90">
      <v>0</v>
    </nc>
  </rcc>
  <rcc rId="12272" sId="1" numFmtId="4">
    <nc r="I90">
      <v>0</v>
    </nc>
  </rcc>
  <rcc rId="12273" sId="1" numFmtId="4">
    <nc r="J90">
      <v>0</v>
    </nc>
  </rcc>
  <rcc rId="12274" sId="1" numFmtId="4">
    <nc r="K90">
      <v>0</v>
    </nc>
  </rcc>
  <rcc rId="12275" sId="1" numFmtId="4">
    <nc r="L90">
      <v>0</v>
    </nc>
  </rcc>
  <rcc rId="12276" sId="1" numFmtId="4">
    <nc r="U90">
      <v>0</v>
    </nc>
  </rcc>
  <rcc rId="12277" sId="1" numFmtId="4">
    <nc r="V90">
      <v>0</v>
    </nc>
  </rcc>
  <rcc rId="12278" sId="1" numFmtId="4">
    <nc r="X90">
      <v>100</v>
    </nc>
  </rcc>
  <rfmt sheetId="1" sqref="F91" start="0" length="0">
    <dxf>
      <fill>
        <patternFill patternType="none">
          <bgColor indexed="65"/>
        </patternFill>
      </fill>
    </dxf>
  </rfmt>
  <rcc rId="12279" sId="1" numFmtId="4">
    <oc r="S91">
      <f>N91</f>
    </oc>
    <nc r="S91">
      <v>3897.23</v>
    </nc>
  </rcc>
  <rcc rId="12280" sId="1" numFmtId="4">
    <oc r="T91">
      <v>1000</v>
    </oc>
    <nc r="T91">
      <v>8781.2999999999993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1" sId="1" numFmtId="4">
    <oc r="L93">
      <v>1739.4849999999999</v>
    </oc>
    <nc r="L93">
      <v>1739.43</v>
    </nc>
  </rcc>
  <rfmt sheetId="1" sqref="F93" start="0" length="0">
    <dxf>
      <fill>
        <patternFill patternType="none">
          <bgColor indexed="65"/>
        </patternFill>
      </fill>
    </dxf>
  </rfmt>
  <rcc rId="12282" sId="1" numFmtId="4">
    <oc r="F93">
      <v>71999.540000000008</v>
    </oc>
    <nc r="F93">
      <v>66870.540000000008</v>
    </nc>
  </rcc>
  <rcc rId="12283" sId="1" numFmtId="4">
    <oc r="F92">
      <v>30083.94</v>
    </oc>
    <nc r="F92">
      <v>25984.94</v>
    </nc>
  </rcc>
  <rfmt sheetId="1" sqref="F92" start="0" length="0">
    <dxf>
      <fill>
        <patternFill patternType="none">
          <bgColor indexed="65"/>
        </patternFill>
      </fill>
    </dxf>
  </rfmt>
  <rfmt sheetId="1" sqref="F94" start="0" length="0">
    <dxf>
      <fill>
        <patternFill patternType="none">
          <bgColor indexed="65"/>
        </patternFill>
      </fill>
    </dxf>
  </rfmt>
  <rfmt sheetId="1" sqref="F95" start="0" length="0">
    <dxf>
      <fill>
        <patternFill patternType="none">
          <bgColor indexed="65"/>
        </patternFill>
      </fill>
    </dxf>
  </rfmt>
  <rcc rId="12284" sId="1" numFmtId="4">
    <oc r="L96">
      <v>2257.2730000000001</v>
    </oc>
    <nc r="L96">
      <v>2257.2800000000002</v>
    </nc>
  </rcc>
  <rcv guid="{D306AA55-E2C3-4B0F-8DEC-1801FC479580}" action="delete"/>
  <rcv guid="{D306AA55-E2C3-4B0F-8DEC-1801FC479580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5" sId="1" numFmtId="4">
    <oc r="L97">
      <v>22.414999999999999</v>
    </oc>
    <nc r="L97">
      <v>22.41</v>
    </nc>
  </rcc>
  <rcc rId="12286" sId="1" numFmtId="4">
    <oc r="F98">
      <v>50249.56</v>
    </oc>
    <nc r="F98">
      <v>50249.52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99" start="0" length="0">
    <dxf>
      <fill>
        <patternFill patternType="none">
          <bgColor indexed="65"/>
        </patternFill>
      </fill>
    </dxf>
  </rfmt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7" sId="1" numFmtId="4">
    <oc r="L103">
      <v>10684.811399999999</v>
    </oc>
    <nc r="L103">
      <v>10684.8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306AA55-E2C3-4B0F-8DEC-1801FC479580}" action="add"/>
  <rcv guid="{D306AA55-E2C3-4B0F-8DEC-1801FC479580}" action="delete"/>
  <rcc rId="12288" sId="1">
    <oc r="S114">
      <f>N114</f>
    </oc>
    <nc r="S114">
      <f>N114-0.01</f>
    </nc>
  </rcc>
  <rdn rId="12289" localSheetId="1" name="Z_D306AA55_E2C3_4B0F_8DEC_1801FC479580_.wvu.PrintTitles" hidden="1">
    <formula>'tabulka EU'!$8:$11</formula>
  </rdn>
  <rdn rId="12290" localSheetId="1" name="Z_D306AA55_E2C3_4B0F_8DEC_1801FC479580_.wvu.Rows" hidden="1">
    <formula>'tabulka EU'!$1:$5,'tabulka EU'!$9:$9,'tabulka EU'!$185:$185,'tabulka EU'!$205:$205</formula>
  </rdn>
  <rdn rId="12291" localSheetId="1" name="Z_D306AA55_E2C3_4B0F_8DEC_1801FC479580_.wvu.Cols" hidden="1">
    <formula>'tabulka EU'!$C:$E,'tabulka EU'!$Q:$R</formula>
  </rdn>
  <rcv guid="{D306AA55-E2C3-4B0F-8DEC-1801FC479580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92" sId="1" numFmtId="4">
    <nc r="X131">
      <v>100</v>
    </nc>
  </rcc>
  <rcc rId="12293" sId="1" numFmtId="4">
    <oc r="F131">
      <v>1722.39</v>
    </oc>
    <nc r="F131">
      <v>3405.9700000000003</v>
    </nc>
  </rcc>
  <rcc rId="12294" sId="1" numFmtId="4">
    <nc r="G131">
      <v>0</v>
    </nc>
  </rcc>
  <rcc rId="12295" sId="1" numFmtId="4">
    <nc r="H131">
      <v>0</v>
    </nc>
  </rcc>
  <rcc rId="12296" sId="1" numFmtId="4">
    <nc r="I131">
      <v>0</v>
    </nc>
  </rcc>
  <rcc rId="12297" sId="1" numFmtId="4">
    <nc r="J131">
      <v>0</v>
    </nc>
  </rcc>
  <rcc rId="12298" sId="1" numFmtId="4">
    <nc r="K131">
      <v>0</v>
    </nc>
  </rcc>
  <rcc rId="12299" sId="1" numFmtId="4">
    <nc r="L131">
      <v>0</v>
    </nc>
  </rcc>
  <rcc rId="12300" sId="1" numFmtId="4">
    <oc r="T131">
      <v>0</v>
    </oc>
    <nc r="T131">
      <v>1683.58</v>
    </nc>
  </rcc>
  <rcc rId="12301" sId="1" numFmtId="4">
    <nc r="U131">
      <v>0</v>
    </nc>
  </rcc>
  <rcc rId="12302" sId="1" numFmtId="4">
    <nc r="V131">
      <v>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A145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45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46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46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47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47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48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48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49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4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0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1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1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2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2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3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4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4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5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5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6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6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7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7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8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8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59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5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0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1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1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2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2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3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4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4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5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5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6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6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7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7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8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8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69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6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70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7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71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71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72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72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73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73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" s="1" sqref="A174" start="0" length="0">
    <dxf>
      <numFmt numFmtId="1" formatCode="0"/>
      <fill>
        <patternFill>
          <bgColor indexed="13"/>
        </patternFill>
      </fill>
      <alignment wrapText="0" readingOrder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</rfmt>
  <rfmt sheetId="1" s="1" sqref="B174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v guid="{D306AA55-E2C3-4B0F-8DEC-1801FC479580}" action="delete"/>
  <rcv guid="{D306AA55-E2C3-4B0F-8DEC-1801FC479580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3" sId="1" numFmtId="4">
    <oc r="F136">
      <v>1140.33</v>
    </oc>
    <nc r="F136">
      <v>1140.6600000000001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4" sId="1" numFmtId="4">
    <oc r="F140">
      <v>226655</v>
    </oc>
    <nc r="F140">
      <v>226655.47</v>
    </nc>
  </rcc>
  <rfmt sheetId="1" sqref="F140" start="0" length="0">
    <dxf>
      <fill>
        <patternFill patternType="none">
          <bgColor indexed="65"/>
        </patternFill>
      </fill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5" sId="1" numFmtId="4">
    <oc r="S140">
      <f>N140</f>
    </oc>
    <nc r="S140">
      <f>194536.02-7.46</f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6" sId="1">
    <nc r="Z142">
      <f>(Y142-F142)*(-1)</f>
    </nc>
  </rcc>
  <rcc rId="12307" sId="1" numFmtId="4">
    <oc r="F142">
      <v>129690.97</v>
    </oc>
    <nc r="F142">
      <v>100494.16</v>
    </nc>
  </rcc>
  <rcv guid="{D306AA55-E2C3-4B0F-8DEC-1801FC479580}" action="delete"/>
  <rcv guid="{D306AA55-E2C3-4B0F-8DEC-1801FC479580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8" sId="1" numFmtId="4">
    <oc r="F143">
      <v>607228</v>
    </oc>
    <nc r="F143">
      <v>9065.0300000000007</v>
    </nc>
  </rcc>
  <rfmt sheetId="1" sqref="F143" start="0" length="0">
    <dxf>
      <fill>
        <patternFill patternType="none">
          <bgColor indexed="65"/>
        </patternFill>
      </fill>
    </dxf>
  </rfmt>
  <rfmt sheetId="1" sqref="L143" start="0" length="0">
    <dxf>
      <fill>
        <patternFill patternType="solid">
          <bgColor indexed="10"/>
        </patternFill>
      </fill>
    </dxf>
  </rfmt>
  <rcc rId="12309" sId="1" numFmtId="4">
    <nc r="U145">
      <v>0</v>
    </nc>
  </rcc>
  <rcc rId="12310" sId="1" numFmtId="4">
    <nc r="V145">
      <v>0</v>
    </nc>
  </rcc>
  <rcc rId="12311" sId="1" numFmtId="4">
    <nc r="U146">
      <v>0</v>
    </nc>
  </rcc>
  <rcc rId="12312" sId="1" numFmtId="4">
    <nc r="V146">
      <v>0</v>
    </nc>
  </rcc>
  <rcc rId="12313" sId="1" numFmtId="4">
    <nc r="U147">
      <v>0</v>
    </nc>
  </rcc>
  <rcc rId="12314" sId="1" numFmtId="4">
    <nc r="V147">
      <v>0</v>
    </nc>
  </rcc>
  <rcc rId="12315" sId="1" numFmtId="4">
    <nc r="U148">
      <v>0</v>
    </nc>
  </rcc>
  <rcc rId="12316" sId="1" numFmtId="4">
    <nc r="V148">
      <v>0</v>
    </nc>
  </rcc>
  <rcc rId="12317" sId="1" numFmtId="4">
    <nc r="U149">
      <v>0</v>
    </nc>
  </rcc>
  <rcc rId="12318" sId="1" numFmtId="4">
    <nc r="V149">
      <v>0</v>
    </nc>
  </rcc>
  <rcc rId="12319" sId="1" numFmtId="4">
    <nc r="U150">
      <v>0</v>
    </nc>
  </rcc>
  <rcc rId="12320" sId="1" numFmtId="4">
    <nc r="V150">
      <v>0</v>
    </nc>
  </rcc>
  <rcc rId="12321" sId="1" numFmtId="4">
    <nc r="U151">
      <v>0</v>
    </nc>
  </rcc>
  <rcc rId="12322" sId="1" numFmtId="4">
    <nc r="V151">
      <v>0</v>
    </nc>
  </rcc>
  <rcc rId="12323" sId="1" numFmtId="4">
    <nc r="U152">
      <v>0</v>
    </nc>
  </rcc>
  <rcc rId="12324" sId="1" numFmtId="4">
    <nc r="V152">
      <v>0</v>
    </nc>
  </rcc>
  <rcc rId="12325" sId="1" numFmtId="4">
    <nc r="U153">
      <v>0</v>
    </nc>
  </rcc>
  <rcc rId="12326" sId="1" numFmtId="4">
    <nc r="V153">
      <v>0</v>
    </nc>
  </rcc>
  <rcc rId="12327" sId="1" numFmtId="4">
    <nc r="U154">
      <v>0</v>
    </nc>
  </rcc>
  <rcc rId="12328" sId="1" numFmtId="4">
    <nc r="V154">
      <v>0</v>
    </nc>
  </rcc>
  <rcc rId="12329" sId="1" numFmtId="4">
    <nc r="U155">
      <v>0</v>
    </nc>
  </rcc>
  <rcc rId="12330" sId="1" numFmtId="4">
    <nc r="V155">
      <v>0</v>
    </nc>
  </rcc>
  <rcc rId="12331" sId="1" numFmtId="4">
    <nc r="U156">
      <v>0</v>
    </nc>
  </rcc>
  <rcc rId="12332" sId="1" numFmtId="4">
    <nc r="V156">
      <v>0</v>
    </nc>
  </rcc>
  <rcc rId="12333" sId="1" numFmtId="4">
    <nc r="U157">
      <v>0</v>
    </nc>
  </rcc>
  <rcc rId="12334" sId="1" numFmtId="4">
    <nc r="V157">
      <v>0</v>
    </nc>
  </rcc>
  <rcc rId="12335" sId="1" numFmtId="4">
    <nc r="U158">
      <v>0</v>
    </nc>
  </rcc>
  <rcc rId="12336" sId="1" numFmtId="4">
    <nc r="V158">
      <v>0</v>
    </nc>
  </rcc>
  <rcc rId="12337" sId="1" numFmtId="4">
    <nc r="U159">
      <v>0</v>
    </nc>
  </rcc>
  <rcc rId="12338" sId="1" numFmtId="4">
    <nc r="V159">
      <v>0</v>
    </nc>
  </rcc>
  <rcc rId="12339" sId="1" numFmtId="4">
    <nc r="U160">
      <v>0</v>
    </nc>
  </rcc>
  <rcc rId="12340" sId="1" numFmtId="4">
    <nc r="V160">
      <v>0</v>
    </nc>
  </rcc>
  <rcc rId="12341" sId="1" numFmtId="4">
    <nc r="U161">
      <v>0</v>
    </nc>
  </rcc>
  <rcc rId="12342" sId="1" numFmtId="4">
    <nc r="V161">
      <v>0</v>
    </nc>
  </rcc>
  <rcc rId="12343" sId="1" numFmtId="4">
    <nc r="U162">
      <v>0</v>
    </nc>
  </rcc>
  <rcc rId="12344" sId="1" numFmtId="4">
    <nc r="V162">
      <v>0</v>
    </nc>
  </rcc>
  <rcc rId="12345" sId="1" numFmtId="4">
    <nc r="U163">
      <v>0</v>
    </nc>
  </rcc>
  <rcc rId="12346" sId="1" numFmtId="4">
    <nc r="V163">
      <v>0</v>
    </nc>
  </rcc>
  <rcc rId="12347" sId="1" numFmtId="4">
    <nc r="U164">
      <v>0</v>
    </nc>
  </rcc>
  <rcc rId="12348" sId="1" numFmtId="4">
    <nc r="V164">
      <v>0</v>
    </nc>
  </rcc>
  <rcc rId="12349" sId="1" numFmtId="4">
    <nc r="U165">
      <v>0</v>
    </nc>
  </rcc>
  <rcc rId="12350" sId="1" numFmtId="4">
    <nc r="V165">
      <v>0</v>
    </nc>
  </rcc>
  <rcc rId="12351" sId="1" numFmtId="4">
    <nc r="U166">
      <v>0</v>
    </nc>
  </rcc>
  <rcc rId="12352" sId="1" numFmtId="4">
    <nc r="V166">
      <v>0</v>
    </nc>
  </rcc>
  <rcc rId="12353" sId="1" numFmtId="4">
    <nc r="U167">
      <v>0</v>
    </nc>
  </rcc>
  <rcc rId="12354" sId="1" numFmtId="4">
    <nc r="V167">
      <v>0</v>
    </nc>
  </rcc>
  <rcc rId="12355" sId="1" numFmtId="4">
    <nc r="U168">
      <v>0</v>
    </nc>
  </rcc>
  <rcc rId="12356" sId="1" numFmtId="4">
    <nc r="V168">
      <v>0</v>
    </nc>
  </rcc>
  <rcc rId="12357" sId="1" numFmtId="4">
    <nc r="U169">
      <v>0</v>
    </nc>
  </rcc>
  <rcc rId="12358" sId="1" numFmtId="4">
    <nc r="V169">
      <v>0</v>
    </nc>
  </rcc>
  <rcc rId="12359" sId="1" numFmtId="4">
    <nc r="U170">
      <v>0</v>
    </nc>
  </rcc>
  <rcc rId="12360" sId="1" numFmtId="4">
    <nc r="V170">
      <v>0</v>
    </nc>
  </rcc>
  <rcc rId="12361" sId="1" numFmtId="4">
    <nc r="U171">
      <v>0</v>
    </nc>
  </rcc>
  <rcc rId="12362" sId="1" numFmtId="4">
    <nc r="V171">
      <v>0</v>
    </nc>
  </rcc>
  <rcc rId="12363" sId="1" numFmtId="4">
    <nc r="U172">
      <v>0</v>
    </nc>
  </rcc>
  <rcc rId="12364" sId="1" numFmtId="4">
    <nc r="V172">
      <v>0</v>
    </nc>
  </rcc>
  <rcc rId="12365" sId="1" numFmtId="4">
    <nc r="U173">
      <v>0</v>
    </nc>
  </rcc>
  <rcc rId="12366" sId="1" numFmtId="4">
    <nc r="V173">
      <v>0</v>
    </nc>
  </rcc>
  <rcc rId="12367" sId="1" numFmtId="4">
    <nc r="U174">
      <v>0</v>
    </nc>
  </rcc>
  <rcc rId="12368" sId="1" numFmtId="4">
    <nc r="V174">
      <v>0</v>
    </nc>
  </rcc>
  <rcv guid="{D306AA55-E2C3-4B0F-8DEC-1801FC479580}" action="delete"/>
  <rcv guid="{D306AA55-E2C3-4B0F-8DEC-1801FC479580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69" sId="1" numFmtId="4">
    <nc r="X145">
      <v>90</v>
    </nc>
  </rcc>
  <rcc rId="12370" sId="1" numFmtId="4">
    <nc r="X146">
      <v>90</v>
    </nc>
  </rcc>
  <rcc rId="12371" sId="1" numFmtId="4">
    <nc r="X147">
      <v>90</v>
    </nc>
  </rcc>
  <rcc rId="12372" sId="1" numFmtId="4">
    <nc r="X148">
      <v>90</v>
    </nc>
  </rcc>
  <rcc rId="12373" sId="1" numFmtId="4">
    <nc r="X149">
      <v>90</v>
    </nc>
  </rcc>
  <rcc rId="12374" sId="1" numFmtId="4">
    <nc r="X150">
      <v>90</v>
    </nc>
  </rcc>
  <rcc rId="12375" sId="1" numFmtId="4">
    <nc r="X151">
      <v>90</v>
    </nc>
  </rcc>
  <rcc rId="12376" sId="1" numFmtId="4">
    <nc r="X152">
      <v>90</v>
    </nc>
  </rcc>
  <rcc rId="12377" sId="1" numFmtId="4">
    <nc r="X153">
      <v>90</v>
    </nc>
  </rcc>
  <rcc rId="12378" sId="1" numFmtId="4">
    <nc r="X154">
      <v>90</v>
    </nc>
  </rcc>
  <rcc rId="12379" sId="1" numFmtId="4">
    <nc r="X155">
      <v>90</v>
    </nc>
  </rcc>
  <rcc rId="12380" sId="1" numFmtId="4">
    <nc r="X156">
      <v>90</v>
    </nc>
  </rcc>
  <rcc rId="12381" sId="1" numFmtId="4">
    <nc r="X157">
      <v>90</v>
    </nc>
  </rcc>
  <rcc rId="12382" sId="1" numFmtId="4">
    <nc r="X158">
      <v>90</v>
    </nc>
  </rcc>
  <rcc rId="12383" sId="1" numFmtId="4">
    <nc r="X159">
      <v>90</v>
    </nc>
  </rcc>
  <rcc rId="12384" sId="1" numFmtId="4">
    <nc r="X160">
      <v>90</v>
    </nc>
  </rcc>
  <rcc rId="12385" sId="1" numFmtId="4">
    <nc r="X161">
      <v>90</v>
    </nc>
  </rcc>
  <rcc rId="12386" sId="1" numFmtId="4">
    <nc r="X162">
      <v>90</v>
    </nc>
  </rcc>
  <rcc rId="12387" sId="1" numFmtId="4">
    <nc r="X163">
      <v>90</v>
    </nc>
  </rcc>
  <rcc rId="12388" sId="1" numFmtId="4">
    <nc r="X164">
      <v>90</v>
    </nc>
  </rcc>
  <rcc rId="12389" sId="1" numFmtId="4">
    <nc r="X165">
      <v>90</v>
    </nc>
  </rcc>
  <rcc rId="12390" sId="1" numFmtId="4">
    <nc r="X166">
      <v>90</v>
    </nc>
  </rcc>
  <rcc rId="12391" sId="1" numFmtId="4">
    <nc r="X167">
      <v>90</v>
    </nc>
  </rcc>
  <rcc rId="12392" sId="1" numFmtId="4">
    <nc r="X168">
      <v>90</v>
    </nc>
  </rcc>
  <rcc rId="12393" sId="1" numFmtId="4">
    <nc r="X169">
      <v>90</v>
    </nc>
  </rcc>
  <rcc rId="12394" sId="1" numFmtId="4">
    <nc r="X170">
      <v>90</v>
    </nc>
  </rcc>
  <rcc rId="12395" sId="1" numFmtId="4">
    <nc r="X171">
      <v>90</v>
    </nc>
  </rcc>
  <rcc rId="12396" sId="1" numFmtId="4">
    <nc r="X172">
      <v>90</v>
    </nc>
  </rcc>
  <rcc rId="12397" sId="1" numFmtId="4">
    <nc r="X173">
      <v>90</v>
    </nc>
  </rcc>
  <rcc rId="12398" sId="1" numFmtId="4">
    <nc r="X174">
      <v>90</v>
    </nc>
  </rcc>
  <rcv guid="{D306AA55-E2C3-4B0F-8DEC-1801FC479580}" action="delete"/>
  <rcv guid="{D306AA55-E2C3-4B0F-8DEC-1801FC479580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99" sId="1">
    <oc r="M175">
      <f>SUM(G175:L175)</f>
    </oc>
    <nc r="M175">
      <f>SUM(G175:L175)</f>
    </nc>
  </rcc>
  <rcc rId="12400" sId="1" numFmtId="4">
    <oc r="S175">
      <f>N175</f>
    </oc>
    <nc r="S175">
      <v>500.64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1" sId="1" numFmtId="4">
    <oc r="L177">
      <v>217.48174</v>
    </oc>
    <nc r="L177">
      <v>217.47</v>
    </nc>
  </rcc>
  <rcc rId="12402" sId="1" numFmtId="4">
    <oc r="F179">
      <v>790.22</v>
    </oc>
    <nc r="F179">
      <v>737.25</v>
    </nc>
  </rcc>
  <rcc rId="12403" sId="1" numFmtId="4">
    <oc r="S179">
      <f>N179</f>
    </oc>
    <nc r="S179">
      <v>588.13</v>
    </nc>
  </rcc>
  <rcc rId="12404" sId="1" numFmtId="4">
    <oc r="F180">
      <v>1487.33</v>
    </oc>
    <nc r="F180">
      <v>1612.33</v>
    </nc>
  </rcc>
  <rcc rId="12405" sId="1" numFmtId="4">
    <oc r="T180">
      <v>298</v>
    </oc>
    <nc r="T180">
      <v>423</v>
    </nc>
  </rcc>
  <rcc rId="12406" sId="1" numFmtId="4">
    <oc r="F181">
      <v>424</v>
    </oc>
    <nc r="F181">
      <v>1000</v>
    </nc>
  </rcc>
  <rcc rId="12407" sId="1" numFmtId="4">
    <oc r="T181">
      <v>0</v>
    </oc>
    <nc r="T181">
      <v>576</v>
    </nc>
  </rcc>
  <rcc rId="12408" sId="1" numFmtId="4">
    <nc r="U181">
      <v>0</v>
    </nc>
  </rcc>
  <rcc rId="12409" sId="1" numFmtId="4">
    <nc r="V181">
      <v>0</v>
    </nc>
  </rcc>
  <rfmt sheetId="1" sqref="F183" start="0" length="0">
    <dxf>
      <fill>
        <patternFill patternType="none">
          <bgColor indexed="65"/>
        </patternFill>
      </fill>
    </dxf>
  </rfmt>
  <rfmt sheetId="1" sqref="T183:W183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84" start="0" length="0">
    <dxf>
      <fill>
        <patternFill patternType="none">
          <bgColor indexed="65"/>
        </patternFill>
      </fill>
    </dxf>
  </rfmt>
  <rfmt sheetId="1" sqref="T184:W184" start="0" length="0">
    <dxf>
      <fill>
        <patternFill patternType="none">
          <bgColor indexed="65"/>
        </patternFill>
      </fill>
    </dxf>
  </rfmt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10" sId="1">
    <oc r="F12">
      <f>SUM(F13:F41)</f>
    </oc>
    <nc r="F12">
      <f>SUM(F13:F41)</f>
    </nc>
  </rcc>
  <rcc rId="12411" sId="1">
    <oc r="S50">
      <f>SUM(S51:S54)</f>
    </oc>
    <nc r="S50">
      <f>SUM(S51:S55)</f>
    </nc>
  </rcc>
  <rcc rId="12412" sId="1">
    <oc r="T50">
      <f>SUM(T51:T55)</f>
    </oc>
    <nc r="T50">
      <f>SUM(T51:T55)</f>
    </nc>
  </rcc>
  <rcc rId="12413" sId="1">
    <oc r="U50">
      <f>SUM(U51:U54)</f>
    </oc>
    <nc r="U50">
      <f>SUM(U51:U55)</f>
    </nc>
  </rcc>
  <rcc rId="12414" sId="1">
    <oc r="V50">
      <f>SUM(V51:V54)</f>
    </oc>
    <nc r="V50">
      <f>SUM(V51:V55)</f>
    </nc>
  </rcc>
  <rcc rId="12415" sId="1">
    <oc r="W50">
      <f>SUM(W51:W54)</f>
    </oc>
    <nc r="W50">
      <f>SUM(W51:W55)</f>
    </nc>
  </rcc>
  <rcv guid="{D306AA55-E2C3-4B0F-8DEC-1801FC479580}" action="delete"/>
  <rcv guid="{D306AA55-E2C3-4B0F-8DEC-1801FC479580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32" sId="1" ref="A175:XFD175" action="deleteRow">
    <undo index="0" exp="area" ref3D="1" dr="$C$1:$E$65536" dn="Z_AD95E9ED_B808_42EB_814A_3F2CD9A42EDF_.wvu.Cols" sId="1"/>
    <undo index="4" exp="area" ref3D="1" dr="$A$207:$IV$207" dn="Z_979DB2FE_B526_4EE3_9CD4_A9E29A987073_.wvu.Rows" sId="1"/>
    <undo index="2" exp="area" ref3D="1" dr="$A$189:$IV$189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7:$IV$207" dn="Z_7025D35C_B0E6_4D5E_9074_EED2BB5802F4_.wvu.Rows" sId="1"/>
    <undo index="2" exp="area" ref3D="1" dr="$A$189:$IV$189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7:$IV$207" dn="Z_D306AA55_E2C3_4B0F_8DEC_1801FC479580_.wvu.Rows" sId="1"/>
    <undo index="4" exp="area" ref3D="1" dr="$A$189:$IV$189" dn="Z_D306AA55_E2C3_4B0F_8DEC_1801FC479580_.wvu.Rows" sId="1"/>
    <rfmt sheetId="1" xfDxf="1" s="1" sqref="A175:IV1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fmt sheetId="1" sqref="A175" start="0" length="0">
      <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5" start="0" length="0">
      <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V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W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5" start="0" length="0">
      <dxf>
        <numFmt numFmtId="4" formatCode="#,##0.00"/>
      </dxf>
    </rfmt>
    <rfmt sheetId="1" sqref="Z17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175" start="0" length="0">
      <dxf>
        <numFmt numFmtId="4" formatCode="#,##0.00"/>
      </dxf>
    </rfmt>
    <rfmt sheetId="1" sqref="AD175" start="0" length="0">
      <dxf>
        <numFmt numFmtId="4" formatCode="#,##0.00"/>
      </dxf>
    </rfmt>
  </rrc>
  <rrc rId="11033" sId="1" ref="A175:XFD175" action="deleteRow">
    <undo index="0" exp="area" ref3D="1" dr="$C$1:$E$65536" dn="Z_AD95E9ED_B808_42EB_814A_3F2CD9A42EDF_.wvu.Cols" sId="1"/>
    <undo index="4" exp="area" ref3D="1" dr="$A$206:$IV$206" dn="Z_979DB2FE_B526_4EE3_9CD4_A9E29A987073_.wvu.Rows" sId="1"/>
    <undo index="2" exp="area" ref3D="1" dr="$A$188:$IV$188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6:$IV$206" dn="Z_7025D35C_B0E6_4D5E_9074_EED2BB5802F4_.wvu.Rows" sId="1"/>
    <undo index="2" exp="area" ref3D="1" dr="$A$188:$IV$188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6:$IV$206" dn="Z_D306AA55_E2C3_4B0F_8DEC_1801FC479580_.wvu.Rows" sId="1"/>
    <undo index="4" exp="area" ref3D="1" dr="$A$188:$IV$188" dn="Z_D306AA55_E2C3_4B0F_8DEC_1801FC479580_.wvu.Rows" sId="1"/>
    <rfmt sheetId="1" xfDxf="1" s="1" sqref="A175:IV1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fmt sheetId="1" sqref="A175" start="0" length="0">
      <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5" start="0" length="0">
      <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V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W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5" start="0" length="0">
      <dxf>
        <numFmt numFmtId="4" formatCode="#,##0.00"/>
      </dxf>
    </rfmt>
    <rfmt sheetId="1" sqref="Z17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175" start="0" length="0">
      <dxf>
        <numFmt numFmtId="4" formatCode="#,##0.00"/>
      </dxf>
    </rfmt>
    <rfmt sheetId="1" sqref="AD175" start="0" length="0">
      <dxf>
        <numFmt numFmtId="4" formatCode="#,##0.00"/>
      </dxf>
    </rfmt>
  </rrc>
  <rrc rId="11034" sId="1" ref="A175:XFD175" action="deleteRow">
    <undo index="0" exp="area" ref3D="1" dr="$C$1:$E$65536" dn="Z_AD95E9ED_B808_42EB_814A_3F2CD9A42EDF_.wvu.Cols" sId="1"/>
    <undo index="4" exp="area" ref3D="1" dr="$A$205:$IV$205" dn="Z_979DB2FE_B526_4EE3_9CD4_A9E29A987073_.wvu.Rows" sId="1"/>
    <undo index="2" exp="area" ref3D="1" dr="$A$187:$IV$187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5:$IV$205" dn="Z_7025D35C_B0E6_4D5E_9074_EED2BB5802F4_.wvu.Rows" sId="1"/>
    <undo index="2" exp="area" ref3D="1" dr="$A$187:$IV$187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5:$IV$205" dn="Z_D306AA55_E2C3_4B0F_8DEC_1801FC479580_.wvu.Rows" sId="1"/>
    <undo index="4" exp="area" ref3D="1" dr="$A$187:$IV$187" dn="Z_D306AA55_E2C3_4B0F_8DEC_1801FC479580_.wvu.Rows" sId="1"/>
    <rfmt sheetId="1" xfDxf="1" s="1" sqref="A175:IV1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fmt sheetId="1" sqref="A175" start="0" length="0">
      <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5" start="0" length="0">
      <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V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W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5" start="0" length="0">
      <dxf>
        <numFmt numFmtId="4" formatCode="#,##0.00"/>
      </dxf>
    </rfmt>
    <rfmt sheetId="1" sqref="Z17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175" start="0" length="0">
      <dxf>
        <numFmt numFmtId="4" formatCode="#,##0.00"/>
      </dxf>
    </rfmt>
    <rfmt sheetId="1" sqref="AD175" start="0" length="0">
      <dxf>
        <numFmt numFmtId="4" formatCode="#,##0.00"/>
      </dxf>
    </rfmt>
  </rrc>
  <rrc rId="11035" sId="1" ref="A175:XFD175" action="deleteRow">
    <undo index="0" exp="area" ref3D="1" dr="$C$1:$E$65536" dn="Z_AD95E9ED_B808_42EB_814A_3F2CD9A42EDF_.wvu.Cols" sId="1"/>
    <undo index="4" exp="area" ref3D="1" dr="$A$204:$IV$204" dn="Z_979DB2FE_B526_4EE3_9CD4_A9E29A987073_.wvu.Rows" sId="1"/>
    <undo index="2" exp="area" ref3D="1" dr="$A$186:$IV$186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4:$IV$204" dn="Z_7025D35C_B0E6_4D5E_9074_EED2BB5802F4_.wvu.Rows" sId="1"/>
    <undo index="2" exp="area" ref3D="1" dr="$A$186:$IV$186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4:$IV$204" dn="Z_D306AA55_E2C3_4B0F_8DEC_1801FC479580_.wvu.Rows" sId="1"/>
    <undo index="4" exp="area" ref3D="1" dr="$A$186:$IV$186" dn="Z_D306AA55_E2C3_4B0F_8DEC_1801FC479580_.wvu.Rows" sId="1"/>
    <rfmt sheetId="1" xfDxf="1" s="1" sqref="A175:IV1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fmt sheetId="1" sqref="A175" start="0" length="0">
      <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5" start="0" length="0">
      <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V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W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5" start="0" length="0">
      <dxf>
        <numFmt numFmtId="4" formatCode="#,##0.00"/>
      </dxf>
    </rfmt>
    <rfmt sheetId="1" sqref="Z17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175" start="0" length="0">
      <dxf>
        <numFmt numFmtId="4" formatCode="#,##0.00"/>
      </dxf>
    </rfmt>
    <rfmt sheetId="1" sqref="AD175" start="0" length="0">
      <dxf>
        <numFmt numFmtId="4" formatCode="#,##0.00"/>
      </dxf>
    </rfmt>
  </rrc>
  <rrc rId="11036" sId="1" ref="A175:XFD175" action="deleteRow">
    <undo index="0" exp="area" ref3D="1" dr="$C$1:$E$65536" dn="Z_AD95E9ED_B808_42EB_814A_3F2CD9A42EDF_.wvu.Cols" sId="1"/>
    <undo index="4" exp="area" ref3D="1" dr="$A$203:$IV$203" dn="Z_979DB2FE_B526_4EE3_9CD4_A9E29A987073_.wvu.Rows" sId="1"/>
    <undo index="2" exp="area" ref3D="1" dr="$A$185:$IV$185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3:$IV$203" dn="Z_7025D35C_B0E6_4D5E_9074_EED2BB5802F4_.wvu.Rows" sId="1"/>
    <undo index="2" exp="area" ref3D="1" dr="$A$185:$IV$185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3:$IV$203" dn="Z_D306AA55_E2C3_4B0F_8DEC_1801FC479580_.wvu.Rows" sId="1"/>
    <undo index="4" exp="area" ref3D="1" dr="$A$185:$IV$185" dn="Z_D306AA55_E2C3_4B0F_8DEC_1801FC479580_.wvu.Rows" sId="1"/>
    <rfmt sheetId="1" xfDxf="1" s="1" sqref="A175:IV17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fmt sheetId="1" sqref="A175" start="0" length="0">
      <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75" start="0" length="0">
      <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5" start="0" length="0">
      <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V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W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7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75" start="0" length="0">
      <dxf>
        <numFmt numFmtId="4" formatCode="#,##0.00"/>
      </dxf>
    </rfmt>
    <rfmt sheetId="1" sqref="Z17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175" start="0" length="0">
      <dxf>
        <numFmt numFmtId="4" formatCode="#,##0.00"/>
      </dxf>
    </rfmt>
    <rfmt sheetId="1" sqref="AD175" start="0" length="0">
      <dxf>
        <numFmt numFmtId="4" formatCode="#,##0.00"/>
      </dxf>
    </rfmt>
  </rrc>
  <rcv guid="{D306AA55-E2C3-4B0F-8DEC-1801FC479580}" action="delete"/>
  <rcv guid="{D306AA55-E2C3-4B0F-8DEC-1801FC479580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58:F59" start="0" length="0">
    <dxf>
      <fill>
        <patternFill patternType="none">
          <bgColor indexed="65"/>
        </patternFill>
      </fill>
    </dxf>
  </rfmt>
  <rcc rId="12416" sId="1">
    <oc r="F225">
      <f>F217+F210+F206+F186+F100+F65+F56+F50+F42+F12</f>
    </oc>
    <nc r="F225">
      <f>F217+F210+F206+F186+F100+F65+F56+F50+F42+F12</f>
    </nc>
  </rcc>
  <rcc rId="12417" sId="1">
    <oc r="G225">
      <f>G217+G210+G206+G186+G100+G65+G56+G50+G42+G12</f>
    </oc>
    <nc r="G225">
      <f>G217+G210+G206+G186+G100+G65+G56+G50+G42+G12</f>
    </nc>
  </rcc>
  <rcc rId="12418" sId="1">
    <oc r="H225">
      <f>H217+H210+H206+H186+H100+H65+H56+H50+H42+H12</f>
    </oc>
    <nc r="H225">
      <f>H217+H210+H206+H186+H100+H65+H56+H50+H42+H12</f>
    </nc>
  </rcc>
  <rcc rId="12419" sId="1">
    <oc r="I225">
      <f>I217+I210+I206+I186+I100+I65+I56+I50+I42+I12</f>
    </oc>
    <nc r="I225">
      <f>I217+I210+I206+I186+I100+I65+I56+I50+I42+I12</f>
    </nc>
  </rcc>
  <rcc rId="12420" sId="1">
    <oc r="J225">
      <f>J217+J210+J206+J186+J100+J65+J56+J50+J42+J12</f>
    </oc>
    <nc r="J225">
      <f>J217+J210+J206+J186+J100+J65+J56+J50+J42+J12</f>
    </nc>
  </rcc>
  <rcc rId="12421" sId="1">
    <oc r="K225">
      <f>K217+K210+K206+K186+K100+K65+K56+K50+K42+K12</f>
    </oc>
    <nc r="K225">
      <f>K217+K210+K206+K186+K100+K65+K56+K50+K42+K12</f>
    </nc>
  </rcc>
  <rcc rId="12422" sId="1">
    <oc r="L225">
      <f>L217+L210+L206+L186+L100+L65+L56+L50+L42+L12</f>
    </oc>
    <nc r="L225">
      <f>L217+L210+L206+L186+L100+L65+L56+L50+L42+L12</f>
    </nc>
  </rcc>
  <rcc rId="12423" sId="1">
    <oc r="M225">
      <f>M217+M210+M206+M186+M100+M65+M56+M50+M42+M12</f>
    </oc>
    <nc r="M225">
      <f>M217+M210+M206+M186+M100+M65+M56+M50+M42+M12</f>
    </nc>
  </rcc>
  <rcc rId="12424" sId="1">
    <oc r="S225">
      <f>S217+S210+S206+S186+S100+S65+S56+S50+S42+S12</f>
    </oc>
    <nc r="S225">
      <f>S217+S210+S206+S186+S100+S65+S56+S50+S42+S12</f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5" sId="1">
    <oc r="T225">
      <f>T217+T210+T206+T186+T100+T65+T56+T50+T42+T12</f>
    </oc>
    <nc r="T225">
      <f>T217+T210+T206+T186+T100+T65+T56+T50+T42+T12</f>
    </nc>
  </rcc>
  <rcc rId="12426" sId="1">
    <oc r="U225">
      <f>U217+U210+U206+U186+U100+U65+U56+U50+U42+U12</f>
    </oc>
    <nc r="U225">
      <f>U217+U210+U206+U186+U100+U65+U56+U50+U42+U12</f>
    </nc>
  </rcc>
  <rcc rId="12427" sId="1">
    <oc r="V225">
      <f>V217+V210+V206+V186+V100+V65+V56+V50+V42+V12</f>
    </oc>
    <nc r="V225">
      <f>V217+V210+V206+V186+V100+V65+V56+V50+V42+V12</f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Y143" start="0" length="0">
    <dxf>
      <fill>
        <patternFill patternType="solid">
          <bgColor indexed="10"/>
        </patternFill>
      </fill>
    </dxf>
  </rfmt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8" sId="1" numFmtId="4">
    <oc r="F143">
      <v>9065.0300000000007</v>
    </oc>
    <nc r="F143">
      <f>9065.03+2046.74</f>
    </nc>
  </rcc>
  <rfmt sheetId="1" sqref="F143" start="0" length="0">
    <dxf>
      <fill>
        <patternFill patternType="solid">
          <bgColor indexed="10"/>
        </patternFill>
      </fill>
    </dxf>
  </rfmt>
  <rcv guid="{D306AA55-E2C3-4B0F-8DEC-1801FC479580}" action="delete"/>
  <rcv guid="{D306AA55-E2C3-4B0F-8DEC-1801FC479580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9" sId="1" numFmtId="4">
    <oc r="S143">
      <f>N143</f>
    </oc>
    <nc r="S143">
      <v>9065.0300000000007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Y143" start="0" length="0">
    <dxf>
      <fill>
        <patternFill patternType="none">
          <bgColor indexed="65"/>
        </patternFill>
      </fill>
    </dxf>
  </rfmt>
  <rfmt sheetId="1" sqref="L143" start="0" length="0">
    <dxf>
      <fill>
        <patternFill patternType="none">
          <bgColor indexed="65"/>
        </patternFill>
      </fill>
    </dxf>
  </rfmt>
  <rfmt sheetId="1" sqref="F143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0" sId="1" xfDxf="1" dxf="1">
    <oc r="B191" t="inlineStr">
      <is>
        <t>Nákup nemocničních lůžek a matrací</t>
      </is>
    </oc>
    <nc r="B191" t="inlineStr">
      <is>
        <t>Nákup lůžek a matrací do nemocnic zřizovaných Moravskoslezským krajem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2431" sId="1" xfDxf="1" dxf="1">
    <oc r="B194" t="inlineStr">
      <is>
        <t>Rekonstrukce geriatrického oddělení  v Nemocnici s poliklinikou Havířov, p.o</t>
      </is>
    </oc>
    <nc r="B194" t="inlineStr">
      <is>
        <t>Rekonstrukce geriatrického oddělení  v Nemocnici s poliklinikou Havířov, příspěvková organizace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v guid="{D306AA55-E2C3-4B0F-8DEC-1801FC479580}" action="delete"/>
  <rcv guid="{D306AA55-E2C3-4B0F-8DEC-1801FC479580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32" sId="1" numFmtId="4">
    <nc r="X181">
      <v>100</v>
    </nc>
  </rcc>
  <rcv guid="{D306AA55-E2C3-4B0F-8DEC-1801FC479580}" action="delete"/>
  <rcv guid="{D306AA55-E2C3-4B0F-8DEC-1801FC479580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" start="0" length="0">
    <dxf>
      <fill>
        <patternFill patternType="none">
          <bgColor indexed="65"/>
        </patternFill>
      </fill>
    </dxf>
  </rfmt>
  <rcc rId="12433" sId="1">
    <oc r="B6" t="inlineStr">
      <is>
        <t>Příloha č. 5 k materiálu č.: 4/</t>
      </is>
    </oc>
    <nc r="B6" t="inlineStr">
      <is>
        <t>Příloha č. 5 k materiálu č.: 4/4</t>
      </is>
    </nc>
  </rcc>
  <rcc rId="12434" sId="1">
    <oc r="B7" t="inlineStr">
      <is>
        <t>Počet stran přílohy: 7</t>
      </is>
    </oc>
    <nc r="B7" t="inlineStr">
      <is>
        <t>Počet stran přílohy: 6</t>
      </is>
    </nc>
  </rcc>
  <rcv guid="{7025D35C-B0E6-4D5E-9074-EED2BB5802F4}" action="delete"/>
  <rcv guid="{7025D35C-B0E6-4D5E-9074-EED2BB5802F4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25D35C-B0E6-4D5E-9074-EED2BB5802F4}" action="add"/>
  <rcv guid="{7025D35C-B0E6-4D5E-9074-EED2BB5802F4}" action="delete"/>
  <rcc rId="12435" sId="1">
    <oc r="B6" t="inlineStr">
      <is>
        <t>Příloha č. 5 k materiálu č.: 4/4</t>
      </is>
    </oc>
    <nc r="B6" t="inlineStr">
      <is>
        <t>Příloha č. 5 k materiálu č.: 4/2</t>
      </is>
    </nc>
  </rcc>
  <rdn rId="12436" localSheetId="1" name="Z_7025D35C_B0E6_4D5E_9074_EED2BB5802F4_.wvu.PrintArea" hidden="1">
    <formula>'tabulka EU'!$B$6:$X$230</formula>
  </rdn>
  <rdn rId="12437" localSheetId="1" name="Z_7025D35C_B0E6_4D5E_9074_EED2BB5802F4_.wvu.PrintTitles" hidden="1">
    <formula>'tabulka EU'!$8:$11</formula>
  </rdn>
  <rdn rId="12438" localSheetId="1" name="Z_7025D35C_B0E6_4D5E_9074_EED2BB5802F4_.wvu.Rows" hidden="1">
    <formula>'tabulka EU'!$1:$5,'tabulka EU'!$185:$185,'tabulka EU'!$205:$205</formula>
  </rdn>
  <rdn rId="12439" localSheetId="1" name="Z_7025D35C_B0E6_4D5E_9074_EED2BB5802F4_.wvu.Cols" hidden="1">
    <formula>'tabulka EU'!$A:$A,'tabulka EU'!$C:$E,'tabulka EU'!$Q:$R,'tabulka EU'!$Y:$Y</formula>
  </rdn>
  <rcv guid="{7025D35C-B0E6-4D5E-9074-EED2BB5802F4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7" sId="1">
    <nc r="M145">
      <f>SUM(G145:L145)</f>
    </nc>
  </rcc>
  <rcc rId="11038" sId="1">
    <nc r="M146">
      <f>SUM(G146:L146)</f>
    </nc>
  </rcc>
  <rcc rId="11039" sId="1">
    <nc r="M147">
      <f>SUM(G147:L147)</f>
    </nc>
  </rcc>
  <rcc rId="11040" sId="1">
    <nc r="M148">
      <f>SUM(G148:L148)</f>
    </nc>
  </rcc>
  <rcc rId="11041" sId="1">
    <nc r="M149">
      <f>SUM(G149:L149)</f>
    </nc>
  </rcc>
  <rcc rId="11042" sId="1">
    <nc r="M150">
      <f>SUM(G150:L150)</f>
    </nc>
  </rcc>
  <rcc rId="11043" sId="1">
    <nc r="M151">
      <f>SUM(G151:L151)</f>
    </nc>
  </rcc>
  <rcc rId="11044" sId="1">
    <nc r="M152">
      <f>SUM(G152:L152)</f>
    </nc>
  </rcc>
  <rcc rId="11045" sId="1">
    <nc r="M153">
      <f>SUM(G153:L153)</f>
    </nc>
  </rcc>
  <rcc rId="11046" sId="1">
    <nc r="M154">
      <f>SUM(G154:L154)</f>
    </nc>
  </rcc>
  <rcc rId="11047" sId="1">
    <nc r="M155">
      <f>SUM(G155:L155)</f>
    </nc>
  </rcc>
  <rcc rId="11048" sId="1">
    <nc r="M156">
      <f>SUM(G156:L156)</f>
    </nc>
  </rcc>
  <rcc rId="11049" sId="1">
    <nc r="M157">
      <f>SUM(G157:L157)</f>
    </nc>
  </rcc>
  <rcc rId="11050" sId="1">
    <nc r="M158">
      <f>SUM(G158:L158)</f>
    </nc>
  </rcc>
  <rcc rId="11051" sId="1">
    <nc r="M159">
      <f>SUM(G159:L159)</f>
    </nc>
  </rcc>
  <rcc rId="11052" sId="1">
    <nc r="M160">
      <f>SUM(G160:L160)</f>
    </nc>
  </rcc>
  <rcc rId="11053" sId="1">
    <nc r="M161">
      <f>SUM(G161:L161)</f>
    </nc>
  </rcc>
  <rcc rId="11054" sId="1">
    <nc r="M162">
      <f>SUM(G162:L162)</f>
    </nc>
  </rcc>
  <rcc rId="11055" sId="1">
    <nc r="M163">
      <f>SUM(G163:L163)</f>
    </nc>
  </rcc>
  <rcc rId="11056" sId="1">
    <nc r="M164">
      <f>SUM(G164:L164)</f>
    </nc>
  </rcc>
  <rcc rId="11057" sId="1">
    <nc r="M165">
      <f>SUM(G165:L165)</f>
    </nc>
  </rcc>
  <rcc rId="11058" sId="1">
    <nc r="M166">
      <f>SUM(G166:L166)</f>
    </nc>
  </rcc>
  <rcc rId="11059" sId="1">
    <nc r="M167">
      <f>SUM(G167:L167)</f>
    </nc>
  </rcc>
  <rcc rId="11060" sId="1">
    <nc r="M168">
      <f>SUM(G168:L168)</f>
    </nc>
  </rcc>
  <rcc rId="11061" sId="1">
    <nc r="M169">
      <f>SUM(G169:L169)</f>
    </nc>
  </rcc>
  <rcc rId="11062" sId="1">
    <nc r="M170">
      <f>SUM(G170:L170)</f>
    </nc>
  </rcc>
  <rcc rId="11063" sId="1">
    <nc r="M171">
      <f>SUM(G171:L171)</f>
    </nc>
  </rcc>
  <rcc rId="11064" sId="1">
    <nc r="M172">
      <f>SUM(G172:L172)</f>
    </nc>
  </rcc>
  <rcc rId="11065" sId="1">
    <nc r="M173">
      <f>SUM(G173:L173)</f>
    </nc>
  </rcc>
  <rcc rId="11066" sId="1">
    <nc r="M174">
      <f>SUM(G174:L174)</f>
    </nc>
  </rcc>
  <rcc rId="11067" sId="1">
    <nc r="P145">
      <f>O145/N145*100</f>
    </nc>
  </rcc>
  <rcc rId="11068" sId="1">
    <nc r="P146">
      <f>O146/N146*100</f>
    </nc>
  </rcc>
  <rcc rId="11069" sId="1">
    <nc r="P147">
      <f>O147/N147*100</f>
    </nc>
  </rcc>
  <rcc rId="11070" sId="1">
    <nc r="P148">
      <f>O148/N148*100</f>
    </nc>
  </rcc>
  <rcc rId="11071" sId="1">
    <nc r="P149">
      <f>O149/N149*100</f>
    </nc>
  </rcc>
  <rcc rId="11072" sId="1">
    <nc r="P150">
      <f>O150/N150*100</f>
    </nc>
  </rcc>
  <rcc rId="11073" sId="1">
    <nc r="P151">
      <f>O151/N151*100</f>
    </nc>
  </rcc>
  <rcc rId="11074" sId="1">
    <nc r="P152">
      <f>O152/N152*100</f>
    </nc>
  </rcc>
  <rcc rId="11075" sId="1">
    <nc r="P153">
      <f>O153/N153*100</f>
    </nc>
  </rcc>
  <rcc rId="11076" sId="1">
    <nc r="P154">
      <f>O154/N154*100</f>
    </nc>
  </rcc>
  <rcc rId="11077" sId="1">
    <nc r="P155">
      <f>O155/N155*100</f>
    </nc>
  </rcc>
  <rcc rId="11078" sId="1">
    <nc r="P156">
      <f>O156/N156*100</f>
    </nc>
  </rcc>
  <rcc rId="11079" sId="1">
    <nc r="P157">
      <f>O157/N157*100</f>
    </nc>
  </rcc>
  <rcc rId="11080" sId="1">
    <nc r="P158">
      <f>O158/N158*100</f>
    </nc>
  </rcc>
  <rcc rId="11081" sId="1">
    <nc r="P159">
      <f>O159/N159*100</f>
    </nc>
  </rcc>
  <rcc rId="11082" sId="1">
    <nc r="P160">
      <f>O160/N160*100</f>
    </nc>
  </rcc>
  <rcc rId="11083" sId="1">
    <nc r="P161">
      <f>O161/N161*100</f>
    </nc>
  </rcc>
  <rcc rId="11084" sId="1">
    <nc r="P162">
      <f>O162/N162*100</f>
    </nc>
  </rcc>
  <rcc rId="11085" sId="1">
    <nc r="P163">
      <f>O163/N163*100</f>
    </nc>
  </rcc>
  <rcc rId="11086" sId="1">
    <nc r="P164">
      <f>O164/N164*100</f>
    </nc>
  </rcc>
  <rcc rId="11087" sId="1">
    <nc r="P165">
      <f>O165/N165*100</f>
    </nc>
  </rcc>
  <rcc rId="11088" sId="1">
    <nc r="P166">
      <f>O166/N166*100</f>
    </nc>
  </rcc>
  <rcc rId="11089" sId="1">
    <nc r="P167">
      <f>O167/N167*100</f>
    </nc>
  </rcc>
  <rcc rId="11090" sId="1">
    <nc r="P168">
      <f>O168/N168*100</f>
    </nc>
  </rcc>
  <rcc rId="11091" sId="1">
    <nc r="P169">
      <f>O169/N169*100</f>
    </nc>
  </rcc>
  <rcc rId="11092" sId="1">
    <nc r="P170">
      <f>O170/N170*100</f>
    </nc>
  </rcc>
  <rcc rId="11093" sId="1">
    <nc r="P171">
      <f>O171/N171*100</f>
    </nc>
  </rcc>
  <rcc rId="11094" sId="1">
    <nc r="P172">
      <f>O172/N172*100</f>
    </nc>
  </rcc>
  <rcc rId="11095" sId="1">
    <nc r="P173">
      <f>O173/N173*100</f>
    </nc>
  </rcc>
  <rcc rId="11096" sId="1">
    <nc r="P174">
      <f>O174/N174*100</f>
    </nc>
  </rcc>
  <rcc rId="11097" sId="1">
    <nc r="W145">
      <f>SUM(T145:V145)</f>
    </nc>
  </rcc>
  <rcc rId="11098" sId="1">
    <nc r="W146">
      <f>SUM(T146:V146)</f>
    </nc>
  </rcc>
  <rcc rId="11099" sId="1">
    <nc r="W147">
      <f>SUM(T147:V147)</f>
    </nc>
  </rcc>
  <rcc rId="11100" sId="1">
    <nc r="W148">
      <f>SUM(T148:V148)</f>
    </nc>
  </rcc>
  <rcc rId="11101" sId="1">
    <nc r="W149">
      <f>SUM(T149:V149)</f>
    </nc>
  </rcc>
  <rcc rId="11102" sId="1">
    <nc r="W150">
      <f>SUM(T150:V150)</f>
    </nc>
  </rcc>
  <rcc rId="11103" sId="1">
    <nc r="W151">
      <f>SUM(T151:V151)</f>
    </nc>
  </rcc>
  <rcc rId="11104" sId="1">
    <nc r="W152">
      <f>SUM(T152:V152)</f>
    </nc>
  </rcc>
  <rcc rId="11105" sId="1">
    <nc r="W153">
      <f>SUM(T153:V153)</f>
    </nc>
  </rcc>
  <rcc rId="11106" sId="1">
    <nc r="W154">
      <f>SUM(T154:V154)</f>
    </nc>
  </rcc>
  <rcc rId="11107" sId="1">
    <nc r="W155">
      <f>SUM(T155:V155)</f>
    </nc>
  </rcc>
  <rcc rId="11108" sId="1">
    <nc r="W156">
      <f>SUM(T156:V156)</f>
    </nc>
  </rcc>
  <rcc rId="11109" sId="1">
    <nc r="W157">
      <f>SUM(T157:V157)</f>
    </nc>
  </rcc>
  <rcc rId="11110" sId="1">
    <nc r="W158">
      <f>SUM(T158:V158)</f>
    </nc>
  </rcc>
  <rcc rId="11111" sId="1">
    <nc r="W159">
      <f>SUM(T159:V159)</f>
    </nc>
  </rcc>
  <rcc rId="11112" sId="1">
    <nc r="W160">
      <f>SUM(T160:V160)</f>
    </nc>
  </rcc>
  <rcc rId="11113" sId="1">
    <nc r="W161">
      <f>SUM(T161:V161)</f>
    </nc>
  </rcc>
  <rcc rId="11114" sId="1">
    <nc r="W162">
      <f>SUM(T162:V162)</f>
    </nc>
  </rcc>
  <rcc rId="11115" sId="1">
    <nc r="W163">
      <f>SUM(T163:V163)</f>
    </nc>
  </rcc>
  <rcc rId="11116" sId="1">
    <nc r="W164">
      <f>SUM(T164:V164)</f>
    </nc>
  </rcc>
  <rcc rId="11117" sId="1">
    <nc r="W165">
      <f>SUM(T165:V165)</f>
    </nc>
  </rcc>
  <rcc rId="11118" sId="1">
    <nc r="W166">
      <f>SUM(T166:V166)</f>
    </nc>
  </rcc>
  <rcc rId="11119" sId="1">
    <nc r="W167">
      <f>SUM(T167:V167)</f>
    </nc>
  </rcc>
  <rcc rId="11120" sId="1">
    <nc r="W168">
      <f>SUM(T168:V168)</f>
    </nc>
  </rcc>
  <rcc rId="11121" sId="1">
    <nc r="W169">
      <f>SUM(T169:V169)</f>
    </nc>
  </rcc>
  <rcc rId="11122" sId="1">
    <nc r="W170">
      <f>SUM(T170:V170)</f>
    </nc>
  </rcc>
  <rcc rId="11123" sId="1">
    <nc r="W171">
      <f>SUM(T171:V171)</f>
    </nc>
  </rcc>
  <rcc rId="11124" sId="1">
    <nc r="W172">
      <f>SUM(T172:V172)</f>
    </nc>
  </rcc>
  <rcc rId="11125" sId="1">
    <nc r="W173">
      <f>SUM(T173:V173)</f>
    </nc>
  </rcc>
  <rcc rId="11126" sId="1">
    <nc r="W174">
      <f>SUM(T174:V174)</f>
    </nc>
  </rcc>
  <rcc rId="11127" sId="1">
    <nc r="Y145">
      <f>F145-(M145+S145+W145)</f>
    </nc>
  </rcc>
  <rcc rId="11128" sId="1">
    <nc r="Y146">
      <f>F146-(M146+S146+W146)</f>
    </nc>
  </rcc>
  <rcc rId="11129" sId="1">
    <nc r="Y147">
      <f>F147-(M147+S147+W147)</f>
    </nc>
  </rcc>
  <rcc rId="11130" sId="1">
    <nc r="Y148">
      <f>F148-(M148+S148+W148)</f>
    </nc>
  </rcc>
  <rcc rId="11131" sId="1">
    <nc r="Y149">
      <f>F149-(M149+S149+W149)</f>
    </nc>
  </rcc>
  <rcc rId="11132" sId="1">
    <nc r="Y150">
      <f>F150-(M150+S150+W150)</f>
    </nc>
  </rcc>
  <rcc rId="11133" sId="1">
    <nc r="Y151">
      <f>F151-(M151+S151+W151)</f>
    </nc>
  </rcc>
  <rcc rId="11134" sId="1">
    <nc r="Y152">
      <f>F152-(M152+S152+W152)</f>
    </nc>
  </rcc>
  <rcc rId="11135" sId="1">
    <nc r="Y153">
      <f>F153-(M153+S153+W153)</f>
    </nc>
  </rcc>
  <rcc rId="11136" sId="1">
    <nc r="Y154">
      <f>F154-(M154+S154+W154)</f>
    </nc>
  </rcc>
  <rcc rId="11137" sId="1">
    <nc r="Y155">
      <f>F155-(M155+S155+W155)</f>
    </nc>
  </rcc>
  <rcc rId="11138" sId="1">
    <nc r="Y156">
      <f>F156-(M156+S156+W156)</f>
    </nc>
  </rcc>
  <rcc rId="11139" sId="1">
    <nc r="Y157">
      <f>F157-(M157+S157+W157)</f>
    </nc>
  </rcc>
  <rcc rId="11140" sId="1">
    <nc r="Y158">
      <f>F158-(M158+S158+W158)</f>
    </nc>
  </rcc>
  <rcc rId="11141" sId="1">
    <nc r="Y159">
      <f>F159-(M159+S159+W159)</f>
    </nc>
  </rcc>
  <rcc rId="11142" sId="1">
    <nc r="Y160">
      <f>F160-(M160+S160+W160)</f>
    </nc>
  </rcc>
  <rcc rId="11143" sId="1">
    <nc r="Y161">
      <f>F161-(M161+S161+W161)</f>
    </nc>
  </rcc>
  <rcc rId="11144" sId="1">
    <nc r="Y162">
      <f>F162-(M162+S162+W162)</f>
    </nc>
  </rcc>
  <rcc rId="11145" sId="1">
    <nc r="Y163">
      <f>F163-(M163+S163+W163)</f>
    </nc>
  </rcc>
  <rcc rId="11146" sId="1">
    <nc r="Y164">
      <f>F164-(M164+S164+W164)</f>
    </nc>
  </rcc>
  <rcc rId="11147" sId="1">
    <nc r="Y165">
      <f>F165-(M165+S165+W165)</f>
    </nc>
  </rcc>
  <rcc rId="11148" sId="1">
    <nc r="Y166">
      <f>F166-(M166+S166+W166)</f>
    </nc>
  </rcc>
  <rcc rId="11149" sId="1">
    <nc r="Y167">
      <f>F167-(M167+S167+W167)</f>
    </nc>
  </rcc>
  <rcc rId="11150" sId="1">
    <nc r="Y168">
      <f>F168-(M168+S168+W168)</f>
    </nc>
  </rcc>
  <rcc rId="11151" sId="1">
    <nc r="Y169">
      <f>F169-(M169+S169+W169)</f>
    </nc>
  </rcc>
  <rcc rId="11152" sId="1">
    <nc r="Y170">
      <f>F170-(M170+S170+W170)</f>
    </nc>
  </rcc>
  <rcc rId="11153" sId="1">
    <nc r="Y171">
      <f>F171-(M171+S171+W171)</f>
    </nc>
  </rcc>
  <rcc rId="11154" sId="1">
    <nc r="Y172">
      <f>F172-(M172+S172+W172)</f>
    </nc>
  </rcc>
  <rcc rId="11155" sId="1">
    <nc r="Y173">
      <f>F173-(M173+S173+W173)</f>
    </nc>
  </rcc>
  <rcc rId="11156" sId="1">
    <nc r="Y174">
      <f>F174-(M174+S174+W174)</f>
    </nc>
  </rcc>
  <rrc rId="11157" sId="1" ref="A194:XFD194" action="insertRow">
    <undo index="0" exp="area" ref3D="1" dr="$C$1:$E$65536" dn="Z_AD95E9ED_B808_42EB_814A_3F2CD9A42EDF_.wvu.Cols" sId="1"/>
    <undo index="4" exp="area" ref3D="1" dr="$A$202:$IV$202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2:$IV$202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2:$IV$202" dn="Z_D306AA55_E2C3_4B0F_8DEC_1801FC479580_.wvu.Rows" sId="1"/>
  </rrc>
  <rcc rId="11158" sId="1" numFmtId="4">
    <nc r="A194">
      <v>2538</v>
    </nc>
  </rcc>
  <rcc rId="11159" sId="1">
    <nc r="M194">
      <f>SUM(G194:L194)</f>
    </nc>
  </rcc>
  <rcc rId="11160" sId="1">
    <nc r="P194">
      <f>O194/N194*100</f>
    </nc>
  </rcc>
  <rcc rId="11161" sId="1">
    <nc r="W194">
      <f>SUM(T194:V194)</f>
    </nc>
  </rcc>
  <rcc rId="11162" sId="1">
    <nc r="Y194">
      <f>F194-(M194+S194+W194)</f>
    </nc>
  </rcc>
  <rrc rId="11163" sId="1" ref="A197:XFD197" action="insertRow">
    <undo index="0" exp="area" ref3D="1" dr="$C$1:$E$65536" dn="Z_AD95E9ED_B808_42EB_814A_3F2CD9A42EDF_.wvu.Cols" sId="1"/>
    <undo index="4" exp="area" ref3D="1" dr="$A$203:$IV$203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3:$IV$203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3:$IV$203" dn="Z_D306AA55_E2C3_4B0F_8DEC_1801FC479580_.wvu.Rows" sId="1"/>
  </rrc>
  <rcc rId="11164" sId="1" numFmtId="4">
    <nc r="A197">
      <v>2794</v>
    </nc>
  </rcc>
  <rcc rId="11165" sId="1">
    <nc r="M197">
      <f>SUM(G197:L197)</f>
    </nc>
  </rcc>
  <rcc rId="11166" sId="1">
    <nc r="P197">
      <f>O197/N197*100</f>
    </nc>
  </rcc>
  <rcc rId="11167" sId="1">
    <nc r="Y197">
      <f>F197-(M197+S197+W197)</f>
    </nc>
  </rcc>
  <rcc rId="11168" sId="1">
    <nc r="W197">
      <f>SUM(T197:V197)</f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25D35C-B0E6-4D5E-9074-EED2BB5802F4}" action="delete"/>
  <rdn rId="0" localSheetId="1" customView="1" name="Z_7025D35C_B0E6_4D5E_9074_EED2BB5802F4_.wvu.PrintArea" hidden="1" oldHidden="1">
    <formula>'tabulka EU'!$B$6:$X$230</formula>
    <oldFormula>'tabulka EU'!$B$6:$X$230</oldFormula>
  </rdn>
  <rdn rId="0" localSheetId="1" customView="1" name="Z_7025D35C_B0E6_4D5E_9074_EED2BB5802F4_.wvu.PrintTitles" hidden="1" oldHidden="1">
    <formula>'tabulka EU'!$8:$11</formula>
    <oldFormula>'tabulka EU'!$8:$11</oldFormula>
  </rdn>
  <rdn rId="0" localSheetId="1" customView="1" name="Z_7025D35C_B0E6_4D5E_9074_EED2BB5802F4_.wvu.Rows" hidden="1" oldHidden="1">
    <formula>'tabulka EU'!$1:$5,'tabulka EU'!$185:$185,'tabulka EU'!$205:$205</formula>
    <oldFormula>'tabulka EU'!$1:$5,'tabulka EU'!$185:$185,'tabulka EU'!$205:$205</oldFormula>
  </rdn>
  <rdn rId="0" localSheetId="1" customView="1" name="Z_7025D35C_B0E6_4D5E_9074_EED2BB5802F4_.wvu.Cols" hidden="1" oldHidden="1">
    <formula>'tabulka EU'!$A:$A,'tabulka EU'!$C:$E,'tabulka EU'!$Q:$R,'tabulka EU'!$Y:$Y</formula>
    <oldFormula>'tabulka EU'!$A:$A,'tabulka EU'!$C:$E,'tabulka EU'!$Q:$R,'tabulka EU'!$Y:$Y</oldFormula>
  </rdn>
  <rcv guid="{7025D35C-B0E6-4D5E-9074-EED2BB5802F4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25D35C-B0E6-4D5E-9074-EED2BB5802F4}" action="delete"/>
  <rdn rId="0" localSheetId="1" customView="1" name="Z_7025D35C_B0E6_4D5E_9074_EED2BB5802F4_.wvu.PrintArea" hidden="1" oldHidden="1">
    <formula>'tabulka EU'!$B$6:$X$230</formula>
    <oldFormula>'tabulka EU'!$B$6:$X$230</oldFormula>
  </rdn>
  <rdn rId="0" localSheetId="1" customView="1" name="Z_7025D35C_B0E6_4D5E_9074_EED2BB5802F4_.wvu.PrintTitles" hidden="1" oldHidden="1">
    <formula>'tabulka EU'!$8:$11</formula>
    <oldFormula>'tabulka EU'!$8:$11</oldFormula>
  </rdn>
  <rdn rId="0" localSheetId="1" customView="1" name="Z_7025D35C_B0E6_4D5E_9074_EED2BB5802F4_.wvu.Rows" hidden="1" oldHidden="1">
    <formula>'tabulka EU'!$1:$5,'tabulka EU'!$185:$185,'tabulka EU'!$205:$205</formula>
    <oldFormula>'tabulka EU'!$1:$5,'tabulka EU'!$185:$185,'tabulka EU'!$205:$205</oldFormula>
  </rdn>
  <rdn rId="0" localSheetId="1" customView="1" name="Z_7025D35C_B0E6_4D5E_9074_EED2BB5802F4_.wvu.Cols" hidden="1" oldHidden="1">
    <formula>'tabulka EU'!$A:$A,'tabulka EU'!$C:$E,'tabulka EU'!$Q:$R,'tabulka EU'!$Y:$Y</formula>
    <oldFormula>'tabulka EU'!$A:$A,'tabulka EU'!$C:$E,'tabulka EU'!$Q:$R,'tabulka EU'!$Y:$Y</oldFormula>
  </rdn>
  <rcv guid="{7025D35C-B0E6-4D5E-9074-EED2BB5802F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9" sId="1">
    <oc r="B7" t="inlineStr">
      <is>
        <t>Počet stran přílohy: 6</t>
      </is>
    </oc>
    <nc r="B7" t="inlineStr">
      <is>
        <t>Počet stran přílohy: 7</t>
      </is>
    </nc>
  </rcc>
  <rfmt sheetId="1" sqref="B7" start="0" length="0">
    <dxf>
      <fill>
        <patternFill patternType="none">
          <bgColor indexed="65"/>
        </patternFill>
      </fill>
    </dxf>
  </rfmt>
  <rcc rId="11170" sId="1" xfDxf="1" dxf="1">
    <nc r="B37" t="inlineStr">
      <is>
        <t>Letiště Leoše Janáčka Ostrava, kolejové napojení – doprovodná struktura I.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71" sId="1" xfDxf="1" dxf="1">
    <nc r="B38" t="inlineStr">
      <is>
        <t>Letiště Leoše Janáčka Ostrava, kolejové napojení – doprovodná struktura II.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72" sId="1" xfDxf="1" dxf="1">
    <nc r="B40" t="inlineStr">
      <is>
        <t>Rekonstrukce úseku silnice Bílá - Klokočov - Turzovka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v guid="{D306AA55-E2C3-4B0F-8DEC-1801FC479580}" action="delete"/>
  <rcv guid="{D306AA55-E2C3-4B0F-8DEC-1801FC479580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73" sId="1" xfDxf="1" dxf="1">
    <nc r="B55" t="inlineStr">
      <is>
        <t>Cestuj a poznávej Moravskoslezský kraj - s chutí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ndxf>
  </rcc>
  <rcc rId="11174" sId="1" xfDxf="1" dxf="1">
    <nc r="B58" t="inlineStr">
      <is>
        <t>Partnerstvím ke zvýšení zaměstnanosti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  <protection locked="0" hidden="0"/>
    </ndxf>
  </rcc>
  <rcc rId="11175" sId="1" xfDxf="1" dxf="1">
    <nc r="B79" t="inlineStr">
      <is>
        <t>Nákup lůžek a matrací pro sociální zařízení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176" sId="1" xfDxf="1" dxf="1">
    <nc r="B90" t="inlineStr">
      <is>
        <t>Podpora sociálního podnikání v Moravskoslezském kraj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ndxf>
  </rcc>
  <rcv guid="{D306AA55-E2C3-4B0F-8DEC-1801FC479580}" action="delete"/>
  <rcv guid="{D306AA55-E2C3-4B0F-8DEC-1801FC479580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B1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</rfmt>
  <rcc rId="11177" sId="1">
    <nc r="B131" t="inlineStr">
      <is>
        <t>Mentor-lektor</t>
      </is>
    </nc>
  </rcc>
  <rfmt sheetId="1" sqref="C131" start="0" length="0">
    <dxf>
      <numFmt numFmtId="0" formatCode="General"/>
      <alignment wrapText="1" readingOrder="0"/>
    </dxf>
  </rfmt>
  <rcc rId="11178" sId="1">
    <oc r="M131">
      <f>SUM(G131:L131)</f>
    </oc>
    <nc r="M131">
      <f>SUM(G131:L131)</f>
    </nc>
  </rcc>
  <rcc rId="11179" sId="1">
    <oc r="P131">
      <f>O131/N131*100</f>
    </oc>
    <nc r="P131">
      <f>O131/N131*100</f>
    </nc>
  </rcc>
  <rfmt sheetId="1" sqref="V131" start="0" length="0">
    <dxf>
      <border outline="0">
        <right/>
      </border>
    </dxf>
  </rfmt>
  <rcc rId="11180" sId="1">
    <oc r="W131">
      <f>SUM(T131:V131)</f>
    </oc>
    <nc r="W131">
      <f>SUM(T131:V131)</f>
    </nc>
  </rcc>
  <rcc rId="11181" sId="1">
    <oc r="Y131">
      <f>F131-(M131+S131+W131)</f>
    </oc>
    <nc r="Y131">
      <f>F131-(M131+S131+W131)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82" sId="1" xfDxf="1" dxf="1">
    <nc r="B194" t="inlineStr">
      <is>
        <t>Pořízení pomůcek pro ošetřovatelskou a rehabilitační péči zdravotnických zařízení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fmt sheetId="1" xfDxf="1" s="1" sqref="B19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</rfmt>
  <rcc rId="11183" sId="1">
    <nc r="B197" t="inlineStr">
      <is>
        <t>Iktové centrum Nemocnice Třinec</t>
      </is>
    </nc>
  </rcc>
  <rcc rId="11184" sId="1">
    <oc r="M197">
      <f>SUM(G197:L197)</f>
    </oc>
    <nc r="M197">
      <f>SUM(G197:L197)</f>
    </nc>
  </rcc>
  <rcc rId="11185" sId="1">
    <oc r="P197">
      <f>O197/N197*100</f>
    </oc>
    <nc r="P197">
      <f>O197/N197*100</f>
    </nc>
  </rcc>
  <rcc rId="11186" sId="1">
    <oc r="W197">
      <f>SUM(T197:V197)</f>
    </oc>
    <nc r="W197">
      <f>SUM(T197:V197)</f>
    </nc>
  </rcc>
  <rcc rId="11187" sId="1">
    <oc r="Y197">
      <f>F197-(M197+S197+W197)</f>
    </oc>
    <nc r="Y197">
      <f>F197-(M197+S197+W197)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88" sId="1" numFmtId="4">
    <oc r="N13">
      <v>428000</v>
    </oc>
    <nc r="N13">
      <v>399193.60000000003</v>
    </nc>
  </rcc>
  <rcc rId="11189" sId="1" numFmtId="4">
    <oc r="N14">
      <v>35184.469999999994</v>
    </oc>
    <nc r="N14">
      <v>10185</v>
    </nc>
  </rcc>
  <rcc rId="11190" sId="1" numFmtId="4">
    <oc r="N18">
      <v>48711.78</v>
    </oc>
    <nc r="N18">
      <v>45078.819999999992</v>
    </nc>
  </rcc>
  <rcc rId="11191" sId="1" numFmtId="4">
    <oc r="N19">
      <v>18864.86</v>
    </oc>
    <nc r="N19">
      <v>12863.86</v>
    </nc>
  </rcc>
  <rcc rId="11192" sId="1" numFmtId="4">
    <oc r="N20">
      <v>73116.09</v>
    </oc>
    <nc r="N20">
      <v>82517.459999999992</v>
    </nc>
  </rcc>
  <rcc rId="11193" sId="1" numFmtId="4">
    <oc r="N22">
      <v>61495.759999999995</v>
    </oc>
    <nc r="N22">
      <v>46495.43</v>
    </nc>
  </rcc>
  <rcc rId="11194" sId="1" numFmtId="4">
    <oc r="O13">
      <v>83786.456050000008</v>
    </oc>
    <nc r="O13">
      <v>172953.56083</v>
    </nc>
  </rcc>
  <rcc rId="11195" sId="1" numFmtId="4">
    <oc r="O14">
      <v>4654.2650000000003</v>
    </oc>
    <nc r="O14">
      <v>4688.75</v>
    </nc>
  </rcc>
  <rcc rId="11196" sId="1" numFmtId="4">
    <oc r="O18">
      <v>24828.250699999997</v>
    </oc>
    <nc r="O18">
      <v>44766.533259999997</v>
    </nc>
  </rcc>
  <rcc rId="11197" sId="1" numFmtId="4">
    <oc r="O19">
      <v>0</v>
    </oc>
    <nc r="O19">
      <v>46.707999999999998</v>
    </nc>
  </rcc>
  <rcc rId="11198" sId="1" numFmtId="4">
    <oc r="O20">
      <v>8480.8379999999979</v>
    </oc>
    <nc r="O20">
      <v>39865.718310000004</v>
    </nc>
  </rcc>
  <rcc rId="11199" sId="1" numFmtId="4">
    <oc r="O22">
      <v>3723.4311399999997</v>
    </oc>
    <nc r="O22">
      <v>18056.95059</v>
    </nc>
  </rcc>
  <rcv guid="{D306AA55-E2C3-4B0F-8DEC-1801FC479580}" action="delete"/>
  <rcv guid="{D306AA55-E2C3-4B0F-8DEC-1801FC479580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00" sId="1" numFmtId="4">
    <oc r="N23">
      <v>190000.11</v>
    </oc>
    <nc r="N23">
      <v>189999.99999999997</v>
    </nc>
  </rcc>
  <rcc rId="11201" sId="1" numFmtId="4">
    <oc r="N24">
      <v>113500.56</v>
    </oc>
    <nc r="N24">
      <v>106000.56</v>
    </nc>
  </rcc>
  <rcc rId="11202" sId="1" numFmtId="4">
    <oc r="N26">
      <v>172640.90999999997</v>
    </oc>
    <nc r="N26">
      <v>232640.91</v>
    </nc>
  </rcc>
  <rcc rId="11203" sId="1" numFmtId="4">
    <oc r="N28">
      <v>90000.099999999991</v>
    </oc>
    <nc r="N28">
      <v>90000.1</v>
    </nc>
  </rcc>
  <rcc rId="11204" sId="1" numFmtId="4">
    <oc r="N29">
      <v>24999.690000000002</v>
    </oc>
    <nc r="N29">
      <v>8999.9999999999982</v>
    </nc>
  </rcc>
  <rcc rId="11205" sId="1" numFmtId="4">
    <oc r="N30">
      <v>79236.209999999992</v>
    </oc>
    <nc r="N30">
      <v>1436</v>
    </nc>
  </rcc>
  <rcc rId="11206" sId="1" numFmtId="4">
    <oc r="N31">
      <v>90000.6</v>
    </oc>
    <nc r="N31">
      <v>20000.509999999998</v>
    </nc>
  </rcc>
  <rcc rId="11207" sId="1" numFmtId="4">
    <oc r="N32">
      <v>81130.559999999998</v>
    </oc>
    <nc r="N32">
      <v>1131</v>
    </nc>
  </rcc>
  <rcc rId="11208" sId="1" numFmtId="4">
    <oc r="N33">
      <v>135832.04999999999</v>
    </oc>
    <nc r="N33">
      <v>1000</v>
    </nc>
  </rcc>
  <rcc rId="11209" sId="1" numFmtId="4">
    <oc r="N34">
      <v>800.00000000000011</v>
    </oc>
    <nc r="N34">
      <v>800</v>
    </nc>
  </rcc>
  <rcc rId="11210" sId="1" numFmtId="4">
    <nc r="N37">
      <v>20000</v>
    </nc>
  </rcc>
  <rcc rId="11211" sId="1" numFmtId="4">
    <nc r="N38">
      <v>9000</v>
    </nc>
  </rcc>
  <rcc rId="11212" sId="1" numFmtId="4">
    <oc r="N39">
      <v>10908.74</v>
    </oc>
    <nc r="N39">
      <v>9035.909999999998</v>
    </nc>
  </rcc>
  <rcc rId="11213" sId="1" numFmtId="4">
    <nc r="N40">
      <v>20.82</v>
    </nc>
  </rcc>
  <rcc rId="11214" sId="1" numFmtId="4">
    <oc r="O23">
      <v>39.376799999999996</v>
    </oc>
    <nc r="O23">
      <v>144119.13234000001</v>
    </nc>
  </rcc>
  <rcc rId="11215" sId="1" numFmtId="4">
    <oc r="O24">
      <v>2880.5684700000002</v>
    </oc>
    <nc r="O24">
      <v>41832.514719999999</v>
    </nc>
  </rcc>
  <rcc rId="11216" sId="1" numFmtId="4">
    <oc r="O25">
      <v>12616.381369999999</v>
    </oc>
    <nc r="O25">
      <v>133192.49477999998</v>
    </nc>
  </rcc>
  <rcc rId="11217" sId="1" numFmtId="4">
    <oc r="O26">
      <v>39.204000000000001</v>
    </oc>
    <nc r="O26">
      <v>152295.46214999998</v>
    </nc>
  </rcc>
  <rcc rId="11218" sId="1" numFmtId="4">
    <oc r="O27">
      <v>1122.5440000000001</v>
    </oc>
    <nc r="O27">
      <v>4212.9682000000003</v>
    </nc>
  </rcc>
  <rcc rId="11219" sId="1" numFmtId="4">
    <oc r="O28">
      <v>39.204000000000001</v>
    </oc>
    <nc r="O28">
      <v>24929.486230000002</v>
    </nc>
  </rcc>
  <rcc rId="11220" sId="1" numFmtId="4">
    <oc r="O30">
      <v>19.267800000000001</v>
    </oc>
    <nc r="O30">
      <v>47.724800000000002</v>
    </nc>
  </rcc>
  <rcc rId="11221" sId="1" numFmtId="4">
    <oc r="O31">
      <v>130.68</v>
    </oc>
    <nc r="O31">
      <v>166.714</v>
    </nc>
  </rcc>
  <rcc rId="11222" sId="1" numFmtId="4">
    <oc r="O32">
      <v>130.68</v>
    </oc>
    <nc r="O32">
      <v>188.90700000000001</v>
    </nc>
  </rcc>
  <rcc rId="11223" sId="1" numFmtId="4">
    <oc r="O33">
      <v>91.475999999999999</v>
    </oc>
    <nc r="O33">
      <v>171.52400000000003</v>
    </nc>
  </rcc>
  <rcc rId="11224" sId="1" numFmtId="4">
    <oc r="O34">
      <v>91.476000000000013</v>
    </oc>
    <nc r="O34">
      <v>137.96400000000003</v>
    </nc>
  </rcc>
  <rcc rId="11225" sId="1" numFmtId="4">
    <oc r="O35">
      <v>0</v>
    </oc>
    <nc r="O35">
      <v>133.24540000000002</v>
    </nc>
  </rcc>
  <rcc rId="11226" sId="1" numFmtId="4">
    <oc r="O36">
      <v>0</v>
    </oc>
    <nc r="O36">
      <v>83.759500000000017</v>
    </nc>
  </rcc>
  <rcc rId="11227" sId="1" numFmtId="4">
    <nc r="O37">
      <v>3574.7540300000001</v>
    </nc>
  </rcc>
  <rcc rId="11228" sId="1" numFmtId="4">
    <nc r="O38">
      <v>3001.59213</v>
    </nc>
  </rcc>
  <rcc rId="11229" sId="1" numFmtId="4">
    <oc r="O39">
      <v>901.57099999999991</v>
    </oc>
    <nc r="O39">
      <v>8946.8576599999978</v>
    </nc>
  </rcc>
  <rcc rId="11230" sId="1" numFmtId="4">
    <nc r="O40">
      <v>20.810089999999999</v>
    </nc>
  </rcc>
  <rcc rId="11231" sId="1" numFmtId="4">
    <oc r="O41">
      <v>8000</v>
    </oc>
    <nc r="O41">
      <v>13000</v>
    </nc>
  </rcc>
  <rcv guid="{D306AA55-E2C3-4B0F-8DEC-1801FC479580}" action="delete"/>
  <rcv guid="{D306AA55-E2C3-4B0F-8DEC-1801FC47958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9" sId="1">
    <oc r="B6" t="inlineStr">
      <is>
        <t>Příloha č. 5 k materiálu č.: 4/1</t>
      </is>
    </oc>
    <nc r="B6" t="inlineStr">
      <is>
        <t>Příloha č. 5 k materiálu č.: 4/</t>
      </is>
    </nc>
  </rcc>
  <rfmt sheetId="1" sqref="B7" start="0" length="0">
    <dxf>
      <fill>
        <patternFill patternType="solid">
          <bgColor indexed="13"/>
        </patternFill>
      </fill>
    </dxf>
  </rfmt>
  <rfmt sheetId="1" sqref="B6" start="0" length="0">
    <dxf>
      <fill>
        <patternFill patternType="solid">
          <bgColor indexed="13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32" sId="1" numFmtId="4">
    <oc r="N45">
      <v>110000</v>
    </oc>
    <nc r="N45">
      <v>50000.000000000007</v>
    </nc>
  </rcc>
  <rcc rId="11233" sId="1" numFmtId="4">
    <oc r="N46">
      <v>5750</v>
    </oc>
    <nc r="N46">
      <v>5000.0000000000009</v>
    </nc>
  </rcc>
  <rcc rId="11234" sId="1" numFmtId="4">
    <oc r="N47">
      <v>15000</v>
    </oc>
    <nc r="N47">
      <v>17699.999999999996</v>
    </nc>
  </rcc>
  <rcc rId="11235" sId="1" numFmtId="4">
    <oc r="N49">
      <v>9230.630000000001</v>
    </oc>
    <nc r="N49">
      <v>9149</v>
    </nc>
  </rcc>
  <rcc rId="11236" sId="1" numFmtId="4">
    <oc r="O43">
      <v>0</v>
    </oc>
    <nc r="O43">
      <v>80.465000000000003</v>
    </nc>
  </rcc>
  <rcc rId="11237" sId="1" numFmtId="4">
    <oc r="O45">
      <v>52.090499999999999</v>
    </oc>
    <nc r="O45">
      <v>208.94430000000003</v>
    </nc>
  </rcc>
  <rcc rId="11238" sId="1" numFmtId="4">
    <oc r="O46">
      <v>330.81400000000002</v>
    </oc>
    <nc r="O46">
      <v>446.31700000000006</v>
    </nc>
  </rcc>
  <rcc rId="11239" sId="1" numFmtId="4">
    <oc r="O47">
      <v>80.465000000000003</v>
    </oc>
    <nc r="O47">
      <v>205.37199999999999</v>
    </nc>
  </rcc>
  <rcc rId="11240" sId="1" numFmtId="4">
    <oc r="O48">
      <v>0</v>
    </oc>
    <nc r="O48">
      <v>80.465000000000003</v>
    </nc>
  </rcc>
  <rcv guid="{D306AA55-E2C3-4B0F-8DEC-1801FC479580}" action="delete"/>
  <rcv guid="{D306AA55-E2C3-4B0F-8DEC-1801FC479580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41" sId="1" numFmtId="4">
    <oc r="N51">
      <v>13499.630000000001</v>
    </oc>
    <nc r="N51">
      <v>12300.28</v>
    </nc>
  </rcc>
  <rcc rId="11242" sId="1" numFmtId="4">
    <oc r="N52">
      <v>14335.929999999998</v>
    </oc>
    <nc r="N52">
      <v>16023.03</v>
    </nc>
  </rcc>
  <rcc rId="11243" sId="1" numFmtId="4">
    <nc r="N55">
      <v>500</v>
    </nc>
  </rcc>
  <rcc rId="11244" sId="1" numFmtId="4">
    <oc r="O51">
      <v>11218.046900000003</v>
    </oc>
    <nc r="O51">
      <v>11309.182300000002</v>
    </nc>
  </rcc>
  <rcc rId="11245" sId="1" numFmtId="4">
    <oc r="O52">
      <v>2631.5014999999999</v>
    </oc>
    <nc r="O52">
      <v>7058.1385800000007</v>
    </nc>
  </rcc>
  <rcc rId="11246" sId="1" numFmtId="4">
    <oc r="O53">
      <v>1158.5079500000002</v>
    </oc>
    <nc r="O53">
      <v>3818.1855500000001</v>
    </nc>
  </rcc>
  <rcc rId="11247" sId="1" numFmtId="4">
    <oc r="O54">
      <v>1361.5001200000002</v>
    </oc>
    <nc r="O54">
      <v>1775.72307</v>
    </nc>
  </rcc>
  <rcc rId="11248" sId="1" numFmtId="4">
    <nc r="O55">
      <v>0</v>
    </nc>
  </rcc>
  <rcc rId="11249" sId="1">
    <oc r="N50">
      <f>SUM(N51:N54)</f>
    </oc>
    <nc r="N50">
      <f>SUM(N51:N55)</f>
    </nc>
  </rcc>
  <rcc rId="11250" sId="1">
    <oc r="O50">
      <f>SUM(O51:O54)</f>
    </oc>
    <nc r="O50">
      <f>SUM(O51:O55)</f>
    </nc>
  </rcc>
  <rcc rId="11251" sId="1">
    <oc r="M50">
      <f>SUM(M51:M54)</f>
    </oc>
    <nc r="M50">
      <f>SUM(M51:M55)</f>
    </nc>
  </rcc>
  <rcc rId="11252" sId="1">
    <oc r="F50">
      <f>SUM(F51:F54)</f>
    </oc>
    <nc r="F50">
      <f>SUM(F51:F55)</f>
    </nc>
  </rcc>
  <rcc rId="11253" sId="1">
    <oc r="G50">
      <f>SUM(G51:G54)</f>
    </oc>
    <nc r="G50">
      <f>SUM(G51:G55)</f>
    </nc>
  </rcc>
  <rcc rId="11254" sId="1">
    <oc r="H50">
      <f>SUM(H51:H54)</f>
    </oc>
    <nc r="H50">
      <f>SUM(H51:H55)</f>
    </nc>
  </rcc>
  <rcc rId="11255" sId="1">
    <oc r="I50">
      <f>SUM(I51:I54)</f>
    </oc>
    <nc r="I50">
      <f>SUM(I51:I55)</f>
    </nc>
  </rcc>
  <rcc rId="11256" sId="1">
    <oc r="J50">
      <f>SUM(J51:J54)</f>
    </oc>
    <nc r="J50">
      <f>SUM(J51:J55)</f>
    </nc>
  </rcc>
  <rcc rId="11257" sId="1">
    <oc r="K50">
      <f>SUM(K51:K54)</f>
    </oc>
    <nc r="K50">
      <f>SUM(K51:K55)</f>
    </nc>
  </rcc>
  <rcc rId="11258" sId="1">
    <oc r="L50">
      <f>SUM(L51:L54)</f>
    </oc>
    <nc r="L50">
      <f>SUM(L51:L55)</f>
    </nc>
  </rcc>
  <rcv guid="{D306AA55-E2C3-4B0F-8DEC-1801FC479580}" action="delete"/>
  <rcv guid="{D306AA55-E2C3-4B0F-8DEC-1801FC479580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59" sId="1" numFmtId="4">
    <oc r="N57">
      <v>1089.8000000000002</v>
    </oc>
    <nc r="N57">
      <v>466.63000000000011</v>
    </nc>
  </rcc>
  <rcc rId="11260" sId="1" numFmtId="4">
    <nc r="N58">
      <v>200</v>
    </nc>
  </rcc>
  <rcc rId="11261" sId="1" numFmtId="4">
    <oc r="N59">
      <v>3961.73</v>
    </oc>
    <nc r="N59">
      <v>3074.48</v>
    </nc>
  </rcc>
  <rcc rId="11262" sId="1" numFmtId="4">
    <oc r="N62">
      <v>1964.06</v>
    </oc>
    <nc r="N62">
      <v>1964.0599999999997</v>
    </nc>
  </rcc>
  <rcc rId="11263" sId="1" numFmtId="4">
    <oc r="N64">
      <v>35158.660000000003</v>
    </oc>
    <nc r="N64">
      <v>34790.21</v>
    </nc>
  </rcc>
  <rcc rId="11264" sId="1" numFmtId="4">
    <nc r="O58">
      <v>0</v>
    </nc>
  </rcc>
  <rcc rId="11265" sId="1" numFmtId="4">
    <oc r="O59">
      <v>681.33979999999997</v>
    </oc>
    <nc r="O59">
      <v>1234.5719600000002</v>
    </nc>
  </rcc>
  <rcc rId="11266" sId="1" numFmtId="4">
    <oc r="O60">
      <v>90.479029999999995</v>
    </oc>
    <nc r="O60">
      <v>148.09657999999996</v>
    </nc>
  </rcc>
  <rcc rId="11267" sId="1" numFmtId="4">
    <oc r="O62">
      <v>703.7791400000001</v>
    </oc>
    <nc r="O62">
      <v>821.67626000000007</v>
    </nc>
  </rcc>
  <rcc rId="11268" sId="1" numFmtId="4">
    <oc r="O64">
      <v>43.776589999999999</v>
    </oc>
    <nc r="O64">
      <v>117.58659</v>
    </nc>
  </rcc>
  <rcv guid="{D306AA55-E2C3-4B0F-8DEC-1801FC479580}" action="delete"/>
  <rcv guid="{D306AA55-E2C3-4B0F-8DEC-1801FC479580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69" sId="1" numFmtId="4">
    <oc r="N66">
      <v>8253.5400000000009</v>
    </oc>
    <nc r="N66">
      <v>6253.5400000000009</v>
    </nc>
  </rcc>
  <rcc rId="11270" sId="1" numFmtId="4">
    <oc r="N67">
      <v>5860.2900000000009</v>
    </oc>
    <nc r="N67">
      <v>7860.2699999999995</v>
    </nc>
  </rcc>
  <rcc rId="11271" sId="1" numFmtId="4">
    <oc r="N70">
      <v>29473.26</v>
    </oc>
    <nc r="N70">
      <v>29473.260000000006</v>
    </nc>
  </rcc>
  <rcc rId="11272" sId="1" numFmtId="4">
    <oc r="N72">
      <v>13971.859999999999</v>
    </oc>
    <nc r="N72">
      <v>3974.0500000000006</v>
    </nc>
  </rcc>
  <rcc rId="11273" sId="1" numFmtId="4">
    <oc r="N73">
      <v>4985.63</v>
    </oc>
    <nc r="N73">
      <v>4564.05</v>
    </nc>
  </rcc>
  <rcc rId="11274" sId="1" numFmtId="4">
    <oc r="N74">
      <v>4955</v>
    </oc>
    <nc r="N74">
      <v>4570.8599999999997</v>
    </nc>
  </rcc>
  <rcc rId="11275" sId="1" numFmtId="4">
    <oc r="N75">
      <v>9349.5499999999993</v>
    </oc>
    <nc r="N75">
      <v>9349.5500000000011</v>
    </nc>
  </rcc>
  <rcc rId="11276" sId="1" numFmtId="4">
    <oc r="N76">
      <v>12957.970000000001</v>
    </oc>
    <nc r="N76">
      <v>12957.969999999998</v>
    </nc>
  </rcc>
  <rcc rId="11277" sId="1" numFmtId="4">
    <oc r="N77">
      <v>5623.8200000000006</v>
    </oc>
    <nc r="N77">
      <v>5623.82</v>
    </nc>
  </rcc>
  <rcc rId="11278" sId="1" numFmtId="4">
    <oc r="N78">
      <v>8453.17</v>
    </oc>
    <nc r="N78">
      <v>3700.2900000000004</v>
    </nc>
  </rcc>
  <rcc rId="11279" sId="1" numFmtId="4">
    <nc r="N79">
      <v>300</v>
    </nc>
  </rcc>
  <rcc rId="11280" sId="1" numFmtId="4">
    <oc r="N80">
      <v>4095.4999999999995</v>
    </oc>
    <nc r="N80">
      <v>3791.2800000000007</v>
    </nc>
  </rcc>
  <rcc rId="11281" sId="1" numFmtId="4">
    <oc r="N81">
      <v>3535.28</v>
    </oc>
    <nc r="N81">
      <v>4480.1399999999994</v>
    </nc>
  </rcc>
  <rcc rId="11282" sId="1" numFmtId="4">
    <oc r="N83">
      <v>2854.2500000000005</v>
    </oc>
    <nc r="N83">
      <v>3354.2500000000005</v>
    </nc>
  </rcc>
  <rcc rId="11283" sId="1" numFmtId="4">
    <oc r="N84">
      <v>2040.16</v>
    </oc>
    <nc r="N84">
      <v>3123.31</v>
    </nc>
  </rcc>
  <rcc rId="11284" sId="1" numFmtId="4">
    <oc r="N85">
      <v>5260.74</v>
    </oc>
    <nc r="N85">
      <v>4487.37</v>
    </nc>
  </rcc>
  <rcc rId="11285" sId="1" numFmtId="4">
    <oc r="N86">
      <v>19876.960000000006</v>
    </oc>
    <nc r="N86">
      <v>19977.650000000009</v>
    </nc>
  </rcc>
  <rcc rId="11286" sId="1" numFmtId="4">
    <oc r="N88">
      <v>104232.04999999997</v>
    </oc>
    <nc r="N88">
      <v>89232.049999999988</v>
    </nc>
  </rcc>
  <rcc rId="11287" sId="1" numFmtId="4">
    <oc r="N89">
      <v>8935.16</v>
    </oc>
    <nc r="N89">
      <v>5935.16</v>
    </nc>
  </rcc>
  <rcc rId="11288" sId="1" numFmtId="4">
    <nc r="N90">
      <v>600</v>
    </nc>
  </rcc>
  <rcc rId="11289" sId="1" numFmtId="4">
    <oc r="O66">
      <v>194.74600000000001</v>
    </oc>
    <nc r="O66">
      <v>222.35000000000002</v>
    </nc>
  </rcc>
  <rcc rId="11290" sId="1" numFmtId="4">
    <oc r="O67">
      <v>427.72799999999995</v>
    </oc>
    <nc r="O67">
      <v>453.13099999999997</v>
    </nc>
  </rcc>
  <rcc rId="11291" sId="1" numFmtId="4">
    <oc r="O70">
      <v>7234.4046400000007</v>
    </oc>
    <nc r="O70">
      <v>13032.010059999997</v>
    </nc>
  </rcc>
  <rcc rId="11292" sId="1" numFmtId="4">
    <oc r="O71">
      <v>13052.783690000002</v>
    </oc>
    <nc r="O71">
      <v>22074.088619999999</v>
    </nc>
  </rcc>
  <rcc rId="11293" sId="1" numFmtId="4">
    <oc r="O72">
      <v>1604.91824</v>
    </oc>
    <nc r="O72">
      <v>1637.44524</v>
    </nc>
  </rcc>
  <rcc rId="11294" sId="1" numFmtId="4">
    <oc r="O75">
      <v>36.662999999999997</v>
    </oc>
    <nc r="O75">
      <v>86.351900000000001</v>
    </nc>
  </rcc>
  <rcc rId="11295" sId="1" numFmtId="4">
    <oc r="O76">
      <v>36.662999999999997</v>
    </oc>
    <nc r="O76">
      <v>148.25899999999999</v>
    </nc>
  </rcc>
  <rcc rId="11296" sId="1" numFmtId="4">
    <oc r="O77">
      <v>77.489000000000019</v>
    </oc>
    <nc r="O77">
      <v>141.65146000000001</v>
    </nc>
  </rcc>
  <rcc rId="11297" sId="1" numFmtId="4">
    <oc r="O78">
      <v>736.66300000000001</v>
    </oc>
    <nc r="O78">
      <v>765.96500000000015</v>
    </nc>
  </rcc>
  <rcc rId="11298" sId="1" numFmtId="4">
    <nc r="O79">
      <v>0</v>
    </nc>
  </rcc>
  <rcc rId="11299" sId="1" numFmtId="4">
    <oc r="O80">
      <v>823.09971999999993</v>
    </oc>
    <nc r="O80">
      <v>2016.1313299999999</v>
    </nc>
  </rcc>
  <rcc rId="11300" sId="1" numFmtId="4">
    <oc r="O81">
      <v>519.01373000000001</v>
    </oc>
    <nc r="O81">
      <v>970.51797999999997</v>
    </nc>
  </rcc>
  <rcc rId="11301" sId="1" numFmtId="4">
    <oc r="O82">
      <v>128.84872000000001</v>
    </oc>
    <nc r="O82">
      <v>426.42472000000004</v>
    </nc>
  </rcc>
  <rcc rId="11302" sId="1" numFmtId="4">
    <oc r="O83">
      <v>40.409199999999998</v>
    </oc>
    <nc r="O83">
      <v>271.71289999999993</v>
    </nc>
  </rcc>
  <rcc rId="11303" sId="1" numFmtId="4">
    <oc r="O84">
      <v>264.30183999999997</v>
    </oc>
    <nc r="O84">
      <v>583.05194000000006</v>
    </nc>
  </rcc>
  <rcc rId="11304" sId="1" numFmtId="4">
    <oc r="O85">
      <v>554.15243000000009</v>
    </oc>
    <nc r="O85">
      <v>977.19834999999978</v>
    </nc>
  </rcc>
  <rcc rId="11305" sId="1" numFmtId="4">
    <oc r="O86">
      <v>10334.497680000006</v>
    </oc>
    <nc r="O86">
      <v>10426.381940000003</v>
    </nc>
  </rcc>
  <rcc rId="11306" sId="1" numFmtId="4">
    <oc r="O88">
      <v>39618.845930000003</v>
    </oc>
    <nc r="O88">
      <v>64850.71299</v>
    </nc>
  </rcc>
  <rcc rId="11307" sId="1" numFmtId="4">
    <oc r="O89">
      <v>1328.29105</v>
    </oc>
    <nc r="O89">
      <v>2910.1937200000002</v>
    </nc>
  </rcc>
  <rcc rId="11308" sId="1" numFmtId="4">
    <nc r="O90">
      <v>0</v>
    </nc>
  </rcc>
  <rcc rId="11309" sId="1" numFmtId="4">
    <oc r="N91">
      <v>5648.7800000000007</v>
    </oc>
    <nc r="N91">
      <v>3648.78</v>
    </nc>
  </rcc>
  <rcc rId="11310" sId="1" numFmtId="4">
    <oc r="N92">
      <v>8853.9200000000019</v>
    </oc>
    <nc r="N92">
      <v>3853.92</v>
    </nc>
  </rcc>
  <rcc rId="11311" sId="1" numFmtId="4">
    <oc r="N93">
      <v>40000.179999999993</v>
    </oc>
    <nc r="N93">
      <v>15000.180000000002</v>
    </nc>
  </rcc>
  <rcc rId="11312" sId="1" numFmtId="4">
    <oc r="N95">
      <v>197.2</v>
    </oc>
    <nc r="N95">
      <v>197.20000000000005</v>
    </nc>
  </rcc>
  <rcc rId="11313" sId="1" numFmtId="4">
    <oc r="N96">
      <v>6153.6900000000005</v>
    </oc>
    <nc r="N96">
      <v>3339.1000000000004</v>
    </nc>
  </rcc>
  <rcc rId="11314" sId="1" numFmtId="4">
    <oc r="N97">
      <v>3303.5800000000004</v>
    </oc>
    <nc r="N97">
      <v>2100</v>
    </nc>
  </rcc>
  <rcc rId="11315" sId="1" numFmtId="4">
    <oc r="N98">
      <v>15331.039999999999</v>
    </oc>
    <nc r="N98">
      <v>5331</v>
    </nc>
  </rcc>
  <rcc rId="11316" sId="1" numFmtId="4">
    <oc r="N99">
      <v>3342.05</v>
    </oc>
    <nc r="N99">
      <v>5396.35</v>
    </nc>
  </rcc>
  <rcc rId="11317" sId="1" numFmtId="4">
    <oc r="O91">
      <v>148.73727</v>
    </oc>
    <nc r="O91">
      <v>283.34453000000002</v>
    </nc>
  </rcc>
  <rcc rId="11318" sId="1" numFmtId="4">
    <oc r="O92">
      <v>201.92599999999999</v>
    </oc>
    <nc r="O92">
      <v>224.852</v>
    </nc>
  </rcc>
  <rcc rId="11319" sId="1" numFmtId="4">
    <oc r="O93">
      <v>50.144000000000005</v>
    </oc>
    <nc r="O93">
      <v>1788.87922</v>
    </nc>
  </rcc>
  <rcc rId="11320" sId="1" numFmtId="4">
    <oc r="O94">
      <v>16.492000000000001</v>
    </oc>
    <nc r="O94">
      <v>16.491999999999997</v>
    </nc>
  </rcc>
  <rcc rId="11321" sId="1" numFmtId="4">
    <oc r="O96">
      <v>36.662999999999997</v>
    </oc>
    <nc r="O96">
      <v>106.11</v>
    </nc>
  </rcc>
  <rcc rId="11322" sId="1" numFmtId="4">
    <oc r="O97">
      <v>0</v>
    </oc>
    <nc r="O97">
      <v>24.796999999999997</v>
    </nc>
  </rcc>
  <rcc rId="11323" sId="1" numFmtId="4">
    <oc r="O98">
      <v>3.5230000000000006</v>
    </oc>
    <nc r="O98">
      <v>18.79176</v>
    </nc>
  </rcc>
  <rcc rId="11324" sId="1" numFmtId="4">
    <oc r="O99">
      <v>2899.1598300000001</v>
    </oc>
    <nc r="O99">
      <v>5396.3248099999992</v>
    </nc>
  </rcc>
  <rcv guid="{D306AA55-E2C3-4B0F-8DEC-1801FC479580}" action="delete"/>
  <rcv guid="{D306AA55-E2C3-4B0F-8DEC-1801FC479580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25" sId="1" numFmtId="4">
    <oc r="N182">
      <v>467.5</v>
    </oc>
    <nc r="N182">
      <v>11517.400000000001</v>
    </nc>
  </rcc>
  <rcc rId="11326" sId="1" numFmtId="4">
    <oc r="O182">
      <v>467.50069999999999</v>
    </oc>
    <nc r="O182">
      <v>11517.389290000001</v>
    </nc>
  </rcc>
  <rcv guid="{D306AA55-E2C3-4B0F-8DEC-1801FC479580}" action="delete"/>
  <rcv guid="{D306AA55-E2C3-4B0F-8DEC-1801FC479580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27" sId="1" numFmtId="4">
    <oc r="N102">
      <v>5184.630000000001</v>
    </oc>
    <nc r="N102">
      <v>5184.63</v>
    </nc>
  </rcc>
  <rcc rId="11328" sId="1" numFmtId="4">
    <oc r="N104">
      <v>39327.69</v>
    </oc>
    <nc r="N104">
      <v>30000.389999999996</v>
    </nc>
  </rcc>
  <rcc rId="11329" sId="1" numFmtId="4">
    <oc r="N105">
      <v>5011.6100000000006</v>
    </oc>
    <nc r="N105">
      <v>4188.7900000000009</v>
    </nc>
  </rcc>
  <rcc rId="11330" sId="1" numFmtId="4">
    <oc r="N106">
      <v>1867.1200000000001</v>
    </oc>
    <nc r="N106">
      <v>1867.12</v>
    </nc>
  </rcc>
  <rcc rId="11331" sId="1" numFmtId="4">
    <oc r="N111">
      <v>1000.0000000000001</v>
    </oc>
    <nc r="N111">
      <v>1000</v>
    </nc>
  </rcc>
  <rcc rId="11332" sId="1" numFmtId="4">
    <oc r="N115">
      <v>20585.050000000003</v>
    </oc>
    <nc r="N115">
      <v>20585.05</v>
    </nc>
  </rcc>
  <rcc rId="11333" sId="1" numFmtId="4">
    <oc r="N117">
      <v>9573.4399999999987</v>
    </oc>
    <nc r="N117">
      <v>9573.4400000000023</v>
    </nc>
  </rcc>
  <rcc rId="11334" sId="1" numFmtId="4">
    <oc r="N118">
      <v>9899.5499999999993</v>
    </oc>
    <nc r="N118">
      <v>9628.67</v>
    </nc>
  </rcc>
  <rcc rId="11335" sId="1" numFmtId="4">
    <oc r="N119">
      <v>600.00000000000011</v>
    </oc>
    <nc r="N119">
      <v>600</v>
    </nc>
  </rcc>
  <rcc rId="11336" sId="1" numFmtId="4">
    <oc r="N120">
      <v>9973.67</v>
    </oc>
    <nc r="N120">
      <v>9973.6700000000019</v>
    </nc>
  </rcc>
  <rcc rId="11337" sId="1" numFmtId="4">
    <oc r="N121">
      <v>6000</v>
    </oc>
    <nc r="N121">
      <v>4000.83</v>
    </nc>
  </rcc>
  <rcc rId="11338" sId="1" numFmtId="4">
    <oc r="N122">
      <v>7726.01</v>
    </oc>
    <nc r="N122">
      <v>7003.380000000001</v>
    </nc>
  </rcc>
  <rcc rId="11339" sId="1" numFmtId="4">
    <oc r="N123">
      <v>7302.8200000000006</v>
    </oc>
    <nc r="N123">
      <v>7302.8200000000015</v>
    </nc>
  </rcc>
  <rcc rId="11340" sId="1" numFmtId="4">
    <oc r="N126">
      <v>4198.3399999999992</v>
    </oc>
    <nc r="N126">
      <v>2461.09</v>
    </nc>
  </rcc>
  <rcc rId="11341" sId="1" numFmtId="4">
    <oc r="O101">
      <v>1350.58131</v>
    </oc>
    <nc r="O101">
      <v>1557.24631</v>
    </nc>
  </rcc>
  <rcc rId="11342" sId="1" numFmtId="4">
    <oc r="O102">
      <v>3830.7614199999998</v>
    </oc>
    <nc r="O102">
      <v>4045.09942</v>
    </nc>
  </rcc>
  <rcc rId="11343" sId="1" numFmtId="4">
    <oc r="O103">
      <v>2787.3341400000004</v>
    </oc>
    <nc r="O103">
      <v>2804.5491400000001</v>
    </nc>
  </rcc>
  <rcc rId="11344" sId="1" numFmtId="4">
    <oc r="O104">
      <v>211.50799999999998</v>
    </oc>
    <nc r="O104">
      <v>2260.4008800000001</v>
    </nc>
  </rcc>
  <rcc rId="11345" sId="1" numFmtId="4">
    <oc r="O106">
      <v>1736.57231</v>
    </oc>
    <nc r="O106">
      <v>1749.0673100000001</v>
    </nc>
  </rcc>
  <rcc rId="11346" sId="1" numFmtId="4">
    <oc r="O107">
      <v>0</v>
    </oc>
    <nc r="O107">
      <v>146.905</v>
    </nc>
  </rcc>
  <rcc rId="11347" sId="1" numFmtId="4">
    <oc r="O108">
      <v>0</v>
    </oc>
    <nc r="O108">
      <v>180.81300000000002</v>
    </nc>
  </rcc>
  <rcc rId="11348" sId="1" numFmtId="4">
    <oc r="O109">
      <v>0</v>
    </oc>
    <nc r="O109">
      <v>195.53100000000001</v>
    </nc>
  </rcc>
  <rcc rId="11349" sId="1" numFmtId="4">
    <oc r="O110">
      <v>39.502999999999993</v>
    </oc>
    <nc r="O110">
      <v>178.88400000000001</v>
    </nc>
  </rcc>
  <rcc rId="11350" sId="1" numFmtId="4">
    <oc r="O111">
      <v>0</v>
    </oc>
    <nc r="O111">
      <v>63.139999999999993</v>
    </nc>
  </rcc>
  <rcc rId="11351" sId="1" numFmtId="4">
    <oc r="O112">
      <v>72.841999999999999</v>
    </oc>
    <nc r="O112">
      <v>152.47399999999999</v>
    </nc>
  </rcc>
  <rcc rId="11352" sId="1" numFmtId="4">
    <oc r="O113">
      <v>17556.453999999998</v>
    </oc>
    <nc r="O113">
      <v>17827.745999999999</v>
    </nc>
  </rcc>
  <rcc rId="11353" sId="1" numFmtId="4">
    <oc r="O114">
      <v>16.687000000000001</v>
    </oc>
    <nc r="O114">
      <v>1459.35699</v>
    </nc>
  </rcc>
  <rcc rId="11354" sId="1" numFmtId="4">
    <oc r="O115">
      <v>13301.452819999999</v>
    </oc>
    <nc r="O115">
      <v>13420.12882</v>
    </nc>
  </rcc>
  <rcc rId="11355" sId="1" numFmtId="4">
    <oc r="O116">
      <v>6290.393</v>
    </oc>
    <nc r="O116">
      <v>6639.7520100000002</v>
    </nc>
  </rcc>
  <rcc rId="11356" sId="1" numFmtId="4">
    <oc r="O117">
      <v>53.408000000000001</v>
    </oc>
    <nc r="O117">
      <v>5485.6384000000007</v>
    </nc>
  </rcc>
  <rcc rId="11357" sId="1" numFmtId="4">
    <oc r="O118">
      <v>112.53</v>
    </oc>
    <nc r="O118">
      <v>119.154</v>
    </nc>
  </rcc>
  <rcc rId="11358" sId="1" numFmtId="4">
    <oc r="O119">
      <v>126.60300000000001</v>
    </oc>
    <nc r="O119">
      <v>170.68299999999999</v>
    </nc>
  </rcc>
  <rcc rId="11359" sId="1" numFmtId="4">
    <oc r="O120">
      <v>112.53</v>
    </oc>
    <nc r="O120">
      <v>225.68946000000003</v>
    </nc>
  </rcc>
  <rcc rId="11360" sId="1" numFmtId="4">
    <oc r="O121">
      <v>115.27800000000002</v>
    </oc>
    <nc r="O121">
      <v>202.779</v>
    </nc>
  </rcc>
  <rcc rId="11361" sId="1" numFmtId="4">
    <oc r="O123">
      <v>18.775169999999999</v>
    </oc>
    <nc r="O123">
      <v>30.086169999999999</v>
    </nc>
  </rcc>
  <rcc rId="11362" sId="1" numFmtId="4">
    <oc r="O125">
      <v>0</v>
    </oc>
    <nc r="O125">
      <v>3760.3565800000001</v>
    </nc>
  </rcc>
  <rcc rId="11363" sId="1" numFmtId="4">
    <oc r="O126">
      <v>1806.8898999999997</v>
    </oc>
    <nc r="O126">
      <v>1911.5876799999994</v>
    </nc>
  </rcc>
  <rcv guid="{D306AA55-E2C3-4B0F-8DEC-1801FC479580}" action="delete"/>
  <rcv guid="{D306AA55-E2C3-4B0F-8DEC-1801FC479580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64" sId="1" numFmtId="4">
    <nc r="N131">
      <v>1722.3899999999999</v>
    </nc>
  </rcc>
  <rcc rId="11365" sId="1" numFmtId="4">
    <oc r="N132">
      <v>87321.99000000002</v>
    </oc>
    <nc r="N132">
      <v>128810.20000000006</v>
    </nc>
  </rcc>
  <rcc rId="11366" sId="1" numFmtId="4">
    <oc r="N133">
      <v>99636.369999999981</v>
    </oc>
    <nc r="N133">
      <v>125550.5</v>
    </nc>
  </rcc>
  <rcc rId="11367" sId="1" numFmtId="4">
    <oc r="N134">
      <v>32895.47</v>
    </oc>
    <nc r="N134">
      <v>44840.459999999992</v>
    </nc>
  </rcc>
  <rcc rId="11368" sId="1" numFmtId="4">
    <oc r="N135">
      <v>45693.69</v>
    </oc>
    <nc r="N135">
      <v>64795.98</v>
    </nc>
  </rcc>
  <rcc rId="11369" sId="1" numFmtId="4">
    <oc r="N136">
      <v>799.3599999999999</v>
    </oc>
    <nc r="N136">
      <v>799.68999999999983</v>
    </nc>
  </rcc>
  <rcc rId="11370" sId="1" numFmtId="4">
    <oc r="N137">
      <v>7640</v>
    </oc>
    <nc r="N137">
      <v>11251.859999999999</v>
    </nc>
  </rcc>
  <rcc rId="11371" sId="1" numFmtId="4">
    <oc r="N138">
      <v>253.13</v>
    </oc>
    <nc r="N138">
      <v>333.88</v>
    </nc>
  </rcc>
  <rcc rId="11372" sId="1" numFmtId="4">
    <oc r="N139">
      <v>242.43</v>
    </oc>
    <nc r="N139">
      <v>244.89000000000001</v>
    </nc>
  </rcc>
  <rcc rId="11373" sId="1" numFmtId="4">
    <oc r="N140">
      <v>113517.26</v>
    </oc>
    <nc r="N140">
      <v>156372.49999999997</v>
    </nc>
  </rcc>
  <rcc rId="11374" sId="1" numFmtId="4">
    <oc r="N141">
      <v>1844.3300000000002</v>
    </oc>
    <nc r="N141">
      <v>1306.2000000000003</v>
    </nc>
  </rcc>
  <rcc rId="11375" sId="1" numFmtId="4">
    <oc r="N142">
      <v>23529.65</v>
    </oc>
    <nc r="N142">
      <v>4194.8500000000013</v>
    </nc>
  </rcc>
  <rcc rId="11376" sId="1" numFmtId="4">
    <oc r="N143">
      <v>120040.20000000001</v>
    </oc>
    <nc r="N143">
      <v>9105.2199999999993</v>
    </nc>
  </rcc>
  <rcc rId="11377" sId="1" numFmtId="4">
    <nc r="N145">
      <v>3014.73</v>
    </nc>
  </rcc>
  <rcc rId="11378" sId="1" numFmtId="4">
    <nc r="N146">
      <v>4435.1900000000005</v>
    </nc>
  </rcc>
  <rcc rId="11379" sId="1" numFmtId="4">
    <nc r="N147">
      <v>6881.29</v>
    </nc>
  </rcc>
  <rcc rId="11380" sId="1" numFmtId="4">
    <nc r="N148">
      <v>8582.17</v>
    </nc>
  </rcc>
  <rcc rId="11381" sId="1" numFmtId="4">
    <nc r="O131">
      <v>700.91634999999974</v>
    </nc>
  </rcc>
  <rcc rId="11382" sId="1" numFmtId="4">
    <oc r="O132">
      <v>48315.19721000002</v>
    </oc>
    <nc r="O132">
      <v>61944.680970000009</v>
    </nc>
  </rcc>
  <rcc rId="11383" sId="1" numFmtId="4">
    <oc r="O133">
      <v>44704.870699999985</v>
    </oc>
    <nc r="O133">
      <v>65644.186630000011</v>
    </nc>
  </rcc>
  <rcc rId="11384" sId="1" numFmtId="4">
    <oc r="O134">
      <v>21103.858059999999</v>
    </oc>
    <nc r="O134">
      <v>28258.665230000002</v>
    </nc>
  </rcc>
  <rcc rId="11385" sId="1" numFmtId="4">
    <oc r="O135">
      <v>26860.081770000004</v>
    </oc>
    <nc r="O135">
      <v>31640.941309999998</v>
    </nc>
  </rcc>
  <rcc rId="11386" sId="1" numFmtId="4">
    <oc r="O136">
      <v>234.07380000000001</v>
    </oc>
    <nc r="O136">
      <v>375.65837000000005</v>
    </nc>
  </rcc>
  <rcc rId="11387" sId="1" numFmtId="4">
    <oc r="O137">
      <v>3950.942</v>
    </oc>
    <nc r="O137">
      <v>5668.2749999999996</v>
    </nc>
  </rcc>
  <rcc rId="11388" sId="1" numFmtId="4">
    <oc r="O139">
      <v>3.8980000000000006</v>
    </oc>
    <nc r="O139">
      <v>38.897999999999996</v>
    </nc>
  </rcc>
  <rcc rId="11389" sId="1" numFmtId="4">
    <oc r="O140">
      <v>81617.692729999981</v>
    </oc>
    <nc r="O140">
      <v>114158.90477000005</v>
    </nc>
  </rcc>
  <rcc rId="11390" sId="1" numFmtId="4">
    <oc r="O141">
      <v>515.14231000000018</v>
    </oc>
    <nc r="O141">
      <v>963.5331900000001</v>
    </nc>
  </rcc>
  <rcc rId="11391" sId="1" numFmtId="4">
    <oc r="O142">
      <v>4014.0249800000001</v>
    </oc>
    <nc r="O142">
      <v>4014.0321800000002</v>
    </nc>
  </rcc>
  <rcc rId="11392" sId="1" numFmtId="4">
    <oc r="O143">
      <v>8891.1209999999992</v>
    </oc>
    <nc r="O143">
      <v>9005.4659999999985</v>
    </nc>
  </rcc>
  <rcc rId="11393" sId="1" numFmtId="4">
    <nc r="O145">
      <v>0</v>
    </nc>
  </rcc>
  <rcc rId="11394" sId="1" numFmtId="4">
    <nc r="O146">
      <v>0</v>
    </nc>
  </rcc>
  <rcc rId="11395" sId="1" numFmtId="4">
    <nc r="O147">
      <v>0</v>
    </nc>
  </rcc>
  <rcc rId="11396" sId="1" numFmtId="4">
    <nc r="O148">
      <v>0</v>
    </nc>
  </rcc>
  <rcv guid="{D306AA55-E2C3-4B0F-8DEC-1801FC479580}" action="delete"/>
  <rcv guid="{D306AA55-E2C3-4B0F-8DEC-1801FC479580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97" sId="1" numFmtId="4">
    <nc r="N149">
      <v>6245.18</v>
    </nc>
  </rcc>
  <rcc rId="11398" sId="1" numFmtId="4">
    <nc r="N150">
      <v>5449.41</v>
    </nc>
  </rcc>
  <rcc rId="11399" sId="1" numFmtId="4">
    <nc r="N151">
      <v>4929.1099999999997</v>
    </nc>
  </rcc>
  <rcc rId="11400" sId="1" numFmtId="4">
    <nc r="N152">
      <v>5139.4800000000005</v>
    </nc>
  </rcc>
  <rcc rId="11401" sId="1" numFmtId="4">
    <nc r="N153">
      <v>5360.61</v>
    </nc>
  </rcc>
  <rcc rId="11402" sId="1" numFmtId="4">
    <nc r="N154">
      <v>4826.1100000000006</v>
    </nc>
  </rcc>
  <rcc rId="11403" sId="1" numFmtId="4">
    <nc r="N155">
      <v>6601.88</v>
    </nc>
  </rcc>
  <rcc rId="11404" sId="1" numFmtId="4">
    <nc r="N156">
      <v>4287.46</v>
    </nc>
  </rcc>
  <rcc rId="11405" sId="1" numFmtId="4">
    <nc r="N157">
      <v>5244.82</v>
    </nc>
  </rcc>
  <rcc rId="11406" sId="1" numFmtId="4">
    <nc r="N158">
      <v>3240</v>
    </nc>
  </rcc>
  <rcc rId="11407" sId="1" numFmtId="4">
    <nc r="N159">
      <v>5251.02</v>
    </nc>
  </rcc>
  <rcc rId="11408" sId="1" numFmtId="4">
    <nc r="N160">
      <v>5077.32</v>
    </nc>
  </rcc>
  <rcc rId="11409" sId="1" numFmtId="4">
    <nc r="N161">
      <v>4683.46</v>
    </nc>
  </rcc>
  <rcc rId="11410" sId="1" numFmtId="4">
    <nc r="N162">
      <v>5315.05</v>
    </nc>
  </rcc>
  <rcc rId="11411" sId="1" numFmtId="4">
    <nc r="N163">
      <v>5008.54</v>
    </nc>
  </rcc>
  <rcc rId="11412" sId="1" numFmtId="4">
    <nc r="N164">
      <v>6789.0600000000013</v>
    </nc>
  </rcc>
  <rcc rId="11413" sId="1" numFmtId="4">
    <nc r="N165">
      <v>6057.8899999999994</v>
    </nc>
  </rcc>
  <rcc rId="11414" sId="1" numFmtId="4">
    <nc r="N166">
      <v>5031.4400000000005</v>
    </nc>
  </rcc>
  <rcc rId="11415" sId="1" numFmtId="4">
    <nc r="N167">
      <v>6106.04</v>
    </nc>
  </rcc>
  <rcc rId="11416" sId="1" numFmtId="4">
    <nc r="N168">
      <v>5985.72</v>
    </nc>
  </rcc>
  <rcc rId="11417" sId="1" numFmtId="4">
    <nc r="N169">
      <v>4493.83</v>
    </nc>
  </rcc>
  <rcc rId="11418" sId="1" numFmtId="4">
    <nc r="N170">
      <v>4126.8</v>
    </nc>
  </rcc>
  <rcc rId="11419" sId="1" numFmtId="4">
    <nc r="N171">
      <v>5045.22</v>
    </nc>
  </rcc>
  <rcc rId="11420" sId="1" numFmtId="4">
    <nc r="N172">
      <v>4448.51</v>
    </nc>
  </rcc>
  <rcc rId="11421" sId="1" numFmtId="4">
    <nc r="N173">
      <v>6176.0300000000007</v>
    </nc>
  </rcc>
  <rcc rId="11422" sId="1" numFmtId="4">
    <nc r="N174">
      <v>5963.5400000000009</v>
    </nc>
  </rcc>
  <rcc rId="11423" sId="1" numFmtId="4">
    <nc r="O149">
      <v>0</v>
    </nc>
  </rcc>
  <rcc rId="11424" sId="1" numFmtId="4">
    <nc r="O150">
      <v>0</v>
    </nc>
  </rcc>
  <rcc rId="11425" sId="1" numFmtId="4">
    <nc r="O151">
      <v>0</v>
    </nc>
  </rcc>
  <rcc rId="11426" sId="1" numFmtId="4">
    <nc r="O152">
      <v>0</v>
    </nc>
  </rcc>
  <rcc rId="11427" sId="1" numFmtId="4">
    <nc r="O153">
      <v>0</v>
    </nc>
  </rcc>
  <rcc rId="11428" sId="1" numFmtId="4">
    <nc r="O154">
      <v>0</v>
    </nc>
  </rcc>
  <rcc rId="11429" sId="1" numFmtId="4">
    <nc r="O155">
      <v>0</v>
    </nc>
  </rcc>
  <rcc rId="11430" sId="1" numFmtId="4">
    <nc r="O156">
      <v>0</v>
    </nc>
  </rcc>
  <rcc rId="11431" sId="1" numFmtId="4">
    <nc r="O157">
      <v>0</v>
    </nc>
  </rcc>
  <rcc rId="11432" sId="1" numFmtId="4">
    <nc r="O158">
      <v>0</v>
    </nc>
  </rcc>
  <rcc rId="11433" sId="1" numFmtId="4">
    <nc r="O159">
      <v>0</v>
    </nc>
  </rcc>
  <rcc rId="11434" sId="1" numFmtId="4">
    <nc r="O160">
      <v>0</v>
    </nc>
  </rcc>
  <rcc rId="11435" sId="1" numFmtId="4">
    <nc r="O161">
      <v>0</v>
    </nc>
  </rcc>
  <rcc rId="11436" sId="1" numFmtId="4">
    <nc r="O162">
      <v>0</v>
    </nc>
  </rcc>
  <rcc rId="11437" sId="1" numFmtId="4">
    <nc r="O163">
      <v>0</v>
    </nc>
  </rcc>
  <rcc rId="11438" sId="1" numFmtId="4">
    <nc r="O164">
      <v>0</v>
    </nc>
  </rcc>
  <rcc rId="11439" sId="1" numFmtId="4">
    <nc r="O165">
      <v>0</v>
    </nc>
  </rcc>
  <rcc rId="11440" sId="1" numFmtId="4">
    <nc r="O166">
      <v>0</v>
    </nc>
  </rcc>
  <rcc rId="11441" sId="1" numFmtId="4">
    <nc r="O167">
      <v>0</v>
    </nc>
  </rcc>
  <rcc rId="11442" sId="1" numFmtId="4">
    <nc r="O168">
      <v>0</v>
    </nc>
  </rcc>
  <rcc rId="11443" sId="1" numFmtId="4">
    <nc r="O169">
      <v>0</v>
    </nc>
  </rcc>
  <rcc rId="11444" sId="1" numFmtId="4">
    <nc r="O170">
      <v>0</v>
    </nc>
  </rcc>
  <rcc rId="11445" sId="1" numFmtId="4">
    <nc r="O171">
      <v>0</v>
    </nc>
  </rcc>
  <rcc rId="11446" sId="1" numFmtId="4">
    <nc r="O172">
      <v>0</v>
    </nc>
  </rcc>
  <rcc rId="11447" sId="1" numFmtId="4">
    <nc r="O173">
      <v>0</v>
    </nc>
  </rcc>
  <rcc rId="11448" sId="1" numFmtId="4">
    <nc r="O174">
      <v>0</v>
    </nc>
  </rcc>
  <rcc rId="11449" sId="1" numFmtId="4">
    <oc r="N175">
      <v>500.64</v>
    </oc>
    <nc r="N175">
      <v>523.53</v>
    </nc>
  </rcc>
  <rcc rId="11450" sId="1" numFmtId="4">
    <oc r="N178">
      <v>473.97</v>
    </oc>
    <nc r="N178">
      <v>473.96999999999997</v>
    </nc>
  </rcc>
  <rcc rId="11451" sId="1" numFmtId="4">
    <oc r="N181">
      <v>263.90000000000003</v>
    </oc>
    <nc r="N181">
      <v>424</v>
    </nc>
  </rcc>
  <rcc rId="11452" sId="1" numFmtId="4">
    <oc r="N182">
      <v>11517.400000000001</v>
    </oc>
    <nc r="N182">
      <v>263.90000000000003</v>
    </nc>
  </rcc>
  <rcc rId="11453" sId="1" numFmtId="4">
    <oc r="O175">
      <v>250.03707999999997</v>
    </oc>
    <nc r="O175">
      <v>290.18068999999997</v>
    </nc>
  </rcc>
  <rcc rId="11454" sId="1" numFmtId="4">
    <oc r="O176">
      <v>120.86118000000002</v>
    </oc>
    <nc r="O176">
      <v>144.73944</v>
    </nc>
  </rcc>
  <rcc rId="11455" sId="1" numFmtId="4">
    <oc r="O177">
      <v>127.18282000000001</v>
    </oc>
    <nc r="O177">
      <v>304.28068000000002</v>
    </nc>
  </rcc>
  <rcc rId="11456" sId="1" numFmtId="4">
    <oc r="O178">
      <v>69.17255999999999</v>
    </oc>
    <nc r="O178">
      <v>189.73971</v>
    </nc>
  </rcc>
  <rcc rId="11457" sId="1" numFmtId="4">
    <oc r="O179">
      <v>72.911200000000008</v>
    </oc>
    <nc r="O179">
      <v>153.88184999999999</v>
    </nc>
  </rcc>
  <rcc rId="11458" sId="1" numFmtId="4">
    <oc r="O180">
      <v>314.57222000000002</v>
    </oc>
    <nc r="O180">
      <v>485.84222</v>
    </nc>
  </rcc>
  <rcc rId="11459" sId="1" numFmtId="4">
    <oc r="O181">
      <v>41.243000000000002</v>
    </oc>
    <nc r="O181">
      <v>0</v>
    </nc>
  </rcc>
  <rcc rId="11460" sId="1" numFmtId="4">
    <oc r="O182">
      <v>11517.389290000001</v>
    </oc>
    <nc r="O182">
      <v>48.97334</v>
    </nc>
  </rcc>
  <rcv guid="{D306AA55-E2C3-4B0F-8DEC-1801FC479580}" action="delete"/>
  <rcv guid="{D306AA55-E2C3-4B0F-8DEC-1801FC479580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461" sId="1" ref="A181:XFD181" action="insertRow">
    <undo index="0" exp="area" ref3D="1" dr="$C$1:$E$65536" dn="Z_AD95E9ED_B808_42EB_814A_3F2CD9A42EDF_.wvu.Cols" sId="1"/>
    <undo index="4" exp="area" ref3D="1" dr="$A$204:$IV$204" dn="Z_979DB2FE_B526_4EE3_9CD4_A9E29A987073_.wvu.Rows" sId="1"/>
    <undo index="2" exp="area" ref3D="1" dr="$A$184:$IV$184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204:$IV$204" dn="Z_7025D35C_B0E6_4D5E_9074_EED2BB5802F4_.wvu.Rows" sId="1"/>
    <undo index="2" exp="area" ref3D="1" dr="$A$184:$IV$184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204:$IV$204" dn="Z_D306AA55_E2C3_4B0F_8DEC_1801FC479580_.wvu.Rows" sId="1"/>
    <undo index="4" exp="area" ref3D="1" dr="$A$184:$IV$184" dn="Z_D306AA55_E2C3_4B0F_8DEC_1801FC479580_.wvu.Rows" sId="1"/>
  </rrc>
  <rcc rId="11462" sId="1" numFmtId="4">
    <nc r="A181">
      <v>3061</v>
    </nc>
  </rcc>
  <rcc rId="11463" sId="1" xfDxf="1" dxf="1">
    <nc r="B181" t="inlineStr">
      <is>
        <t>Building local capacity for competitive education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464" sId="1">
    <nc r="M181">
      <f>SUM(G181:L181)</f>
    </nc>
  </rcc>
  <rcc rId="11465" sId="1">
    <nc r="P181">
      <f>O181/N181*100</f>
    </nc>
  </rcc>
  <rcc rId="11466" sId="1">
    <nc r="W181">
      <f>SUM(T181:V181)</f>
    </nc>
  </rcc>
  <rcc rId="11467" sId="1">
    <nc r="Y181">
      <f>F181-(M181+S181+W181)</f>
    </nc>
  </rcc>
  <rcv guid="{D306AA55-E2C3-4B0F-8DEC-1801FC479580}" action="delete"/>
  <rcv guid="{D306AA55-E2C3-4B0F-8DEC-1801FC479580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68" sId="1" odxf="1" dxf="1" numFmtId="4">
    <nc r="N181">
      <v>424</v>
    </nc>
    <odxf>
      <border outline="0">
        <left/>
      </border>
    </odxf>
    <ndxf>
      <border outline="0">
        <left style="thin">
          <color indexed="64"/>
        </left>
      </border>
    </ndxf>
  </rcc>
  <rcc rId="11469" sId="1" odxf="1" dxf="1" numFmtId="4">
    <nc r="O181">
      <v>0</v>
    </nc>
    <odxf>
      <border outline="0">
        <left/>
      </border>
    </odxf>
    <ndxf>
      <border outline="0">
        <left style="thin">
          <color indexed="64"/>
        </left>
      </border>
    </ndxf>
  </rcc>
  <rcc rId="11470" sId="1">
    <oc r="P181">
      <f>O181/N181*100</f>
    </oc>
    <nc r="P181">
      <f>O181/N181*100</f>
    </nc>
  </rcc>
  <rcc rId="11471" sId="1" numFmtId="4">
    <oc r="N182">
      <v>424</v>
    </oc>
    <nc r="N182">
      <v>263.90000000000003</v>
    </nc>
  </rcc>
  <rcc rId="11472" sId="1" numFmtId="4">
    <oc r="O182">
      <v>0</v>
    </oc>
    <nc r="O182">
      <v>48.97334</v>
    </nc>
  </rcc>
  <rcc rId="11473" sId="1">
    <oc r="P182">
      <f>O182/N182*100</f>
    </oc>
    <nc r="P182">
      <f>O182/N182*100</f>
    </nc>
  </rcc>
  <rcc rId="11474" sId="1" numFmtId="4">
    <oc r="N183">
      <v>263.90000000000003</v>
    </oc>
    <nc r="N183">
      <v>11517.400000000001</v>
    </nc>
  </rcc>
  <rcc rId="11475" sId="1" numFmtId="4">
    <oc r="O183">
      <v>48.97334</v>
    </oc>
    <nc r="O183">
      <v>11517.389290000001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20" sId="1">
    <oc r="O10" t="inlineStr">
      <is>
        <t>Skutečné čerpání   
k 31. 7. 2014</t>
      </is>
    </oc>
    <nc r="O10" t="inlineStr">
      <is>
        <t>Skutečné čerpání   
k 31. 10. 2014</t>
      </is>
    </nc>
  </rcc>
  <rrc rId="10921" sId="1" ref="A52:XFD52" action="insertRow">
    <undo index="0" exp="area" ref3D="1" dr="$C$1:$E$65536" dn="Z_AD95E9ED_B808_42EB_814A_3F2CD9A42EDF_.wvu.Cols" sId="1"/>
    <undo index="4" exp="area" ref3D="1" dr="$A$164:$IV$164" dn="Z_979DB2FE_B526_4EE3_9CD4_A9E29A987073_.wvu.Rows" sId="1"/>
    <undo index="2" exp="area" ref3D="1" dr="$A$146:$IV$146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4:$IV$164" dn="Z_7025D35C_B0E6_4D5E_9074_EED2BB5802F4_.wvu.Rows" sId="1"/>
    <undo index="2" exp="area" ref3D="1" dr="$A$146:$IV$146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4:$IV$164" dn="Z_D306AA55_E2C3_4B0F_8DEC_1801FC479580_.wvu.Rows" sId="1"/>
    <undo index="4" exp="area" ref3D="1" dr="$A$146:$IV$146" dn="Z_D306AA55_E2C3_4B0F_8DEC_1801FC479580_.wvu.Rows" sId="1"/>
  </rrc>
  <rcc rId="10922" sId="1" numFmtId="4">
    <nc r="A52">
      <v>2684</v>
    </nc>
  </rcc>
  <rfmt sheetId="1" sqref="B52" start="0" length="0">
    <dxf>
      <border outline="0">
        <right style="thin">
          <color indexed="64"/>
        </right>
      </border>
    </dxf>
  </rfmt>
  <rfmt sheetId="1" sqref="C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D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qref="E52" start="0" length="0">
    <dxf>
      <border outline="0">
        <right style="thin">
          <color indexed="64"/>
        </right>
      </border>
    </dxf>
  </rfmt>
  <rfmt sheetId="1" sqref="G52" start="0" length="0">
    <dxf>
      <border outline="0">
        <right style="thin">
          <color indexed="64"/>
        </right>
      </border>
    </dxf>
  </rfmt>
  <rfmt sheetId="1" sqref="H52" start="0" length="0">
    <dxf>
      <border outline="0">
        <right style="thin">
          <color indexed="64"/>
        </right>
      </border>
    </dxf>
  </rfmt>
  <rfmt sheetId="1" sqref="I52" start="0" length="0">
    <dxf>
      <border outline="0">
        <right style="thin">
          <color indexed="64"/>
        </right>
      </border>
    </dxf>
  </rfmt>
  <rfmt sheetId="1" sqref="J52" start="0" length="0">
    <dxf>
      <border outline="0">
        <right style="thin">
          <color indexed="64"/>
        </right>
      </border>
    </dxf>
  </rfmt>
  <rfmt sheetId="1" sqref="K52" start="0" length="0">
    <dxf>
      <border outline="0">
        <right style="thin">
          <color indexed="64"/>
        </right>
      </border>
    </dxf>
  </rfmt>
  <rfmt sheetId="1" sqref="L52" start="0" length="0">
    <dxf>
      <border outline="0">
        <right style="thin">
          <color indexed="64"/>
        </right>
      </border>
    </dxf>
  </rfmt>
  <rfmt sheetId="1" sqref="M52" start="0" length="0">
    <dxf>
      <border outline="0">
        <right style="thin">
          <color indexed="64"/>
        </right>
      </border>
    </dxf>
  </rfmt>
  <rfmt sheetId="1" sqref="N52" start="0" length="0">
    <dxf>
      <border outline="0">
        <right style="thin">
          <color indexed="64"/>
        </right>
      </border>
    </dxf>
  </rfmt>
  <rfmt sheetId="1" sqref="O52" start="0" length="0">
    <dxf>
      <border outline="0">
        <right style="thin">
          <color indexed="64"/>
        </right>
      </border>
    </dxf>
  </rfmt>
  <rfmt sheetId="1" sqref="P52" start="0" length="0">
    <dxf>
      <border outline="0">
        <right style="thin">
          <color indexed="64"/>
        </right>
      </border>
    </dxf>
  </rfmt>
  <rfmt sheetId="1" sqref="Q52" start="0" length="0">
    <dxf>
      <border outline="0">
        <right style="thin">
          <color indexed="64"/>
        </right>
      </border>
    </dxf>
  </rfmt>
  <rfmt sheetId="1" sqref="R52" start="0" length="0">
    <dxf>
      <border outline="0">
        <right style="thin">
          <color indexed="64"/>
        </right>
      </border>
    </dxf>
  </rfmt>
  <rfmt sheetId="1" sqref="S52" start="0" length="0">
    <dxf>
      <border outline="0">
        <right style="thin">
          <color indexed="64"/>
        </right>
      </border>
    </dxf>
  </rfmt>
  <rfmt sheetId="1" sqref="T52" start="0" length="0">
    <dxf>
      <border outline="0">
        <right style="thin">
          <color indexed="64"/>
        </right>
      </border>
    </dxf>
  </rfmt>
  <rfmt sheetId="1" sqref="V52" start="0" length="0">
    <dxf>
      <border outline="0">
        <right style="thin">
          <color indexed="64"/>
        </right>
      </border>
    </dxf>
  </rfmt>
  <rfmt sheetId="1" sqref="W52" start="0" length="0">
    <dxf>
      <border outline="0">
        <right style="medium">
          <color indexed="64"/>
        </right>
      </border>
    </dxf>
  </rfmt>
  <rfmt sheetId="1" sqref="X52" start="0" length="0">
    <dxf>
      <border outline="0">
        <left style="thin">
          <color indexed="64"/>
        </left>
      </border>
    </dxf>
  </rfmt>
  <rdn rId="0" localSheetId="1" customView="1" name="Z_D306AA55_E2C3_4B0F_8DEC_1801FC479580_.wvu.PrintArea" hidden="1" oldHidden="1">
    <oldFormula>'tabulka EU'!$B$6:$X$191</oldFormula>
  </rdn>
  <rcv guid="{D306AA55-E2C3-4B0F-8DEC-1801FC479580}" action="delete"/>
  <rcv guid="{D306AA55-E2C3-4B0F-8DEC-1801FC47958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76" sId="1" numFmtId="4">
    <oc r="N188">
      <v>17656.93</v>
    </oc>
    <nc r="N188">
      <v>15410.03</v>
    </nc>
  </rcc>
  <rcc rId="11477" sId="1" numFmtId="4">
    <oc r="N189">
      <v>135000.24</v>
    </oc>
    <nc r="N189">
      <v>135000.24000000002</v>
    </nc>
  </rcc>
  <rcc rId="11478" sId="1" numFmtId="4">
    <oc r="N190">
      <v>15000.689999999999</v>
    </oc>
    <nc r="N190">
      <v>850</v>
    </nc>
  </rcc>
  <rcc rId="11479" sId="1" numFmtId="4">
    <oc r="N191">
      <v>4613.75</v>
    </oc>
    <nc r="N191">
      <v>613.75</v>
    </nc>
  </rcc>
  <rcc rId="11480" sId="1" numFmtId="4">
    <nc r="N195">
      <v>500</v>
    </nc>
  </rcc>
  <rcc rId="11481" sId="1" numFmtId="4">
    <oc r="N196">
      <v>15000</v>
    </oc>
    <nc r="N196">
      <v>500</v>
    </nc>
  </rcc>
  <rcc rId="11482" sId="1" numFmtId="4">
    <oc r="N197">
      <v>6727.27</v>
    </oc>
    <nc r="N197">
      <v>21409.11</v>
    </nc>
  </rcc>
  <rcc rId="11483" sId="1" numFmtId="4">
    <nc r="N198">
      <v>14438.439999999999</v>
    </nc>
  </rcc>
  <rcc rId="11484" sId="1" numFmtId="4">
    <oc r="N201">
      <v>10394.73</v>
    </oc>
    <nc r="N201">
      <v>3172.7900000000004</v>
    </nc>
  </rcc>
  <rcc rId="11485" sId="1" numFmtId="4">
    <oc r="N203">
      <v>25318.040000000005</v>
    </oc>
    <nc r="N203">
      <v>23051.63</v>
    </nc>
  </rcc>
  <rcc rId="11486" sId="1" numFmtId="4">
    <oc r="O189">
      <v>44212.683370000006</v>
    </oc>
    <nc r="O189">
      <v>82921.952139999979</v>
    </nc>
  </rcc>
  <rcc rId="11487" sId="1" numFmtId="4">
    <oc r="O191">
      <v>186.09800000000001</v>
    </oc>
    <nc r="O191">
      <v>220.22</v>
    </nc>
  </rcc>
  <rcc rId="11488" sId="1" numFmtId="4">
    <oc r="O192">
      <v>50159.540999999997</v>
    </oc>
    <nc r="O192">
      <v>68515.926999999981</v>
    </nc>
  </rcc>
  <rcc rId="11489" sId="1" numFmtId="4">
    <oc r="O193">
      <v>57.474999999999994</v>
    </oc>
    <nc r="O193">
      <v>223.85000000000002</v>
    </nc>
  </rcc>
  <rcc rId="11490" sId="1" numFmtId="4">
    <oc r="O194">
      <v>0</v>
    </oc>
    <nc r="O194">
      <v>83.641000000000005</v>
    </nc>
  </rcc>
  <rcc rId="11491" sId="1" numFmtId="4">
    <nc r="O195">
      <v>0</v>
    </nc>
  </rcc>
  <rcc rId="11492" sId="1" numFmtId="4">
    <oc r="O197">
      <v>5292.2624999999998</v>
    </oc>
    <nc r="O197">
      <v>20009.631789999999</v>
    </nc>
  </rcc>
  <rcc rId="11493" sId="1" numFmtId="4">
    <nc r="O198">
      <v>14438.430630000001</v>
    </nc>
  </rcc>
  <rcc rId="11494" sId="1" numFmtId="4">
    <oc r="O199">
      <v>23486.757460000001</v>
    </oc>
    <nc r="O199">
      <v>24457.673110000003</v>
    </nc>
  </rcc>
  <rcc rId="11495" sId="1" numFmtId="4">
    <oc r="O200">
      <v>9701.8371600000009</v>
    </oc>
    <nc r="O200">
      <v>20009.395590000004</v>
    </nc>
  </rcc>
  <rcc rId="11496" sId="1" numFmtId="4">
    <oc r="O201">
      <v>612.35140000000001</v>
    </oc>
    <nc r="O201">
      <v>2982.1647400000002</v>
    </nc>
  </rcc>
  <rcc rId="11497" sId="1" numFmtId="4">
    <oc r="O203">
      <v>18500.112560000001</v>
    </oc>
    <nc r="O203">
      <v>22981.602010000002</v>
    </nc>
  </rcc>
  <rcv guid="{D306AA55-E2C3-4B0F-8DEC-1801FC479580}" action="delete"/>
  <rcv guid="{D306AA55-E2C3-4B0F-8DEC-1801FC479580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98" sId="1" numFmtId="4">
    <oc r="N207">
      <v>15000.470000000001</v>
    </oc>
    <nc r="N207">
      <v>2000.6100000000001</v>
    </nc>
  </rcc>
  <rcc rId="11499" sId="1" numFmtId="4">
    <oc r="O207">
      <v>779.31600000000003</v>
    </oc>
    <nc r="O207">
      <v>1287.3024</v>
    </nc>
  </rcc>
  <rcc rId="11500" sId="1" numFmtId="4">
    <oc r="O209">
      <v>36.299999999999997</v>
    </oc>
    <nc r="O209">
      <v>83.52600000000001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01" sId="1" numFmtId="4">
    <oc r="N212">
      <v>5473.4400000000005</v>
    </oc>
    <nc r="N212">
      <v>4467.3100000000004</v>
    </nc>
  </rcc>
  <rcc rId="11502" sId="1" numFmtId="4">
    <oc r="N213">
      <v>65499.999999999993</v>
    </oc>
    <nc r="N213">
      <v>58199.999999999993</v>
    </nc>
  </rcc>
  <rcc rId="11503" sId="1" numFmtId="4">
    <oc r="N214">
      <v>6200</v>
    </oc>
    <nc r="N214">
      <v>11200</v>
    </nc>
  </rcc>
  <rcc rId="11504" sId="1" numFmtId="4">
    <oc r="N215">
      <v>207.32</v>
    </oc>
    <nc r="N215">
      <v>657.2</v>
    </nc>
  </rcc>
  <rcc rId="11505" sId="1" numFmtId="4">
    <oc r="O211">
      <v>2.2970000000000002</v>
    </oc>
    <nc r="O211">
      <v>238.31571000000002</v>
    </nc>
  </rcc>
  <rcc rId="11506" sId="1" numFmtId="4">
    <oc r="O212">
      <v>1408.5089699999994</v>
    </oc>
    <nc r="O212">
      <v>2115.4241900000006</v>
    </nc>
  </rcc>
  <rcc rId="11507" sId="1" numFmtId="4">
    <oc r="O213">
      <v>25454.146750000007</v>
    </oc>
    <nc r="O213">
      <v>25477.242749999998</v>
    </nc>
  </rcc>
  <rcc rId="11508" sId="1" numFmtId="4">
    <oc r="O215">
      <v>207.31956</v>
    </oc>
    <nc r="O215">
      <v>657.19020999999998</v>
    </nc>
  </rcc>
  <rcc rId="11509" sId="1" numFmtId="4">
    <oc r="O216">
      <v>0</v>
    </oc>
    <nc r="O216">
      <v>258.60000000000002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0" sId="1" numFmtId="4">
    <oc r="N219">
      <v>1149.0500000000002</v>
    </oc>
    <nc r="N219">
      <v>1148.0700000000002</v>
    </nc>
  </rcc>
  <rcc rId="11511" sId="1" numFmtId="4">
    <oc r="N221">
      <v>8505.4500000000007</v>
    </oc>
    <nc r="N221">
      <v>7912.84</v>
    </nc>
  </rcc>
  <rcc rId="11512" sId="1" numFmtId="4">
    <oc r="N222">
      <v>1018.6400000000001</v>
    </oc>
    <nc r="N222">
      <v>806.81999999999994</v>
    </nc>
  </rcc>
  <rcc rId="11513" sId="1" numFmtId="4">
    <oc r="N223">
      <v>1999.9999999999998</v>
    </oc>
    <nc r="N223">
      <v>920</v>
    </nc>
  </rcc>
  <rcc rId="11514" sId="1" numFmtId="4">
    <oc r="N225">
      <v>1500</v>
    </oc>
    <nc r="N225">
      <v>0</v>
    </nc>
  </rcc>
  <rcc rId="11515" sId="1" numFmtId="4">
    <oc r="O221">
      <v>4899.7804100000003</v>
    </oc>
    <nc r="O221">
      <v>7852.4543599999997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6" sId="1">
    <oc r="B230" t="inlineStr">
      <is>
        <t xml:space="preserve">Pozn.: (1) Odhad předpokládaných výdajů pro rok 2014. </t>
      </is>
    </oc>
    <nc r="B230" t="inlineStr">
      <is>
        <t xml:space="preserve">Pozn.: (1)  Odhad předpokládaných výdajů pro rok 2014 včetně předpokládaného objemu převodů finančních prostředků do roku 2015. 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7" sId="1" numFmtId="4">
    <oc r="F13">
      <v>593000.48</v>
    </oc>
    <nc r="F13">
      <v>554275</v>
    </nc>
  </rcc>
  <rcc rId="11518" sId="1" numFmtId="4">
    <oc r="F18">
      <v>121385.37000000001</v>
    </oc>
    <nc r="F18">
      <v>117752.41</v>
    </nc>
  </rcc>
  <rcc rId="11519" sId="1" numFmtId="4">
    <oc r="F20">
      <v>114220.2</v>
    </oc>
    <nc r="F20">
      <v>113621.57</v>
    </nc>
  </rcc>
  <rcv guid="{D306AA55-E2C3-4B0F-8DEC-1801FC479580}" action="delete"/>
  <rcv guid="{D306AA55-E2C3-4B0F-8DEC-1801FC479580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20" sId="1" numFmtId="4">
    <oc r="F22">
      <v>101999.67000000001</v>
    </oc>
    <nc r="F22">
      <v>106999.34</v>
    </nc>
  </rcc>
  <rcc rId="11521" sId="1" numFmtId="4">
    <oc r="F23">
      <v>251999.97999999998</v>
    </oc>
    <nc r="F23">
      <v>251999.87</v>
    </nc>
  </rcc>
  <rcc rId="11522" sId="1" numFmtId="4">
    <oc r="F24">
      <v>113774.06</v>
    </oc>
    <nc r="F24">
      <v>106274.06</v>
    </nc>
  </rcc>
  <rcc rId="11523" sId="1" numFmtId="4">
    <oc r="F29">
      <v>105000</v>
    </oc>
    <nc r="F29">
      <v>90000.14</v>
    </nc>
  </rcc>
  <rcc rId="11524" sId="1" numFmtId="4">
    <oc r="F30">
      <v>548705.72</v>
    </oc>
    <nc r="F30">
      <v>402705.51</v>
    </nc>
  </rcc>
  <rcc rId="11525" sId="1" numFmtId="4">
    <oc r="F31">
      <v>162501.6</v>
    </oc>
    <nc r="F31">
      <v>89999.510000000009</v>
    </nc>
  </rcc>
  <rcc rId="11526" sId="1" numFmtId="4">
    <oc r="F32">
      <v>121000.81</v>
    </oc>
    <nc r="F32">
      <v>71000.25</v>
    </nc>
  </rcc>
  <rcc rId="11527" sId="1" numFmtId="4">
    <oc r="F33">
      <v>168001.43</v>
    </oc>
    <nc r="F33">
      <v>130000.38</v>
    </nc>
  </rcc>
  <rcc rId="11528" sId="1" numFmtId="4">
    <oc r="F34">
      <v>130000</v>
    </oc>
    <nc r="F34">
      <v>82000</v>
    </nc>
  </rcc>
  <rcc rId="11529" sId="1" numFmtId="4">
    <oc r="F35">
      <v>295172</v>
    </oc>
    <nc r="F35">
      <v>190000</v>
    </nc>
  </rcc>
  <rcc rId="11530" sId="1" numFmtId="4">
    <oc r="F36">
      <v>100179</v>
    </oc>
    <nc r="F36">
      <v>60000</v>
    </nc>
  </rcc>
  <rcc rId="11531" sId="1" numFmtId="4">
    <nc r="F37">
      <v>20000</v>
    </nc>
  </rcc>
  <rcc rId="11532" sId="1" numFmtId="4">
    <nc r="F38">
      <v>9000</v>
    </nc>
  </rcc>
  <rcc rId="11533" sId="1" numFmtId="4">
    <oc r="F39">
      <v>11000.19333</v>
    </oc>
    <nc r="F39">
      <v>9127.3633300000001</v>
    </nc>
  </rcc>
  <rcv guid="{D306AA55-E2C3-4B0F-8DEC-1801FC479580}" action="delete"/>
  <rcv guid="{D306AA55-E2C3-4B0F-8DEC-1801FC479580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34" sId="1" numFmtId="4">
    <oc r="T13">
      <v>97579</v>
    </oc>
    <nc r="T13">
      <v>87660</v>
    </nc>
  </rcc>
  <rcc rId="11535" sId="1" numFmtId="4">
    <oc r="T14">
      <v>234500</v>
    </oc>
    <nc r="T14">
      <v>259500</v>
    </nc>
  </rcc>
  <rcc rId="11536" sId="1" numFmtId="4">
    <oc r="T19">
      <v>27376</v>
    </oc>
    <nc r="T19">
      <v>30377</v>
    </nc>
  </rcc>
  <rcc rId="11537" sId="1" numFmtId="4">
    <oc r="T20">
      <v>40859</v>
    </oc>
    <nc r="T20">
      <v>30859</v>
    </nc>
  </rcc>
  <rcc rId="11538" sId="1" numFmtId="4">
    <oc r="T22">
      <v>39803</v>
    </oc>
    <nc r="T22">
      <v>59803</v>
    </nc>
  </rcc>
  <rcc rId="11539" sId="1" numFmtId="4">
    <oc r="T26">
      <v>118100</v>
    </oc>
    <nc r="T26">
      <v>58100</v>
    </nc>
  </rcc>
  <rcc rId="11540" sId="1" numFmtId="4">
    <oc r="T29">
      <v>78880</v>
    </oc>
    <nc r="T29">
      <v>79880</v>
    </nc>
  </rcc>
  <rcc rId="11541" sId="1" numFmtId="4">
    <oc r="T30">
      <v>469350</v>
    </oc>
    <nc r="T30">
      <v>401150</v>
    </nc>
  </rcc>
  <rcc rId="11542" sId="1" numFmtId="4">
    <oc r="T31">
      <v>72475</v>
    </oc>
    <nc r="T31">
      <v>69973</v>
    </nc>
  </rcc>
  <rcc rId="11543" sId="1" numFmtId="4">
    <oc r="T32">
      <v>39834</v>
    </oc>
    <nc r="T32">
      <v>69833</v>
    </nc>
  </rcc>
  <rcc rId="11544" sId="1" numFmtId="4">
    <oc r="T33">
      <v>32140</v>
    </oc>
    <nc r="T33">
      <v>128971</v>
    </nc>
  </rcc>
  <rcc rId="11545" sId="1" numFmtId="4">
    <oc r="T34">
      <v>129200</v>
    </oc>
    <nc r="T34">
      <v>81200</v>
    </nc>
  </rcc>
  <rcc rId="11546" sId="1" numFmtId="4">
    <oc r="T35">
      <v>294172</v>
    </oc>
    <nc r="T35">
      <v>189000</v>
    </nc>
  </rcc>
  <rcc rId="11547" sId="1" numFmtId="4">
    <oc r="T36">
      <v>99179</v>
    </oc>
    <nc r="T36">
      <v>59000</v>
    </nc>
  </rcc>
  <rcc rId="11548" sId="1" numFmtId="4">
    <nc r="T37">
      <v>0</v>
    </nc>
  </rcc>
  <rcc rId="11549" sId="1" numFmtId="4">
    <nc r="T38">
      <v>0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50" sId="1" numFmtId="4">
    <oc r="F43">
      <v>100500</v>
    </oc>
    <nc r="F43">
      <v>120500</v>
    </nc>
  </rcc>
  <rcc rId="11551" sId="1" numFmtId="4">
    <oc r="F44">
      <v>100500</v>
    </oc>
    <nc r="F44">
      <v>108400</v>
    </nc>
  </rcc>
  <rcc rId="11552" sId="1" numFmtId="4">
    <oc r="F45">
      <v>385000.96000000002</v>
    </oc>
    <nc r="F45">
      <v>250043.96</v>
    </nc>
  </rcc>
  <rcc rId="11553" sId="1" numFmtId="4">
    <oc r="F46">
      <v>11000</v>
    </oc>
    <nc r="F46">
      <v>30500</v>
    </nc>
  </rcc>
  <rcc rId="11554" sId="1" numFmtId="4">
    <oc r="F47">
      <v>230000</v>
    </oc>
    <nc r="F47">
      <v>250000</v>
    </nc>
  </rcc>
  <rcc rId="11555" sId="1" numFmtId="4">
    <oc r="F48">
      <v>100500</v>
    </oc>
    <nc r="F48">
      <v>143500</v>
    </nc>
  </rcc>
  <rcc rId="11556" sId="1" numFmtId="4">
    <oc r="F49">
      <v>9381.6299999999992</v>
    </oc>
    <nc r="F49">
      <v>9300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57" sId="1" numFmtId="4">
    <oc r="T43">
      <v>100000</v>
    </oc>
    <nc r="T43">
      <v>120000</v>
    </nc>
  </rcc>
  <rcc rId="11558" sId="1" numFmtId="4">
    <oc r="T44">
      <v>100000</v>
    </oc>
    <nc r="T44">
      <v>107900</v>
    </nc>
  </rcc>
  <rcc rId="11559" sId="1" numFmtId="4">
    <oc r="T45">
      <v>274957</v>
    </oc>
    <nc r="T45">
      <v>200000</v>
    </nc>
  </rcc>
  <rcc rId="11560" sId="1" numFmtId="4">
    <oc r="T46">
      <v>5250</v>
    </oc>
    <nc r="T46">
      <v>25500</v>
    </nc>
  </rcc>
  <rcc rId="11561" sId="1" numFmtId="4">
    <oc r="T47">
      <v>215000</v>
    </oc>
    <nc r="T47">
      <v>232300</v>
    </nc>
  </rcc>
  <rcc rId="11562" sId="1" numFmtId="4">
    <oc r="T48">
      <v>100000</v>
    </oc>
    <nc r="T48">
      <v>143000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24" sId="1">
    <nc r="P52">
      <f>O52/N52*100</f>
    </nc>
  </rcc>
  <rcc rId="10925" sId="1">
    <nc r="M52">
      <f>SUM(G52:L52)</f>
    </nc>
  </rcc>
  <rcc rId="10926" sId="1">
    <nc r="W52">
      <f>SUM(T52:V52)</f>
    </nc>
  </rcc>
  <rcc rId="10927" sId="1">
    <nc r="Y52">
      <f>F52-(M52+S52+W52)</f>
    </nc>
  </rcc>
  <rfmt sheetId="1" sqref="Y53:Z53" start="0" length="0">
    <dxf>
      <fill>
        <patternFill patternType="none">
          <bgColor indexed="65"/>
        </patternFill>
      </fill>
    </dxf>
  </rfmt>
  <rfmt sheetId="1" sqref="Y39:AA47" start="0" length="0">
    <dxf>
      <fill>
        <patternFill patternType="none">
          <bgColor indexed="65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63" sId="1" numFmtId="4">
    <oc r="T52">
      <v>5565</v>
    </oc>
    <nc r="T52">
      <v>3878</v>
    </nc>
  </rcc>
  <rcc rId="11564" sId="1" numFmtId="4">
    <nc r="T55">
      <v>9200</v>
    </nc>
  </rcc>
  <rcc rId="11565" sId="1">
    <oc r="T50">
      <f>SUM(T51:T54)</f>
    </oc>
    <nc r="T50">
      <f>SUM(T51:T55)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66" sId="1" numFmtId="4">
    <oc r="F51">
      <v>19209.41</v>
    </oc>
    <nc r="F51">
      <v>18010.059999999998</v>
    </nc>
  </rcc>
  <rcc rId="11567" sId="1" numFmtId="4">
    <oc r="F52">
      <v>22789.58</v>
    </oc>
    <nc r="F52">
      <v>22789.68</v>
    </nc>
  </rcc>
  <rcc rId="11568" sId="1" numFmtId="4">
    <nc r="F55">
      <v>9700</v>
    </nc>
  </rcc>
  <rcc rId="11569" sId="1">
    <oc r="F50">
      <f>SUM(F51:F55)</f>
    </oc>
    <nc r="F50">
      <f>SUM(F51:F55)</f>
    </nc>
  </rcc>
  <rfmt sheetId="1" sqref="A60:A61" start="0" length="0">
    <dxf>
      <fill>
        <patternFill>
          <bgColor indexed="10"/>
        </patternFill>
      </fill>
    </dxf>
  </rfmt>
  <rcc rId="11570" sId="1" numFmtId="4">
    <oc r="F57">
      <v>1500</v>
    </oc>
    <nc r="F57">
      <v>876.82000000000016</v>
    </nc>
  </rcc>
  <rcc rId="11571" sId="1" numFmtId="4">
    <nc r="F58">
      <v>200</v>
    </nc>
  </rcc>
  <rcc rId="11572" sId="1" numFmtId="4">
    <oc r="F59">
      <v>8422.01</v>
    </oc>
    <nc r="F59">
      <v>6976.82</v>
    </nc>
  </rcc>
  <rcc rId="11573" sId="1" numFmtId="4">
    <oc r="F62">
      <v>2423</v>
    </oc>
    <nc r="F62">
      <v>2623.02</v>
    </nc>
  </rcc>
  <rcc rId="11574" sId="1" numFmtId="4">
    <oc r="F63">
      <f>M63+S63+W63</f>
    </oc>
    <nc r="F63">
      <v>75703.03</v>
    </nc>
  </rcc>
  <rfmt sheetId="1" sqref="F60:F61" start="0" length="0">
    <dxf>
      <fill>
        <patternFill patternType="solid">
          <bgColor indexed="10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64" start="0" length="0">
    <dxf>
      <fill>
        <patternFill patternType="solid">
          <bgColor indexed="10"/>
        </patternFill>
      </fill>
    </dxf>
  </rfmt>
  <rcc rId="11575" sId="1" numFmtId="4">
    <nc r="T58">
      <v>0</v>
    </nc>
  </rcc>
  <rfmt sheetId="1" sqref="T60:W61" start="0" length="0">
    <dxf>
      <fill>
        <patternFill patternType="solid">
          <bgColor indexed="10"/>
        </patternFill>
      </fill>
    </dxf>
  </rfmt>
  <rcc rId="11576" sId="1" numFmtId="4">
    <oc r="T62">
      <v>300</v>
    </oc>
    <nc r="T62">
      <v>500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U64:V64" start="0" length="0">
    <dxf>
      <fill>
        <patternFill patternType="solid">
          <bgColor indexed="10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8" start="0" length="0">
    <dxf>
      <fill>
        <patternFill>
          <bgColor indexed="10"/>
        </patternFill>
      </fill>
    </dxf>
  </rfmt>
  <rfmt sheetId="1" sqref="A90" start="0" length="0">
    <dxf>
      <fill>
        <patternFill>
          <bgColor indexed="10"/>
        </patternFill>
      </fill>
    </dxf>
  </rfmt>
  <rfmt sheetId="1" sqref="A90" start="0" length="0">
    <dxf>
      <fill>
        <patternFill>
          <bgColor indexed="50"/>
        </patternFill>
      </fill>
    </dxf>
  </rfmt>
  <rcc rId="11577" sId="1" numFmtId="4">
    <oc r="T66">
      <v>0</v>
    </oc>
    <nc r="T66">
      <v>2000</v>
    </nc>
  </rcc>
  <rcc rId="11578" sId="1" numFmtId="4">
    <oc r="T67">
      <v>18405</v>
    </oc>
    <nc r="T67">
      <v>16405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79" sId="1" numFmtId="4">
    <oc r="T72">
      <v>0</v>
    </oc>
    <nc r="T72">
      <v>15300</v>
    </nc>
  </rcc>
  <rcc rId="11580" sId="1" numFmtId="4">
    <oc r="T75">
      <v>6650</v>
    </oc>
    <nc r="T75">
      <v>3500</v>
    </nc>
  </rcc>
  <rcc rId="11581" sId="1" numFmtId="4">
    <oc r="T78">
      <v>10600</v>
    </oc>
    <nc r="T78">
      <v>15353</v>
    </nc>
  </rcc>
  <rcc rId="11582" sId="1" numFmtId="4">
    <nc r="T79">
      <v>9700</v>
    </nc>
  </rcc>
  <rcc rId="11583" sId="1" numFmtId="4">
    <oc r="T80">
      <v>5000</v>
    </oc>
    <nc r="T80">
      <v>1000</v>
    </nc>
  </rcc>
  <rcc rId="11584" sId="1" numFmtId="4">
    <oc r="T81">
      <v>3000</v>
    </oc>
    <nc r="T81">
      <v>1000</v>
    </nc>
  </rcc>
  <rcc rId="11585" sId="1" numFmtId="4">
    <oc r="T82">
      <v>5000</v>
    </oc>
    <nc r="T82">
      <v>0</v>
    </nc>
  </rcc>
  <rcc rId="11586" sId="1" numFmtId="4">
    <oc r="T83">
      <v>3000</v>
    </oc>
    <nc r="T83">
      <v>0</v>
    </nc>
  </rcc>
  <rcc rId="11587" sId="1" numFmtId="4">
    <oc r="T84">
      <v>1200</v>
    </oc>
    <nc r="T84">
      <v>0</v>
    </nc>
  </rcc>
  <rcc rId="11588" sId="1" numFmtId="4">
    <oc r="T85">
      <v>4679.28</v>
    </oc>
    <nc r="T85">
      <v>2000</v>
    </nc>
  </rcc>
  <rcc rId="11589" sId="1" numFmtId="4">
    <oc r="T86">
      <v>8805.7800000000007</v>
    </oc>
    <nc r="T86">
      <v>0</v>
    </nc>
  </rcc>
  <rcc rId="11590" sId="1" numFmtId="4">
    <oc r="T88">
      <v>42943.34</v>
    </oc>
    <nc r="T88">
      <v>4000</v>
    </nc>
  </rcc>
  <rcc rId="11591" sId="1" numFmtId="4">
    <nc r="T90">
      <v>0</v>
    </nc>
  </rcc>
  <rcc rId="11592" sId="1" numFmtId="4">
    <oc r="T89">
      <v>6000</v>
    </oc>
    <nc r="T89">
      <v>2000</v>
    </nc>
  </rcc>
  <rcc rId="11593" sId="1" numFmtId="4">
    <oc r="T91">
      <v>0</v>
    </oc>
    <nc r="T91">
      <v>1000</v>
    </nc>
  </rcc>
  <rcc rId="11594" sId="1" numFmtId="4">
    <oc r="T92">
      <v>11580</v>
    </oc>
    <nc r="T92">
      <v>12481</v>
    </nc>
  </rcc>
  <rcc rId="11595" sId="1" numFmtId="4">
    <oc r="T93">
      <v>30129</v>
    </oc>
    <nc r="T93">
      <v>50000</v>
    </nc>
  </rcc>
  <rcc rId="11596" sId="1" numFmtId="4">
    <oc r="T96">
      <v>23861</v>
    </oc>
    <nc r="T96">
      <v>27860</v>
    </nc>
  </rcc>
  <rcc rId="11597" sId="1" numFmtId="4">
    <oc r="T97">
      <v>7214</v>
    </oc>
    <nc r="T97">
      <v>8373</v>
    </nc>
  </rcc>
  <rcc rId="11598" sId="1" numFmtId="4">
    <oc r="T98">
      <v>34656</v>
    </oc>
    <nc r="T98">
      <v>44656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99" sId="1" numFmtId="4">
    <oc r="F69">
      <v>26912.63</v>
    </oc>
    <nc r="F69">
      <v>26912.629999999997</v>
    </nc>
  </rcc>
  <rcc rId="11600" sId="1" numFmtId="4">
    <oc r="F72">
      <v>17053.21</v>
    </oc>
    <nc r="F72">
      <v>22355.4</v>
    </nc>
  </rcc>
  <rcc rId="11601" sId="1" numFmtId="4">
    <oc r="F73">
      <v>10946.17</v>
    </oc>
    <nc r="F73">
      <v>10524.59</v>
    </nc>
  </rcc>
  <rcc rId="11602" sId="1" numFmtId="4">
    <oc r="F74">
      <v>6894.61</v>
    </oc>
    <nc r="F74">
      <v>6510.47</v>
    </nc>
  </rcc>
  <rcc rId="11603" sId="1" numFmtId="4">
    <oc r="F75">
      <v>16150</v>
    </oc>
    <nc r="F75">
      <v>13000</v>
    </nc>
  </rcc>
  <rcc rId="11604" sId="1" numFmtId="4">
    <oc r="F78">
      <v>19199.990000000002</v>
    </oc>
    <nc r="F78">
      <v>19200.11</v>
    </nc>
  </rcc>
  <rcc rId="11605" sId="1" numFmtId="4">
    <nc r="F79">
      <v>10000</v>
    </nc>
  </rcc>
  <rcc rId="11606" sId="1" numFmtId="4">
    <oc r="F80">
      <v>15700</v>
    </oc>
    <nc r="F80">
      <v>4791.2800000000007</v>
    </nc>
  </rcc>
  <rcc rId="11607" sId="1" numFmtId="4">
    <oc r="F81">
      <v>8640</v>
    </oc>
    <nc r="F81">
      <v>5480.1399999999994</v>
    </nc>
  </rcc>
  <rcc rId="11608" sId="1" numFmtId="4">
    <oc r="F82">
      <v>12000</v>
    </oc>
    <nc r="F82">
      <v>3332.8</v>
    </nc>
  </rcc>
  <rcc rId="11609" sId="1" numFmtId="4">
    <oc r="F83">
      <v>9600</v>
    </oc>
    <nc r="F83">
      <v>3354.25</v>
    </nc>
  </rcc>
  <rcc rId="11610" sId="1" numFmtId="4">
    <oc r="F84">
      <v>5148</v>
    </oc>
    <nc r="F84">
      <v>2040.16</v>
    </nc>
  </rcc>
  <rcc rId="11611" sId="1" numFmtId="4">
    <oc r="F85">
      <v>13105.71</v>
    </oc>
    <nc r="F85">
      <v>6426.44</v>
    </nc>
  </rcc>
  <rcc rId="11612" sId="1" numFmtId="4">
    <oc r="F86">
      <v>33394.730000000003</v>
    </oc>
    <nc r="F86">
      <v>18114.809999999998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9:F95" start="0" length="0">
    <dxf>
      <fill>
        <patternFill patternType="solid">
          <bgColor indexed="10"/>
        </patternFill>
      </fill>
    </dxf>
  </rfmt>
  <rcc rId="11613" sId="1" numFmtId="4">
    <oc r="F96">
      <v>32271.95</v>
    </oc>
    <nc r="F96">
      <v>33456.379999999997</v>
    </nc>
  </rcc>
  <rcc rId="11614" sId="1" numFmtId="4">
    <oc r="F97">
      <v>10539.99</v>
    </oc>
    <nc r="F97">
      <v>10495.41</v>
    </nc>
  </rcc>
  <rfmt sheetId="1" sqref="F99" start="0" length="0">
    <dxf>
      <fill>
        <patternFill patternType="solid">
          <bgColor indexed="10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7:A130" start="0" length="0">
    <dxf>
      <fill>
        <patternFill>
          <bgColor indexed="13"/>
        </patternFill>
      </fill>
    </dxf>
  </rfmt>
  <rfmt sheetId="1" sqref="A127:A130" start="0" length="0">
    <dxf>
      <fill>
        <patternFill>
          <bgColor indexed="10"/>
        </patternFill>
      </fill>
    </dxf>
  </rfmt>
  <rfmt sheetId="1" sqref="A132:A135" start="0" length="0">
    <dxf>
      <fill>
        <patternFill>
          <bgColor indexed="10"/>
        </patternFill>
      </fill>
    </dxf>
  </rfmt>
  <rfmt sheetId="1" sqref="A137:A139" start="0" length="0">
    <dxf>
      <fill>
        <patternFill>
          <bgColor indexed="10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15" sId="1" numFmtId="4">
    <oc r="F102">
      <v>46869.19</v>
    </oc>
    <nc r="F102">
      <v>54306.06</v>
    </nc>
  </rcc>
  <rcc rId="11616" sId="1" numFmtId="4">
    <oc r="F103">
      <v>36737.74</v>
    </oc>
    <nc r="F103">
      <v>53428.61</v>
    </nc>
  </rcc>
  <rcc rId="11617" sId="1" numFmtId="4">
    <oc r="F104">
      <v>64505.25</v>
    </oc>
    <nc r="F104">
      <v>64587.95</v>
    </nc>
  </rcc>
  <rcc rId="11618" sId="1" numFmtId="4">
    <oc r="F105">
      <v>6484.51</v>
    </oc>
    <nc r="F105">
      <v>5661.69</v>
    </nc>
  </rcc>
  <rcc rId="11619" sId="1" numFmtId="4">
    <oc r="F108">
      <v>10000</v>
    </oc>
    <nc r="F108">
      <v>9800</v>
    </nc>
  </rcc>
  <rcc rId="11620" sId="1" numFmtId="4">
    <oc r="F109">
      <v>10000</v>
    </oc>
    <nc r="F109">
      <v>9900</v>
    </nc>
  </rcc>
  <rcc rId="11621" sId="1" numFmtId="4">
    <oc r="F110">
      <v>10000</v>
    </oc>
    <nc r="F110">
      <v>9900</v>
    </nc>
  </rcc>
  <rcc rId="11622" sId="1" numFmtId="4">
    <oc r="F114">
      <v>19007.77</v>
    </oc>
    <nc r="F114">
      <v>19007.769999999997</v>
    </nc>
  </rcc>
  <rcc rId="11623" sId="1" numFmtId="4">
    <oc r="F115">
      <v>24769.829999999998</v>
    </oc>
    <nc r="F115">
      <v>24769.83</v>
    </nc>
  </rcc>
  <rcc rId="11624" sId="1" numFmtId="4">
    <oc r="F118">
      <v>9921.9599999999991</v>
    </oc>
    <nc r="F118">
      <v>9651.08</v>
    </nc>
  </rcc>
  <rcc rId="11625" sId="1" numFmtId="4">
    <oc r="F121">
      <v>16000</v>
    </oc>
    <nc r="F121">
      <v>16000.83</v>
    </nc>
  </rcc>
  <rcc rId="11626" sId="1" numFmtId="4">
    <oc r="F122">
      <v>9476.65</v>
    </oc>
    <nc r="F122">
      <v>8754.02</v>
    </nc>
  </rcc>
  <rcc rId="11627" sId="1" numFmtId="4">
    <oc r="F126">
      <v>9441</v>
    </oc>
    <nc r="F126">
      <v>7703.75</v>
    </nc>
  </rcc>
  <rcv guid="{D306AA55-E2C3-4B0F-8DEC-1801FC479580}" action="delete"/>
  <rcv guid="{D306AA55-E2C3-4B0F-8DEC-1801FC47958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28" sId="1" ref="A37:XFD37" action="insertRow">
    <undo index="0" exp="area" ref3D="1" dr="$C$1:$E$65536" dn="Z_AD95E9ED_B808_42EB_814A_3F2CD9A42EDF_.wvu.Cols" sId="1"/>
    <undo index="4" exp="area" ref3D="1" dr="$A$165:$IV$165" dn="Z_979DB2FE_B526_4EE3_9CD4_A9E29A987073_.wvu.Rows" sId="1"/>
    <undo index="2" exp="area" ref3D="1" dr="$A$147:$IV$147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5:$IV$165" dn="Z_7025D35C_B0E6_4D5E_9074_EED2BB5802F4_.wvu.Rows" sId="1"/>
    <undo index="2" exp="area" ref3D="1" dr="$A$147:$IV$147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5:$IV$165" dn="Z_D306AA55_E2C3_4B0F_8DEC_1801FC479580_.wvu.Rows" sId="1"/>
    <undo index="4" exp="area" ref3D="1" dr="$A$147:$IV$147" dn="Z_D306AA55_E2C3_4B0F_8DEC_1801FC479580_.wvu.Rows" sId="1"/>
  </rrc>
  <rrc rId="10929" sId="1" ref="A37:XFD37" action="insertRow">
    <undo index="0" exp="area" ref3D="1" dr="$C$1:$E$65536" dn="Z_AD95E9ED_B808_42EB_814A_3F2CD9A42EDF_.wvu.Cols" sId="1"/>
    <undo index="4" exp="area" ref3D="1" dr="$A$166:$IV$166" dn="Z_979DB2FE_B526_4EE3_9CD4_A9E29A987073_.wvu.Rows" sId="1"/>
    <undo index="2" exp="area" ref3D="1" dr="$A$148:$IV$148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6:$IV$166" dn="Z_7025D35C_B0E6_4D5E_9074_EED2BB5802F4_.wvu.Rows" sId="1"/>
    <undo index="2" exp="area" ref3D="1" dr="$A$148:$IV$148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6:$IV$166" dn="Z_D306AA55_E2C3_4B0F_8DEC_1801FC479580_.wvu.Rows" sId="1"/>
    <undo index="4" exp="area" ref3D="1" dr="$A$148:$IV$148" dn="Z_D306AA55_E2C3_4B0F_8DEC_1801FC479580_.wvu.Rows" sId="1"/>
  </rrc>
  <rcc rId="10930" sId="1" numFmtId="4">
    <nc r="A37">
      <v>2618</v>
    </nc>
  </rcc>
  <rcc rId="10931" sId="1" numFmtId="4">
    <nc r="A38">
      <v>2619</v>
    </nc>
  </rcc>
  <rrc rId="10932" sId="1" ref="A40:XFD40" action="insertRow">
    <undo index="0" exp="area" ref3D="1" dr="$C$1:$E$65536" dn="Z_AD95E9ED_B808_42EB_814A_3F2CD9A42EDF_.wvu.Cols" sId="1"/>
    <undo index="4" exp="area" ref3D="1" dr="$A$167:$IV$167" dn="Z_979DB2FE_B526_4EE3_9CD4_A9E29A987073_.wvu.Rows" sId="1"/>
    <undo index="2" exp="area" ref3D="1" dr="$A$149:$IV$149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7:$IV$167" dn="Z_7025D35C_B0E6_4D5E_9074_EED2BB5802F4_.wvu.Rows" sId="1"/>
    <undo index="2" exp="area" ref3D="1" dr="$A$149:$IV$149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7:$IV$167" dn="Z_D306AA55_E2C3_4B0F_8DEC_1801FC479580_.wvu.Rows" sId="1"/>
    <undo index="4" exp="area" ref3D="1" dr="$A$149:$IV$149" dn="Z_D306AA55_E2C3_4B0F_8DEC_1801FC479580_.wvu.Rows" sId="1"/>
  </rrc>
  <rcc rId="10933" sId="1" numFmtId="4">
    <nc r="A40">
      <v>2882</v>
    </nc>
  </rcc>
  <rcc rId="10934" sId="1">
    <nc r="M37">
      <f>SUM(G37:L37)</f>
    </nc>
  </rcc>
  <rcc rId="10935" sId="1">
    <nc r="M38">
      <f>SUM(G38:L38)</f>
    </nc>
  </rcc>
  <rcc rId="10936" sId="1">
    <nc r="M40">
      <f>SUM(G40:L40)</f>
    </nc>
  </rcc>
  <rcc rId="10937" sId="1">
    <nc r="P37">
      <f>O37/N37*100</f>
    </nc>
  </rcc>
  <rcc rId="10938" sId="1">
    <nc r="P38">
      <f>O38/N38*100</f>
    </nc>
  </rcc>
  <rcc rId="10939" sId="1">
    <nc r="P40">
      <f>O40/N40*100</f>
    </nc>
  </rcc>
  <rcc rId="10940" sId="1">
    <nc r="W37">
      <f>SUM(T37:V37)</f>
    </nc>
  </rcc>
  <rcc rId="10941" sId="1">
    <nc r="W38">
      <f>SUM(T38:V38)</f>
    </nc>
  </rcc>
  <rcc rId="10942" sId="1">
    <nc r="W40">
      <f>SUM(T40:V40)</f>
    </nc>
  </rcc>
  <rcc rId="10943" sId="1">
    <nc r="Y37">
      <f>F37-(M37+S37+W37)</f>
    </nc>
  </rcc>
  <rcc rId="10944" sId="1">
    <nc r="Y38">
      <f>F38-(M38+S38+W38)</f>
    </nc>
  </rcc>
  <rcc rId="10945" sId="1">
    <oc r="Y39">
      <f>F39-(M39+S39+W39)</f>
    </oc>
    <nc r="Y39">
      <f>F39-(M39+S39+W39)</f>
    </nc>
  </rcc>
  <rcc rId="10946" sId="1">
    <nc r="Y40">
      <f>F40-(M40+S40+W40)</f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28" sId="1" numFmtId="4">
    <nc r="F131">
      <v>1722.39</v>
    </nc>
  </rcc>
  <rfmt sheetId="1" sqref="F140" start="0" length="0">
    <dxf>
      <fill>
        <patternFill patternType="solid">
          <bgColor indexed="10"/>
        </patternFill>
      </fill>
    </dxf>
  </rfmt>
  <rcc rId="11629" sId="1" numFmtId="4">
    <oc r="F141">
      <v>1883.0000000000002</v>
    </oc>
    <nc r="F141">
      <v>1344.87</v>
    </nc>
  </rcc>
  <rcc rId="11630" sId="1" numFmtId="4">
    <oc r="F142">
      <v>119828.96</v>
    </oc>
    <nc r="F142">
      <v>129690.97</v>
    </nc>
  </rcc>
  <rfmt sheetId="1" sqref="F143" start="0" length="0">
    <dxf>
      <fill>
        <patternFill patternType="solid">
          <bgColor indexed="10"/>
        </patternFill>
      </fill>
    </dxf>
  </rfmt>
  <rcc rId="11631" sId="1" numFmtId="4">
    <nc r="F145">
      <v>22161.73</v>
    </nc>
  </rcc>
  <rcc rId="11632" sId="1" numFmtId="4">
    <nc r="F146">
      <v>26787.190000000002</v>
    </nc>
  </rcc>
  <rcc rId="11633" sId="1" numFmtId="4">
    <nc r="F147">
      <v>20694.29</v>
    </nc>
  </rcc>
  <rcc rId="11634" sId="1" numFmtId="4">
    <nc r="F148">
      <v>28404.17</v>
    </nc>
  </rcc>
  <rcc rId="11635" sId="1" numFmtId="4">
    <nc r="F149">
      <v>46697.18</v>
    </nc>
  </rcc>
  <rcc rId="11636" sId="1" numFmtId="4">
    <nc r="F150">
      <v>5449.41</v>
    </nc>
  </rcc>
  <rcc rId="11637" sId="1" numFmtId="4">
    <nc r="F151">
      <v>54220.11</v>
    </nc>
  </rcc>
  <rcc rId="11638" sId="1" numFmtId="4">
    <nc r="F152">
      <v>30801.48</v>
    </nc>
  </rcc>
  <rcc rId="11639" sId="1" numFmtId="4">
    <nc r="F153">
      <v>5360.61</v>
    </nc>
  </rcc>
  <rcc rId="11640" sId="1" numFmtId="4">
    <nc r="F154">
      <v>31339.11</v>
    </nc>
  </rcc>
  <rcc rId="11641" sId="1" numFmtId="4">
    <nc r="F155">
      <v>53385.88</v>
    </nc>
  </rcc>
  <rcc rId="11642" sId="1" numFmtId="4">
    <nc r="F156">
      <v>14162.46</v>
    </nc>
  </rcc>
  <rcc rId="11643" sId="1" numFmtId="4">
    <nc r="F157">
      <v>5244.82</v>
    </nc>
  </rcc>
  <rcc rId="11644" sId="1" numFmtId="4">
    <nc r="F158">
      <v>12957</v>
    </nc>
  </rcc>
  <rcc rId="11645" sId="1" numFmtId="4">
    <nc r="F159">
      <v>13761.02</v>
    </nc>
  </rcc>
  <rcc rId="11646" sId="1" numFmtId="4">
    <nc r="F160">
      <v>12632.32</v>
    </nc>
  </rcc>
  <rcc rId="11647" sId="1" numFmtId="4">
    <nc r="F161">
      <v>29512.46</v>
    </nc>
  </rcc>
  <rcc rId="11648" sId="1" numFmtId="4">
    <nc r="F162">
      <v>14465.05</v>
    </nc>
  </rcc>
  <rcc rId="11649" sId="1" numFmtId="4">
    <nc r="F163">
      <v>5008.54</v>
    </nc>
  </rcc>
  <rcc rId="11650" sId="1" numFmtId="4">
    <nc r="F164">
      <v>19337.059999999998</v>
    </nc>
  </rcc>
  <rcc rId="11651" sId="1" numFmtId="4">
    <nc r="F165">
      <v>6057.8899999999994</v>
    </nc>
  </rcc>
  <rcc rId="11652" sId="1" numFmtId="4">
    <nc r="F166">
      <v>11345.44</v>
    </nc>
  </rcc>
  <rcc rId="11653" sId="1" numFmtId="4">
    <nc r="F167">
      <v>6106.04</v>
    </nc>
  </rcc>
  <rcc rId="11654" sId="1" numFmtId="4">
    <nc r="F168">
      <v>9148.7200000000012</v>
    </nc>
  </rcc>
  <rcc rId="11655" sId="1" numFmtId="4">
    <nc r="F169">
      <v>4493.83</v>
    </nc>
  </rcc>
  <rcc rId="11656" sId="1" numFmtId="4">
    <nc r="F170">
      <v>4126.8</v>
    </nc>
  </rcc>
  <rcc rId="11657" sId="1" numFmtId="4">
    <nc r="F171">
      <v>8482.2200000000012</v>
    </nc>
  </rcc>
  <rcc rId="11658" sId="1" numFmtId="4">
    <nc r="F172">
      <v>14412.51</v>
    </nc>
  </rcc>
  <rcc rId="11659" sId="1" numFmtId="4">
    <nc r="F173">
      <v>6176.03</v>
    </nc>
  </rcc>
  <rcc rId="11660" sId="1" numFmtId="4">
    <nc r="F174">
      <v>19098.54</v>
    </nc>
  </rcc>
  <rcc rId="11661" sId="1" numFmtId="4">
    <oc r="F180">
      <v>1850</v>
    </oc>
    <nc r="F180">
      <v>1487.33</v>
    </nc>
  </rcc>
  <rcc rId="11662" sId="1" numFmtId="4">
    <nc r="F181">
      <v>424</v>
    </nc>
  </rcc>
  <rfmt sheetId="1" sqref="F183:F184" start="0" length="0">
    <dxf>
      <fill>
        <patternFill patternType="solid">
          <bgColor indexed="10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63" sId="1" numFmtId="4">
    <oc r="T102">
      <v>36322</v>
    </oc>
    <nc r="T102">
      <v>43751</v>
    </nc>
  </rcc>
  <rcc rId="11664" sId="1" numFmtId="4">
    <oc r="T103">
      <v>18977</v>
    </oc>
    <nc r="T103">
      <v>35660</v>
    </nc>
  </rcc>
  <rcc rId="11665" sId="1" numFmtId="4">
    <oc r="T104">
      <v>24000</v>
    </oc>
    <nc r="T104">
      <v>33410</v>
    </nc>
  </rcc>
  <rcc rId="11666" sId="1" numFmtId="4">
    <oc r="T108">
      <v>9500</v>
    </oc>
    <nc r="T108">
      <v>9300</v>
    </nc>
  </rcc>
  <rcc rId="11667" sId="1" numFmtId="4">
    <oc r="T109">
      <v>9500</v>
    </oc>
    <nc r="T109">
      <v>9400</v>
    </nc>
  </rcc>
  <rcc rId="11668" sId="1" numFmtId="4">
    <oc r="T110">
      <v>9500</v>
    </oc>
    <nc r="T110">
      <v>9400</v>
    </nc>
  </rcc>
  <rcc rId="11669" sId="1" numFmtId="4">
    <oc r="T121">
      <v>10000</v>
    </oc>
    <nc r="T121">
      <v>12000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0" sId="1" numFmtId="4">
    <nc r="T131">
      <v>0</v>
    </nc>
  </rcc>
  <rfmt sheetId="1" sqref="T127:W130" start="0" length="0">
    <dxf>
      <fill>
        <patternFill patternType="solid">
          <bgColor indexed="10"/>
        </patternFill>
      </fill>
    </dxf>
  </rfmt>
  <rfmt sheetId="1" sqref="T132:W135" start="0" length="0">
    <dxf>
      <fill>
        <patternFill patternType="solid">
          <bgColor indexed="10"/>
        </patternFill>
      </fill>
    </dxf>
  </rfmt>
  <rfmt sheetId="1" sqref="T137:W139" start="0" length="0">
    <dxf>
      <fill>
        <patternFill patternType="solid">
          <bgColor indexed="10"/>
        </patternFill>
      </fill>
    </dxf>
  </rfmt>
  <rcc rId="11671" sId="1" numFmtId="4">
    <oc r="T140">
      <v>45000</v>
    </oc>
    <nc r="T140">
      <v>5000</v>
    </nc>
  </rcc>
  <rcc rId="11672" sId="1" numFmtId="4">
    <oc r="T143">
      <v>487228</v>
    </oc>
    <nc r="T143">
      <v>0</v>
    </nc>
  </rcc>
  <rcc rId="11673" sId="1" numFmtId="4">
    <nc r="T145">
      <v>19147</v>
    </nc>
  </rcc>
  <rcc rId="11674" sId="1" numFmtId="4">
    <nc r="T146">
      <v>22352</v>
    </nc>
  </rcc>
  <rcc rId="11675" sId="1" numFmtId="4">
    <nc r="T147">
      <v>13813</v>
    </nc>
  </rcc>
  <rcc rId="11676" sId="1" numFmtId="4">
    <nc r="T148">
      <v>19822</v>
    </nc>
  </rcc>
  <rcc rId="11677" sId="1" numFmtId="4">
    <nc r="T149">
      <v>40452</v>
    </nc>
  </rcc>
  <rcc rId="11678" sId="1" numFmtId="4">
    <nc r="T150">
      <v>0</v>
    </nc>
  </rcc>
  <rcc rId="11679" sId="1" numFmtId="4">
    <nc r="T151">
      <v>49291</v>
    </nc>
  </rcc>
  <rcc rId="11680" sId="1" numFmtId="4">
    <nc r="T152">
      <v>25662</v>
    </nc>
  </rcc>
  <rcc rId="11681" sId="1" numFmtId="4">
    <nc r="T153">
      <v>0</v>
    </nc>
  </rcc>
  <rcc rId="11682" sId="1" numFmtId="4">
    <nc r="T154">
      <v>26513</v>
    </nc>
  </rcc>
  <rcc rId="11683" sId="1" numFmtId="4">
    <nc r="T155">
      <v>46784</v>
    </nc>
  </rcc>
  <rcc rId="11684" sId="1" numFmtId="4">
    <nc r="T156">
      <v>9875</v>
    </nc>
  </rcc>
  <rcc rId="11685" sId="1" numFmtId="4">
    <nc r="T157">
      <v>0</v>
    </nc>
  </rcc>
  <rcc rId="11686" sId="1" numFmtId="4">
    <nc r="T158">
      <v>9717</v>
    </nc>
  </rcc>
  <rcc rId="11687" sId="1" numFmtId="4">
    <nc r="T159">
      <v>8510</v>
    </nc>
  </rcc>
  <rcc rId="11688" sId="1" numFmtId="4">
    <nc r="T160">
      <v>7555</v>
    </nc>
  </rcc>
  <rcc rId="11689" sId="1" numFmtId="4">
    <nc r="T161">
      <v>24829</v>
    </nc>
  </rcc>
  <rcc rId="11690" sId="1" numFmtId="4">
    <nc r="T162">
      <v>9150</v>
    </nc>
  </rcc>
  <rcc rId="11691" sId="1" numFmtId="4">
    <nc r="T163">
      <v>0</v>
    </nc>
  </rcc>
  <rcc rId="11692" sId="1" numFmtId="4">
    <nc r="T164">
      <v>12548</v>
    </nc>
  </rcc>
  <rcc rId="11693" sId="1" numFmtId="4">
    <nc r="T165">
      <v>0</v>
    </nc>
  </rcc>
  <rcc rId="11694" sId="1" numFmtId="4">
    <nc r="T166">
      <v>6314</v>
    </nc>
  </rcc>
  <rcc rId="11695" sId="1" numFmtId="4">
    <nc r="T167">
      <v>0</v>
    </nc>
  </rcc>
  <rcc rId="11696" sId="1" numFmtId="4">
    <nc r="T168">
      <v>3163</v>
    </nc>
  </rcc>
  <rcc rId="11697" sId="1" numFmtId="4">
    <nc r="T169">
      <v>0</v>
    </nc>
  </rcc>
  <rcc rId="11698" sId="1" numFmtId="4">
    <nc r="T170">
      <v>0</v>
    </nc>
  </rcc>
  <rcc rId="11699" sId="1" numFmtId="4">
    <nc r="T171">
      <v>3437</v>
    </nc>
  </rcc>
  <rcc rId="11700" sId="1" numFmtId="4">
    <nc r="T172">
      <v>9964</v>
    </nc>
  </rcc>
  <rcc rId="11701" sId="1" numFmtId="4">
    <nc r="T173">
      <v>0</v>
    </nc>
  </rcc>
  <rcc rId="11702" sId="1" numFmtId="4">
    <nc r="T174">
      <v>13135</v>
    </nc>
  </rcc>
  <rcc rId="11703" sId="1" numFmtId="4">
    <oc r="T180">
      <v>650</v>
    </oc>
    <nc r="T180">
      <v>298</v>
    </nc>
  </rcc>
  <rcc rId="11704" sId="1" numFmtId="4">
    <nc r="T181">
      <v>0</v>
    </nc>
  </rcc>
  <rfmt sheetId="1" sqref="T183:W184" start="0" length="0">
    <dxf>
      <fill>
        <patternFill patternType="solid">
          <bgColor indexed="10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7" start="0" length="0">
    <dxf>
      <fill>
        <patternFill>
          <bgColor indexed="10"/>
        </patternFill>
      </fill>
    </dxf>
  </rfmt>
  <rfmt sheetId="1" sqref="A198" start="0" length="0">
    <dxf>
      <fill>
        <patternFill>
          <bgColor indexed="10"/>
        </patternFill>
      </fill>
    </dxf>
  </rfmt>
  <rcc rId="11705" sId="1" numFmtId="4">
    <oc r="T190">
      <v>37600</v>
    </oc>
    <nc r="T190">
      <v>45150</v>
    </nc>
  </rcc>
  <rcc rId="11706" sId="1" numFmtId="4">
    <oc r="T191">
      <v>40500</v>
    </oc>
    <nc r="T191">
      <v>44386</v>
    </nc>
  </rcc>
  <rcc rId="11707" sId="1" numFmtId="4">
    <oc r="T193">
      <v>78386.25</v>
    </oc>
    <nc r="T193">
      <v>78586</v>
    </nc>
  </rcc>
  <rcc rId="11708" sId="1" numFmtId="4">
    <nc r="T195">
      <v>24500</v>
    </nc>
  </rcc>
  <rcc rId="11709" sId="1" numFmtId="4">
    <oc r="T196">
      <v>19695</v>
    </oc>
    <nc r="T196">
      <v>34195</v>
    </nc>
  </rcc>
  <rfmt sheetId="1" sqref="T197:T198" start="0" length="0">
    <dxf>
      <fill>
        <patternFill patternType="solid">
          <bgColor indexed="10"/>
        </patternFill>
      </fill>
    </dxf>
  </rfmt>
  <rcc rId="11710" sId="1" numFmtId="4">
    <oc r="F188">
      <v>71999.989999999991</v>
    </oc>
    <nc r="F188">
      <v>69753.09</v>
    </nc>
  </rcc>
  <rcc rId="11711" sId="1" numFmtId="4">
    <oc r="F190">
      <v>52920.57</v>
    </oc>
    <nc r="F190">
      <v>46319.88</v>
    </nc>
  </rcc>
  <rcc rId="11712" sId="1" numFmtId="4">
    <oc r="F191">
      <v>45000</v>
    </oc>
    <nc r="F191">
      <v>44999.75</v>
    </nc>
  </rcc>
  <rcc rId="11713" sId="1" numFmtId="4">
    <oc r="F193">
      <v>80000</v>
    </oc>
    <nc r="F193">
      <v>80199.75</v>
    </nc>
  </rcc>
  <rcc rId="11714" sId="1" numFmtId="4">
    <nc r="F195">
      <v>25000</v>
    </nc>
  </rcc>
  <rfmt sheetId="1" sqref="F197:F198" start="0" length="0">
    <dxf>
      <fill>
        <patternFill patternType="solid">
          <bgColor indexed="10"/>
        </patternFill>
      </fill>
    </dxf>
  </rfmt>
  <rcc rId="11715" sId="1" numFmtId="4">
    <oc r="F199">
      <v>152718.65</v>
    </oc>
    <nc r="F199">
      <v>169793.55</v>
    </nc>
  </rcc>
  <rcc rId="11716" sId="1" numFmtId="4">
    <oc r="F201">
      <v>69111.48</v>
    </oc>
    <nc r="F201">
      <v>61889.54</v>
    </nc>
  </rcc>
  <rcc rId="11717" sId="1" numFmtId="4">
    <oc r="F202">
      <v>20486.89</v>
    </oc>
    <nc r="F202">
      <v>21590.29</v>
    </nc>
  </rcc>
  <rcc rId="11718" sId="1" numFmtId="4">
    <oc r="F203">
      <v>51743</v>
    </oc>
    <nc r="F203">
      <v>49476.600000000006</v>
    </nc>
  </rcc>
  <rfmt sheetId="1" sqref="F204" start="0" length="0">
    <dxf>
      <fill>
        <patternFill patternType="solid">
          <bgColor indexed="10"/>
        </patternFill>
      </fill>
    </dxf>
  </rfmt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19" sId="1" numFmtId="4">
    <oc r="F207">
      <v>32315.82</v>
    </oc>
    <nc r="F207">
      <v>43020.959999999999</v>
    </nc>
  </rcc>
  <rcc rId="11720" sId="1" numFmtId="4">
    <oc r="T207">
      <v>16340</v>
    </oc>
    <nc r="T207">
      <v>40045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21" sId="1" numFmtId="4">
    <oc r="F212">
      <v>6331.13</v>
    </oc>
    <nc r="F212">
      <v>5825</v>
    </nc>
  </rcc>
  <rcc rId="11722" sId="1" numFmtId="4">
    <oc r="F213">
      <v>135026.5</v>
    </oc>
    <nc r="F213">
      <v>135026.51999999999</v>
    </nc>
  </rcc>
  <rcc rId="11723" sId="1" numFmtId="4">
    <oc r="F216">
      <v>6734.7</v>
    </oc>
    <nc r="F216">
      <v>8034.7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24" sId="1" numFmtId="4">
    <oc r="T212">
      <v>247</v>
    </oc>
    <nc r="T212">
      <v>747</v>
    </nc>
  </rcc>
  <rcc rId="11725" sId="1" numFmtId="4">
    <oc r="T213">
      <v>15500</v>
    </oc>
    <nc r="T213">
      <v>22800</v>
    </nc>
  </rcc>
  <rcc rId="11726" sId="1" numFmtId="4">
    <oc r="T214">
      <v>25740</v>
    </oc>
    <nc r="T214">
      <v>20740</v>
    </nc>
  </rcc>
  <rcc rId="11727" sId="1" numFmtId="4">
    <oc r="T216">
      <v>3290</v>
    </oc>
    <nc r="T216">
      <v>4590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19" start="0" length="0">
    <dxf>
      <fill>
        <patternFill patternType="solid">
          <bgColor indexed="10"/>
        </patternFill>
      </fill>
    </dxf>
  </rfmt>
  <rfmt sheetId="1" sqref="F225" start="0" length="0">
    <dxf>
      <fill>
        <patternFill patternType="solid">
          <bgColor indexed="10"/>
        </patternFill>
      </fill>
    </dxf>
  </rfmt>
  <rcc rId="11728" sId="1" numFmtId="4">
    <oc r="F221">
      <v>8508.42</v>
    </oc>
    <nc r="F221">
      <v>7921.27</v>
    </nc>
  </rcc>
  <rcc rId="11729" sId="1" numFmtId="4">
    <oc r="F222">
      <v>1018.64</v>
    </oc>
    <nc r="F222">
      <v>806.81999999999994</v>
    </nc>
  </rcc>
  <rcc rId="11730" sId="1" numFmtId="4">
    <oc r="F223">
      <v>2000</v>
    </oc>
    <nc r="F223">
      <v>920</v>
    </nc>
  </rcc>
  <rcc rId="11731" sId="1" numFmtId="4">
    <oc r="F224">
      <v>3584.1</v>
    </oc>
    <nc r="F224">
      <v>254.1</v>
    </nc>
  </rcc>
  <rcc rId="11732" sId="1" numFmtId="4">
    <oc r="T224">
      <v>3330</v>
    </oc>
    <nc r="T224">
      <v>0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Y210:AA226" start="0" length="0">
    <dxf>
      <fill>
        <patternFill patternType="none">
          <bgColor indexed="65"/>
        </patternFill>
      </fill>
    </dxf>
  </rfmt>
  <rfmt sheetId="1" sqref="Y206:Z206" start="0" length="0">
    <dxf>
      <fill>
        <patternFill patternType="none">
          <bgColor indexed="65"/>
        </patternFill>
      </fill>
    </dxf>
  </rfmt>
  <rfmt sheetId="1" sqref="Y186:Z186" start="0" length="0">
    <dxf>
      <fill>
        <patternFill patternType="none">
          <bgColor indexed="65"/>
        </patternFill>
      </fill>
    </dxf>
  </rfmt>
  <rfmt sheetId="1" sqref="Y100:Z100" start="0" length="0">
    <dxf>
      <fill>
        <patternFill patternType="none">
          <bgColor indexed="65"/>
        </patternFill>
      </fill>
    </dxf>
  </rfmt>
  <rfmt sheetId="1" sqref="Y12:Z12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33" sId="1" numFmtId="4">
    <oc r="S13">
      <v>427960.76</v>
    </oc>
    <nc r="S13">
      <f>N13</f>
    </nc>
  </rcc>
  <rcc rId="11734" sId="1" numFmtId="4">
    <oc r="S14">
      <v>35184.47</v>
    </oc>
    <nc r="S14">
      <f>N14</f>
    </nc>
  </rcc>
  <rcc rId="11735" sId="1" numFmtId="4">
    <oc r="S15">
      <v>272.32</v>
    </oc>
    <nc r="S15">
      <f>N15</f>
    </nc>
  </rcc>
  <rcc rId="11736" sId="1" numFmtId="4">
    <oc r="S16">
      <v>2345.81</v>
    </oc>
    <nc r="S16">
      <f>N16</f>
    </nc>
  </rcc>
  <rcc rId="11737" sId="1" numFmtId="4">
    <oc r="S17">
      <v>21.8</v>
    </oc>
    <nc r="S17">
      <f>N17</f>
    </nc>
  </rcc>
  <rcc rId="11738" sId="1" numFmtId="4">
    <oc r="S18">
      <v>48711.78</v>
    </oc>
    <nc r="S18">
      <f>N18</f>
    </nc>
  </rcc>
  <rcc rId="11739" sId="1" numFmtId="4">
    <oc r="S19">
      <v>18864.86</v>
    </oc>
    <nc r="S19">
      <f>N19</f>
    </nc>
  </rcc>
  <rcc rId="11740" sId="1" numFmtId="4">
    <oc r="S20">
      <v>73116.09</v>
    </oc>
    <nc r="S20">
      <f>N20</f>
    </nc>
  </rcc>
  <rcc rId="11741" sId="1" numFmtId="4">
    <oc r="S21">
      <v>10677.19</v>
    </oc>
    <nc r="S21">
      <f>N21</f>
    </nc>
  </rcc>
  <rcc rId="11742" sId="1" numFmtId="4">
    <oc r="S22">
      <v>61495.76</v>
    </oc>
    <nc r="S22">
      <f>N22</f>
    </nc>
  </rcc>
  <rcc rId="11743" sId="1" numFmtId="4">
    <oc r="S23">
      <v>190000.11</v>
    </oc>
    <nc r="S23">
      <f>N23</f>
    </nc>
  </rcc>
  <rcc rId="11744" sId="1" numFmtId="4">
    <oc r="S24">
      <v>113500.56</v>
    </oc>
    <nc r="S24">
      <f>N24</f>
    </nc>
  </rcc>
  <rcc rId="11745" sId="1" numFmtId="4">
    <oc r="S25">
      <v>149734.29999999999</v>
    </oc>
    <nc r="S25">
      <f>N25</f>
    </nc>
  </rcc>
  <rcc rId="11746" sId="1" numFmtId="4">
    <oc r="S26">
      <v>172640.91</v>
    </oc>
    <nc r="S26">
      <f>N26</f>
    </nc>
  </rcc>
  <rcc rId="11747" sId="1" numFmtId="4">
    <oc r="S27">
      <v>15368.490000000002</v>
    </oc>
    <nc r="S27">
      <f>N27</f>
    </nc>
  </rcc>
  <rcc rId="11748" sId="1" numFmtId="4">
    <oc r="S28">
      <v>90000.1</v>
    </oc>
    <nc r="S28">
      <f>N28</f>
    </nc>
  </rcc>
  <rcc rId="11749" sId="1" numFmtId="4">
    <oc r="S29">
      <v>24999.69</v>
    </oc>
    <nc r="S29">
      <f>N29</f>
    </nc>
  </rcc>
  <rcc rId="11750" sId="1" numFmtId="4">
    <oc r="S30">
      <v>79236.210000000006</v>
    </oc>
    <nc r="S30">
      <f>N30</f>
    </nc>
  </rcc>
  <rcc rId="11751" sId="1" numFmtId="4">
    <oc r="S31">
      <v>90000.6</v>
    </oc>
    <nc r="S31">
      <f>N31</f>
    </nc>
  </rcc>
  <rcc rId="11752" sId="1" numFmtId="4">
    <oc r="S32">
      <v>81130.559999999998</v>
    </oc>
    <nc r="S32">
      <f>N32</f>
    </nc>
  </rcc>
  <rcc rId="11753" sId="1" numFmtId="4">
    <oc r="S33">
      <v>135832.04999999999</v>
    </oc>
    <nc r="S33">
      <f>N33</f>
    </nc>
  </rcc>
  <rcc rId="11754" sId="1" numFmtId="4">
    <oc r="S34">
      <v>800</v>
    </oc>
    <nc r="S34">
      <f>N34</f>
    </nc>
  </rcc>
  <rcc rId="11755" sId="1" numFmtId="4">
    <oc r="S35">
      <v>1000</v>
    </oc>
    <nc r="S35">
      <f>N35</f>
    </nc>
  </rcc>
  <rcc rId="11756" sId="1" numFmtId="4">
    <oc r="S36">
      <v>1000</v>
    </oc>
    <nc r="S36">
      <f>N36</f>
    </nc>
  </rcc>
  <rcc rId="11757" sId="1">
    <nc r="S37">
      <f>N37</f>
    </nc>
  </rcc>
  <rcc rId="11758" sId="1">
    <nc r="S38">
      <f>N38</f>
    </nc>
  </rcc>
  <rcc rId="11759" sId="1" numFmtId="4">
    <oc r="S39">
      <v>10908.74</v>
    </oc>
    <nc r="S39">
      <f>N39</f>
    </nc>
  </rcc>
  <rcc rId="11760" sId="1">
    <nc r="S40">
      <f>N40</f>
    </nc>
  </rcc>
  <rcc rId="11761" sId="1" numFmtId="4">
    <oc r="S41">
      <v>28000</v>
    </oc>
    <nc r="S41">
      <f>N41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47" sId="1" ref="A58:XFD58" action="insertRow">
    <undo index="0" exp="area" ref3D="1" dr="$C$1:$E$65536" dn="Z_AD95E9ED_B808_42EB_814A_3F2CD9A42EDF_.wvu.Cols" sId="1"/>
    <undo index="4" exp="area" ref3D="1" dr="$A$168:$IV$168" dn="Z_979DB2FE_B526_4EE3_9CD4_A9E29A987073_.wvu.Rows" sId="1"/>
    <undo index="2" exp="area" ref3D="1" dr="$A$150:$IV$150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8:$IV$168" dn="Z_7025D35C_B0E6_4D5E_9074_EED2BB5802F4_.wvu.Rows" sId="1"/>
    <undo index="2" exp="area" ref3D="1" dr="$A$150:$IV$150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8:$IV$168" dn="Z_D306AA55_E2C3_4B0F_8DEC_1801FC479580_.wvu.Rows" sId="1"/>
    <undo index="4" exp="area" ref3D="1" dr="$A$150:$IV$150" dn="Z_D306AA55_E2C3_4B0F_8DEC_1801FC479580_.wvu.Rows" sId="1"/>
  </rrc>
  <rcc rId="10948" sId="1" numFmtId="4">
    <nc r="A58">
      <v>2755</v>
    </nc>
  </rcc>
  <rcc rId="10949" sId="1">
    <nc r="M58">
      <f>SUM(G58:L58)</f>
    </nc>
  </rcc>
  <rcc rId="10950" sId="1">
    <nc r="P58">
      <f>O58/N58*100</f>
    </nc>
  </rcc>
  <rcc rId="10951" sId="1">
    <nc r="W58">
      <f>SUM(T58:V58)</f>
    </nc>
  </rcc>
  <rcc rId="10952" sId="1">
    <nc r="Y58">
      <f>F58-(M58+S58+W58)</f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2" sId="1" odxf="1" dxf="1" numFmtId="4">
    <oc r="S43">
      <v>500</v>
    </oc>
    <nc r="S43">
      <f>N43</f>
    </nc>
    <odxf>
      <alignment horizontal="general" wrapText="1" readingOrder="0"/>
    </odxf>
    <ndxf>
      <alignment horizontal="right" wrapText="0" readingOrder="0"/>
    </ndxf>
  </rcc>
  <rcc rId="11763" sId="1" odxf="1" dxf="1" numFmtId="4">
    <oc r="S44">
      <v>500</v>
    </oc>
    <nc r="S44">
      <f>N44</f>
    </nc>
    <odxf>
      <alignment horizontal="general" wrapText="1" readingOrder="0"/>
    </odxf>
    <ndxf>
      <alignment horizontal="right" wrapText="0" readingOrder="0"/>
    </ndxf>
  </rcc>
  <rcc rId="11764" sId="1" numFmtId="4">
    <oc r="S45">
      <v>110000</v>
    </oc>
    <nc r="S45">
      <f>N45</f>
    </nc>
  </rcc>
  <rcc rId="11765" sId="1" numFmtId="4">
    <oc r="S46">
      <v>5750</v>
    </oc>
    <nc r="S46">
      <f>N46</f>
    </nc>
  </rcc>
  <rcc rId="11766" sId="1" numFmtId="4">
    <oc r="S47">
      <v>15000</v>
    </oc>
    <nc r="S47">
      <f>N47</f>
    </nc>
  </rcc>
  <rcc rId="11767" sId="1" odxf="1" dxf="1" numFmtId="4">
    <oc r="S48">
      <v>500</v>
    </oc>
    <nc r="S48">
      <f>N48</f>
    </nc>
    <odxf>
      <alignment horizontal="general" wrapText="1" readingOrder="0"/>
    </odxf>
    <ndxf>
      <alignment horizontal="right" wrapText="0" readingOrder="0"/>
    </ndxf>
  </rcc>
  <rcc rId="11768" sId="1" numFmtId="4">
    <oc r="S49">
      <v>9230.6299999999992</v>
    </oc>
    <nc r="S49">
      <f>N49</f>
    </nc>
  </rcc>
  <rcc rId="11769" sId="1" numFmtId="4">
    <oc r="S51">
      <v>13499.630000000001</v>
    </oc>
    <nc r="S51">
      <f>N51</f>
    </nc>
  </rcc>
  <rcc rId="11770" sId="1" numFmtId="4">
    <oc r="S52">
      <v>14335.93</v>
    </oc>
    <nc r="S52">
      <f>N52</f>
    </nc>
  </rcc>
  <rcc rId="11771" sId="1" numFmtId="4">
    <oc r="S53">
      <v>3944.5199999999995</v>
    </oc>
    <nc r="S53">
      <f>N53</f>
    </nc>
  </rcc>
  <rcc rId="11772" sId="1" numFmtId="4">
    <oc r="S54">
      <v>3167.4700000000003</v>
    </oc>
    <nc r="S54">
      <f>N54</f>
    </nc>
  </rcc>
  <rcc rId="11773" sId="1">
    <nc r="S55">
      <f>N55</f>
    </nc>
  </rcc>
  <rcc rId="11774" sId="1" numFmtId="4">
    <oc r="S57">
      <v>1089.8</v>
    </oc>
    <nc r="S57">
      <f>N57</f>
    </nc>
  </rcc>
  <rcc rId="11775" sId="1">
    <nc r="S58">
      <f>N58</f>
    </nc>
  </rcc>
  <rcc rId="11776" sId="1" numFmtId="4">
    <oc r="S59">
      <v>3961.73</v>
    </oc>
    <nc r="S59">
      <f>N59</f>
    </nc>
  </rcc>
  <rcc rId="11777" sId="1" numFmtId="4">
    <oc r="S60">
      <v>256.08</v>
    </oc>
    <nc r="S60">
      <f>N60</f>
    </nc>
  </rcc>
  <rcc rId="11778" sId="1" numFmtId="4">
    <oc r="S61">
      <v>20.000000000000004</v>
    </oc>
    <nc r="S61">
      <f>N61</f>
    </nc>
  </rcc>
  <rcc rId="11779" sId="1" numFmtId="4">
    <oc r="S62">
      <v>1964.0600000000002</v>
    </oc>
    <nc r="S62">
      <f>N62</f>
    </nc>
  </rcc>
  <rcc rId="11780" sId="1" numFmtId="4">
    <oc r="S63">
      <v>4743.92</v>
    </oc>
    <nc r="S63">
      <f>N63</f>
    </nc>
  </rcc>
  <rcc rId="11781" sId="1" numFmtId="4">
    <oc r="S64">
      <v>35158.660000000003</v>
    </oc>
    <nc r="S64">
      <f>N64</f>
    </nc>
  </rcc>
  <rcc rId="11782" sId="1" numFmtId="4">
    <oc r="S66">
      <v>8253.5400000000009</v>
    </oc>
    <nc r="S66">
      <f>N66</f>
    </nc>
  </rcc>
  <rcc rId="11783" sId="1" numFmtId="4">
    <oc r="S67">
      <v>5860.29</v>
    </oc>
    <nc r="S67">
      <f>N67</f>
    </nc>
  </rcc>
  <rcc rId="11784" sId="1" numFmtId="4">
    <oc r="S68">
      <v>74.28</v>
    </oc>
    <nc r="S68">
      <f>N68</f>
    </nc>
  </rcc>
  <rcc rId="11785" sId="1" numFmtId="4">
    <oc r="S69">
      <v>6125.16</v>
    </oc>
    <nc r="S69">
      <f>N69</f>
    </nc>
  </rcc>
  <rcc rId="11786" sId="1" numFmtId="4">
    <oc r="S70">
      <v>29473.25</v>
    </oc>
    <nc r="S70">
      <f>N70</f>
    </nc>
  </rcc>
  <rcc rId="11787" sId="1" numFmtId="4">
    <oc r="S71">
      <v>23325.17</v>
    </oc>
    <nc r="S71">
      <f>N71</f>
    </nc>
  </rcc>
  <rcc rId="11788" sId="1" numFmtId="4">
    <oc r="S72">
      <v>13971.86</v>
    </oc>
    <nc r="S72">
      <f>N72</f>
    </nc>
  </rcc>
  <rcc rId="11789" sId="1" numFmtId="4">
    <oc r="S73">
      <v>4985.63</v>
    </oc>
    <nc r="S73">
      <f>N73</f>
    </nc>
  </rcc>
  <rcc rId="11790" sId="1" numFmtId="4">
    <oc r="S74">
      <v>4955</v>
    </oc>
    <nc r="S74">
      <f>N74</f>
    </nc>
  </rcc>
  <rcc rId="11791" sId="1" numFmtId="4">
    <oc r="S75">
      <v>9349.5499999999993</v>
    </oc>
    <nc r="S75">
      <f>N75</f>
    </nc>
  </rcc>
  <rcc rId="11792" sId="1" numFmtId="4">
    <oc r="S76">
      <v>12957.97</v>
    </oc>
    <nc r="S76">
      <f>N76</f>
    </nc>
  </rcc>
  <rcc rId="11793" sId="1" numFmtId="4">
    <oc r="S77">
      <v>5623.82</v>
    </oc>
    <nc r="S77">
      <f>N77</f>
    </nc>
  </rcc>
  <rcc rId="11794" sId="1" numFmtId="4">
    <oc r="S78">
      <v>8453.17</v>
    </oc>
    <nc r="S78">
      <f>N78</f>
    </nc>
  </rcc>
  <rcc rId="11795" sId="1">
    <nc r="S79">
      <f>N79</f>
    </nc>
  </rcc>
  <rcc rId="11796" sId="1" numFmtId="4">
    <oc r="S80">
      <v>10700</v>
    </oc>
    <nc r="S80">
      <f>N80</f>
    </nc>
  </rcc>
  <rcc rId="11797" sId="1" numFmtId="4">
    <oc r="S81">
      <v>5640</v>
    </oc>
    <nc r="S81">
      <f>N81</f>
    </nc>
  </rcc>
  <rcc rId="11798" sId="1" numFmtId="4">
    <oc r="S82">
      <v>7000</v>
    </oc>
    <nc r="S82">
      <f>N82</f>
    </nc>
  </rcc>
  <rcc rId="11799" sId="1" numFmtId="4">
    <oc r="S83">
      <v>6600</v>
    </oc>
    <nc r="S83">
      <f>N83</f>
    </nc>
  </rcc>
  <rcc rId="11800" sId="1" numFmtId="4">
    <oc r="S84">
      <v>3948</v>
    </oc>
    <nc r="S84">
      <f>N84</f>
    </nc>
  </rcc>
  <rcc rId="11801" sId="1" numFmtId="4">
    <oc r="S85">
      <v>8260.74</v>
    </oc>
    <nc r="S85">
      <f>N85</f>
    </nc>
  </rcc>
  <rcc rId="11802" sId="1" numFmtId="4">
    <oc r="S86">
      <v>20401.669999999998</v>
    </oc>
    <nc r="S86">
      <f>N86</f>
    </nc>
  </rcc>
  <rcc rId="11803" sId="1" numFmtId="4">
    <oc r="S87">
      <v>28.99</v>
    </oc>
    <nc r="S87">
      <f>N87</f>
    </nc>
  </rcc>
  <rcc rId="11804" sId="1" numFmtId="4">
    <oc r="S88">
      <v>91000</v>
    </oc>
    <nc r="S88">
      <f>N88</f>
    </nc>
  </rcc>
  <rcc rId="11805" sId="1" numFmtId="4">
    <oc r="S89">
      <v>8800</v>
    </oc>
    <nc r="S89">
      <f>N89</f>
    </nc>
  </rcc>
  <rcc rId="11806" sId="1">
    <nc r="S90">
      <f>N90</f>
    </nc>
  </rcc>
  <rcc rId="11807" sId="1" numFmtId="4">
    <oc r="S91">
      <v>12678.53</v>
    </oc>
    <nc r="S91">
      <f>N91</f>
    </nc>
  </rcc>
  <rcc rId="11808" sId="1" numFmtId="4">
    <oc r="S92">
      <v>8853.92</v>
    </oc>
    <nc r="S92">
      <f>N92</f>
    </nc>
  </rcc>
  <rcc rId="11809" sId="1" numFmtId="4">
    <oc r="S93">
      <v>40000.120000000003</v>
    </oc>
    <nc r="S93">
      <f>N93</f>
    </nc>
  </rcc>
  <rcc rId="11810" sId="1" numFmtId="4">
    <oc r="S94">
      <v>116</v>
    </oc>
    <nc r="S94">
      <f>N94</f>
    </nc>
  </rcc>
  <rcc rId="11811" sId="1" numFmtId="4">
    <oc r="S95">
      <v>197.2</v>
    </oc>
    <nc r="S95">
      <f>N95</f>
    </nc>
  </rcc>
  <rcc rId="11812" sId="1" numFmtId="4">
    <oc r="S96">
      <v>6153.68</v>
    </oc>
    <nc r="S96">
      <f>N96</f>
    </nc>
  </rcc>
  <rcc rId="11813" sId="1" numFmtId="4">
    <oc r="S97">
      <v>3303.58</v>
    </oc>
    <nc r="S97">
      <f>N97</f>
    </nc>
  </rcc>
  <rcc rId="11814" sId="1" numFmtId="4">
    <oc r="S98">
      <v>15331.039999999999</v>
    </oc>
    <nc r="S98">
      <f>N98</f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15" sId="1" numFmtId="4">
    <oc r="S102">
      <v>5176.76</v>
    </oc>
    <nc r="S102">
      <f>N102</f>
    </nc>
  </rcc>
  <rcc rId="11816" sId="1" numFmtId="4">
    <oc r="S101">
      <v>8555.2199999999993</v>
    </oc>
    <nc r="S101">
      <f>N101</f>
    </nc>
  </rcc>
  <rcc rId="11817" sId="1" numFmtId="4">
    <oc r="S103">
      <v>6121.52</v>
    </oc>
    <nc r="S103">
      <f>N103</f>
    </nc>
  </rcc>
  <rcc rId="11818" sId="1" numFmtId="4">
    <oc r="S104">
      <v>39327.69</v>
    </oc>
    <nc r="S104">
      <f>N104</f>
    </nc>
  </rcc>
  <rcc rId="11819" sId="1" numFmtId="4">
    <oc r="S105">
      <v>5011.6100000000006</v>
    </oc>
    <nc r="S105">
      <f>N105</f>
    </nc>
  </rcc>
  <rcc rId="11820" sId="1" numFmtId="4">
    <oc r="S106">
      <v>1867.1200000000001</v>
    </oc>
    <nc r="S106">
      <f>N106</f>
    </nc>
  </rcc>
  <rcc rId="11821" sId="1" numFmtId="4">
    <oc r="S107">
      <v>500</v>
    </oc>
    <nc r="S107">
      <f>N107</f>
    </nc>
  </rcc>
  <rcc rId="11822" sId="1" numFmtId="4">
    <oc r="S108">
      <v>500</v>
    </oc>
    <nc r="S108">
      <f>N108</f>
    </nc>
  </rcc>
  <rcc rId="11823" sId="1" numFmtId="4">
    <oc r="S109">
      <v>500</v>
    </oc>
    <nc r="S109">
      <f>N109</f>
    </nc>
  </rcc>
  <rcc rId="11824" sId="1" numFmtId="4">
    <oc r="S110">
      <v>499.99999999999994</v>
    </oc>
    <nc r="S110">
      <f>N110</f>
    </nc>
  </rcc>
  <rcc rId="11825" sId="1" numFmtId="4">
    <oc r="S111">
      <v>1000.0000000000001</v>
    </oc>
    <nc r="S111">
      <f>N111</f>
    </nc>
  </rcc>
  <rcc rId="11826" sId="1" numFmtId="4">
    <oc r="S112">
      <v>500</v>
    </oc>
    <nc r="S112">
      <f>N112</f>
    </nc>
  </rcc>
  <rcc rId="11827" sId="1" numFmtId="4">
    <oc r="S113">
      <v>18853.189999999995</v>
    </oc>
    <nc r="S113">
      <f>N113</f>
    </nc>
  </rcc>
  <rcc rId="11828" sId="1" numFmtId="4">
    <oc r="S114">
      <v>18482.8</v>
    </oc>
    <nc r="S114">
      <f>N114</f>
    </nc>
  </rcc>
  <rcc rId="11829" sId="1" numFmtId="4">
    <oc r="S115">
      <v>20585.05</v>
    </oc>
    <nc r="S115">
      <f>N115</f>
    </nc>
  </rcc>
  <rcc rId="11830" sId="1" numFmtId="4">
    <oc r="S116">
      <v>7916.16</v>
    </oc>
    <nc r="S116">
      <f>N116</f>
    </nc>
  </rcc>
  <rcc rId="11831" sId="1" numFmtId="4">
    <oc r="S117">
      <v>9573.44</v>
    </oc>
    <nc r="S117">
      <f>N117</f>
    </nc>
  </rcc>
  <rcc rId="11832" sId="1" numFmtId="4">
    <oc r="S118">
      <v>9899.5499999999993</v>
    </oc>
    <nc r="S118">
      <f>N118</f>
    </nc>
  </rcc>
  <rcc rId="11833" sId="1" numFmtId="4">
    <oc r="S119">
      <v>600</v>
    </oc>
    <nc r="S119">
      <f>N119</f>
    </nc>
  </rcc>
  <rcc rId="11834" sId="1" numFmtId="4">
    <oc r="S120">
      <v>9973.67</v>
    </oc>
    <nc r="S120">
      <f>N120</f>
    </nc>
  </rcc>
  <rcc rId="11835" sId="1" numFmtId="4">
    <oc r="S121">
      <v>6000</v>
    </oc>
    <nc r="S121">
      <f>N121</f>
    </nc>
  </rcc>
  <rcc rId="11836" sId="1" numFmtId="4">
    <oc r="S122">
      <v>7726.01</v>
    </oc>
    <nc r="S122">
      <f>N122</f>
    </nc>
  </rcc>
  <rcc rId="11837" sId="1" numFmtId="4">
    <oc r="S123">
      <v>7302.8200000000006</v>
    </oc>
    <nc r="S123">
      <f>N123</f>
    </nc>
  </rcc>
  <rcc rId="11838" sId="1" numFmtId="4">
    <oc r="S124">
      <v>7850.1100000000006</v>
    </oc>
    <nc r="S124">
      <f>N124</f>
    </nc>
  </rcc>
  <rcc rId="11839" sId="1" numFmtId="4">
    <oc r="S125">
      <v>20615.540000000005</v>
    </oc>
    <nc r="S125">
      <f>N125</f>
    </nc>
  </rcc>
  <rcc rId="11840" sId="1" numFmtId="4">
    <oc r="S126">
      <v>4198.34</v>
    </oc>
    <nc r="S126">
      <f>N126</f>
    </nc>
  </rcc>
  <rcc rId="11841" sId="1" numFmtId="4">
    <oc r="S127">
      <v>30673.59</v>
    </oc>
    <nc r="S127">
      <f>N127</f>
    </nc>
  </rcc>
  <rcc rId="11842" sId="1" numFmtId="4">
    <oc r="S128">
      <v>24641.923270000028</v>
    </oc>
    <nc r="S128">
      <f>N128</f>
    </nc>
  </rcc>
  <rcc rId="11843" sId="1" numFmtId="4">
    <oc r="S129">
      <v>30964.405879999977</v>
    </oc>
    <nc r="S129">
      <f>N129</f>
    </nc>
  </rcc>
  <rcc rId="11844" sId="1" numFmtId="4">
    <oc r="S130">
      <v>82.66</v>
    </oc>
    <nc r="S130">
      <f>N130</f>
    </nc>
  </rcc>
  <rcc rId="11845" sId="1">
    <nc r="S131">
      <f>N131</f>
    </nc>
  </rcc>
  <rcc rId="11846" sId="1" numFmtId="4">
    <oc r="S132">
      <v>100000</v>
    </oc>
    <nc r="S132">
      <f>N132</f>
    </nc>
  </rcc>
  <rcc rId="11847" sId="1" numFmtId="4">
    <oc r="S133">
      <v>73000</v>
    </oc>
    <nc r="S133">
      <f>N133</f>
    </nc>
  </rcc>
  <rcc rId="11848" sId="1" numFmtId="4">
    <oc r="S134">
      <v>40000</v>
    </oc>
    <nc r="S134">
      <f>N134</f>
    </nc>
  </rcc>
  <rcc rId="11849" sId="1" numFmtId="4">
    <oc r="S135">
      <v>50000</v>
    </oc>
    <nc r="S135">
      <f>N135</f>
    </nc>
  </rcc>
  <rcc rId="11850" sId="1" numFmtId="4">
    <oc r="S136">
      <v>799.36</v>
    </oc>
    <nc r="S136">
      <f>N136</f>
    </nc>
  </rcc>
  <rcc rId="11851" sId="1" numFmtId="4">
    <oc r="S137">
      <v>10151.82</v>
    </oc>
    <nc r="S137">
      <f>N137</f>
    </nc>
  </rcc>
  <rcc rId="11852" sId="1" numFmtId="4">
    <oc r="S138">
      <v>382</v>
    </oc>
    <nc r="S138">
      <f>N138</f>
    </nc>
  </rcc>
  <rcc rId="11853" sId="1" numFmtId="4">
    <oc r="S139">
      <v>340</v>
    </oc>
    <nc r="S139">
      <f>N139</f>
    </nc>
  </rcc>
  <rcc rId="11854" sId="1" numFmtId="4">
    <oc r="S140">
      <v>154528.09</v>
    </oc>
    <nc r="S140">
      <f>N140</f>
    </nc>
  </rcc>
  <rcc rId="11855" sId="1" numFmtId="4">
    <oc r="S141">
      <v>1844.3299999999997</v>
    </oc>
    <nc r="S141">
      <f>N141</f>
    </nc>
  </rcc>
  <rcc rId="11856" sId="1" numFmtId="4">
    <oc r="S142">
      <v>23529.65</v>
    </oc>
    <nc r="S142">
      <f>N142</f>
    </nc>
  </rcc>
  <rcc rId="11857" sId="1" numFmtId="4">
    <oc r="S143">
      <v>117953.26</v>
    </oc>
    <nc r="S143">
      <f>N143</f>
    </nc>
  </rcc>
  <rcc rId="11858" sId="1" numFmtId="4">
    <oc r="S144">
      <v>63</v>
    </oc>
    <nc r="S144">
      <f>N144</f>
    </nc>
  </rcc>
  <rcc rId="11859" sId="1">
    <nc r="S145">
      <f>N145</f>
    </nc>
  </rcc>
  <rcc rId="11860" sId="1">
    <nc r="S146">
      <f>N146</f>
    </nc>
  </rcc>
  <rcc rId="11861" sId="1">
    <nc r="S147">
      <f>N147</f>
    </nc>
  </rcc>
  <rcc rId="11862" sId="1">
    <nc r="S148">
      <f>N148</f>
    </nc>
  </rcc>
  <rcc rId="11863" sId="1">
    <nc r="S149">
      <f>N149</f>
    </nc>
  </rcc>
  <rcc rId="11864" sId="1">
    <nc r="S150">
      <f>N150</f>
    </nc>
  </rcc>
  <rcc rId="11865" sId="1">
    <nc r="S151">
      <f>N151</f>
    </nc>
  </rcc>
  <rcc rId="11866" sId="1">
    <nc r="S152">
      <f>N152</f>
    </nc>
  </rcc>
  <rcc rId="11867" sId="1">
    <nc r="S153">
      <f>N153</f>
    </nc>
  </rcc>
  <rcc rId="11868" sId="1">
    <nc r="S154">
      <f>N154</f>
    </nc>
  </rcc>
  <rcc rId="11869" sId="1">
    <nc r="S155">
      <f>N155</f>
    </nc>
  </rcc>
  <rcc rId="11870" sId="1">
    <nc r="S156">
      <f>N156</f>
    </nc>
  </rcc>
  <rcc rId="11871" sId="1">
    <nc r="S157">
      <f>N157</f>
    </nc>
  </rcc>
  <rcc rId="11872" sId="1">
    <nc r="S158">
      <f>N158</f>
    </nc>
  </rcc>
  <rcc rId="11873" sId="1">
    <nc r="S159">
      <f>N159</f>
    </nc>
  </rcc>
  <rcc rId="11874" sId="1">
    <nc r="S160">
      <f>N160</f>
    </nc>
  </rcc>
  <rcc rId="11875" sId="1">
    <nc r="S161">
      <f>N161</f>
    </nc>
  </rcc>
  <rcc rId="11876" sId="1">
    <nc r="S162">
      <f>N162</f>
    </nc>
  </rcc>
  <rcc rId="11877" sId="1">
    <nc r="S163">
      <f>N163</f>
    </nc>
  </rcc>
  <rcc rId="11878" sId="1">
    <nc r="S164">
      <f>N164</f>
    </nc>
  </rcc>
  <rcc rId="11879" sId="1">
    <nc r="S165">
      <f>N165</f>
    </nc>
  </rcc>
  <rcc rId="11880" sId="1">
    <nc r="S166">
      <f>N166</f>
    </nc>
  </rcc>
  <rcc rId="11881" sId="1">
    <nc r="S167">
      <f>N167</f>
    </nc>
  </rcc>
  <rcc rId="11882" sId="1">
    <nc r="S168">
      <f>N168</f>
    </nc>
  </rcc>
  <rcc rId="11883" sId="1">
    <nc r="S169">
      <f>N169</f>
    </nc>
  </rcc>
  <rcc rId="11884" sId="1">
    <nc r="S170">
      <f>N170</f>
    </nc>
  </rcc>
  <rcc rId="11885" sId="1">
    <nc r="S171">
      <f>N171</f>
    </nc>
  </rcc>
  <rcc rId="11886" sId="1">
    <nc r="S172">
      <f>N172</f>
    </nc>
  </rcc>
  <rcc rId="11887" sId="1">
    <nc r="S173">
      <f>N173</f>
    </nc>
  </rcc>
  <rcc rId="11888" sId="1">
    <nc r="S174">
      <f>N174</f>
    </nc>
  </rcc>
  <rcc rId="11889" sId="1" numFmtId="4">
    <oc r="S175">
      <v>500.64</v>
    </oc>
    <nc r="S175">
      <f>N175</f>
    </nc>
  </rcc>
  <rcc rId="11890" sId="1" numFmtId="4">
    <oc r="S176">
      <v>413.08000000000004</v>
    </oc>
    <nc r="S176">
      <f>N176</f>
    </nc>
  </rcc>
  <rcc rId="11891" sId="1" numFmtId="4">
    <oc r="S177">
      <v>515.6</v>
    </oc>
    <nc r="S177">
      <f>N177</f>
    </nc>
  </rcc>
  <rcc rId="11892" sId="1" numFmtId="4">
    <oc r="S178">
      <v>473.97</v>
    </oc>
    <nc r="S178">
      <f>N178</f>
    </nc>
  </rcc>
  <rcc rId="11893" sId="1" odxf="1" dxf="1" numFmtId="4">
    <oc r="S179">
      <v>641.1</v>
    </oc>
    <nc r="S179">
      <f>N179</f>
    </nc>
    <odxf>
      <border outline="0">
        <left/>
      </border>
    </odxf>
    <ndxf>
      <border outline="0">
        <left style="thin">
          <color indexed="64"/>
        </left>
      </border>
    </ndxf>
  </rcc>
  <rcc rId="11894" sId="1" odxf="1" dxf="1" numFmtId="4">
    <oc r="S180">
      <v>1200</v>
    </oc>
    <nc r="S180">
      <f>N180</f>
    </nc>
    <odxf>
      <border outline="0">
        <left/>
      </border>
    </odxf>
    <ndxf>
      <border outline="0">
        <left style="thin">
          <color indexed="64"/>
        </left>
      </border>
    </ndxf>
  </rcc>
  <rcc rId="11895" sId="1" odxf="1" dxf="1">
    <nc r="S181">
      <f>N181</f>
    </nc>
    <odxf>
      <border outline="0">
        <left/>
      </border>
    </odxf>
    <ndxf>
      <border outline="0">
        <left style="thin">
          <color indexed="64"/>
        </left>
      </border>
    </ndxf>
  </rcc>
  <rcc rId="11896" sId="1" numFmtId="4">
    <oc r="S182">
      <v>263.89999999999998</v>
    </oc>
    <nc r="S182">
      <f>N182</f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97" sId="1" odxf="1" dxf="1" numFmtId="4">
    <oc r="S187">
      <v>27075.07</v>
    </oc>
    <nc r="S187">
      <f>N187</f>
    </nc>
    <odxf>
      <border outline="0">
        <left/>
      </border>
    </odxf>
    <ndxf>
      <border outline="0">
        <left style="thin">
          <color indexed="64"/>
        </left>
      </border>
    </ndxf>
  </rcc>
  <rcc rId="11898" sId="1" odxf="1" dxf="1" numFmtId="4">
    <oc r="S188">
      <v>17656.93</v>
    </oc>
    <nc r="S188">
      <f>N188</f>
    </nc>
    <odxf>
      <border outline="0">
        <left/>
      </border>
    </odxf>
    <ndxf>
      <border outline="0">
        <left style="thin">
          <color indexed="64"/>
        </left>
      </border>
    </ndxf>
  </rcc>
  <rcc rId="11899" sId="1" odxf="1" dxf="1" numFmtId="4">
    <oc r="S189">
      <v>135000.24</v>
    </oc>
    <nc r="S189">
      <f>N189</f>
    </nc>
    <odxf>
      <border outline="0">
        <left/>
      </border>
    </odxf>
    <ndxf>
      <border outline="0">
        <left style="thin">
          <color indexed="64"/>
        </left>
      </border>
    </ndxf>
  </rcc>
  <rcc rId="11900" sId="1" odxf="1" dxf="1" numFmtId="4">
    <oc r="S190">
      <v>15000.69</v>
    </oc>
    <nc r="S190">
      <f>N190</f>
    </nc>
    <odxf>
      <border outline="0">
        <left/>
      </border>
    </odxf>
    <ndxf>
      <border outline="0">
        <left style="thin">
          <color indexed="64"/>
        </left>
      </border>
    </ndxf>
  </rcc>
  <rcc rId="11901" sId="1" odxf="1" dxf="1" numFmtId="4">
    <oc r="S191">
      <v>4500</v>
    </oc>
    <nc r="S191">
      <f>N191</f>
    </nc>
    <odxf>
      <border outline="0">
        <left/>
      </border>
    </odxf>
    <ndxf>
      <border outline="0">
        <left style="thin">
          <color indexed="64"/>
        </left>
      </border>
    </ndxf>
  </rcc>
  <rcc rId="11902" sId="1" odxf="1" dxf="1" numFmtId="4">
    <oc r="S192">
      <v>131494</v>
    </oc>
    <nc r="S192">
      <f>N192</f>
    </nc>
    <odxf>
      <border outline="0">
        <left/>
      </border>
    </odxf>
    <ndxf>
      <border outline="0">
        <left style="thin">
          <color indexed="64"/>
        </left>
      </border>
    </ndxf>
  </rcc>
  <rcc rId="11903" sId="1" odxf="1" dxf="1" numFmtId="4">
    <oc r="S193">
      <v>1613.75</v>
    </oc>
    <nc r="S193">
      <f>N193</f>
    </nc>
    <odxf>
      <border outline="0">
        <left/>
      </border>
    </odxf>
    <ndxf>
      <border outline="0">
        <left style="thin">
          <color indexed="64"/>
        </left>
      </border>
    </ndxf>
  </rcc>
  <rcc rId="11904" sId="1" odxf="1" dxf="1" numFmtId="4">
    <oc r="S194">
      <v>1000</v>
    </oc>
    <nc r="S194">
      <f>N194</f>
    </nc>
    <odxf>
      <border outline="0">
        <left/>
      </border>
    </odxf>
    <ndxf>
      <border outline="0">
        <left style="thin">
          <color indexed="64"/>
        </left>
      </border>
    </ndxf>
  </rcc>
  <rcc rId="11905" sId="1" odxf="1" dxf="1">
    <nc r="S195">
      <f>N195</f>
    </nc>
    <odxf>
      <border outline="0">
        <left/>
      </border>
    </odxf>
    <ndxf>
      <border outline="0">
        <left style="thin">
          <color indexed="64"/>
        </left>
      </border>
    </ndxf>
  </rcc>
  <rcc rId="11906" sId="1" odxf="1" dxf="1" numFmtId="4">
    <oc r="S196">
      <v>15000</v>
    </oc>
    <nc r="S196">
      <f>N196</f>
    </nc>
    <odxf>
      <border outline="0">
        <left/>
      </border>
    </odxf>
    <ndxf>
      <border outline="0">
        <left style="thin">
          <color indexed="64"/>
        </left>
      </border>
    </ndxf>
  </rcc>
  <rcc rId="11907" sId="1" odxf="1" dxf="1" numFmtId="4">
    <oc r="S197">
      <v>6727.27</v>
    </oc>
    <nc r="S197">
      <f>N197</f>
    </nc>
    <odxf>
      <border outline="0">
        <left/>
      </border>
    </odxf>
    <ndxf>
      <border outline="0">
        <left style="thin">
          <color indexed="64"/>
        </left>
      </border>
    </ndxf>
  </rcc>
  <rcc rId="11908" sId="1" odxf="1" dxf="1">
    <nc r="S198">
      <f>N198</f>
    </nc>
    <odxf>
      <border outline="0">
        <left/>
      </border>
    </odxf>
    <ndxf>
      <border outline="0">
        <left style="thin">
          <color indexed="64"/>
        </left>
      </border>
    </ndxf>
  </rcc>
  <rcc rId="11909" sId="1" odxf="1" dxf="1" numFmtId="4">
    <oc r="S199">
      <v>35364.879999999997</v>
    </oc>
    <nc r="S199">
      <f>N199</f>
    </nc>
    <odxf>
      <border outline="0">
        <left/>
      </border>
    </odxf>
    <ndxf>
      <border outline="0">
        <left style="thin">
          <color indexed="64"/>
        </left>
      </border>
    </ndxf>
  </rcc>
  <rcc rId="11910" sId="1" odxf="1" dxf="1" numFmtId="4">
    <oc r="S200">
      <v>25171.21</v>
    </oc>
    <nc r="S200">
      <f>N200</f>
    </nc>
    <odxf>
      <border outline="0">
        <left/>
      </border>
    </odxf>
    <ndxf>
      <border outline="0">
        <left style="thin">
          <color indexed="64"/>
        </left>
      </border>
    </ndxf>
  </rcc>
  <rcc rId="11911" sId="1" odxf="1" dxf="1" numFmtId="4">
    <oc r="S201">
      <v>10394.719999999999</v>
    </oc>
    <nc r="S201">
      <f>N201</f>
    </nc>
    <odxf>
      <border outline="0">
        <left/>
      </border>
    </odxf>
    <ndxf>
      <border outline="0">
        <left style="thin">
          <color indexed="64"/>
        </left>
      </border>
    </ndxf>
  </rcc>
  <rcc rId="11912" sId="1" numFmtId="4">
    <oc r="S202">
      <v>716.15</v>
    </oc>
    <nc r="S202">
      <f>N202</f>
    </nc>
  </rcc>
  <rcc rId="11913" sId="1" numFmtId="4">
    <oc r="S203">
      <v>25318.03</v>
    </oc>
    <nc r="S203">
      <f>N203</f>
    </nc>
  </rcc>
  <rcc rId="11914" sId="1" odxf="1" dxf="1" numFmtId="4">
    <oc r="S211">
      <v>5491.88</v>
    </oc>
    <nc r="S211">
      <f>N211</f>
    </nc>
    <odxf>
      <border outline="0">
        <left/>
      </border>
    </odxf>
    <ndxf>
      <border outline="0">
        <left style="thin">
          <color indexed="64"/>
        </left>
      </border>
    </ndxf>
  </rcc>
  <rcc rId="11915" sId="1" odxf="1" dxf="1" numFmtId="4">
    <oc r="S212">
      <v>5473.44</v>
    </oc>
    <nc r="S212">
      <f>N212</f>
    </nc>
    <odxf>
      <border outline="0">
        <left/>
      </border>
    </odxf>
    <ndxf>
      <border outline="0">
        <left style="thin">
          <color indexed="64"/>
        </left>
      </border>
    </ndxf>
  </rcc>
  <rcc rId="11916" sId="1" odxf="1" dxf="1" numFmtId="4">
    <oc r="S213">
      <v>65500</v>
    </oc>
    <nc r="S213">
      <f>N213</f>
    </nc>
    <odxf>
      <border outline="0">
        <left/>
      </border>
    </odxf>
    <ndxf>
      <border outline="0">
        <left style="thin">
          <color indexed="64"/>
        </left>
      </border>
    </ndxf>
  </rcc>
  <rcc rId="11917" sId="1" odxf="1" dxf="1" numFmtId="4">
    <oc r="S214">
      <v>6200</v>
    </oc>
    <nc r="S214">
      <f>N214</f>
    </nc>
    <odxf>
      <border outline="0">
        <left/>
      </border>
    </odxf>
    <ndxf>
      <border outline="0">
        <left style="thin">
          <color indexed="64"/>
        </left>
      </border>
    </ndxf>
  </rcc>
  <rcc rId="11918" sId="1" odxf="1" dxf="1" numFmtId="4">
    <oc r="S215">
      <v>657.2</v>
    </oc>
    <nc r="S215">
      <f>N215</f>
    </nc>
    <odxf>
      <border outline="0">
        <left/>
      </border>
    </odxf>
    <ndxf>
      <border outline="0">
        <left style="thin">
          <color indexed="64"/>
        </left>
      </border>
    </ndxf>
  </rcc>
  <rcc rId="11919" sId="1" odxf="1" dxf="1" numFmtId="4">
    <oc r="S216">
      <v>3360</v>
    </oc>
    <nc r="S216">
      <f>N216</f>
    </nc>
    <odxf>
      <border outline="0">
        <left/>
      </border>
    </odxf>
    <ndxf>
      <border outline="0">
        <left style="thin">
          <color indexed="64"/>
        </left>
      </border>
    </ndxf>
  </rcc>
  <rcc rId="11920" sId="1" numFmtId="4">
    <oc r="S218">
      <v>1000.01</v>
    </oc>
    <nc r="S218">
      <f>N218</f>
    </nc>
  </rcc>
  <rcc rId="11921" sId="1" numFmtId="4">
    <oc r="S219">
      <v>1147.9100000000001</v>
    </oc>
    <nc r="S219">
      <f>N219</f>
    </nc>
  </rcc>
  <rcc rId="11922" sId="1" numFmtId="4">
    <oc r="S220">
      <v>313</v>
    </oc>
    <nc r="S220">
      <f>N220</f>
    </nc>
  </rcc>
  <rcc rId="11923" sId="1" odxf="1" dxf="1" numFmtId="4">
    <oc r="S221">
      <v>8499.99</v>
    </oc>
    <nc r="S221">
      <f>N221</f>
    </nc>
    <odxf>
      <border outline="0">
        <bottom/>
      </border>
    </odxf>
    <ndxf>
      <border outline="0">
        <bottom style="thin">
          <color indexed="64"/>
        </bottom>
      </border>
    </ndxf>
  </rcc>
  <rcc rId="11924" sId="1" numFmtId="4">
    <oc r="S222">
      <v>1018.64</v>
    </oc>
    <nc r="S222">
      <f>N222</f>
    </nc>
  </rcc>
  <rcc rId="11925" sId="1" numFmtId="4">
    <oc r="S223">
      <v>2000</v>
    </oc>
    <nc r="S223">
      <f>N223</f>
    </nc>
  </rcc>
  <rcc rId="11926" sId="1" numFmtId="4">
    <oc r="S224">
      <v>254.1</v>
    </oc>
    <nc r="S224">
      <f>N224</f>
    </nc>
  </rcc>
  <rcc rId="11927" sId="1" numFmtId="4">
    <oc r="S225">
      <v>1500</v>
    </oc>
    <nc r="S225">
      <f>N225</f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28" sId="1" numFmtId="4">
    <oc r="S127">
      <f>N127</f>
    </oc>
    <nc r="S127">
      <v>30673.59</v>
    </nc>
  </rcc>
  <rcc rId="11929" sId="1" numFmtId="4">
    <oc r="S128">
      <f>N128</f>
    </oc>
    <nc r="S128">
      <v>24641.923270000028</v>
    </nc>
  </rcc>
  <rcc rId="11930" sId="1" numFmtId="4">
    <oc r="S129">
      <f>N129</f>
    </oc>
    <nc r="S129">
      <v>30964.405879999977</v>
    </nc>
  </rcc>
  <rcc rId="11931" sId="1" numFmtId="4">
    <oc r="S130">
      <f>N130</f>
    </oc>
    <nc r="S130">
      <v>82.66</v>
    </nc>
  </rcc>
  <rfmt sheetId="1" sqref="T127:W130" start="0" length="0">
    <dxf>
      <fill>
        <patternFill patternType="none">
          <bgColor indexed="65"/>
        </patternFill>
      </fill>
    </dxf>
  </rfmt>
  <rcc rId="11932" sId="1" numFmtId="4">
    <oc r="S132">
      <f>N132</f>
    </oc>
    <nc r="S132">
      <v>80000</v>
    </nc>
  </rcc>
  <rcc rId="11933" sId="1" numFmtId="4">
    <oc r="T132">
      <v>29715.8</v>
    </oc>
    <nc r="T132">
      <v>49715.8</v>
    </nc>
  </rcc>
  <rcc rId="11934" sId="1" numFmtId="4">
    <oc r="S133">
      <f>N133</f>
    </oc>
    <nc r="S133">
      <v>75000</v>
    </nc>
  </rcc>
  <rcc rId="11935" sId="1" numFmtId="4">
    <oc r="T133">
      <v>59709.14</v>
    </oc>
    <nc r="T133">
      <v>57709.14</v>
    </nc>
  </rcc>
  <rcc rId="11936" sId="1" numFmtId="4">
    <oc r="S134">
      <f>N134</f>
    </oc>
    <nc r="S134">
      <v>35000</v>
    </nc>
  </rcc>
  <rcc rId="11937" sId="1" numFmtId="4">
    <oc r="T134">
      <v>9097.9599999999991</v>
    </oc>
    <nc r="T134">
      <v>14097.96</v>
    </nc>
  </rcc>
  <rcc rId="11938" sId="1" numFmtId="4">
    <oc r="S135">
      <f>N135</f>
    </oc>
    <nc r="S135">
      <v>45000</v>
    </nc>
  </rcc>
  <rcc rId="11939" sId="1" numFmtId="4">
    <oc r="T135">
      <v>16369.08</v>
    </oc>
    <nc r="T135">
      <v>21369.08</v>
    </nc>
  </rcc>
  <rfmt sheetId="1" sqref="T132:W135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0" sId="1" numFmtId="4">
    <oc r="S137">
      <f>N137</f>
    </oc>
    <nc r="S137">
      <v>10151.82</v>
    </nc>
  </rcc>
  <rcc rId="11941" sId="1" numFmtId="4">
    <oc r="S138">
      <f>N138</f>
    </oc>
    <nc r="S138">
      <v>382</v>
    </nc>
  </rcc>
  <rcc rId="11942" sId="1" numFmtId="4">
    <oc r="S139">
      <f>N139</f>
    </oc>
    <nc r="S139">
      <v>340</v>
    </nc>
  </rcc>
  <rfmt sheetId="1" sqref="T137:W13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3" sId="1" numFmtId="4">
    <oc r="F130">
      <v>0</v>
    </oc>
    <nc r="F130">
      <v>82.66</v>
    </nc>
  </rcc>
  <rcv guid="{D306AA55-E2C3-4B0F-8DEC-1801FC479580}" action="delete"/>
  <rcv guid="{D306AA55-E2C3-4B0F-8DEC-1801FC479580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4" sId="1" numFmtId="4">
    <oc r="L13">
      <v>21164.413550000005</v>
    </oc>
    <nc r="L13">
      <v>21125.17</v>
    </nc>
  </rcc>
  <rcc rId="11945" sId="1">
    <oc r="M13">
      <f>SUM(G13:L13)</f>
    </oc>
    <nc r="M13">
      <f>SUM(G13:L13)-0.08</f>
    </nc>
  </rcc>
  <rcc rId="11946" sId="1">
    <oc r="M14">
      <f>SUM(G14:L14)</f>
    </oc>
    <nc r="M14">
      <f>SUM(G14:L14)</f>
    </nc>
  </rcc>
  <rcc rId="11947" sId="1" numFmtId="4">
    <oc r="L14">
      <v>5315.53</v>
    </oc>
    <nc r="L14">
      <v>5315</v>
    </nc>
  </rcc>
  <rcc rId="11948" sId="1">
    <oc r="Y16">
      <f>F16-(M16+S16+W16)</f>
    </oc>
    <nc r="Y16">
      <f>F16-(M16+S16+W16)</f>
    </nc>
  </rcc>
  <rcc rId="11949" sId="1" numFmtId="4">
    <oc r="S16">
      <f>N16</f>
    </oc>
    <nc r="S16">
      <v>2345.81</v>
    </nc>
  </rcc>
  <rcv guid="{D306AA55-E2C3-4B0F-8DEC-1801FC479580}" action="delete"/>
  <rcv guid="{D306AA55-E2C3-4B0F-8DEC-1801FC479580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0" sId="1" numFmtId="4">
    <oc r="F19">
      <v>46497.09</v>
    </oc>
    <nc r="F19">
      <v>43497.09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1" sId="1" numFmtId="4">
    <oc r="L29">
      <v>1120.31</v>
    </oc>
    <nc r="L29">
      <v>1120.1400000000001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2" sId="1" numFmtId="4">
    <nc r="T40">
      <v>0</v>
    </nc>
  </rcc>
  <rcc rId="11953" sId="1" numFmtId="4">
    <nc r="U40">
      <v>0</v>
    </nc>
  </rcc>
  <rcc rId="11954" sId="1" numFmtId="4">
    <nc r="V40">
      <v>0</v>
    </nc>
  </rcc>
  <rcc rId="11955" sId="1" numFmtId="4">
    <nc r="K40">
      <v>6978.14</v>
    </nc>
  </rcc>
  <rcc rId="11956" sId="1" numFmtId="4">
    <nc r="G40">
      <v>42.44</v>
    </nc>
  </rcc>
  <rcc rId="11957" sId="1" numFmtId="4">
    <nc r="H40">
      <v>160.86000000000001</v>
    </nc>
  </rcc>
  <rcc rId="11958" sId="1" numFmtId="4">
    <nc r="I40">
      <v>70560.92</v>
    </nc>
  </rcc>
  <rcc rId="11959" sId="1" numFmtId="4">
    <nc r="J40">
      <v>0</v>
    </nc>
  </rcc>
  <rcc rId="11960" sId="1" numFmtId="4">
    <nc r="L40">
      <v>0</v>
    </nc>
  </rcc>
  <rcc rId="11961" sId="1">
    <nc r="F40">
      <f>77742.42+20.76</f>
    </nc>
  </rcc>
  <rcv guid="{D306AA55-E2C3-4B0F-8DEC-1801FC479580}" action="delete"/>
  <rcv guid="{D306AA55-E2C3-4B0F-8DEC-1801FC47958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Y65:Z65" start="0" length="0">
    <dxf>
      <fill>
        <patternFill patternType="none">
          <bgColor indexed="65"/>
        </patternFill>
      </fill>
    </dxf>
  </rfmt>
  <rrc rId="10953" sId="1" ref="A79:XFD79" action="insertRow">
    <undo index="0" exp="area" ref3D="1" dr="$C$1:$E$65536" dn="Z_AD95E9ED_B808_42EB_814A_3F2CD9A42EDF_.wvu.Cols" sId="1"/>
    <undo index="4" exp="area" ref3D="1" dr="$A$169:$IV$169" dn="Z_979DB2FE_B526_4EE3_9CD4_A9E29A987073_.wvu.Rows" sId="1"/>
    <undo index="2" exp="area" ref3D="1" dr="$A$151:$IV$151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69:$IV$169" dn="Z_7025D35C_B0E6_4D5E_9074_EED2BB5802F4_.wvu.Rows" sId="1"/>
    <undo index="2" exp="area" ref3D="1" dr="$A$151:$IV$151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69:$IV$169" dn="Z_D306AA55_E2C3_4B0F_8DEC_1801FC479580_.wvu.Rows" sId="1"/>
    <undo index="4" exp="area" ref3D="1" dr="$A$151:$IV$151" dn="Z_D306AA55_E2C3_4B0F_8DEC_1801FC479580_.wvu.Rows" sId="1"/>
  </rrc>
  <rcc rId="10954" sId="1" numFmtId="4">
    <nc r="A79">
      <v>2744</v>
    </nc>
  </rcc>
  <rrc rId="10955" sId="1" ref="A90:XFD90" action="insertRow">
    <undo index="0" exp="area" ref3D="1" dr="$C$1:$E$65536" dn="Z_AD95E9ED_B808_42EB_814A_3F2CD9A42EDF_.wvu.Cols" sId="1"/>
    <undo index="4" exp="area" ref3D="1" dr="$A$170:$IV$170" dn="Z_979DB2FE_B526_4EE3_9CD4_A9E29A987073_.wvu.Rows" sId="1"/>
    <undo index="2" exp="area" ref3D="1" dr="$A$152:$IV$152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70:$IV$170" dn="Z_7025D35C_B0E6_4D5E_9074_EED2BB5802F4_.wvu.Rows" sId="1"/>
    <undo index="2" exp="area" ref3D="1" dr="$A$152:$IV$152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70:$IV$170" dn="Z_D306AA55_E2C3_4B0F_8DEC_1801FC479580_.wvu.Rows" sId="1"/>
    <undo index="4" exp="area" ref3D="1" dr="$A$152:$IV$152" dn="Z_D306AA55_E2C3_4B0F_8DEC_1801FC479580_.wvu.Rows" sId="1"/>
  </rrc>
  <rcc rId="10956" sId="1" numFmtId="4">
    <nc r="A90">
      <v>2775</v>
    </nc>
  </rcc>
  <rcc rId="10957" sId="1">
    <nc r="M79">
      <f>SUM(G79:L79)</f>
    </nc>
  </rcc>
  <rcc rId="10958" sId="1">
    <nc r="P79">
      <f>O79/N79*100</f>
    </nc>
  </rcc>
  <rcc rId="10959" sId="1">
    <nc r="W79">
      <f>SUM(T79:V79)</f>
    </nc>
  </rcc>
  <rcc rId="10960" sId="1">
    <nc r="Y79">
      <f>F79-(M79+S79+W79)</f>
    </nc>
  </rcc>
  <rcc rId="10961" sId="1">
    <nc r="M90">
      <f>SUM(G90:L90)</f>
    </nc>
  </rcc>
  <rcc rId="10962" sId="1">
    <nc r="P90">
      <f>O90/N90*100</f>
    </nc>
  </rcc>
  <rcc rId="10963" sId="1">
    <nc r="W90">
      <f>SUM(T90:V90)</f>
    </nc>
  </rcc>
  <rcc rId="10964" sId="1">
    <nc r="Y90">
      <f>F90-(M90+S90+W90)</f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1" start="0" length="0">
    <dxf>
      <fill>
        <patternFill>
          <bgColor indexed="10"/>
        </patternFill>
      </fill>
    </dxf>
  </rfmt>
  <rfmt sheetId="1" sqref="A41" start="0" length="0">
    <dxf>
      <fill>
        <patternFill patternType="none">
          <bgColor indexed="65"/>
        </patternFill>
      </fill>
    </dxf>
  </rfmt>
  <rfmt sheetId="1" sqref="A41" start="0" length="0">
    <dxf>
      <fill>
        <patternFill patternType="solid">
          <bgColor indexed="10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2" sId="1" numFmtId="4">
    <nc r="G37">
      <v>0</v>
    </nc>
  </rcc>
  <rcc rId="11963" sId="1" numFmtId="4">
    <nc r="H37">
      <v>0</v>
    </nc>
  </rcc>
  <rcc rId="11964" sId="1" numFmtId="4">
    <nc r="I37">
      <v>0</v>
    </nc>
  </rcc>
  <rcc rId="11965" sId="1" numFmtId="4">
    <nc r="J37">
      <v>0</v>
    </nc>
  </rcc>
  <rcc rId="11966" sId="1" numFmtId="4">
    <nc r="K37">
      <v>0</v>
    </nc>
  </rcc>
  <rcc rId="11967" sId="1" numFmtId="4">
    <nc r="L37">
      <v>0</v>
    </nc>
  </rcc>
  <rcc rId="11968" sId="1" numFmtId="4">
    <nc r="G38">
      <v>0</v>
    </nc>
  </rcc>
  <rcc rId="11969" sId="1" numFmtId="4">
    <nc r="H38">
      <v>0</v>
    </nc>
  </rcc>
  <rcc rId="11970" sId="1" numFmtId="4">
    <nc r="I38">
      <v>0</v>
    </nc>
  </rcc>
  <rcc rId="11971" sId="1" numFmtId="4">
    <nc r="J38">
      <v>0</v>
    </nc>
  </rcc>
  <rcc rId="11972" sId="1" numFmtId="4">
    <nc r="K38">
      <v>0</v>
    </nc>
  </rcc>
  <rcc rId="11973" sId="1" numFmtId="4">
    <nc r="L38">
      <v>0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4" sId="1" numFmtId="4">
    <nc r="U55">
      <v>0</v>
    </nc>
  </rcc>
  <rcc rId="11975" sId="1" numFmtId="4">
    <nc r="V55">
      <v>0</v>
    </nc>
  </rcc>
  <rcc rId="11976" sId="1" numFmtId="4">
    <nc r="X55">
      <v>85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7" sId="1" numFmtId="4">
    <nc r="G55">
      <v>0</v>
    </nc>
  </rcc>
  <rcc rId="11978" sId="1" numFmtId="4">
    <nc r="H55">
      <v>0</v>
    </nc>
  </rcc>
  <rcc rId="11979" sId="1" numFmtId="4">
    <nc r="I55">
      <v>0</v>
    </nc>
  </rcc>
  <rcc rId="11980" sId="1" numFmtId="4">
    <nc r="J55">
      <v>0</v>
    </nc>
  </rcc>
  <rcc rId="11981" sId="1" numFmtId="4">
    <nc r="K55">
      <v>0</v>
    </nc>
  </rcc>
  <rcc rId="11982" sId="1" numFmtId="4">
    <nc r="L55">
      <v>0</v>
    </nc>
  </rcc>
  <rcc rId="11983" sId="1" numFmtId="4">
    <nc r="U37">
      <v>0</v>
    </nc>
  </rcc>
  <rcc rId="11984" sId="1" numFmtId="4">
    <nc r="V37">
      <v>0</v>
    </nc>
  </rcc>
  <rcc rId="11985" sId="1" numFmtId="4">
    <nc r="V38">
      <v>0</v>
    </nc>
  </rcc>
  <rcc rId="11986" sId="1" numFmtId="4">
    <nc r="U38">
      <v>0</v>
    </nc>
  </rcc>
  <rcc rId="11987" sId="1" numFmtId="4">
    <nc r="X37">
      <v>85</v>
    </nc>
  </rcc>
  <rcc rId="11988" sId="1" numFmtId="4">
    <nc r="X38">
      <v>25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89" sId="1" numFmtId="4">
    <nc r="X40">
      <v>90</v>
    </nc>
  </rcc>
  <rcc rId="11990" sId="1">
    <oc r="S57">
      <f>N57</f>
    </oc>
    <nc r="S57">
      <f>N57-0.01</f>
    </nc>
  </rcc>
  <rcc rId="11991" sId="1" numFmtId="4">
    <nc r="X58">
      <v>100</v>
    </nc>
  </rcc>
  <rcc rId="11992" sId="1" numFmtId="4">
    <nc r="U58">
      <v>0</v>
    </nc>
  </rcc>
  <rcc rId="11993" sId="1" numFmtId="4">
    <nc r="V58">
      <v>0</v>
    </nc>
  </rcc>
  <rcc rId="11994" sId="1" numFmtId="4">
    <nc r="G58">
      <v>0</v>
    </nc>
  </rcc>
  <rcc rId="11995" sId="1" numFmtId="4">
    <nc r="H58">
      <v>0</v>
    </nc>
  </rcc>
  <rcc rId="11996" sId="1" numFmtId="4">
    <nc r="I58">
      <v>0</v>
    </nc>
  </rcc>
  <rcc rId="11997" sId="1" numFmtId="4">
    <nc r="J58">
      <v>0</v>
    </nc>
  </rcc>
  <rcc rId="11998" sId="1" numFmtId="4">
    <nc r="K58">
      <v>0</v>
    </nc>
  </rcc>
  <rcc rId="11999" sId="1" numFmtId="4">
    <nc r="L58">
      <v>0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58" start="0" length="0">
    <dxf>
      <fill>
        <patternFill patternType="solid">
          <bgColor indexed="10"/>
        </patternFill>
      </fill>
    </dxf>
  </rfmt>
  <rfmt sheetId="1" sqref="F59" start="0" length="0">
    <dxf>
      <fill>
        <patternFill patternType="solid">
          <bgColor indexed="10"/>
        </patternFill>
      </fill>
    </dxf>
  </rfmt>
  <rcc rId="12000" sId="1" numFmtId="4">
    <nc r="G145">
      <v>0</v>
    </nc>
  </rcc>
  <rcc rId="12001" sId="1" numFmtId="4">
    <nc r="H145">
      <v>0</v>
    </nc>
  </rcc>
  <rcc rId="12002" sId="1" numFmtId="4">
    <nc r="I145">
      <v>0</v>
    </nc>
  </rcc>
  <rcc rId="12003" sId="1" numFmtId="4">
    <nc r="J145">
      <v>0</v>
    </nc>
  </rcc>
  <rcc rId="12004" sId="1" numFmtId="4">
    <nc r="K145">
      <v>0</v>
    </nc>
  </rcc>
  <rcc rId="12005" sId="1" numFmtId="4">
    <nc r="L145">
      <v>0</v>
    </nc>
  </rcc>
  <rcc rId="12006" sId="1" numFmtId="4">
    <nc r="G146">
      <v>0</v>
    </nc>
  </rcc>
  <rcc rId="12007" sId="1" numFmtId="4">
    <nc r="H146">
      <v>0</v>
    </nc>
  </rcc>
  <rcc rId="12008" sId="1" numFmtId="4">
    <nc r="I146">
      <v>0</v>
    </nc>
  </rcc>
  <rcc rId="12009" sId="1" numFmtId="4">
    <nc r="J146">
      <v>0</v>
    </nc>
  </rcc>
  <rcc rId="12010" sId="1" numFmtId="4">
    <nc r="K146">
      <v>0</v>
    </nc>
  </rcc>
  <rcc rId="12011" sId="1" numFmtId="4">
    <nc r="L146">
      <v>0</v>
    </nc>
  </rcc>
  <rcc rId="12012" sId="1" numFmtId="4">
    <nc r="G147">
      <v>0</v>
    </nc>
  </rcc>
  <rcc rId="12013" sId="1" numFmtId="4">
    <nc r="H147">
      <v>0</v>
    </nc>
  </rcc>
  <rcc rId="12014" sId="1" numFmtId="4">
    <nc r="I147">
      <v>0</v>
    </nc>
  </rcc>
  <rcc rId="12015" sId="1" numFmtId="4">
    <nc r="J147">
      <v>0</v>
    </nc>
  </rcc>
  <rcc rId="12016" sId="1" numFmtId="4">
    <nc r="K147">
      <v>0</v>
    </nc>
  </rcc>
  <rcc rId="12017" sId="1" numFmtId="4">
    <nc r="L147">
      <v>0</v>
    </nc>
  </rcc>
  <rcc rId="12018" sId="1" numFmtId="4">
    <nc r="G148">
      <v>0</v>
    </nc>
  </rcc>
  <rcc rId="12019" sId="1" numFmtId="4">
    <nc r="H148">
      <v>0</v>
    </nc>
  </rcc>
  <rcc rId="12020" sId="1" numFmtId="4">
    <nc r="I148">
      <v>0</v>
    </nc>
  </rcc>
  <rcc rId="12021" sId="1" numFmtId="4">
    <nc r="J148">
      <v>0</v>
    </nc>
  </rcc>
  <rcc rId="12022" sId="1" numFmtId="4">
    <nc r="K148">
      <v>0</v>
    </nc>
  </rcc>
  <rcc rId="12023" sId="1" numFmtId="4">
    <nc r="L148">
      <v>0</v>
    </nc>
  </rcc>
  <rcc rId="12024" sId="1" numFmtId="4">
    <nc r="G149">
      <v>0</v>
    </nc>
  </rcc>
  <rcc rId="12025" sId="1" numFmtId="4">
    <nc r="H149">
      <v>0</v>
    </nc>
  </rcc>
  <rcc rId="12026" sId="1" numFmtId="4">
    <nc r="I149">
      <v>0</v>
    </nc>
  </rcc>
  <rcc rId="12027" sId="1" numFmtId="4">
    <nc r="J149">
      <v>0</v>
    </nc>
  </rcc>
  <rcc rId="12028" sId="1" numFmtId="4">
    <nc r="K149">
      <v>0</v>
    </nc>
  </rcc>
  <rcc rId="12029" sId="1" numFmtId="4">
    <nc r="L149">
      <v>0</v>
    </nc>
  </rcc>
  <rcc rId="12030" sId="1" numFmtId="4">
    <nc r="G150">
      <v>0</v>
    </nc>
  </rcc>
  <rcc rId="12031" sId="1" numFmtId="4">
    <nc r="H150">
      <v>0</v>
    </nc>
  </rcc>
  <rcc rId="12032" sId="1" numFmtId="4">
    <nc r="I150">
      <v>0</v>
    </nc>
  </rcc>
  <rcc rId="12033" sId="1" numFmtId="4">
    <nc r="J150">
      <v>0</v>
    </nc>
  </rcc>
  <rcc rId="12034" sId="1" numFmtId="4">
    <nc r="K150">
      <v>0</v>
    </nc>
  </rcc>
  <rcc rId="12035" sId="1" numFmtId="4">
    <nc r="L150">
      <v>0</v>
    </nc>
  </rcc>
  <rcc rId="12036" sId="1" numFmtId="4">
    <nc r="G151">
      <v>0</v>
    </nc>
  </rcc>
  <rcc rId="12037" sId="1" numFmtId="4">
    <nc r="H151">
      <v>0</v>
    </nc>
  </rcc>
  <rcc rId="12038" sId="1" numFmtId="4">
    <nc r="I151">
      <v>0</v>
    </nc>
  </rcc>
  <rcc rId="12039" sId="1" numFmtId="4">
    <nc r="J151">
      <v>0</v>
    </nc>
  </rcc>
  <rcc rId="12040" sId="1" numFmtId="4">
    <nc r="K151">
      <v>0</v>
    </nc>
  </rcc>
  <rcc rId="12041" sId="1" numFmtId="4">
    <nc r="L151">
      <v>0</v>
    </nc>
  </rcc>
  <rcc rId="12042" sId="1" numFmtId="4">
    <nc r="G152">
      <v>0</v>
    </nc>
  </rcc>
  <rcc rId="12043" sId="1" numFmtId="4">
    <nc r="H152">
      <v>0</v>
    </nc>
  </rcc>
  <rcc rId="12044" sId="1" numFmtId="4">
    <nc r="I152">
      <v>0</v>
    </nc>
  </rcc>
  <rcc rId="12045" sId="1" numFmtId="4">
    <nc r="J152">
      <v>0</v>
    </nc>
  </rcc>
  <rcc rId="12046" sId="1" numFmtId="4">
    <nc r="K152">
      <v>0</v>
    </nc>
  </rcc>
  <rcc rId="12047" sId="1" numFmtId="4">
    <nc r="L152">
      <v>0</v>
    </nc>
  </rcc>
  <rcc rId="12048" sId="1" numFmtId="4">
    <nc r="G153">
      <v>0</v>
    </nc>
  </rcc>
  <rcc rId="12049" sId="1" numFmtId="4">
    <nc r="H153">
      <v>0</v>
    </nc>
  </rcc>
  <rcc rId="12050" sId="1" numFmtId="4">
    <nc r="I153">
      <v>0</v>
    </nc>
  </rcc>
  <rcc rId="12051" sId="1" numFmtId="4">
    <nc r="J153">
      <v>0</v>
    </nc>
  </rcc>
  <rcc rId="12052" sId="1" numFmtId="4">
    <nc r="K153">
      <v>0</v>
    </nc>
  </rcc>
  <rcc rId="12053" sId="1" numFmtId="4">
    <nc r="L153">
      <v>0</v>
    </nc>
  </rcc>
  <rcc rId="12054" sId="1" numFmtId="4">
    <nc r="G154">
      <v>0</v>
    </nc>
  </rcc>
  <rcc rId="12055" sId="1" numFmtId="4">
    <nc r="H154">
      <v>0</v>
    </nc>
  </rcc>
  <rcc rId="12056" sId="1" numFmtId="4">
    <nc r="I154">
      <v>0</v>
    </nc>
  </rcc>
  <rcc rId="12057" sId="1" numFmtId="4">
    <nc r="J154">
      <v>0</v>
    </nc>
  </rcc>
  <rcc rId="12058" sId="1" numFmtId="4">
    <nc r="K154">
      <v>0</v>
    </nc>
  </rcc>
  <rcc rId="12059" sId="1" numFmtId="4">
    <nc r="L154">
      <v>0</v>
    </nc>
  </rcc>
  <rcc rId="12060" sId="1" numFmtId="4">
    <nc r="G155">
      <v>0</v>
    </nc>
  </rcc>
  <rcc rId="12061" sId="1" numFmtId="4">
    <nc r="H155">
      <v>0</v>
    </nc>
  </rcc>
  <rcc rId="12062" sId="1" numFmtId="4">
    <nc r="I155">
      <v>0</v>
    </nc>
  </rcc>
  <rcc rId="12063" sId="1" numFmtId="4">
    <nc r="J155">
      <v>0</v>
    </nc>
  </rcc>
  <rcc rId="12064" sId="1" numFmtId="4">
    <nc r="K155">
      <v>0</v>
    </nc>
  </rcc>
  <rcc rId="12065" sId="1" numFmtId="4">
    <nc r="L155">
      <v>0</v>
    </nc>
  </rcc>
  <rcc rId="12066" sId="1" numFmtId="4">
    <nc r="G156">
      <v>0</v>
    </nc>
  </rcc>
  <rcc rId="12067" sId="1" numFmtId="4">
    <nc r="H156">
      <v>0</v>
    </nc>
  </rcc>
  <rcc rId="12068" sId="1" numFmtId="4">
    <nc r="I156">
      <v>0</v>
    </nc>
  </rcc>
  <rcc rId="12069" sId="1" numFmtId="4">
    <nc r="J156">
      <v>0</v>
    </nc>
  </rcc>
  <rcc rId="12070" sId="1" numFmtId="4">
    <nc r="K156">
      <v>0</v>
    </nc>
  </rcc>
  <rcc rId="12071" sId="1" numFmtId="4">
    <nc r="L156">
      <v>0</v>
    </nc>
  </rcc>
  <rcc rId="12072" sId="1" numFmtId="4">
    <nc r="G157">
      <v>0</v>
    </nc>
  </rcc>
  <rcc rId="12073" sId="1" numFmtId="4">
    <nc r="H157">
      <v>0</v>
    </nc>
  </rcc>
  <rcc rId="12074" sId="1" numFmtId="4">
    <nc r="I157">
      <v>0</v>
    </nc>
  </rcc>
  <rcc rId="12075" sId="1" numFmtId="4">
    <nc r="J157">
      <v>0</v>
    </nc>
  </rcc>
  <rcc rId="12076" sId="1" numFmtId="4">
    <nc r="K157">
      <v>0</v>
    </nc>
  </rcc>
  <rcc rId="12077" sId="1" numFmtId="4">
    <nc r="L157">
      <v>0</v>
    </nc>
  </rcc>
  <rcc rId="12078" sId="1" numFmtId="4">
    <nc r="G158">
      <v>0</v>
    </nc>
  </rcc>
  <rcc rId="12079" sId="1" numFmtId="4">
    <nc r="H158">
      <v>0</v>
    </nc>
  </rcc>
  <rcc rId="12080" sId="1" numFmtId="4">
    <nc r="I158">
      <v>0</v>
    </nc>
  </rcc>
  <rcc rId="12081" sId="1" numFmtId="4">
    <nc r="J158">
      <v>0</v>
    </nc>
  </rcc>
  <rcc rId="12082" sId="1" numFmtId="4">
    <nc r="K158">
      <v>0</v>
    </nc>
  </rcc>
  <rcc rId="12083" sId="1" numFmtId="4">
    <nc r="L158">
      <v>0</v>
    </nc>
  </rcc>
  <rcc rId="12084" sId="1" numFmtId="4">
    <nc r="G159">
      <v>0</v>
    </nc>
  </rcc>
  <rcc rId="12085" sId="1" numFmtId="4">
    <nc r="H159">
      <v>0</v>
    </nc>
  </rcc>
  <rcc rId="12086" sId="1" numFmtId="4">
    <nc r="I159">
      <v>0</v>
    </nc>
  </rcc>
  <rcc rId="12087" sId="1" numFmtId="4">
    <nc r="J159">
      <v>0</v>
    </nc>
  </rcc>
  <rcc rId="12088" sId="1" numFmtId="4">
    <nc r="K159">
      <v>0</v>
    </nc>
  </rcc>
  <rcc rId="12089" sId="1" numFmtId="4">
    <nc r="L159">
      <v>0</v>
    </nc>
  </rcc>
  <rcc rId="12090" sId="1" numFmtId="4">
    <nc r="G160">
      <v>0</v>
    </nc>
  </rcc>
  <rcc rId="12091" sId="1" numFmtId="4">
    <nc r="H160">
      <v>0</v>
    </nc>
  </rcc>
  <rcc rId="12092" sId="1" numFmtId="4">
    <nc r="I160">
      <v>0</v>
    </nc>
  </rcc>
  <rcc rId="12093" sId="1" numFmtId="4">
    <nc r="J160">
      <v>0</v>
    </nc>
  </rcc>
  <rcc rId="12094" sId="1" numFmtId="4">
    <nc r="K160">
      <v>0</v>
    </nc>
  </rcc>
  <rcc rId="12095" sId="1" numFmtId="4">
    <nc r="L160">
      <v>0</v>
    </nc>
  </rcc>
  <rcc rId="12096" sId="1" numFmtId="4">
    <nc r="G161">
      <v>0</v>
    </nc>
  </rcc>
  <rcc rId="12097" sId="1" numFmtId="4">
    <nc r="H161">
      <v>0</v>
    </nc>
  </rcc>
  <rcc rId="12098" sId="1" numFmtId="4">
    <nc r="I161">
      <v>0</v>
    </nc>
  </rcc>
  <rcc rId="12099" sId="1" numFmtId="4">
    <nc r="J161">
      <v>0</v>
    </nc>
  </rcc>
  <rcc rId="12100" sId="1" numFmtId="4">
    <nc r="K161">
      <v>0</v>
    </nc>
  </rcc>
  <rcc rId="12101" sId="1" numFmtId="4">
    <nc r="L161">
      <v>0</v>
    </nc>
  </rcc>
  <rcc rId="12102" sId="1" numFmtId="4">
    <nc r="G162">
      <v>0</v>
    </nc>
  </rcc>
  <rcc rId="12103" sId="1" numFmtId="4">
    <nc r="H162">
      <v>0</v>
    </nc>
  </rcc>
  <rcc rId="12104" sId="1" numFmtId="4">
    <nc r="I162">
      <v>0</v>
    </nc>
  </rcc>
  <rcc rId="12105" sId="1" numFmtId="4">
    <nc r="J162">
      <v>0</v>
    </nc>
  </rcc>
  <rcc rId="12106" sId="1" numFmtId="4">
    <nc r="K162">
      <v>0</v>
    </nc>
  </rcc>
  <rcc rId="12107" sId="1" numFmtId="4">
    <nc r="L162">
      <v>0</v>
    </nc>
  </rcc>
  <rcc rId="12108" sId="1" numFmtId="4">
    <nc r="G163">
      <v>0</v>
    </nc>
  </rcc>
  <rcc rId="12109" sId="1" numFmtId="4">
    <nc r="H163">
      <v>0</v>
    </nc>
  </rcc>
  <rcc rId="12110" sId="1" numFmtId="4">
    <nc r="I163">
      <v>0</v>
    </nc>
  </rcc>
  <rcc rId="12111" sId="1" numFmtId="4">
    <nc r="J163">
      <v>0</v>
    </nc>
  </rcc>
  <rcc rId="12112" sId="1" numFmtId="4">
    <nc r="K163">
      <v>0</v>
    </nc>
  </rcc>
  <rcc rId="12113" sId="1" numFmtId="4">
    <nc r="L163">
      <v>0</v>
    </nc>
  </rcc>
  <rcc rId="12114" sId="1" numFmtId="4">
    <nc r="G164">
      <v>0</v>
    </nc>
  </rcc>
  <rcc rId="12115" sId="1" numFmtId="4">
    <nc r="H164">
      <v>0</v>
    </nc>
  </rcc>
  <rcc rId="12116" sId="1" numFmtId="4">
    <nc r="I164">
      <v>0</v>
    </nc>
  </rcc>
  <rcc rId="12117" sId="1" numFmtId="4">
    <nc r="J164">
      <v>0</v>
    </nc>
  </rcc>
  <rcc rId="12118" sId="1" numFmtId="4">
    <nc r="K164">
      <v>0</v>
    </nc>
  </rcc>
  <rcc rId="12119" sId="1" numFmtId="4">
    <nc r="L164">
      <v>0</v>
    </nc>
  </rcc>
  <rcc rId="12120" sId="1" numFmtId="4">
    <nc r="G165">
      <v>0</v>
    </nc>
  </rcc>
  <rcc rId="12121" sId="1" numFmtId="4">
    <nc r="H165">
      <v>0</v>
    </nc>
  </rcc>
  <rcc rId="12122" sId="1" numFmtId="4">
    <nc r="I165">
      <v>0</v>
    </nc>
  </rcc>
  <rcc rId="12123" sId="1" numFmtId="4">
    <nc r="J165">
      <v>0</v>
    </nc>
  </rcc>
  <rcc rId="12124" sId="1" numFmtId="4">
    <nc r="K165">
      <v>0</v>
    </nc>
  </rcc>
  <rcc rId="12125" sId="1" numFmtId="4">
    <nc r="L165">
      <v>0</v>
    </nc>
  </rcc>
  <rcc rId="12126" sId="1" numFmtId="4">
    <nc r="G166">
      <v>0</v>
    </nc>
  </rcc>
  <rcc rId="12127" sId="1" numFmtId="4">
    <nc r="H166">
      <v>0</v>
    </nc>
  </rcc>
  <rcc rId="12128" sId="1" numFmtId="4">
    <nc r="I166">
      <v>0</v>
    </nc>
  </rcc>
  <rcc rId="12129" sId="1" numFmtId="4">
    <nc r="J166">
      <v>0</v>
    </nc>
  </rcc>
  <rcc rId="12130" sId="1" numFmtId="4">
    <nc r="K166">
      <v>0</v>
    </nc>
  </rcc>
  <rcc rId="12131" sId="1" numFmtId="4">
    <nc r="L166">
      <v>0</v>
    </nc>
  </rcc>
  <rcc rId="12132" sId="1" numFmtId="4">
    <nc r="G167">
      <v>0</v>
    </nc>
  </rcc>
  <rcc rId="12133" sId="1" numFmtId="4">
    <nc r="H167">
      <v>0</v>
    </nc>
  </rcc>
  <rcc rId="12134" sId="1" numFmtId="4">
    <nc r="I167">
      <v>0</v>
    </nc>
  </rcc>
  <rcc rId="12135" sId="1" numFmtId="4">
    <nc r="J167">
      <v>0</v>
    </nc>
  </rcc>
  <rcc rId="12136" sId="1" numFmtId="4">
    <nc r="K167">
      <v>0</v>
    </nc>
  </rcc>
  <rcc rId="12137" sId="1" numFmtId="4">
    <nc r="L167">
      <v>0</v>
    </nc>
  </rcc>
  <rcc rId="12138" sId="1" numFmtId="4">
    <nc r="G168">
      <v>0</v>
    </nc>
  </rcc>
  <rcc rId="12139" sId="1" numFmtId="4">
    <nc r="H168">
      <v>0</v>
    </nc>
  </rcc>
  <rcc rId="12140" sId="1" numFmtId="4">
    <nc r="I168">
      <v>0</v>
    </nc>
  </rcc>
  <rcc rId="12141" sId="1" numFmtId="4">
    <nc r="J168">
      <v>0</v>
    </nc>
  </rcc>
  <rcc rId="12142" sId="1" numFmtId="4">
    <nc r="K168">
      <v>0</v>
    </nc>
  </rcc>
  <rcc rId="12143" sId="1" numFmtId="4">
    <nc r="L168">
      <v>0</v>
    </nc>
  </rcc>
  <rcc rId="12144" sId="1" numFmtId="4">
    <nc r="G169">
      <v>0</v>
    </nc>
  </rcc>
  <rcc rId="12145" sId="1" numFmtId="4">
    <nc r="H169">
      <v>0</v>
    </nc>
  </rcc>
  <rcc rId="12146" sId="1" numFmtId="4">
    <nc r="I169">
      <v>0</v>
    </nc>
  </rcc>
  <rcc rId="12147" sId="1" numFmtId="4">
    <nc r="J169">
      <v>0</v>
    </nc>
  </rcc>
  <rcc rId="12148" sId="1" numFmtId="4">
    <nc r="K169">
      <v>0</v>
    </nc>
  </rcc>
  <rcc rId="12149" sId="1" numFmtId="4">
    <nc r="L169">
      <v>0</v>
    </nc>
  </rcc>
  <rcc rId="12150" sId="1" numFmtId="4">
    <nc r="G170">
      <v>0</v>
    </nc>
  </rcc>
  <rcc rId="12151" sId="1" numFmtId="4">
    <nc r="H170">
      <v>0</v>
    </nc>
  </rcc>
  <rcc rId="12152" sId="1" numFmtId="4">
    <nc r="I170">
      <v>0</v>
    </nc>
  </rcc>
  <rcc rId="12153" sId="1" numFmtId="4">
    <nc r="J170">
      <v>0</v>
    </nc>
  </rcc>
  <rcc rId="12154" sId="1" numFmtId="4">
    <nc r="K170">
      <v>0</v>
    </nc>
  </rcc>
  <rcc rId="12155" sId="1" numFmtId="4">
    <nc r="L170">
      <v>0</v>
    </nc>
  </rcc>
  <rcc rId="12156" sId="1" numFmtId="4">
    <nc r="G171">
      <v>0</v>
    </nc>
  </rcc>
  <rcc rId="12157" sId="1" numFmtId="4">
    <nc r="H171">
      <v>0</v>
    </nc>
  </rcc>
  <rcc rId="12158" sId="1" numFmtId="4">
    <nc r="I171">
      <v>0</v>
    </nc>
  </rcc>
  <rcc rId="12159" sId="1" numFmtId="4">
    <nc r="J171">
      <v>0</v>
    </nc>
  </rcc>
  <rcc rId="12160" sId="1" numFmtId="4">
    <nc r="K171">
      <v>0</v>
    </nc>
  </rcc>
  <rcc rId="12161" sId="1" numFmtId="4">
    <nc r="L171">
      <v>0</v>
    </nc>
  </rcc>
  <rcc rId="12162" sId="1" numFmtId="4">
    <nc r="G172">
      <v>0</v>
    </nc>
  </rcc>
  <rcc rId="12163" sId="1" numFmtId="4">
    <nc r="H172">
      <v>0</v>
    </nc>
  </rcc>
  <rcc rId="12164" sId="1" numFmtId="4">
    <nc r="I172">
      <v>0</v>
    </nc>
  </rcc>
  <rcc rId="12165" sId="1" numFmtId="4">
    <nc r="J172">
      <v>0</v>
    </nc>
  </rcc>
  <rcc rId="12166" sId="1" numFmtId="4">
    <nc r="K172">
      <v>0</v>
    </nc>
  </rcc>
  <rcc rId="12167" sId="1" numFmtId="4">
    <nc r="L172">
      <v>0</v>
    </nc>
  </rcc>
  <rcc rId="12168" sId="1" numFmtId="4">
    <nc r="G173">
      <v>0</v>
    </nc>
  </rcc>
  <rcc rId="12169" sId="1" numFmtId="4">
    <nc r="H173">
      <v>0</v>
    </nc>
  </rcc>
  <rcc rId="12170" sId="1" numFmtId="4">
    <nc r="I173">
      <v>0</v>
    </nc>
  </rcc>
  <rcc rId="12171" sId="1" numFmtId="4">
    <nc r="J173">
      <v>0</v>
    </nc>
  </rcc>
  <rcc rId="12172" sId="1" numFmtId="4">
    <nc r="K173">
      <v>0</v>
    </nc>
  </rcc>
  <rcc rId="12173" sId="1" numFmtId="4">
    <nc r="L173">
      <v>0</v>
    </nc>
  </rcc>
  <rcc rId="12174" sId="1" numFmtId="4">
    <nc r="G174">
      <v>0</v>
    </nc>
  </rcc>
  <rcc rId="12175" sId="1" numFmtId="4">
    <nc r="H174">
      <v>0</v>
    </nc>
  </rcc>
  <rcc rId="12176" sId="1" numFmtId="4">
    <nc r="I174">
      <v>0</v>
    </nc>
  </rcc>
  <rcc rId="12177" sId="1" numFmtId="4">
    <nc r="J174">
      <v>0</v>
    </nc>
  </rcc>
  <rcc rId="12178" sId="1" numFmtId="4">
    <nc r="K174">
      <v>0</v>
    </nc>
  </rcc>
  <rcc rId="12179" sId="1" numFmtId="4">
    <nc r="L174">
      <v>0</v>
    </nc>
  </rcc>
  <rcv guid="{D306AA55-E2C3-4B0F-8DEC-1801FC479580}" action="delete"/>
  <rcv guid="{D306AA55-E2C3-4B0F-8DEC-1801FC479580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80" sId="1" numFmtId="4">
    <nc r="G181">
      <v>0</v>
    </nc>
  </rcc>
  <rcc rId="12181" sId="1" numFmtId="4">
    <nc r="H181">
      <v>0</v>
    </nc>
  </rcc>
  <rcc rId="12182" sId="1" numFmtId="4">
    <nc r="I181">
      <v>0</v>
    </nc>
  </rcc>
  <rcc rId="12183" sId="1" numFmtId="4">
    <nc r="J181">
      <v>0</v>
    </nc>
  </rcc>
  <rcc rId="12184" sId="1" numFmtId="4">
    <nc r="K181">
      <v>0</v>
    </nc>
  </rcc>
  <rcc rId="12185" sId="1" numFmtId="4">
    <nc r="L181">
      <v>0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86" sId="1" numFmtId="4">
    <nc r="G195">
      <v>0</v>
    </nc>
  </rcc>
  <rcc rId="12187" sId="1" numFmtId="4">
    <nc r="H195">
      <v>0</v>
    </nc>
  </rcc>
  <rcc rId="12188" sId="1" numFmtId="4">
    <nc r="I195">
      <v>0</v>
    </nc>
  </rcc>
  <rcc rId="12189" sId="1" numFmtId="4">
    <nc r="J195">
      <v>0</v>
    </nc>
  </rcc>
  <rcc rId="12190" sId="1" numFmtId="4">
    <nc r="K195">
      <v>0</v>
    </nc>
  </rcc>
  <rcc rId="12191" sId="1" numFmtId="4">
    <nc r="L195">
      <v>0</v>
    </nc>
  </rcc>
  <rcc rId="12192" sId="1" numFmtId="4">
    <oc r="S219">
      <f>N219</f>
    </oc>
    <nc r="S219">
      <v>1147.9100000000001</v>
    </nc>
  </rcc>
  <rfmt sheetId="1" sqref="F219" start="0" length="0">
    <dxf>
      <fill>
        <patternFill patternType="none">
          <bgColor indexed="65"/>
        </patternFill>
      </fill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3" sId="1" numFmtId="4">
    <oc r="S224">
      <f>N224</f>
    </oc>
    <nc r="S224">
      <v>254.1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194" sId="1" ref="A225:XFD225" action="deleteRow">
    <undo index="0" exp="area" dr="W218:W225" r="W217" sId="1"/>
    <undo index="0" exp="area" dr="V218:V225" r="V217" sId="1"/>
    <undo index="0" exp="area" dr="U218:U225" r="U217" sId="1"/>
    <undo index="0" exp="area" dr="T218:T225" r="T217" sId="1"/>
    <undo index="0" exp="area" dr="S218:S225" r="S217" sId="1"/>
    <undo index="0" exp="area" dr="O218:O225" r="O217" sId="1"/>
    <undo index="0" exp="area" dr="N218:N225" r="N217" sId="1"/>
    <undo index="0" exp="area" dr="M218:M225" r="M217" sId="1"/>
    <undo index="0" exp="area" dr="L218:L225" r="L217" sId="1"/>
    <undo index="0" exp="area" dr="K218:K225" r="K217" sId="1"/>
    <undo index="0" exp="area" dr="J218:J225" r="J217" sId="1"/>
    <undo index="0" exp="area" dr="I218:I225" r="I217" sId="1"/>
    <undo index="0" exp="area" dr="H218:H225" r="H217" sId="1"/>
    <undo index="0" exp="area" dr="G218:G225" r="G217" sId="1"/>
    <undo index="0" exp="area" dr="F218:F225" r="F217" sId="1"/>
    <undo index="2" exp="area" ref3D="1" dr="$Q$1:$R$65536" dn="Z_CC560D72_E6A0_4F9D_ACC3_F0D95031C84E_.wvu.Cols" sId="1"/>
    <undo index="1" exp="area" ref3D="1" dr="$C$1:$E$65536" dn="Z_CC560D72_E6A0_4F9D_ACC3_F0D95031C84E_.wvu.Cols" sId="1"/>
    <undo index="0" exp="area" ref3D="1" dr="$C$1:$E$65536" dn="Z_BBEAC537_D262_4E79_9B5C_54CE5CAB628F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AD95E9ED_B808_42EB_814A_3F2CD9A42EDF_.wvu.Col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rfmt sheetId="1" xfDxf="1" s="1" sqref="A225:IV22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ahoma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center" textRotation="0" wrapText="0" indent="0" justifyLastLine="0" shrinkToFit="0" readingOrder="0"/>
        <border diagonalUp="0" diagonalDown="0" outline="0">
          <left/>
          <right/>
          <top/>
          <bottom/>
        </border>
        <protection locked="0" hidden="0"/>
      </dxf>
    </rfmt>
    <rcc rId="0" sId="1" dxf="1" numFmtId="4">
      <nc r="A225">
        <v>3997</v>
      </nc>
      <ndxf>
        <font>
          <sz val="8"/>
          <name val="Tahoma"/>
          <scheme val="none"/>
        </font>
        <numFmt numFmtId="1" formatCode="0"/>
        <fill>
          <patternFill patternType="solid">
            <bgColor indexed="13"/>
          </patternFill>
        </fill>
        <alignment horizontal="center" readingOrder="0"/>
      </ndxf>
    </rcc>
    <rcc rId="0" sId="1" dxf="1">
      <nc r="B225" t="inlineStr">
        <is>
          <t>Kofinancování krajských projektů</t>
        </is>
      </nc>
      <ndxf>
        <font>
          <sz val="9"/>
          <name val="Tahoma"/>
          <scheme val="none"/>
        </font>
        <alignment horizontal="left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5" start="0" length="0">
      <dxf>
        <font>
          <sz val="9"/>
          <name val="Tahoma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5" start="0" length="0">
      <dxf>
        <font>
          <sz val="9"/>
          <name val="Tahoma"/>
          <scheme val="none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25">
        <f>M225+S225+W225</f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5">
        <f>M225+S225+W225</f>
      </nc>
      <ndxf>
        <font>
          <sz val="9"/>
          <name val="Tahoma"/>
          <scheme val="none"/>
        </font>
        <numFmt numFmtId="4" formatCode="#,##0.00"/>
        <fill>
          <patternFill patternType="solid">
            <bgColor indexed="1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25">
        <v>0</v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5">
        <v>0</v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5">
        <v>0</v>
      </nc>
      <ndxf>
        <font>
          <sz val="9"/>
          <name val="Tahoma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5">
        <v>0</v>
      </nc>
      <ndxf>
        <font>
          <sz val="9"/>
          <name val="Tahoma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25">
        <v>0</v>
      </nc>
      <ndxf>
        <font>
          <sz val="9"/>
          <name val="Tahoma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225">
        <v>0</v>
      </nc>
      <ndxf>
        <font>
          <sz val="9"/>
          <name val="Tahoma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5">
        <f>SUM(G225:L225)</f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225">
        <v>0</v>
      </nc>
      <n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25">
        <v>0</v>
      </nc>
      <n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25">
        <f>O225/N225*100</f>
      </nc>
      <ndxf>
        <font>
          <sz val="9"/>
          <name val="Tahoma"/>
          <scheme val="none"/>
        </font>
        <numFmt numFmtId="4" formatCode="#,##0.00"/>
        <fill>
          <patternFill patternType="solid">
            <bgColor indexed="47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25" start="0" length="0">
      <dxf>
        <font>
          <sz val="9"/>
          <name val="Tahoma"/>
          <scheme val="none"/>
        </font>
        <numFmt numFmtId="4" formatCode="#,##0.0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25" start="0" length="0">
      <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225">
        <f>N225</f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T225">
        <v>0</v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U225">
        <v>0</v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V225">
        <v>0</v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225">
        <f>SUM(T225:V225)</f>
      </nc>
      <ndxf>
        <font>
          <sz val="9"/>
          <name val="Tahoma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225" t="inlineStr">
        <is>
          <t>x</t>
        </is>
      </nc>
      <ndxf>
        <font>
          <sz val="9"/>
          <name val="Tahoma"/>
          <scheme val="none"/>
        </font>
        <numFmt numFmtId="4" formatCode="#,##0.00"/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225">
        <f>F225-(M225+S225+W225)</f>
      </nc>
      <ndxf>
        <numFmt numFmtId="4" formatCode="#,##0.00"/>
      </ndxf>
    </rcc>
    <rfmt sheetId="1" sqref="Z225" start="0" length="0">
      <dxf>
        <font>
          <sz val="9"/>
          <name val="Tahoma"/>
          <scheme val="none"/>
        </font>
        <numFmt numFmtId="4" formatCode="#,##0.00"/>
        <alignment horizontal="right" readingOrder="0"/>
      </dxf>
    </rfmt>
    <rfmt sheetId="1" sqref="AC225" start="0" length="0">
      <dxf>
        <numFmt numFmtId="4" formatCode="#,##0.00"/>
      </dxf>
    </rfmt>
    <rfmt sheetId="1" sqref="AD225" start="0" length="0">
      <dxf>
        <numFmt numFmtId="4" formatCode="#,##0.00"/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65" sId="1" ref="A131:XFD131" action="insertRow">
    <undo index="0" exp="area" ref3D="1" dr="$C$1:$E$65536" dn="Z_AD95E9ED_B808_42EB_814A_3F2CD9A42EDF_.wvu.Cols" sId="1"/>
    <undo index="4" exp="area" ref3D="1" dr="$A$171:$IV$171" dn="Z_979DB2FE_B526_4EE3_9CD4_A9E29A987073_.wvu.Rows" sId="1"/>
    <undo index="2" exp="area" ref3D="1" dr="$A$153:$IV$153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71:$IV$171" dn="Z_7025D35C_B0E6_4D5E_9074_EED2BB5802F4_.wvu.Rows" sId="1"/>
    <undo index="2" exp="area" ref3D="1" dr="$A$153:$IV$153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71:$IV$171" dn="Z_D306AA55_E2C3_4B0F_8DEC_1801FC479580_.wvu.Rows" sId="1"/>
    <undo index="4" exp="area" ref3D="1" dr="$A$153:$IV$153" dn="Z_D306AA55_E2C3_4B0F_8DEC_1801FC479580_.wvu.Rows" sId="1"/>
  </rrc>
  <rcc rId="10966" sId="1" numFmtId="4">
    <nc r="A131">
      <v>2847</v>
    </nc>
  </rcc>
  <rcc rId="10967" sId="1">
    <nc r="M131">
      <f>SUM(G131:L131)</f>
    </nc>
  </rcc>
  <rcc rId="10968" sId="1">
    <nc r="P131">
      <f>O131/N131*100</f>
    </nc>
  </rcc>
  <rcc rId="10969" sId="1">
    <nc r="W131">
      <f>SUM(T131:V131)</f>
    </nc>
  </rcc>
  <rcc rId="10970" sId="1">
    <nc r="Y131">
      <f>F131-(M131+S131+W131)</f>
    </nc>
  </rcc>
  <rrc rId="10971" sId="1" ref="A145:XFD179" action="insertRow">
    <undo index="0" exp="area" ref3D="1" dr="$C$1:$E$65536" dn="Z_AD95E9ED_B808_42EB_814A_3F2CD9A42EDF_.wvu.Cols" sId="1"/>
    <undo index="4" exp="area" ref3D="1" dr="$A$172:$IV$172" dn="Z_979DB2FE_B526_4EE3_9CD4_A9E29A987073_.wvu.Rows" sId="1"/>
    <undo index="2" exp="area" ref3D="1" dr="$A$154:$IV$154" dn="Z_979DB2FE_B526_4EE3_9CD4_A9E29A987073_.wvu.Rows" sId="1"/>
    <undo index="6" exp="area" ref3D="1" dr="$Y$1:$Y$65536" dn="Z_979DB2FE_B526_4EE3_9CD4_A9E29A987073_.wvu.Cols" sId="1"/>
    <undo index="4" exp="area" ref3D="1" dr="$Q$1:$R$65536" dn="Z_979DB2FE_B526_4EE3_9CD4_A9E29A987073_.wvu.Cols" sId="1"/>
    <undo index="2" exp="area" ref3D="1" dr="$C$1:$E$65536" dn="Z_979DB2FE_B526_4EE3_9CD4_A9E29A987073_.wvu.Cols" sId="1"/>
    <undo index="1" exp="area" ref3D="1" dr="$A$1:$A$65536" dn="Z_979DB2FE_B526_4EE3_9CD4_A9E29A987073_.wvu.Cols" sId="1"/>
    <undo index="4" exp="area" ref3D="1" dr="$A$172:$IV$172" dn="Z_7025D35C_B0E6_4D5E_9074_EED2BB5802F4_.wvu.Rows" sId="1"/>
    <undo index="2" exp="area" ref3D="1" dr="$A$154:$IV$154" dn="Z_7025D35C_B0E6_4D5E_9074_EED2BB5802F4_.wvu.Rows" sId="1"/>
    <undo index="2" exp="area" ref3D="1" dr="$Q$1:$R$65536" dn="Z_D306AA55_E2C3_4B0F_8DEC_1801FC479580_.wvu.Cols" sId="1"/>
    <undo index="1" exp="area" ref3D="1" dr="$C$1:$E$65536" dn="Z_D306AA55_E2C3_4B0F_8DEC_1801FC479580_.wvu.Cols" sId="1"/>
    <undo index="6" exp="area" ref3D="1" dr="$Y$1:$Y$65536" dn="Z_7025D35C_B0E6_4D5E_9074_EED2BB5802F4_.wvu.Cols" sId="1"/>
    <undo index="4" exp="area" ref3D="1" dr="$Q$1:$R$65536" dn="Z_7025D35C_B0E6_4D5E_9074_EED2BB5802F4_.wvu.Cols" sId="1"/>
    <undo index="2" exp="area" ref3D="1" dr="$C$1:$E$65536" dn="Z_7025D35C_B0E6_4D5E_9074_EED2BB5802F4_.wvu.Cols" sId="1"/>
    <undo index="1" exp="area" ref3D="1" dr="$A$1:$A$65536" dn="Z_7025D35C_B0E6_4D5E_9074_EED2BB5802F4_.wvu.Cols" sId="1"/>
    <undo index="4" exp="area" ref3D="1" dr="$Q$1:$R$65536" dn="Z_0317C754_E320_475B_A87C_F6502E2C21D0_.wvu.Cols" sId="1"/>
    <undo index="2" exp="area" ref3D="1" dr="$C$1:$E$65536" dn="Z_0317C754_E320_475B_A87C_F6502E2C21D0_.wvu.Cols" sId="1"/>
    <undo index="1" exp="area" ref3D="1" dr="$A$1:$A$65536" dn="Z_0317C754_E320_475B_A87C_F6502E2C21D0_.wvu.Cols" sId="1"/>
    <undo index="2" exp="area" ref3D="1" dr="$C$1:$E$65536" dn="Z_B47303D1_1BF6_49BD_AB58_2F1EB415DFC9_.wvu.Cols" sId="1"/>
    <undo index="1" exp="area" ref3D="1" dr="$A$1:$A$65536" dn="Z_B47303D1_1BF6_49BD_AB58_2F1EB415DFC9_.wvu.Cols" sId="1"/>
    <undo index="0" exp="area" ref3D="1" dr="$C$1:$E$65536" dn="Z_BBEAC537_D262_4E79_9B5C_54CE5CAB628F_.wvu.Cols" sId="1"/>
    <undo index="2" exp="area" ref3D="1" dr="$Q$1:$R$65536" dn="Z_CC560D72_E6A0_4F9D_ACC3_F0D95031C84E_.wvu.Cols" sId="1"/>
    <undo index="1" exp="area" ref3D="1" dr="$C$1:$E$65536" dn="Z_CC560D72_E6A0_4F9D_ACC3_F0D95031C84E_.wvu.Cols" sId="1"/>
    <undo index="6" exp="area" ref3D="1" dr="$A$172:$IV$172" dn="Z_D306AA55_E2C3_4B0F_8DEC_1801FC479580_.wvu.Rows" sId="1"/>
    <undo index="4" exp="area" ref3D="1" dr="$A$154:$IV$154" dn="Z_D306AA55_E2C3_4B0F_8DEC_1801FC479580_.wvu.Rows" sId="1"/>
  </rrc>
  <rcc rId="10972" sId="1" numFmtId="4">
    <nc r="A145">
      <v>2990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5" sId="1" numFmtId="4">
    <oc r="K213">
      <v>2025.74</v>
    </oc>
    <nc r="K213">
      <v>2025.76</v>
    </nc>
  </rcc>
  <rcv guid="{D306AA55-E2C3-4B0F-8DEC-1801FC479580}" action="delete"/>
  <rcv guid="{D306AA55-E2C3-4B0F-8DEC-1801FC479580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6" sId="1" numFmtId="4">
    <oc r="S207">
      <v>15000.47</v>
    </oc>
    <nc r="S207">
      <f>N207</f>
    </nc>
  </rcc>
  <rcv guid="{D306AA55-E2C3-4B0F-8DEC-1801FC479580}" action="delete"/>
  <rcv guid="{D306AA55-E2C3-4B0F-8DEC-1801FC479580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306AA55-E2C3-4B0F-8DEC-1801FC479580}" action="delete"/>
  <rcv guid="{D306AA55-E2C3-4B0F-8DEC-1801FC479580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306AA55-E2C3-4B0F-8DEC-1801FC479580}" action="add"/>
  <rcv guid="{D306AA55-E2C3-4B0F-8DEC-1801FC479580}" action="delete"/>
  <rcc rId="12197" sId="1">
    <oc r="S201">
      <f>N201</f>
    </oc>
    <nc r="S201">
      <f>N201-0.01</f>
    </nc>
  </rcc>
  <rcc rId="12198" sId="1" numFmtId="4">
    <nc r="U195">
      <v>0</v>
    </nc>
  </rcc>
  <rcc rId="12199" sId="1" numFmtId="4">
    <nc r="V195">
      <v>0</v>
    </nc>
  </rcc>
  <rcc rId="12200" sId="1" numFmtId="4">
    <nc r="X195">
      <v>85</v>
    </nc>
  </rcc>
  <rfmt sheetId="1" sqref="F204" start="0" length="0">
    <dxf>
      <fill>
        <patternFill patternType="none">
          <bgColor indexed="65"/>
        </patternFill>
      </fill>
    </dxf>
  </rfmt>
  <rcc rId="12201" sId="1" numFmtId="4">
    <oc r="F202">
      <v>21590.29</v>
    </oc>
    <nc r="F202">
      <v>20486.89</v>
    </nc>
  </rcc>
  <rdn rId="12202" localSheetId="1" name="Z_D306AA55_E2C3_4B0F_8DEC_1801FC479580_.wvu.PrintTitles" hidden="1">
    <formula>'tabulka EU'!$8:$11</formula>
  </rdn>
  <rdn rId="12203" localSheetId="1" name="Z_D306AA55_E2C3_4B0F_8DEC_1801FC479580_.wvu.Rows" hidden="1">
    <formula>'tabulka EU'!$1:$5,'tabulka EU'!$9:$9,'tabulka EU'!$185:$185,'tabulka EU'!$205:$205</formula>
  </rdn>
  <rdn rId="12204" localSheetId="1" name="Z_D306AA55_E2C3_4B0F_8DEC_1801FC479580_.wvu.Cols" hidden="1">
    <formula>'tabulka EU'!$C:$E,'tabulka EU'!$Q:$R</formula>
  </rdn>
  <rcv guid="{D306AA55-E2C3-4B0F-8DEC-1801FC479580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5" sId="1" numFmtId="4">
    <oc r="F199">
      <v>169793.55</v>
    </oc>
    <nc r="F199">
      <v>152718.65</v>
    </nc>
  </rcc>
  <rcv guid="{D306AA55-E2C3-4B0F-8DEC-1801FC479580}" action="delete"/>
  <rcv guid="{D306AA55-E2C3-4B0F-8DEC-1801FC479580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06" sId="1" numFmtId="4">
    <nc r="G198">
      <v>0</v>
    </nc>
  </rcc>
  <rcc rId="12207" sId="1" numFmtId="4">
    <nc r="H198">
      <v>0</v>
    </nc>
  </rcc>
  <rcc rId="12208" sId="1" numFmtId="4">
    <nc r="I198">
      <v>0</v>
    </nc>
  </rcc>
  <rcc rId="12209" sId="1" numFmtId="4">
    <nc r="J198">
      <v>0</v>
    </nc>
  </rcc>
  <rcc rId="12210" sId="1" numFmtId="4">
    <nc r="K198">
      <v>0</v>
    </nc>
  </rcc>
  <rcc rId="12211" sId="1" numFmtId="4">
    <nc r="L198">
      <v>0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2" sId="1">
    <nc r="F198">
      <f>M198+S198+W198</f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97:F198" start="0" length="0">
    <dxf>
      <fill>
        <patternFill patternType="none">
          <bgColor indexed="65"/>
        </patternFill>
      </fill>
    </dxf>
  </rfmt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3" sId="1">
    <nc r="X198" t="inlineStr">
      <is>
        <r>
          <t>0,00</t>
        </r>
        <r>
          <rPr>
            <vertAlign val="superscript"/>
            <sz val="7.2"/>
            <rFont val="Tahoma"/>
            <family val="2"/>
            <charset val="238"/>
          </rPr>
          <t>(2)</t>
        </r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4" sId="1" numFmtId="4">
    <nc r="T198">
      <v>0</v>
    </nc>
  </rcc>
  <rcc rId="12215" sId="1" numFmtId="4">
    <nc r="U198">
      <v>0</v>
    </nc>
  </rcc>
  <rcc rId="12216" sId="1" numFmtId="4">
    <nc r="V198">
      <v>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A145" start="0" length="0">
    <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dxf>
  </rfmt>
  <rcc rId="10973" sId="1" odxf="1" dxf="1" numFmtId="4">
    <nc r="A146">
      <v>2991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4" sId="1" odxf="1" dxf="1" numFmtId="4">
    <nc r="A147">
      <v>2992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5" sId="1" odxf="1" dxf="1" numFmtId="4">
    <nc r="A148">
      <v>2993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6" sId="1" odxf="1" dxf="1" numFmtId="4">
    <nc r="A149">
      <v>2994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7" sId="1" odxf="1" dxf="1" numFmtId="4">
    <nc r="A150">
      <v>2995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8" sId="1" odxf="1" dxf="1" numFmtId="4">
    <nc r="A151">
      <v>2996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79" sId="1" odxf="1" dxf="1" numFmtId="4">
    <nc r="A152">
      <v>2997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0" sId="1" odxf="1" dxf="1" numFmtId="4">
    <nc r="A153">
      <v>2998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1" sId="1" odxf="1" dxf="1" numFmtId="4">
    <nc r="A154">
      <v>2999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2" sId="1" odxf="1" dxf="1" numFmtId="4">
    <nc r="A155">
      <v>3000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3" sId="1" odxf="1" dxf="1" numFmtId="4">
    <nc r="A156">
      <v>3001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4" sId="1" odxf="1" dxf="1" numFmtId="4">
    <nc r="A157">
      <v>3002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5" sId="1" odxf="1" dxf="1" numFmtId="4">
    <nc r="A158">
      <v>3003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6" sId="1" odxf="1" dxf="1" numFmtId="4">
    <nc r="A159">
      <v>3004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7" sId="1" odxf="1" dxf="1" numFmtId="4">
    <nc r="A160">
      <v>3005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8" sId="1" odxf="1" dxf="1" numFmtId="4">
    <nc r="A161">
      <v>3006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89" sId="1" odxf="1" dxf="1" numFmtId="4">
    <nc r="A162">
      <v>3007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0" sId="1" odxf="1" dxf="1" numFmtId="4">
    <nc r="A163">
      <v>3008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1" sId="1" odxf="1" dxf="1" numFmtId="4">
    <nc r="A164">
      <v>3009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2" sId="1" odxf="1" dxf="1" numFmtId="4">
    <nc r="A165">
      <v>3010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3" sId="1" odxf="1" dxf="1" numFmtId="4">
    <nc r="A166">
      <v>3011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4" sId="1" odxf="1" dxf="1" numFmtId="4">
    <nc r="A167">
      <v>3012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5" sId="1" odxf="1" dxf="1" numFmtId="4">
    <nc r="A168">
      <v>3013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6" sId="1" odxf="1" dxf="1" numFmtId="4">
    <nc r="A169">
      <v>3014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7" sId="1" odxf="1" dxf="1" numFmtId="4">
    <nc r="A170">
      <v>3015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8" sId="1" odxf="1" dxf="1" numFmtId="4">
    <nc r="A171">
      <v>3016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0999" sId="1" odxf="1" dxf="1" numFmtId="4">
    <nc r="A172">
      <v>3017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0" sId="1" odxf="1" dxf="1" numFmtId="4">
    <nc r="A173">
      <v>3018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1" sId="1" odxf="1" dxf="1" numFmtId="4">
    <nc r="A174">
      <v>3019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" formatCode="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 CE"/>
        <scheme val="none"/>
      </font>
      <numFmt numFmtId="164" formatCode="0000"/>
      <fill>
        <patternFill patternType="none">
          <bgColor indexed="65"/>
        </patternFill>
      </fill>
      <alignment wrapText="1" readingOrder="0"/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2" sId="1" odxf="1" dxf="1">
    <nc r="B145" t="inlineStr">
      <is>
        <t>Zateplení Střední zdravotnické školy a Vyšší odborné školy zdravotnické v Ostravě (areál na ul. 1. máje)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3" sId="1" odxf="1" dxf="1">
    <nc r="B146" t="inlineStr">
      <is>
        <t>Energetické úspory SOŠ Český Těšín, budova školy Tyršova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4" sId="1" odxf="1" dxf="1">
    <nc r="B147" t="inlineStr">
      <is>
        <t>Zateplení vybraných budov Vyšší odborné školy, Střední odborné školy a Středního odborného učiliště v Kopřivnici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5" sId="1" odxf="1" dxf="1">
    <nc r="B148" t="inlineStr">
      <is>
        <t>Zateplení Střední školy techniky a služeb v Karviné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6" sId="1" odxf="1" dxf="1">
    <nc r="B149" t="inlineStr">
      <is>
        <t>Zateplení Střední školy technické a dopravní v Ostravě-Vítkovicích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7" sId="1" odxf="1" dxf="1">
    <nc r="B150" t="inlineStr">
      <is>
        <t>Zateplení objektu dílen Střední školy elektrotechnické v Ostravě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8" sId="1" odxf="1" dxf="1">
    <nc r="B151" t="inlineStr">
      <is>
        <t>Zateplení Střední odborné školy v Bruntále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09" sId="1" odxf="1" dxf="1">
    <nc r="B152" t="inlineStr">
      <is>
        <t>Zateplení areálu Gymnázia a Střední průmyslové školy elektrotechniky a informatiky ve Frenštátě pod Radhoštěm na ul. Křižíkova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0" sId="1" odxf="1" dxf="1">
    <nc r="B153" t="inlineStr">
      <is>
        <t>Zateplení tělocvičny Wichterlova gymnázia v Ostravě-Porubě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1" sId="1" odxf="1" dxf="1">
    <nc r="B154" t="inlineStr">
      <is>
        <t>Zateplení Matičního gymnázia v Ostravě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2" sId="1" odxf="1" dxf="1">
    <nc r="B155" t="inlineStr">
      <is>
        <t>Zateplení Střední průmyslové školy a Obchodní akademie v Bruntále (areál na ul. Kavalcova)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3" sId="1" odxf="1" dxf="1">
    <nc r="B156" t="inlineStr">
      <is>
        <t>Gymnázium a Střední odborná škola, Rýmařov, příspěvková organizace (budova gymnázia s přístavbou a budova tělocvičny)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4" sId="1" odxf="1" dxf="1">
    <nc r="B157" t="inlineStr">
      <is>
        <t>Gymnázium a Střední odborná škola, Rýmařov, příspěvková organizace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5" sId="1" odxf="1" dxf="1">
    <nc r="B158" t="inlineStr">
      <is>
        <t>Zateplení Gymnázia Havířov-Podlesí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6" sId="1" odxf="1" dxf="1">
    <nc r="B159" t="inlineStr">
      <is>
        <t>Zateplení Sportovního gymnázia Dany a Emila Zátopkových v Ostravě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7" sId="1" odxf="1" dxf="1">
    <nc r="B160" t="inlineStr">
      <is>
        <t>Zateplení Gymnázia v Ostravě-Zábřehu na ul. Volgogradská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8" sId="1" odxf="1" dxf="1">
    <nc r="B161" t="inlineStr">
      <is>
        <t>Zateplení Gymnázia Mikuláše Koperníka v Bílovci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19" sId="1" odxf="1" dxf="1">
    <nc r="B162" t="inlineStr">
      <is>
        <t>Zateplení Obchodní akademie v Ostravě-Porubě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0" sId="1" odxf="1" dxf="1">
    <nc r="B163" t="inlineStr">
      <is>
        <t>Zateplení budovy Odborného učiliště a Praktické školy v Hlučíně na ul. ČSA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1" sId="1" odxf="1" dxf="1">
    <nc r="B164" t="inlineStr">
      <is>
        <t>Zateplení Základní školy v Ostravě-Zábřehu na ul. Kpt. Vajdy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2" sId="1" odxf="1" dxf="1">
    <nc r="B165" t="inlineStr">
      <is>
        <t>Zateplení Základní umělecké školy Viléma Petrželky v Ostravě-Hrabůvce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3" sId="1" odxf="1" dxf="1">
    <nc r="B166" t="inlineStr">
      <is>
        <t>Zateplení vybraných objektů Střední odborné školy dopravy a cestovního ruchu v Krnově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4" sId="1" odxf="1" dxf="1">
    <nc r="B167" t="inlineStr">
      <is>
        <t>Střední škola zemědělství a služeb, příspěvková organizace, Město Albrechtice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5" sId="1" odxf="1" dxf="1">
    <nc r="B168" t="inlineStr">
      <is>
        <t>Zateplení SOŠ a SOU podnikání a služeb v Jablunkově - budova na ulici Školní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6" sId="1" odxf="1" dxf="1">
    <nc r="B169" t="inlineStr">
      <is>
        <t>Zateplení SOŠ a SOU podnikání a služeb v Jablunkově - budova na ulici Zahradní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7" sId="1" odxf="1" dxf="1">
    <nc r="B170" t="inlineStr">
      <is>
        <t>Zateplení Gymnázia ve Frýdlantu nad Ostravicí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8" sId="1" odxf="1" dxf="1">
    <nc r="B171" t="inlineStr">
      <is>
        <t>Zateplení ZUŠ Leoše Janáčka ve Frýdlantu nad Ostravicí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29" sId="1" odxf="1" dxf="1">
    <nc r="B172" t="inlineStr">
      <is>
        <t>Zateplení Střední školy zahradnické v Ostravě - SPV na ulici U Hrůbků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30" sId="1" odxf="1" dxf="1">
    <nc r="B173" t="inlineStr">
      <is>
        <t>Zateplení Dětského domova na ulici Čelakovského v Havířově - Podlesí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cc rId="11031" sId="1" odxf="1" dxf="1">
    <nc r="B174" t="inlineStr">
      <is>
        <t>Zateplení sportovního centra Střední školy a Základní školy v Havířově - Šumbarku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auto="1"/>
        <name val="Times New Roman"/>
        <scheme val="none"/>
      </font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  <protection locked="1"/>
    </ndxf>
  </rcc>
  <rfmt sheetId="1" sqref="A145:A174" start="0" length="0">
    <dxf>
      <fill>
        <patternFill patternType="solid">
          <bgColor indexed="13"/>
        </patternFill>
      </fill>
    </dxf>
  </rfmt>
  <rfmt sheetId="1" sqref="A145:A174" start="0" length="2147483647">
    <dxf>
      <font>
        <name val="Tahoma"/>
        <scheme val="none"/>
      </font>
    </dxf>
  </rfmt>
  <rfmt sheetId="1" sqref="A145:A174" start="0" length="2147483647">
    <dxf>
      <font>
        <sz val="8"/>
      </font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T197:T198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60:F61" start="0" length="0">
    <dxf>
      <fill>
        <patternFill patternType="none">
          <bgColor indexed="65"/>
        </patternFill>
      </fill>
    </dxf>
  </rfmt>
  <rfmt sheetId="1" sqref="T60:W61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7" sId="1" numFmtId="4">
    <oc r="L62">
      <v>158.93542000000008</v>
    </oc>
    <nc r="L62">
      <v>158.96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8" sId="1" numFmtId="4">
    <oc r="U64">
      <v>103500</v>
    </oc>
    <nc r="U64">
      <v>0</v>
    </nc>
  </rcc>
  <rcc rId="12219" sId="1" numFmtId="4">
    <oc r="V64">
      <v>80000</v>
    </oc>
    <nc r="V64">
      <v>0</v>
    </nc>
  </rcc>
  <rfmt sheetId="1" sqref="U64:V64" start="0" length="0">
    <dxf>
      <fill>
        <patternFill patternType="none">
          <bgColor indexed="65"/>
        </patternFill>
      </fill>
    </dxf>
  </rfmt>
  <rfmt sheetId="1" sqref="F64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20" sId="1" numFmtId="4">
    <oc r="S63">
      <f>N63</f>
    </oc>
    <nc r="S63">
      <f>N63</f>
    </nc>
  </rcc>
  <rcc rId="12221" sId="1" numFmtId="4">
    <oc r="T63">
      <v>0</v>
    </oc>
    <nc r="T63">
      <v>1040</v>
    </nc>
  </rcc>
  <rcc rId="12222" sId="1">
    <oc r="F63">
      <v>75703.03</v>
    </oc>
    <nc r="F63">
      <f>M63+S63+W63</f>
    </nc>
  </rcc>
  <rcv guid="{D306AA55-E2C3-4B0F-8DEC-1801FC479580}" action="delete"/>
  <rcv guid="{D306AA55-E2C3-4B0F-8DEC-1801FC479580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23" sId="1" numFmtId="4">
    <oc r="T59">
      <v>0</v>
    </oc>
    <nc r="T59">
      <v>1267.8699999999999</v>
    </nc>
  </rcc>
  <rfmt sheetId="1" sqref="Y59" start="0" length="0">
    <dxf>
      <fill>
        <patternFill patternType="solid">
          <bgColor indexed="10"/>
        </patternFill>
      </fill>
    </dxf>
  </rfmt>
  <rcc rId="12224" sId="1" numFmtId="4">
    <oc r="F59">
      <v>6976.82</v>
    </oc>
    <nc r="F59">
      <v>9640.26</v>
    </nc>
  </rcc>
  <rcc rId="12225" sId="1" numFmtId="4">
    <oc r="F58">
      <v>200</v>
    </oc>
    <nc r="F58">
      <v>8790.06</v>
    </nc>
  </rcc>
  <rcc rId="12226" sId="1" numFmtId="4">
    <oc r="S58">
      <f>N58</f>
    </oc>
    <nc r="S58">
      <v>2777.02</v>
    </nc>
  </rcc>
  <rcc rId="12227" sId="1" numFmtId="4">
    <oc r="T58">
      <v>0</v>
    </oc>
    <nc r="T58">
      <v>6013.04</v>
    </nc>
  </rcc>
  <rcc rId="12228" sId="1" numFmtId="4">
    <oc r="S59">
      <f>N59</f>
    </oc>
    <nc r="S59">
      <v>3912.11</v>
    </nc>
  </rcc>
  <rfmt sheetId="1" sqref="Y59" start="0" length="0">
    <dxf>
      <fill>
        <patternFill patternType="none">
          <bgColor indexed="65"/>
        </patternFill>
      </fill>
    </dxf>
  </rfmt>
  <rcv guid="{D306AA55-E2C3-4B0F-8DEC-1801FC479580}" action="delete"/>
  <rcv guid="{D306AA55-E2C3-4B0F-8DEC-1801FC479580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29" sId="1" numFmtId="4">
    <oc r="L67">
      <v>11.44</v>
    </oc>
    <nc r="L67">
      <v>11.46</v>
    </nc>
  </rcc>
  <rcc rId="12230" sId="1" numFmtId="4">
    <oc r="L70">
      <v>1267.3883500000002</v>
    </oc>
    <nc r="L70">
      <v>1267.3800000000001</v>
    </nc>
  </rcc>
  <rcv guid="{D306AA55-E2C3-4B0F-8DEC-1801FC479580}" action="delete"/>
  <rcv guid="{D306AA55-E2C3-4B0F-8DEC-1801FC479580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31" sId="1" numFmtId="4">
    <oc r="L71">
      <v>2139.8522500000004</v>
    </oc>
    <nc r="L71">
      <v>2139.84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32" sId="1" numFmtId="4">
    <nc r="X79">
      <v>85</v>
    </nc>
  </rcc>
  <rcc rId="12233" sId="1" numFmtId="4">
    <nc r="U79">
      <v>0</v>
    </nc>
  </rcc>
  <rcc rId="12234" sId="1" numFmtId="4">
    <nc r="V79">
      <v>0</v>
    </nc>
  </rcc>
  <rcc rId="12235" sId="1" numFmtId="4">
    <nc r="G79">
      <v>0</v>
    </nc>
  </rcc>
  <rcc rId="12236" sId="1" numFmtId="4">
    <nc r="H79">
      <v>0</v>
    </nc>
  </rcc>
  <rcc rId="12237" sId="1" numFmtId="4">
    <nc r="I79">
      <v>0</v>
    </nc>
  </rcc>
  <rcc rId="12238" sId="1" numFmtId="4">
    <nc r="J79">
      <v>0</v>
    </nc>
  </rcc>
  <rcc rId="12239" sId="1" numFmtId="4">
    <nc r="K79">
      <v>0</v>
    </nc>
  </rcc>
  <rcc rId="12240" sId="1" numFmtId="4">
    <nc r="L79">
      <v>0</v>
    </nc>
  </rcc>
  <rcc rId="12241" sId="1" numFmtId="4">
    <oc r="F80">
      <v>4791.2800000000007</v>
    </oc>
    <nc r="F80">
      <v>7781.92</v>
    </nc>
  </rcc>
  <rcc rId="12242" sId="1" numFmtId="4">
    <oc r="T80">
      <v>1000</v>
    </oc>
    <nc r="T80">
      <v>2677.05</v>
    </nc>
  </rcc>
  <rcc rId="12243" sId="1" numFmtId="4">
    <oc r="S80">
      <f>N80</f>
    </oc>
    <nc r="S80">
      <v>5104.87</v>
    </nc>
  </rcc>
  <rcv guid="{D306AA55-E2C3-4B0F-8DEC-1801FC479580}" action="delete"/>
  <rcv guid="{D306AA55-E2C3-4B0F-8DEC-1801FC479580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4" sId="1" numFmtId="4">
    <oc r="F81">
      <v>5480.1399999999994</v>
    </oc>
    <nc r="F81">
      <v>8217.5499999999993</v>
    </nc>
  </rcc>
  <rcc rId="12245" sId="1" numFmtId="4">
    <oc r="S81">
      <f>N81</f>
    </oc>
    <nc r="S81">
      <v>4918.75</v>
    </nc>
  </rcc>
  <rcc rId="12246" sId="1" numFmtId="4">
    <oc r="T81">
      <v>1000</v>
    </oc>
    <nc r="T81">
      <v>3298.8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36"/>
  <sheetViews>
    <sheetView tabSelected="1" view="pageBreakPreview" topLeftCell="B6" zoomScale="70" zoomScaleNormal="100" zoomScaleSheetLayoutView="70" workbookViewId="0">
      <pane xSplit="4" ySplit="6" topLeftCell="K21" activePane="bottomRight" state="frozen"/>
      <selection activeCell="B6" sqref="B6"/>
      <selection pane="topRight" activeCell="F6" sqref="F6"/>
      <selection pane="bottomLeft" activeCell="B12" sqref="B12"/>
      <selection pane="bottomRight" activeCell="K23" sqref="K23"/>
    </sheetView>
  </sheetViews>
  <sheetFormatPr defaultRowHeight="12.75" x14ac:dyDescent="0.2"/>
  <cols>
    <col min="1" max="1" width="7.28515625" style="1" hidden="1" customWidth="1"/>
    <col min="2" max="2" width="37.7109375" style="1" customWidth="1"/>
    <col min="3" max="3" width="16.85546875" style="1" hidden="1" customWidth="1"/>
    <col min="4" max="4" width="5" style="1" hidden="1" customWidth="1"/>
    <col min="5" max="5" width="21.140625" style="1" hidden="1" customWidth="1"/>
    <col min="6" max="6" width="16" style="1" customWidth="1"/>
    <col min="7" max="7" width="13.140625" style="1" customWidth="1"/>
    <col min="8" max="12" width="14.5703125" style="1" customWidth="1"/>
    <col min="13" max="13" width="15.140625" style="1" customWidth="1"/>
    <col min="14" max="14" width="17.28515625" style="1" customWidth="1"/>
    <col min="15" max="15" width="15.85546875" style="1" customWidth="1"/>
    <col min="16" max="16" width="10.140625" style="1" customWidth="1"/>
    <col min="17" max="17" width="14.7109375" style="1" hidden="1" customWidth="1"/>
    <col min="18" max="18" width="13.5703125" style="1" hidden="1" customWidth="1"/>
    <col min="19" max="19" width="16.140625" style="1" customWidth="1"/>
    <col min="20" max="20" width="14.7109375" style="1" customWidth="1"/>
    <col min="21" max="21" width="15.5703125" style="1" customWidth="1"/>
    <col min="22" max="22" width="12.85546875" style="1" customWidth="1"/>
    <col min="23" max="23" width="14.7109375" style="1" customWidth="1"/>
    <col min="24" max="24" width="11.7109375" style="1" customWidth="1"/>
    <col min="25" max="25" width="11.7109375" style="1" hidden="1" customWidth="1"/>
    <col min="26" max="26" width="11.7109375" style="1" customWidth="1"/>
    <col min="27" max="28" width="9.140625" style="1"/>
    <col min="29" max="30" width="12.7109375" style="1" bestFit="1" customWidth="1"/>
    <col min="31" max="16384" width="9.140625" style="1"/>
  </cols>
  <sheetData>
    <row r="1" spans="1:30" hidden="1" x14ac:dyDescent="0.2">
      <c r="B1" s="1" t="s">
        <v>0</v>
      </c>
    </row>
    <row r="2" spans="1:30" hidden="1" x14ac:dyDescent="0.2">
      <c r="B2" s="2" t="s">
        <v>1</v>
      </c>
    </row>
    <row r="3" spans="1:30" ht="12.75" hidden="1" customHeight="1" x14ac:dyDescent="0.2">
      <c r="B3" s="2"/>
    </row>
    <row r="4" spans="1:30" ht="18" hidden="1" customHeight="1" x14ac:dyDescent="0.2">
      <c r="B4" s="158" t="s">
        <v>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3"/>
      <c r="Z4" s="3"/>
    </row>
    <row r="5" spans="1:30" hidden="1" x14ac:dyDescent="0.2">
      <c r="A5" s="4"/>
      <c r="B5" s="5"/>
      <c r="C5" s="6"/>
      <c r="D5" s="6"/>
      <c r="E5" s="6"/>
      <c r="F5" s="7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 t="s">
        <v>3</v>
      </c>
      <c r="X5" s="7"/>
      <c r="Y5" s="7"/>
      <c r="Z5" s="7"/>
    </row>
    <row r="6" spans="1:30" s="10" customFormat="1" ht="13.5" customHeight="1" x14ac:dyDescent="0.2">
      <c r="B6" s="130" t="s">
        <v>246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</row>
    <row r="7" spans="1:30" s="10" customFormat="1" ht="12.75" customHeight="1" x14ac:dyDescent="0.2">
      <c r="B7" s="130" t="s">
        <v>245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</row>
    <row r="8" spans="1:30" ht="23.25" customHeight="1" x14ac:dyDescent="0.2">
      <c r="A8" s="4"/>
      <c r="B8" s="157" t="s">
        <v>160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4"/>
      <c r="Z8" s="14"/>
    </row>
    <row r="9" spans="1:30" ht="23.25" customHeight="1" thickBot="1" x14ac:dyDescent="0.2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3</v>
      </c>
      <c r="Y9" s="15"/>
      <c r="Z9" s="15"/>
    </row>
    <row r="10" spans="1:30" ht="12.75" customHeight="1" x14ac:dyDescent="0.2">
      <c r="A10" s="144" t="s">
        <v>4</v>
      </c>
      <c r="B10" s="146" t="s">
        <v>5</v>
      </c>
      <c r="C10" s="148" t="s">
        <v>6</v>
      </c>
      <c r="D10" s="150" t="s">
        <v>7</v>
      </c>
      <c r="E10" s="152" t="s">
        <v>8</v>
      </c>
      <c r="F10" s="152" t="s">
        <v>9</v>
      </c>
      <c r="G10" s="159"/>
      <c r="H10" s="160"/>
      <c r="I10" s="160"/>
      <c r="J10" s="160"/>
      <c r="K10" s="160"/>
      <c r="L10" s="160"/>
      <c r="M10" s="161"/>
      <c r="N10" s="152" t="s">
        <v>161</v>
      </c>
      <c r="O10" s="152" t="s">
        <v>200</v>
      </c>
      <c r="P10" s="152" t="s">
        <v>10</v>
      </c>
      <c r="Q10" s="16"/>
      <c r="R10" s="16"/>
      <c r="S10" s="152" t="s">
        <v>162</v>
      </c>
      <c r="T10" s="154"/>
      <c r="U10" s="155"/>
      <c r="V10" s="155"/>
      <c r="W10" s="156"/>
      <c r="X10" s="162" t="s">
        <v>11</v>
      </c>
      <c r="Y10" s="17"/>
      <c r="Z10" s="17"/>
    </row>
    <row r="11" spans="1:30" ht="39.75" customHeight="1" thickBot="1" x14ac:dyDescent="0.25">
      <c r="A11" s="145"/>
      <c r="B11" s="147"/>
      <c r="C11" s="149"/>
      <c r="D11" s="151"/>
      <c r="E11" s="153"/>
      <c r="F11" s="153"/>
      <c r="G11" s="18">
        <v>2008</v>
      </c>
      <c r="H11" s="19">
        <v>2009</v>
      </c>
      <c r="I11" s="19">
        <v>2010</v>
      </c>
      <c r="J11" s="19">
        <v>2011</v>
      </c>
      <c r="K11" s="19">
        <v>2012</v>
      </c>
      <c r="L11" s="19">
        <v>2013</v>
      </c>
      <c r="M11" s="20" t="s">
        <v>12</v>
      </c>
      <c r="N11" s="153"/>
      <c r="O11" s="153"/>
      <c r="P11" s="153"/>
      <c r="Q11" s="21" t="s">
        <v>13</v>
      </c>
      <c r="R11" s="21" t="s">
        <v>14</v>
      </c>
      <c r="S11" s="153"/>
      <c r="T11" s="20">
        <v>2015</v>
      </c>
      <c r="U11" s="20">
        <v>2016</v>
      </c>
      <c r="V11" s="20">
        <v>2017</v>
      </c>
      <c r="W11" s="22" t="s">
        <v>12</v>
      </c>
      <c r="X11" s="163"/>
      <c r="Y11" s="17"/>
      <c r="Z11" s="17"/>
    </row>
    <row r="12" spans="1:30" ht="19.5" customHeight="1" x14ac:dyDescent="0.2">
      <c r="A12" s="23"/>
      <c r="B12" s="24" t="s">
        <v>15</v>
      </c>
      <c r="C12" s="25"/>
      <c r="D12" s="25"/>
      <c r="E12" s="26">
        <f t="shared" ref="E12:O12" si="0">SUM(E13:E41)</f>
        <v>1334191.3621100001</v>
      </c>
      <c r="F12" s="26">
        <f>SUM(F13:F41)</f>
        <v>4332449.1543300003</v>
      </c>
      <c r="G12" s="26">
        <f t="shared" si="0"/>
        <v>416.82</v>
      </c>
      <c r="H12" s="26">
        <f t="shared" si="0"/>
        <v>10976.67</v>
      </c>
      <c r="I12" s="26">
        <f t="shared" si="0"/>
        <v>83079.12</v>
      </c>
      <c r="J12" s="26">
        <f t="shared" si="0"/>
        <v>359857.96999999991</v>
      </c>
      <c r="K12" s="26">
        <f t="shared" si="0"/>
        <v>307541.43198000005</v>
      </c>
      <c r="L12" s="26">
        <f t="shared" si="0"/>
        <v>264563.32822999993</v>
      </c>
      <c r="M12" s="26">
        <f t="shared" si="0"/>
        <v>1026435.2602100001</v>
      </c>
      <c r="N12" s="26">
        <f t="shared" si="0"/>
        <v>1494837.4200000002</v>
      </c>
      <c r="O12" s="26">
        <f t="shared" si="0"/>
        <v>823656.08831000025</v>
      </c>
      <c r="P12" s="26">
        <f>O12/N12*100</f>
        <v>55.100044813569106</v>
      </c>
      <c r="Q12" s="26">
        <f t="shared" ref="Q12:W12" si="1">SUM(Q13:Q41)</f>
        <v>-547000.14</v>
      </c>
      <c r="R12" s="26">
        <f t="shared" si="1"/>
        <v>89497.790000000023</v>
      </c>
      <c r="S12" s="26">
        <f t="shared" si="1"/>
        <v>1494819.8900000001</v>
      </c>
      <c r="T12" s="26">
        <f>SUM(T13:T41)</f>
        <v>1786194</v>
      </c>
      <c r="U12" s="26">
        <f t="shared" si="1"/>
        <v>25000</v>
      </c>
      <c r="V12" s="26">
        <f t="shared" si="1"/>
        <v>25000</v>
      </c>
      <c r="W12" s="26">
        <f t="shared" si="1"/>
        <v>1811194</v>
      </c>
      <c r="X12" s="27" t="s">
        <v>16</v>
      </c>
      <c r="Y12" s="138"/>
      <c r="Z12" s="138"/>
    </row>
    <row r="13" spans="1:30" ht="26.25" customHeight="1" x14ac:dyDescent="0.2">
      <c r="A13" s="28">
        <v>2581</v>
      </c>
      <c r="B13" s="29" t="s">
        <v>19</v>
      </c>
      <c r="C13" s="30" t="s">
        <v>17</v>
      </c>
      <c r="D13" s="31" t="s">
        <v>18</v>
      </c>
      <c r="E13" s="32">
        <f>M13+S13+W13</f>
        <v>554274.99898000003</v>
      </c>
      <c r="F13" s="33">
        <v>554275</v>
      </c>
      <c r="G13" s="33">
        <v>201.07</v>
      </c>
      <c r="H13" s="33">
        <v>9649.7199999999993</v>
      </c>
      <c r="I13" s="33">
        <v>5929.98</v>
      </c>
      <c r="J13" s="33">
        <v>21746.78</v>
      </c>
      <c r="K13" s="33">
        <v>8768.7589799999987</v>
      </c>
      <c r="L13" s="33">
        <v>21125.17</v>
      </c>
      <c r="M13" s="33">
        <f>SUM(G13:L13)-0.08</f>
        <v>67421.398979999984</v>
      </c>
      <c r="N13" s="34">
        <v>399193.60000000003</v>
      </c>
      <c r="O13" s="34">
        <v>172953.56083</v>
      </c>
      <c r="P13" s="35">
        <f>O13/N13*100</f>
        <v>43.325734889036291</v>
      </c>
      <c r="Q13" s="33">
        <v>-313735.62</v>
      </c>
      <c r="R13" s="33">
        <f>N13+Q13</f>
        <v>85457.98000000004</v>
      </c>
      <c r="S13" s="33">
        <f>N13</f>
        <v>399193.60000000003</v>
      </c>
      <c r="T13" s="33">
        <v>87660</v>
      </c>
      <c r="U13" s="33">
        <v>0</v>
      </c>
      <c r="V13" s="33">
        <v>0</v>
      </c>
      <c r="W13" s="36">
        <f t="shared" ref="W13:W18" si="2">SUM(T13:V13)</f>
        <v>87660</v>
      </c>
      <c r="X13" s="37">
        <v>85</v>
      </c>
      <c r="Y13" s="38">
        <f>F13-(M13+S13+W13)</f>
        <v>1.0199999669566751E-3</v>
      </c>
      <c r="Z13" s="38"/>
      <c r="AC13" s="38"/>
      <c r="AD13" s="38"/>
    </row>
    <row r="14" spans="1:30" ht="26.25" customHeight="1" x14ac:dyDescent="0.2">
      <c r="A14" s="28">
        <v>2583</v>
      </c>
      <c r="B14" s="29" t="s">
        <v>138</v>
      </c>
      <c r="C14" s="30"/>
      <c r="D14" s="31"/>
      <c r="E14" s="32"/>
      <c r="F14" s="33">
        <v>275000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5315</v>
      </c>
      <c r="M14" s="33">
        <f>SUM(G14:L14)</f>
        <v>5315</v>
      </c>
      <c r="N14" s="34">
        <v>10185</v>
      </c>
      <c r="O14" s="34">
        <v>4688.75</v>
      </c>
      <c r="P14" s="35">
        <f t="shared" ref="P14:P48" si="3">O14/N14*100</f>
        <v>46.035837015218455</v>
      </c>
      <c r="Q14" s="33"/>
      <c r="R14" s="33"/>
      <c r="S14" s="33">
        <f t="shared" ref="S14:S64" si="4">N14</f>
        <v>10185</v>
      </c>
      <c r="T14" s="33">
        <v>259500</v>
      </c>
      <c r="U14" s="33">
        <v>0</v>
      </c>
      <c r="V14" s="33">
        <v>0</v>
      </c>
      <c r="W14" s="36">
        <f t="shared" si="2"/>
        <v>259500</v>
      </c>
      <c r="X14" s="37">
        <v>85</v>
      </c>
      <c r="Y14" s="38">
        <f>F14-(M14+S14+W14)</f>
        <v>0</v>
      </c>
      <c r="Z14" s="38"/>
      <c r="AC14" s="38"/>
      <c r="AD14" s="38"/>
    </row>
    <row r="15" spans="1:30" ht="26.25" customHeight="1" x14ac:dyDescent="0.2">
      <c r="A15" s="39">
        <v>2584</v>
      </c>
      <c r="B15" s="40" t="s">
        <v>20</v>
      </c>
      <c r="C15" s="30" t="s">
        <v>17</v>
      </c>
      <c r="D15" s="31" t="s">
        <v>18</v>
      </c>
      <c r="E15" s="32">
        <f>M15+S15+W15</f>
        <v>6385.0990000000002</v>
      </c>
      <c r="F15" s="33">
        <v>6385.1009999999987</v>
      </c>
      <c r="G15" s="33">
        <v>50.25</v>
      </c>
      <c r="H15" s="33">
        <v>208.25</v>
      </c>
      <c r="I15" s="33">
        <v>897.48</v>
      </c>
      <c r="J15" s="33">
        <v>3892.88</v>
      </c>
      <c r="K15" s="33">
        <v>681.68899999999996</v>
      </c>
      <c r="L15" s="33">
        <v>382.23</v>
      </c>
      <c r="M15" s="33">
        <f t="shared" ref="M15:M87" si="5">SUM(G15:L15)</f>
        <v>6112.7790000000005</v>
      </c>
      <c r="N15" s="34">
        <v>272.32</v>
      </c>
      <c r="O15" s="34">
        <v>121.5</v>
      </c>
      <c r="P15" s="35">
        <f t="shared" si="3"/>
        <v>44.616627497062282</v>
      </c>
      <c r="Q15" s="33">
        <v>-100607.11</v>
      </c>
      <c r="R15" s="33">
        <f>N15+Q15</f>
        <v>-100334.79</v>
      </c>
      <c r="S15" s="33">
        <f t="shared" si="4"/>
        <v>272.32</v>
      </c>
      <c r="T15" s="33">
        <v>0</v>
      </c>
      <c r="U15" s="33">
        <v>0</v>
      </c>
      <c r="V15" s="33">
        <v>0</v>
      </c>
      <c r="W15" s="36">
        <f t="shared" si="2"/>
        <v>0</v>
      </c>
      <c r="X15" s="37">
        <v>85</v>
      </c>
      <c r="Y15" s="38">
        <f t="shared" ref="Y15:Y87" si="6">F15-(M15+S15+W15)</f>
        <v>1.9999999985884642E-3</v>
      </c>
      <c r="Z15" s="38"/>
      <c r="AC15" s="38"/>
      <c r="AD15" s="38"/>
    </row>
    <row r="16" spans="1:30" ht="15" customHeight="1" x14ac:dyDescent="0.2">
      <c r="A16" s="28">
        <v>2587</v>
      </c>
      <c r="B16" s="29" t="s">
        <v>21</v>
      </c>
      <c r="C16" s="30"/>
      <c r="D16" s="31"/>
      <c r="E16" s="32">
        <f>M16+S16+W16</f>
        <v>125287.77265000001</v>
      </c>
      <c r="F16" s="33">
        <v>125287.77</v>
      </c>
      <c r="G16" s="137">
        <v>14.04</v>
      </c>
      <c r="H16" s="33">
        <v>220.15</v>
      </c>
      <c r="I16" s="33">
        <v>56.64</v>
      </c>
      <c r="J16" s="33">
        <v>272.72000000000003</v>
      </c>
      <c r="K16" s="33">
        <v>49896.160000000003</v>
      </c>
      <c r="L16" s="33">
        <v>72482.252650000009</v>
      </c>
      <c r="M16" s="33">
        <f t="shared" si="5"/>
        <v>122941.96265000002</v>
      </c>
      <c r="N16" s="34">
        <v>2363.3400000000006</v>
      </c>
      <c r="O16" s="34">
        <v>2345.8079299999999</v>
      </c>
      <c r="P16" s="35">
        <f t="shared" si="3"/>
        <v>99.258165562297393</v>
      </c>
      <c r="Q16" s="33">
        <v>17874.18</v>
      </c>
      <c r="R16" s="33">
        <f>N16+Q16</f>
        <v>20237.52</v>
      </c>
      <c r="S16" s="33">
        <v>2345.81</v>
      </c>
      <c r="T16" s="33">
        <v>0</v>
      </c>
      <c r="U16" s="33">
        <v>0</v>
      </c>
      <c r="V16" s="33">
        <v>0</v>
      </c>
      <c r="W16" s="36">
        <f t="shared" si="2"/>
        <v>0</v>
      </c>
      <c r="X16" s="37">
        <v>70</v>
      </c>
      <c r="Y16" s="38">
        <f>F16-(M16+S16+W16)</f>
        <v>-2.6500000094529241E-3</v>
      </c>
      <c r="Z16" s="38"/>
      <c r="AC16" s="38"/>
      <c r="AD16" s="38"/>
    </row>
    <row r="17" spans="1:30" ht="15" customHeight="1" x14ac:dyDescent="0.2">
      <c r="A17" s="28">
        <v>2588</v>
      </c>
      <c r="B17" s="29" t="s">
        <v>141</v>
      </c>
      <c r="C17" s="30"/>
      <c r="D17" s="31"/>
      <c r="E17" s="32"/>
      <c r="F17" s="33">
        <f>556333.42+460.96</f>
        <v>556794.38</v>
      </c>
      <c r="G17" s="33">
        <v>107.57</v>
      </c>
      <c r="H17" s="33">
        <v>733.94</v>
      </c>
      <c r="I17" s="33">
        <v>5634.1</v>
      </c>
      <c r="J17" s="33">
        <v>333493.13</v>
      </c>
      <c r="K17" s="33">
        <v>216344.68</v>
      </c>
      <c r="L17" s="33">
        <v>459.16199999999998</v>
      </c>
      <c r="M17" s="33">
        <f t="shared" si="5"/>
        <v>556772.58199999994</v>
      </c>
      <c r="N17" s="34">
        <v>21.8</v>
      </c>
      <c r="O17" s="34">
        <v>0</v>
      </c>
      <c r="P17" s="35">
        <f t="shared" si="3"/>
        <v>0</v>
      </c>
      <c r="Q17" s="33"/>
      <c r="R17" s="33"/>
      <c r="S17" s="33">
        <f t="shared" si="4"/>
        <v>21.8</v>
      </c>
      <c r="T17" s="33">
        <v>0</v>
      </c>
      <c r="U17" s="33">
        <v>0</v>
      </c>
      <c r="V17" s="33">
        <v>0</v>
      </c>
      <c r="W17" s="36">
        <f t="shared" si="2"/>
        <v>0</v>
      </c>
      <c r="X17" s="37">
        <v>70</v>
      </c>
      <c r="Y17" s="38">
        <f>F17-(M17+S17+W17)</f>
        <v>-1.9999999785795808E-3</v>
      </c>
      <c r="Z17" s="38"/>
      <c r="AC17" s="38"/>
      <c r="AD17" s="38"/>
    </row>
    <row r="18" spans="1:30" ht="26.25" customHeight="1" x14ac:dyDescent="0.2">
      <c r="A18" s="39">
        <v>2590</v>
      </c>
      <c r="B18" s="40" t="s">
        <v>22</v>
      </c>
      <c r="C18" s="30"/>
      <c r="D18" s="31"/>
      <c r="E18" s="32">
        <f>M18+S18+W18</f>
        <v>117752.40744</v>
      </c>
      <c r="F18" s="33">
        <v>117752.41</v>
      </c>
      <c r="G18" s="33">
        <v>0</v>
      </c>
      <c r="H18" s="33">
        <v>0</v>
      </c>
      <c r="I18" s="33">
        <v>0</v>
      </c>
      <c r="J18" s="33">
        <v>231.44</v>
      </c>
      <c r="K18" s="33">
        <v>119.69600000000003</v>
      </c>
      <c r="L18" s="33">
        <v>72322.451440000004</v>
      </c>
      <c r="M18" s="33">
        <f t="shared" si="5"/>
        <v>72673.587440000003</v>
      </c>
      <c r="N18" s="34">
        <v>45078.819999999992</v>
      </c>
      <c r="O18" s="34">
        <v>44766.533259999997</v>
      </c>
      <c r="P18" s="35">
        <f t="shared" si="3"/>
        <v>99.307242869267668</v>
      </c>
      <c r="Q18" s="33">
        <v>-96418.58</v>
      </c>
      <c r="R18" s="33">
        <f>N18+Q18</f>
        <v>-51339.760000000009</v>
      </c>
      <c r="S18" s="33">
        <f t="shared" si="4"/>
        <v>45078.819999999992</v>
      </c>
      <c r="T18" s="33">
        <v>0</v>
      </c>
      <c r="U18" s="33">
        <v>0</v>
      </c>
      <c r="V18" s="33">
        <v>0</v>
      </c>
      <c r="W18" s="36">
        <f t="shared" si="2"/>
        <v>0</v>
      </c>
      <c r="X18" s="37">
        <v>70</v>
      </c>
      <c r="Y18" s="38">
        <f t="shared" si="6"/>
        <v>2.5600000080885366E-3</v>
      </c>
      <c r="Z18" s="38"/>
      <c r="AC18" s="38"/>
      <c r="AD18" s="38"/>
    </row>
    <row r="19" spans="1:30" ht="15" customHeight="1" x14ac:dyDescent="0.2">
      <c r="A19" s="39">
        <v>2598</v>
      </c>
      <c r="B19" s="29" t="s">
        <v>23</v>
      </c>
      <c r="C19" s="30"/>
      <c r="D19" s="31"/>
      <c r="E19" s="32">
        <f>M19+S19+W19</f>
        <v>43497.09</v>
      </c>
      <c r="F19" s="33">
        <v>43497.09</v>
      </c>
      <c r="G19" s="33">
        <v>0</v>
      </c>
      <c r="H19" s="33">
        <v>0</v>
      </c>
      <c r="I19" s="33">
        <v>0</v>
      </c>
      <c r="J19" s="33">
        <v>18.72</v>
      </c>
      <c r="K19" s="33">
        <v>124.46</v>
      </c>
      <c r="L19" s="33">
        <v>113.05</v>
      </c>
      <c r="M19" s="33">
        <f t="shared" si="5"/>
        <v>256.23</v>
      </c>
      <c r="N19" s="34">
        <v>12863.86</v>
      </c>
      <c r="O19" s="34">
        <v>46.707999999999998</v>
      </c>
      <c r="P19" s="35">
        <f t="shared" si="3"/>
        <v>0.36309474761074823</v>
      </c>
      <c r="Q19" s="33">
        <v>0</v>
      </c>
      <c r="R19" s="33">
        <f>N19+Q19</f>
        <v>12863.86</v>
      </c>
      <c r="S19" s="33">
        <f t="shared" si="4"/>
        <v>12863.86</v>
      </c>
      <c r="T19" s="33">
        <v>30377</v>
      </c>
      <c r="U19" s="33">
        <v>0</v>
      </c>
      <c r="V19" s="33">
        <v>0</v>
      </c>
      <c r="W19" s="36">
        <f t="shared" ref="W19:W40" si="7">SUM(T19:V19)</f>
        <v>30377</v>
      </c>
      <c r="X19" s="37">
        <v>85</v>
      </c>
      <c r="Y19" s="38">
        <f t="shared" si="6"/>
        <v>0</v>
      </c>
      <c r="Z19" s="38"/>
      <c r="AC19" s="38"/>
      <c r="AD19" s="38"/>
    </row>
    <row r="20" spans="1:30" ht="15" customHeight="1" x14ac:dyDescent="0.2">
      <c r="A20" s="39">
        <v>2599</v>
      </c>
      <c r="B20" s="29" t="s">
        <v>24</v>
      </c>
      <c r="C20" s="30"/>
      <c r="D20" s="31"/>
      <c r="E20" s="32">
        <f>M20+S20+W20</f>
        <v>113621.56799999998</v>
      </c>
      <c r="F20" s="33">
        <v>113621.57</v>
      </c>
      <c r="G20" s="33">
        <v>0</v>
      </c>
      <c r="H20" s="33">
        <v>0</v>
      </c>
      <c r="I20" s="33">
        <v>0</v>
      </c>
      <c r="J20" s="33">
        <v>18.72</v>
      </c>
      <c r="K20" s="33">
        <v>142.72800000000001</v>
      </c>
      <c r="L20" s="33">
        <v>83.66</v>
      </c>
      <c r="M20" s="33">
        <f t="shared" si="5"/>
        <v>245.108</v>
      </c>
      <c r="N20" s="34">
        <v>82517.459999999992</v>
      </c>
      <c r="O20" s="34">
        <v>39865.718310000004</v>
      </c>
      <c r="P20" s="35">
        <f t="shared" si="3"/>
        <v>48.311858253998622</v>
      </c>
      <c r="Q20" s="33">
        <v>0</v>
      </c>
      <c r="R20" s="33">
        <f>N20+Q20</f>
        <v>82517.459999999992</v>
      </c>
      <c r="S20" s="33">
        <f t="shared" si="4"/>
        <v>82517.459999999992</v>
      </c>
      <c r="T20" s="33">
        <v>30859</v>
      </c>
      <c r="U20" s="33">
        <v>0</v>
      </c>
      <c r="V20" s="33">
        <v>0</v>
      </c>
      <c r="W20" s="36">
        <f t="shared" si="7"/>
        <v>30859</v>
      </c>
      <c r="X20" s="37">
        <v>85</v>
      </c>
      <c r="Y20" s="38">
        <f>F20-(M20+S20+W20)</f>
        <v>2.0000000222353265E-3</v>
      </c>
      <c r="Z20" s="38"/>
      <c r="AC20" s="38"/>
      <c r="AD20" s="38"/>
    </row>
    <row r="21" spans="1:30" ht="15" customHeight="1" x14ac:dyDescent="0.2">
      <c r="A21" s="39">
        <v>2600</v>
      </c>
      <c r="B21" s="29" t="s">
        <v>25</v>
      </c>
      <c r="C21" s="30"/>
      <c r="D21" s="31"/>
      <c r="E21" s="32">
        <f>M21+S21+W21</f>
        <v>66245.724040000001</v>
      </c>
      <c r="F21" s="33">
        <v>66245.72</v>
      </c>
      <c r="G21" s="33">
        <v>0</v>
      </c>
      <c r="H21" s="33">
        <v>0</v>
      </c>
      <c r="I21" s="33">
        <v>0</v>
      </c>
      <c r="J21" s="33">
        <v>164.86</v>
      </c>
      <c r="K21" s="33">
        <v>1282.8699999999999</v>
      </c>
      <c r="L21" s="33">
        <v>54120.804039999995</v>
      </c>
      <c r="M21" s="33">
        <f t="shared" si="5"/>
        <v>55568.534039999999</v>
      </c>
      <c r="N21" s="34">
        <v>10677.189999999999</v>
      </c>
      <c r="O21" s="34">
        <v>10660.51036</v>
      </c>
      <c r="P21" s="35">
        <f t="shared" si="3"/>
        <v>99.843782493333933</v>
      </c>
      <c r="Q21" s="33">
        <v>-54113.01</v>
      </c>
      <c r="R21" s="33">
        <f>N21+Q21</f>
        <v>-43435.820000000007</v>
      </c>
      <c r="S21" s="33">
        <f t="shared" si="4"/>
        <v>10677.189999999999</v>
      </c>
      <c r="T21" s="33">
        <v>0</v>
      </c>
      <c r="U21" s="33">
        <v>0</v>
      </c>
      <c r="V21" s="33">
        <v>0</v>
      </c>
      <c r="W21" s="36">
        <f t="shared" si="7"/>
        <v>0</v>
      </c>
      <c r="X21" s="37">
        <v>70</v>
      </c>
      <c r="Y21" s="38">
        <f t="shared" si="6"/>
        <v>-4.0399999998044223E-3</v>
      </c>
      <c r="Z21" s="38"/>
      <c r="AC21" s="38"/>
      <c r="AD21" s="38"/>
    </row>
    <row r="22" spans="1:30" ht="15" customHeight="1" x14ac:dyDescent="0.15">
      <c r="A22" s="39">
        <v>2601</v>
      </c>
      <c r="B22" s="29" t="s">
        <v>26</v>
      </c>
      <c r="C22" s="30"/>
      <c r="D22" s="31"/>
      <c r="E22" s="32">
        <f>M22+S22+W22</f>
        <v>106999.34</v>
      </c>
      <c r="F22" s="33">
        <v>106999.34</v>
      </c>
      <c r="G22" s="33">
        <v>0</v>
      </c>
      <c r="H22" s="33">
        <v>0</v>
      </c>
      <c r="I22" s="33">
        <v>0</v>
      </c>
      <c r="J22" s="33">
        <v>18.72</v>
      </c>
      <c r="K22" s="33">
        <v>177.39</v>
      </c>
      <c r="L22" s="33">
        <v>504.8</v>
      </c>
      <c r="M22" s="33">
        <f t="shared" si="5"/>
        <v>700.91</v>
      </c>
      <c r="N22" s="127">
        <v>46495.43</v>
      </c>
      <c r="O22" s="34">
        <v>18056.95059</v>
      </c>
      <c r="P22" s="35">
        <f t="shared" si="3"/>
        <v>38.835968588740869</v>
      </c>
      <c r="Q22" s="33">
        <v>0</v>
      </c>
      <c r="R22" s="33">
        <f>N22+Q22</f>
        <v>46495.43</v>
      </c>
      <c r="S22" s="33">
        <f t="shared" si="4"/>
        <v>46495.43</v>
      </c>
      <c r="T22" s="33">
        <v>59803</v>
      </c>
      <c r="U22" s="33">
        <v>0</v>
      </c>
      <c r="V22" s="33">
        <v>0</v>
      </c>
      <c r="W22" s="36">
        <f t="shared" si="7"/>
        <v>59803</v>
      </c>
      <c r="X22" s="37">
        <v>85</v>
      </c>
      <c r="Y22" s="38">
        <f t="shared" si="6"/>
        <v>0</v>
      </c>
      <c r="Z22" s="38"/>
      <c r="AC22" s="38"/>
      <c r="AD22" s="38"/>
    </row>
    <row r="23" spans="1:30" ht="15" customHeight="1" x14ac:dyDescent="0.15">
      <c r="A23" s="39">
        <v>2602</v>
      </c>
      <c r="B23" s="29" t="s">
        <v>109</v>
      </c>
      <c r="C23" s="30"/>
      <c r="D23" s="31"/>
      <c r="E23" s="32"/>
      <c r="F23" s="33">
        <v>251999.87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206.87</v>
      </c>
      <c r="M23" s="33">
        <f t="shared" si="5"/>
        <v>206.87</v>
      </c>
      <c r="N23" s="127">
        <v>189999.99999999997</v>
      </c>
      <c r="O23" s="34">
        <v>144119.13234000001</v>
      </c>
      <c r="P23" s="35">
        <f t="shared" si="3"/>
        <v>75.85217491578949</v>
      </c>
      <c r="Q23" s="33"/>
      <c r="R23" s="33"/>
      <c r="S23" s="33">
        <f t="shared" si="4"/>
        <v>189999.99999999997</v>
      </c>
      <c r="T23" s="33">
        <v>61793</v>
      </c>
      <c r="U23" s="33">
        <v>0</v>
      </c>
      <c r="V23" s="33">
        <v>0</v>
      </c>
      <c r="W23" s="36">
        <f t="shared" si="7"/>
        <v>61793</v>
      </c>
      <c r="X23" s="37">
        <v>85</v>
      </c>
      <c r="Y23" s="38">
        <f t="shared" si="6"/>
        <v>0</v>
      </c>
      <c r="Z23" s="38"/>
      <c r="AC23" s="38"/>
      <c r="AD23" s="38"/>
    </row>
    <row r="24" spans="1:30" ht="15" customHeight="1" x14ac:dyDescent="0.15">
      <c r="A24" s="39">
        <v>2603</v>
      </c>
      <c r="B24" s="29" t="s">
        <v>110</v>
      </c>
      <c r="C24" s="30"/>
      <c r="D24" s="31"/>
      <c r="E24" s="32"/>
      <c r="F24" s="33">
        <v>106274.06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273.5</v>
      </c>
      <c r="M24" s="33">
        <f t="shared" si="5"/>
        <v>273.5</v>
      </c>
      <c r="N24" s="127">
        <v>106000.56</v>
      </c>
      <c r="O24" s="34">
        <v>41832.514719999999</v>
      </c>
      <c r="P24" s="35">
        <f t="shared" si="3"/>
        <v>39.464428036983954</v>
      </c>
      <c r="Q24" s="33"/>
      <c r="R24" s="33"/>
      <c r="S24" s="33">
        <f t="shared" si="4"/>
        <v>106000.56</v>
      </c>
      <c r="T24" s="33">
        <v>0</v>
      </c>
      <c r="U24" s="33">
        <v>0</v>
      </c>
      <c r="V24" s="33">
        <v>0</v>
      </c>
      <c r="W24" s="36">
        <f t="shared" si="7"/>
        <v>0</v>
      </c>
      <c r="X24" s="37">
        <v>85</v>
      </c>
      <c r="Y24" s="38">
        <f t="shared" si="6"/>
        <v>0</v>
      </c>
      <c r="Z24" s="38"/>
      <c r="AC24" s="38"/>
      <c r="AD24" s="38"/>
    </row>
    <row r="25" spans="1:30" ht="15" customHeight="1" x14ac:dyDescent="0.15">
      <c r="A25" s="39">
        <v>2604</v>
      </c>
      <c r="B25" s="29" t="s">
        <v>111</v>
      </c>
      <c r="C25" s="30"/>
      <c r="D25" s="31"/>
      <c r="E25" s="32"/>
      <c r="F25" s="33">
        <v>150000.00999999998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265.70829999999995</v>
      </c>
      <c r="M25" s="33">
        <f t="shared" si="5"/>
        <v>265.70829999999995</v>
      </c>
      <c r="N25" s="127">
        <v>149734.29999999999</v>
      </c>
      <c r="O25" s="34">
        <v>133192.49477999998</v>
      </c>
      <c r="P25" s="35">
        <f t="shared" si="3"/>
        <v>88.952561156662156</v>
      </c>
      <c r="Q25" s="33"/>
      <c r="R25" s="33"/>
      <c r="S25" s="33">
        <f t="shared" si="4"/>
        <v>149734.29999999999</v>
      </c>
      <c r="T25" s="33">
        <v>0</v>
      </c>
      <c r="U25" s="33">
        <v>0</v>
      </c>
      <c r="V25" s="33">
        <v>0</v>
      </c>
      <c r="W25" s="36">
        <f t="shared" si="7"/>
        <v>0</v>
      </c>
      <c r="X25" s="37">
        <v>85</v>
      </c>
      <c r="Y25" s="38">
        <f t="shared" si="6"/>
        <v>1.6999999934341758E-3</v>
      </c>
      <c r="Z25" s="38"/>
      <c r="AC25" s="38"/>
      <c r="AD25" s="38"/>
    </row>
    <row r="26" spans="1:30" ht="15" customHeight="1" x14ac:dyDescent="0.15">
      <c r="A26" s="39">
        <v>2605</v>
      </c>
      <c r="B26" s="29" t="s">
        <v>112</v>
      </c>
      <c r="C26" s="30"/>
      <c r="D26" s="31"/>
      <c r="E26" s="32"/>
      <c r="F26" s="33">
        <v>291000.02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259.11</v>
      </c>
      <c r="M26" s="33">
        <f t="shared" si="5"/>
        <v>259.11</v>
      </c>
      <c r="N26" s="127">
        <v>232640.91</v>
      </c>
      <c r="O26" s="34">
        <v>152295.46214999998</v>
      </c>
      <c r="P26" s="35">
        <f t="shared" si="3"/>
        <v>65.463749325086454</v>
      </c>
      <c r="Q26" s="33"/>
      <c r="R26" s="33"/>
      <c r="S26" s="33">
        <f t="shared" si="4"/>
        <v>232640.91</v>
      </c>
      <c r="T26" s="33">
        <v>58100</v>
      </c>
      <c r="U26" s="33">
        <v>0</v>
      </c>
      <c r="V26" s="33">
        <v>0</v>
      </c>
      <c r="W26" s="36">
        <f t="shared" si="7"/>
        <v>58100</v>
      </c>
      <c r="X26" s="37">
        <v>85</v>
      </c>
      <c r="Y26" s="38">
        <f t="shared" si="6"/>
        <v>0</v>
      </c>
      <c r="Z26" s="38"/>
      <c r="AC26" s="38"/>
      <c r="AD26" s="38"/>
    </row>
    <row r="27" spans="1:30" ht="26.25" customHeight="1" x14ac:dyDescent="0.2">
      <c r="A27" s="39">
        <v>2606</v>
      </c>
      <c r="B27" s="40" t="s">
        <v>113</v>
      </c>
      <c r="C27" s="30"/>
      <c r="D27" s="31"/>
      <c r="E27" s="32"/>
      <c r="F27" s="33">
        <v>15512.98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144.49</v>
      </c>
      <c r="M27" s="33">
        <f t="shared" si="5"/>
        <v>144.49</v>
      </c>
      <c r="N27" s="34">
        <v>15368.490000000002</v>
      </c>
      <c r="O27" s="34">
        <v>4212.9682000000003</v>
      </c>
      <c r="P27" s="35">
        <f t="shared" si="3"/>
        <v>27.413026263478063</v>
      </c>
      <c r="Q27" s="33"/>
      <c r="R27" s="33"/>
      <c r="S27" s="33">
        <f t="shared" si="4"/>
        <v>15368.490000000002</v>
      </c>
      <c r="T27" s="33">
        <v>0</v>
      </c>
      <c r="U27" s="33">
        <v>0</v>
      </c>
      <c r="V27" s="33">
        <v>0</v>
      </c>
      <c r="W27" s="36">
        <f t="shared" si="7"/>
        <v>0</v>
      </c>
      <c r="X27" s="37">
        <v>85</v>
      </c>
      <c r="Y27" s="38">
        <f t="shared" si="6"/>
        <v>0</v>
      </c>
      <c r="Z27" s="38"/>
      <c r="AC27" s="38"/>
      <c r="AD27" s="38"/>
    </row>
    <row r="28" spans="1:30" ht="15" customHeight="1" x14ac:dyDescent="0.2">
      <c r="A28" s="39">
        <v>2609</v>
      </c>
      <c r="B28" s="29" t="s">
        <v>143</v>
      </c>
      <c r="C28" s="30"/>
      <c r="D28" s="31"/>
      <c r="E28" s="32"/>
      <c r="F28" s="33">
        <v>129207.5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112.4</v>
      </c>
      <c r="M28" s="33">
        <f t="shared" si="5"/>
        <v>112.4</v>
      </c>
      <c r="N28" s="34">
        <v>90000.1</v>
      </c>
      <c r="O28" s="34">
        <v>24929.486230000002</v>
      </c>
      <c r="P28" s="35">
        <f t="shared" si="3"/>
        <v>27.699398367335149</v>
      </c>
      <c r="Q28" s="33"/>
      <c r="R28" s="33"/>
      <c r="S28" s="33">
        <f t="shared" si="4"/>
        <v>90000.1</v>
      </c>
      <c r="T28" s="33">
        <v>39095</v>
      </c>
      <c r="U28" s="33">
        <v>0</v>
      </c>
      <c r="V28" s="33">
        <v>0</v>
      </c>
      <c r="W28" s="36">
        <f t="shared" si="7"/>
        <v>39095</v>
      </c>
      <c r="X28" s="37">
        <v>85</v>
      </c>
      <c r="Y28" s="38">
        <f t="shared" si="6"/>
        <v>0</v>
      </c>
      <c r="Z28" s="38"/>
      <c r="AC28" s="38"/>
      <c r="AD28" s="38"/>
    </row>
    <row r="29" spans="1:30" ht="26.25" customHeight="1" x14ac:dyDescent="0.2">
      <c r="A29" s="39">
        <v>2610</v>
      </c>
      <c r="B29" s="40" t="s">
        <v>139</v>
      </c>
      <c r="C29" s="30"/>
      <c r="D29" s="31"/>
      <c r="E29" s="32"/>
      <c r="F29" s="33">
        <v>90000.14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1120.1400000000001</v>
      </c>
      <c r="M29" s="33">
        <f t="shared" si="5"/>
        <v>1120.1400000000001</v>
      </c>
      <c r="N29" s="34">
        <v>8999.9999999999982</v>
      </c>
      <c r="O29" s="34">
        <v>94.137999999999991</v>
      </c>
      <c r="P29" s="35">
        <f t="shared" si="3"/>
        <v>1.0459777777777779</v>
      </c>
      <c r="Q29" s="33"/>
      <c r="R29" s="33"/>
      <c r="S29" s="33">
        <f t="shared" si="4"/>
        <v>8999.9999999999982</v>
      </c>
      <c r="T29" s="33">
        <v>79880</v>
      </c>
      <c r="U29" s="33">
        <v>0</v>
      </c>
      <c r="V29" s="33">
        <v>0</v>
      </c>
      <c r="W29" s="36">
        <f t="shared" si="7"/>
        <v>79880</v>
      </c>
      <c r="X29" s="37">
        <v>85</v>
      </c>
      <c r="Y29" s="38">
        <f t="shared" si="6"/>
        <v>0</v>
      </c>
      <c r="Z29" s="38"/>
      <c r="AC29" s="38"/>
      <c r="AD29" s="38"/>
    </row>
    <row r="30" spans="1:30" ht="15" customHeight="1" x14ac:dyDescent="0.2">
      <c r="A30" s="39">
        <v>2611</v>
      </c>
      <c r="B30" s="29" t="s">
        <v>142</v>
      </c>
      <c r="C30" s="30"/>
      <c r="D30" s="31"/>
      <c r="E30" s="32"/>
      <c r="F30" s="33">
        <v>402705.51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119.51</v>
      </c>
      <c r="M30" s="33">
        <f t="shared" si="5"/>
        <v>119.51</v>
      </c>
      <c r="N30" s="34">
        <v>1436</v>
      </c>
      <c r="O30" s="34">
        <v>47.724800000000002</v>
      </c>
      <c r="P30" s="35">
        <f t="shared" si="3"/>
        <v>3.3234540389972143</v>
      </c>
      <c r="Q30" s="33"/>
      <c r="R30" s="33"/>
      <c r="S30" s="33">
        <f t="shared" si="4"/>
        <v>1436</v>
      </c>
      <c r="T30" s="33">
        <v>401150</v>
      </c>
      <c r="U30" s="33">
        <v>0</v>
      </c>
      <c r="V30" s="33">
        <v>0</v>
      </c>
      <c r="W30" s="36">
        <f t="shared" si="7"/>
        <v>401150</v>
      </c>
      <c r="X30" s="37">
        <v>85</v>
      </c>
      <c r="Y30" s="38">
        <f t="shared" si="6"/>
        <v>0</v>
      </c>
      <c r="Z30" s="38"/>
      <c r="AC30" s="38"/>
      <c r="AD30" s="38"/>
    </row>
    <row r="31" spans="1:30" ht="15" customHeight="1" x14ac:dyDescent="0.2">
      <c r="A31" s="39">
        <v>2612</v>
      </c>
      <c r="B31" s="29" t="s">
        <v>144</v>
      </c>
      <c r="C31" s="30"/>
      <c r="D31" s="31"/>
      <c r="E31" s="32"/>
      <c r="F31" s="33">
        <v>89999.510000000009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26</v>
      </c>
      <c r="M31" s="33">
        <f t="shared" si="5"/>
        <v>26</v>
      </c>
      <c r="N31" s="34">
        <v>20000.509999999998</v>
      </c>
      <c r="O31" s="34">
        <v>166.714</v>
      </c>
      <c r="P31" s="35">
        <f t="shared" si="3"/>
        <v>0.83354874450701522</v>
      </c>
      <c r="Q31" s="33"/>
      <c r="R31" s="33"/>
      <c r="S31" s="33">
        <f t="shared" si="4"/>
        <v>20000.509999999998</v>
      </c>
      <c r="T31" s="33">
        <v>69973</v>
      </c>
      <c r="U31" s="33">
        <v>0</v>
      </c>
      <c r="V31" s="33">
        <v>0</v>
      </c>
      <c r="W31" s="36">
        <f t="shared" si="7"/>
        <v>69973</v>
      </c>
      <c r="X31" s="37">
        <v>85</v>
      </c>
      <c r="Y31" s="38">
        <f t="shared" si="6"/>
        <v>0</v>
      </c>
      <c r="Z31" s="38"/>
      <c r="AC31" s="38"/>
      <c r="AD31" s="38"/>
    </row>
    <row r="32" spans="1:30" ht="15" customHeight="1" x14ac:dyDescent="0.2">
      <c r="A32" s="39">
        <v>2613</v>
      </c>
      <c r="B32" s="29" t="s">
        <v>145</v>
      </c>
      <c r="C32" s="30"/>
      <c r="D32" s="31"/>
      <c r="E32" s="32"/>
      <c r="F32" s="33">
        <v>71000.25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36.247400000000006</v>
      </c>
      <c r="M32" s="33">
        <f t="shared" si="5"/>
        <v>36.247400000000006</v>
      </c>
      <c r="N32" s="34">
        <v>1131</v>
      </c>
      <c r="O32" s="34">
        <v>188.90700000000001</v>
      </c>
      <c r="P32" s="35">
        <f t="shared" si="3"/>
        <v>16.702652519893903</v>
      </c>
      <c r="Q32" s="33"/>
      <c r="R32" s="33"/>
      <c r="S32" s="33">
        <f t="shared" si="4"/>
        <v>1131</v>
      </c>
      <c r="T32" s="33">
        <v>69833</v>
      </c>
      <c r="U32" s="33">
        <v>0</v>
      </c>
      <c r="V32" s="33">
        <v>0</v>
      </c>
      <c r="W32" s="36">
        <f t="shared" si="7"/>
        <v>69833</v>
      </c>
      <c r="X32" s="37">
        <v>85</v>
      </c>
      <c r="Y32" s="38">
        <f t="shared" si="6"/>
        <v>2.6000000070780516E-3</v>
      </c>
      <c r="Z32" s="38"/>
      <c r="AC32" s="38"/>
      <c r="AD32" s="38"/>
    </row>
    <row r="33" spans="1:256" ht="15" customHeight="1" x14ac:dyDescent="0.2">
      <c r="A33" s="39">
        <v>2614</v>
      </c>
      <c r="B33" s="29" t="s">
        <v>146</v>
      </c>
      <c r="C33" s="30"/>
      <c r="D33" s="31"/>
      <c r="E33" s="32"/>
      <c r="F33" s="33">
        <v>130000.38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29.380400000000002</v>
      </c>
      <c r="M33" s="33">
        <f t="shared" si="5"/>
        <v>29.380400000000002</v>
      </c>
      <c r="N33" s="34">
        <v>1000</v>
      </c>
      <c r="O33" s="34">
        <v>171.52400000000003</v>
      </c>
      <c r="P33" s="35">
        <f t="shared" si="3"/>
        <v>17.152400000000004</v>
      </c>
      <c r="Q33" s="33"/>
      <c r="R33" s="33"/>
      <c r="S33" s="33">
        <f t="shared" si="4"/>
        <v>1000</v>
      </c>
      <c r="T33" s="33">
        <v>128971</v>
      </c>
      <c r="U33" s="33">
        <v>0</v>
      </c>
      <c r="V33" s="33">
        <v>0</v>
      </c>
      <c r="W33" s="36">
        <f t="shared" ref="W33:W38" si="8">SUM(T33:V33)</f>
        <v>128971</v>
      </c>
      <c r="X33" s="37">
        <v>85</v>
      </c>
      <c r="Y33" s="38">
        <f t="shared" si="6"/>
        <v>-3.9999998989515007E-4</v>
      </c>
      <c r="Z33" s="38"/>
      <c r="AC33" s="38"/>
      <c r="AD33" s="38"/>
    </row>
    <row r="34" spans="1:256" ht="15" customHeight="1" x14ac:dyDescent="0.2">
      <c r="A34" s="39">
        <v>2615</v>
      </c>
      <c r="B34" s="29" t="s">
        <v>179</v>
      </c>
      <c r="C34" s="30"/>
      <c r="D34" s="31"/>
      <c r="E34" s="32"/>
      <c r="F34" s="33">
        <v>82000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f t="shared" si="5"/>
        <v>0</v>
      </c>
      <c r="N34" s="34">
        <v>800</v>
      </c>
      <c r="O34" s="34">
        <v>137.96400000000003</v>
      </c>
      <c r="P34" s="35">
        <f t="shared" si="3"/>
        <v>17.245500000000003</v>
      </c>
      <c r="Q34" s="33"/>
      <c r="R34" s="33"/>
      <c r="S34" s="33">
        <f t="shared" si="4"/>
        <v>800</v>
      </c>
      <c r="T34" s="33">
        <v>81200</v>
      </c>
      <c r="U34" s="33">
        <v>0</v>
      </c>
      <c r="V34" s="33">
        <v>0</v>
      </c>
      <c r="W34" s="36">
        <f t="shared" si="8"/>
        <v>81200</v>
      </c>
      <c r="X34" s="37">
        <v>85</v>
      </c>
      <c r="Y34" s="38">
        <f t="shared" si="6"/>
        <v>0</v>
      </c>
      <c r="Z34" s="38"/>
      <c r="AC34" s="38"/>
      <c r="AD34" s="38"/>
    </row>
    <row r="35" spans="1:256" ht="15" customHeight="1" x14ac:dyDescent="0.2">
      <c r="A35" s="39">
        <v>2616</v>
      </c>
      <c r="B35" s="29" t="s">
        <v>189</v>
      </c>
      <c r="C35" s="30"/>
      <c r="D35" s="31"/>
      <c r="E35" s="32"/>
      <c r="F35" s="33">
        <v>190000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f t="shared" si="5"/>
        <v>0</v>
      </c>
      <c r="N35" s="34">
        <v>1000</v>
      </c>
      <c r="O35" s="34">
        <v>133.24540000000002</v>
      </c>
      <c r="P35" s="35">
        <f t="shared" si="3"/>
        <v>13.324540000000001</v>
      </c>
      <c r="Q35" s="33"/>
      <c r="R35" s="33"/>
      <c r="S35" s="33">
        <f t="shared" si="4"/>
        <v>1000</v>
      </c>
      <c r="T35" s="33">
        <v>189000</v>
      </c>
      <c r="U35" s="33">
        <v>0</v>
      </c>
      <c r="V35" s="33">
        <v>0</v>
      </c>
      <c r="W35" s="36">
        <f t="shared" si="8"/>
        <v>189000</v>
      </c>
      <c r="X35" s="37">
        <v>85</v>
      </c>
      <c r="Y35" s="38">
        <f t="shared" si="6"/>
        <v>0</v>
      </c>
      <c r="Z35" s="38"/>
      <c r="AC35" s="38"/>
      <c r="AD35" s="38"/>
    </row>
    <row r="36" spans="1:256" ht="15" customHeight="1" x14ac:dyDescent="0.2">
      <c r="A36" s="39">
        <v>2617</v>
      </c>
      <c r="B36" s="29" t="s">
        <v>190</v>
      </c>
      <c r="C36" s="30"/>
      <c r="D36" s="31"/>
      <c r="E36" s="32"/>
      <c r="F36" s="33">
        <v>60000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f t="shared" si="5"/>
        <v>0</v>
      </c>
      <c r="N36" s="34">
        <v>1000</v>
      </c>
      <c r="O36" s="34">
        <v>83.759500000000017</v>
      </c>
      <c r="P36" s="35">
        <f t="shared" si="3"/>
        <v>8.3759500000000013</v>
      </c>
      <c r="Q36" s="33"/>
      <c r="R36" s="33"/>
      <c r="S36" s="33">
        <f t="shared" si="4"/>
        <v>1000</v>
      </c>
      <c r="T36" s="33">
        <v>59000</v>
      </c>
      <c r="U36" s="33">
        <v>0</v>
      </c>
      <c r="V36" s="33">
        <v>0</v>
      </c>
      <c r="W36" s="36">
        <f t="shared" si="8"/>
        <v>59000</v>
      </c>
      <c r="X36" s="37">
        <v>85</v>
      </c>
      <c r="Y36" s="38">
        <f t="shared" si="6"/>
        <v>0</v>
      </c>
      <c r="Z36" s="38"/>
      <c r="AC36" s="38"/>
      <c r="AD36" s="38"/>
    </row>
    <row r="37" spans="1:256" ht="26.25" customHeight="1" x14ac:dyDescent="0.2">
      <c r="A37" s="39">
        <v>2618</v>
      </c>
      <c r="B37" s="29" t="s">
        <v>231</v>
      </c>
      <c r="C37" s="30"/>
      <c r="D37" s="31"/>
      <c r="E37" s="32"/>
      <c r="F37" s="33">
        <v>20000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f t="shared" si="5"/>
        <v>0</v>
      </c>
      <c r="N37" s="34">
        <v>20000</v>
      </c>
      <c r="O37" s="34">
        <v>3574.7540300000001</v>
      </c>
      <c r="P37" s="35">
        <f t="shared" si="3"/>
        <v>17.873770150000002</v>
      </c>
      <c r="Q37" s="33"/>
      <c r="R37" s="33"/>
      <c r="S37" s="33">
        <f t="shared" si="4"/>
        <v>20000</v>
      </c>
      <c r="T37" s="33">
        <v>0</v>
      </c>
      <c r="U37" s="33">
        <v>0</v>
      </c>
      <c r="V37" s="33">
        <v>0</v>
      </c>
      <c r="W37" s="36">
        <f t="shared" si="8"/>
        <v>0</v>
      </c>
      <c r="X37" s="37">
        <v>85</v>
      </c>
      <c r="Y37" s="38">
        <f t="shared" si="6"/>
        <v>0</v>
      </c>
      <c r="Z37" s="38"/>
      <c r="AC37" s="38"/>
      <c r="AD37" s="38"/>
    </row>
    <row r="38" spans="1:256" ht="30" customHeight="1" x14ac:dyDescent="0.2">
      <c r="A38" s="39">
        <v>2619</v>
      </c>
      <c r="B38" s="29" t="s">
        <v>232</v>
      </c>
      <c r="C38" s="30"/>
      <c r="D38" s="31"/>
      <c r="E38" s="32"/>
      <c r="F38" s="33">
        <v>9000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f t="shared" si="5"/>
        <v>0</v>
      </c>
      <c r="N38" s="34">
        <v>9000</v>
      </c>
      <c r="O38" s="34">
        <v>3001.59213</v>
      </c>
      <c r="P38" s="35">
        <f t="shared" si="3"/>
        <v>33.35102366666667</v>
      </c>
      <c r="Q38" s="33"/>
      <c r="R38" s="33"/>
      <c r="S38" s="33">
        <f t="shared" si="4"/>
        <v>9000</v>
      </c>
      <c r="T38" s="33">
        <v>0</v>
      </c>
      <c r="U38" s="33">
        <v>0</v>
      </c>
      <c r="V38" s="33">
        <v>0</v>
      </c>
      <c r="W38" s="36">
        <f t="shared" si="8"/>
        <v>0</v>
      </c>
      <c r="X38" s="37">
        <v>25</v>
      </c>
      <c r="Y38" s="38">
        <f t="shared" si="6"/>
        <v>0</v>
      </c>
      <c r="Z38" s="38"/>
      <c r="AC38" s="38"/>
      <c r="AD38" s="38"/>
    </row>
    <row r="39" spans="1:256" ht="37.5" customHeight="1" x14ac:dyDescent="0.2">
      <c r="A39" s="39">
        <v>2876</v>
      </c>
      <c r="B39" s="40" t="s">
        <v>27</v>
      </c>
      <c r="C39" s="30"/>
      <c r="D39" s="31"/>
      <c r="E39" s="32">
        <f>M39+S39+W39</f>
        <v>9127.3619999999974</v>
      </c>
      <c r="F39" s="33">
        <v>9127.3633300000001</v>
      </c>
      <c r="G39" s="33">
        <v>1.45</v>
      </c>
      <c r="H39" s="33">
        <v>3.75</v>
      </c>
      <c r="I39" s="33">
        <v>0</v>
      </c>
      <c r="J39" s="33">
        <v>0</v>
      </c>
      <c r="K39" s="33">
        <v>24.86</v>
      </c>
      <c r="L39" s="33">
        <v>61.391999999999996</v>
      </c>
      <c r="M39" s="33">
        <f t="shared" si="5"/>
        <v>91.451999999999998</v>
      </c>
      <c r="N39" s="34">
        <v>9035.909999999998</v>
      </c>
      <c r="O39" s="34">
        <v>8946.8576599999978</v>
      </c>
      <c r="P39" s="35">
        <f t="shared" si="3"/>
        <v>99.01446185276302</v>
      </c>
      <c r="Q39" s="33">
        <v>0</v>
      </c>
      <c r="R39" s="33">
        <f>N39+Q39</f>
        <v>9035.909999999998</v>
      </c>
      <c r="S39" s="33">
        <f t="shared" si="4"/>
        <v>9035.909999999998</v>
      </c>
      <c r="T39" s="33">
        <v>0</v>
      </c>
      <c r="U39" s="33">
        <v>0</v>
      </c>
      <c r="V39" s="33">
        <v>0</v>
      </c>
      <c r="W39" s="36">
        <f t="shared" si="7"/>
        <v>0</v>
      </c>
      <c r="X39" s="37">
        <v>90</v>
      </c>
      <c r="Y39" s="38">
        <f t="shared" si="6"/>
        <v>1.330000002781162E-3</v>
      </c>
      <c r="Z39" s="38"/>
      <c r="AC39" s="38"/>
      <c r="AD39" s="38"/>
    </row>
    <row r="40" spans="1:256" ht="26.25" customHeight="1" x14ac:dyDescent="0.2">
      <c r="A40" s="39">
        <v>2882</v>
      </c>
      <c r="B40" s="40" t="s">
        <v>233</v>
      </c>
      <c r="C40" s="30"/>
      <c r="D40" s="31"/>
      <c r="E40" s="32"/>
      <c r="F40" s="33">
        <f>77742.42+20.76</f>
        <v>77763.179999999993</v>
      </c>
      <c r="G40" s="33">
        <v>42.44</v>
      </c>
      <c r="H40" s="33">
        <v>160.86000000000001</v>
      </c>
      <c r="I40" s="33">
        <v>70560.92</v>
      </c>
      <c r="J40" s="33">
        <v>0</v>
      </c>
      <c r="K40" s="33">
        <v>6978.14</v>
      </c>
      <c r="L40" s="33">
        <v>0</v>
      </c>
      <c r="M40" s="33">
        <f t="shared" si="5"/>
        <v>77742.36</v>
      </c>
      <c r="N40" s="34">
        <v>20.82</v>
      </c>
      <c r="O40" s="34">
        <v>20.810089999999999</v>
      </c>
      <c r="P40" s="35">
        <f t="shared" si="3"/>
        <v>99.952401536983658</v>
      </c>
      <c r="Q40" s="33"/>
      <c r="R40" s="33"/>
      <c r="S40" s="33">
        <f t="shared" si="4"/>
        <v>20.82</v>
      </c>
      <c r="T40" s="33">
        <v>0</v>
      </c>
      <c r="U40" s="33">
        <v>0</v>
      </c>
      <c r="V40" s="33">
        <v>0</v>
      </c>
      <c r="W40" s="36">
        <f t="shared" si="7"/>
        <v>0</v>
      </c>
      <c r="X40" s="37">
        <v>90</v>
      </c>
      <c r="Y40" s="38">
        <f t="shared" si="6"/>
        <v>0</v>
      </c>
      <c r="Z40" s="38"/>
      <c r="AC40" s="38"/>
      <c r="AD40" s="38"/>
    </row>
    <row r="41" spans="1:256" ht="38.25" customHeight="1" x14ac:dyDescent="0.2">
      <c r="A41" s="141" t="s">
        <v>119</v>
      </c>
      <c r="B41" s="41" t="s">
        <v>114</v>
      </c>
      <c r="C41" s="30"/>
      <c r="D41" s="31"/>
      <c r="E41" s="32">
        <f>M41+S41+W41</f>
        <v>191000</v>
      </c>
      <c r="F41" s="33">
        <f>M41+S41+W41</f>
        <v>191000</v>
      </c>
      <c r="G41" s="33">
        <v>0</v>
      </c>
      <c r="H41" s="33">
        <v>0</v>
      </c>
      <c r="I41" s="33">
        <v>0</v>
      </c>
      <c r="J41" s="33">
        <v>0</v>
      </c>
      <c r="K41" s="33">
        <v>23000</v>
      </c>
      <c r="L41" s="33">
        <v>35000</v>
      </c>
      <c r="M41" s="33">
        <f t="shared" si="5"/>
        <v>58000</v>
      </c>
      <c r="N41" s="34">
        <v>28000</v>
      </c>
      <c r="O41" s="34">
        <v>13000</v>
      </c>
      <c r="P41" s="35">
        <f t="shared" si="3"/>
        <v>46.428571428571431</v>
      </c>
      <c r="Q41" s="33">
        <v>0</v>
      </c>
      <c r="R41" s="33">
        <f>N41+Q41</f>
        <v>28000</v>
      </c>
      <c r="S41" s="33">
        <f t="shared" si="4"/>
        <v>28000</v>
      </c>
      <c r="T41" s="33">
        <v>80000</v>
      </c>
      <c r="U41" s="33">
        <v>25000</v>
      </c>
      <c r="V41" s="33">
        <v>25000</v>
      </c>
      <c r="W41" s="36">
        <f>SUM(T41:U41)</f>
        <v>105000</v>
      </c>
      <c r="X41" s="42" t="s">
        <v>16</v>
      </c>
      <c r="Y41" s="38">
        <f t="shared" si="6"/>
        <v>0</v>
      </c>
      <c r="Z41" s="38"/>
      <c r="AC41" s="38"/>
      <c r="AD41" s="38"/>
    </row>
    <row r="42" spans="1:256" s="49" customFormat="1" ht="19.5" customHeight="1" x14ac:dyDescent="0.2">
      <c r="A42" s="43"/>
      <c r="B42" s="44" t="s">
        <v>28</v>
      </c>
      <c r="C42" s="45"/>
      <c r="D42" s="46"/>
      <c r="E42" s="47" t="e">
        <f>#REF!</f>
        <v>#REF!</v>
      </c>
      <c r="F42" s="47">
        <f t="shared" ref="F42:M42" si="9">SUM(F43:F49)</f>
        <v>912243.96</v>
      </c>
      <c r="G42" s="47">
        <f t="shared" si="9"/>
        <v>0</v>
      </c>
      <c r="H42" s="47">
        <f t="shared" si="9"/>
        <v>0</v>
      </c>
      <c r="I42" s="47">
        <f t="shared" si="9"/>
        <v>0</v>
      </c>
      <c r="J42" s="47">
        <f t="shared" si="9"/>
        <v>0</v>
      </c>
      <c r="K42" s="47">
        <f t="shared" si="9"/>
        <v>150</v>
      </c>
      <c r="L42" s="47">
        <f t="shared" si="9"/>
        <v>44.96</v>
      </c>
      <c r="M42" s="47">
        <f t="shared" si="9"/>
        <v>194.96</v>
      </c>
      <c r="N42" s="47">
        <f>SUM(N43:N49)</f>
        <v>83349</v>
      </c>
      <c r="O42" s="47">
        <f>SUM(O43:O49)</f>
        <v>1021.5633</v>
      </c>
      <c r="P42" s="47">
        <f t="shared" si="3"/>
        <v>1.2256455386387359</v>
      </c>
      <c r="Q42" s="47" t="e">
        <f>#REF!</f>
        <v>#REF!</v>
      </c>
      <c r="R42" s="47" t="e">
        <f>#REF!</f>
        <v>#REF!</v>
      </c>
      <c r="S42" s="47">
        <f>SUM(S43:S49)</f>
        <v>83349</v>
      </c>
      <c r="T42" s="47">
        <f>SUM(T43:T49)</f>
        <v>828700</v>
      </c>
      <c r="U42" s="47">
        <f>SUM(U43:U49)</f>
        <v>0</v>
      </c>
      <c r="V42" s="47">
        <f>SUM(V43:V49)</f>
        <v>0</v>
      </c>
      <c r="W42" s="47">
        <f>SUM(W43:W49)</f>
        <v>828700</v>
      </c>
      <c r="X42" s="48" t="s">
        <v>16</v>
      </c>
      <c r="Y42" s="138"/>
      <c r="Z42" s="138"/>
      <c r="AA42" s="139"/>
      <c r="AC42" s="50"/>
      <c r="AD42" s="50"/>
    </row>
    <row r="43" spans="1:256" s="49" customFormat="1" ht="27" customHeight="1" x14ac:dyDescent="0.2">
      <c r="A43" s="51">
        <v>2537</v>
      </c>
      <c r="B43" s="59" t="s">
        <v>191</v>
      </c>
      <c r="C43" s="132"/>
      <c r="D43" s="133"/>
      <c r="E43" s="134"/>
      <c r="F43" s="55">
        <v>120500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f>SUM(G43:L43)</f>
        <v>0</v>
      </c>
      <c r="N43" s="34">
        <v>500</v>
      </c>
      <c r="O43" s="56">
        <v>80.465000000000003</v>
      </c>
      <c r="P43" s="35">
        <f t="shared" si="3"/>
        <v>16.093000000000004</v>
      </c>
      <c r="Q43" s="47"/>
      <c r="R43" s="47"/>
      <c r="S43" s="33">
        <f t="shared" si="4"/>
        <v>500</v>
      </c>
      <c r="T43" s="55">
        <v>120000</v>
      </c>
      <c r="U43" s="33">
        <v>0</v>
      </c>
      <c r="V43" s="33">
        <v>0</v>
      </c>
      <c r="W43" s="36">
        <f t="shared" ref="W43:W49" si="10">SUM(T43:V43)</f>
        <v>120000</v>
      </c>
      <c r="X43" s="37">
        <v>85</v>
      </c>
      <c r="Y43" s="83">
        <f t="shared" si="6"/>
        <v>0</v>
      </c>
      <c r="Z43" s="138"/>
      <c r="AA43" s="139"/>
      <c r="AC43" s="50"/>
      <c r="AD43" s="50"/>
    </row>
    <row r="44" spans="1:256" s="49" customFormat="1" ht="27" customHeight="1" x14ac:dyDescent="0.2">
      <c r="A44" s="51">
        <v>2720</v>
      </c>
      <c r="B44" s="59" t="s">
        <v>192</v>
      </c>
      <c r="C44" s="132"/>
      <c r="D44" s="133"/>
      <c r="E44" s="134"/>
      <c r="F44" s="55">
        <v>108400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f>SUM(G44:L44)</f>
        <v>0</v>
      </c>
      <c r="N44" s="34">
        <v>500</v>
      </c>
      <c r="O44" s="56">
        <v>0</v>
      </c>
      <c r="P44" s="35">
        <f t="shared" si="3"/>
        <v>0</v>
      </c>
      <c r="Q44" s="47"/>
      <c r="R44" s="47"/>
      <c r="S44" s="33">
        <f t="shared" si="4"/>
        <v>500</v>
      </c>
      <c r="T44" s="55">
        <v>107900</v>
      </c>
      <c r="U44" s="33">
        <v>0</v>
      </c>
      <c r="V44" s="33">
        <v>0</v>
      </c>
      <c r="W44" s="36">
        <f t="shared" si="10"/>
        <v>107900</v>
      </c>
      <c r="X44" s="37">
        <v>85</v>
      </c>
      <c r="Y44" s="83">
        <f t="shared" si="6"/>
        <v>0</v>
      </c>
      <c r="Z44" s="138"/>
      <c r="AA44" s="139"/>
      <c r="AC44" s="50"/>
      <c r="AD44" s="50"/>
    </row>
    <row r="45" spans="1:256" s="49" customFormat="1" ht="15" customHeight="1" x14ac:dyDescent="0.2">
      <c r="A45" s="51">
        <v>2722</v>
      </c>
      <c r="B45" s="128" t="s">
        <v>163</v>
      </c>
      <c r="C45" s="54"/>
      <c r="D45" s="32"/>
      <c r="E45" s="33"/>
      <c r="F45" s="33">
        <v>250043.96</v>
      </c>
      <c r="G45" s="33">
        <v>0</v>
      </c>
      <c r="H45" s="55">
        <v>0</v>
      </c>
      <c r="I45" s="55">
        <v>0</v>
      </c>
      <c r="J45" s="55">
        <v>0</v>
      </c>
      <c r="K45" s="55">
        <v>0</v>
      </c>
      <c r="L45" s="33">
        <v>43.96</v>
      </c>
      <c r="M45" s="33">
        <f t="shared" si="5"/>
        <v>43.96</v>
      </c>
      <c r="N45" s="34">
        <v>50000.000000000007</v>
      </c>
      <c r="O45" s="56">
        <v>208.94430000000003</v>
      </c>
      <c r="P45" s="35">
        <f t="shared" si="3"/>
        <v>0.41788859999999994</v>
      </c>
      <c r="Q45" s="33"/>
      <c r="R45" s="33"/>
      <c r="S45" s="33">
        <f t="shared" si="4"/>
        <v>50000.000000000007</v>
      </c>
      <c r="T45" s="33">
        <v>200000</v>
      </c>
      <c r="U45" s="33">
        <v>0</v>
      </c>
      <c r="V45" s="61">
        <v>0</v>
      </c>
      <c r="W45" s="36">
        <f t="shared" si="10"/>
        <v>200000</v>
      </c>
      <c r="X45" s="37">
        <v>85</v>
      </c>
      <c r="Y45" s="83">
        <f t="shared" si="6"/>
        <v>0</v>
      </c>
      <c r="Z45" s="89"/>
      <c r="AA45" s="70"/>
      <c r="AB45" s="70"/>
      <c r="AC45" s="70"/>
      <c r="AD45" s="70"/>
      <c r="AE45" s="72"/>
      <c r="AF45" s="72"/>
      <c r="AG45" s="72"/>
      <c r="AH45" s="72"/>
      <c r="AI45" s="70"/>
      <c r="AJ45" s="121"/>
      <c r="AK45" s="121"/>
      <c r="AL45" s="122"/>
      <c r="AM45" s="123"/>
      <c r="AN45" s="70"/>
      <c r="AO45" s="70"/>
      <c r="AP45" s="79"/>
      <c r="AQ45" s="33"/>
      <c r="AR45" s="33"/>
      <c r="AS45" s="36"/>
      <c r="AT45" s="37"/>
      <c r="AU45" s="52"/>
      <c r="AV45" s="53"/>
      <c r="AW45" s="54"/>
      <c r="AX45" s="32"/>
      <c r="AY45" s="33"/>
      <c r="AZ45" s="33"/>
      <c r="BA45" s="33"/>
      <c r="BB45" s="55"/>
      <c r="BC45" s="55"/>
      <c r="BD45" s="55"/>
      <c r="BE45" s="55"/>
      <c r="BF45" s="33"/>
      <c r="BG45" s="34"/>
      <c r="BH45" s="34"/>
      <c r="BI45" s="56"/>
      <c r="BJ45" s="57"/>
      <c r="BK45" s="33"/>
      <c r="BL45" s="33"/>
      <c r="BM45" s="33"/>
      <c r="BN45" s="33"/>
      <c r="BO45" s="33"/>
      <c r="BP45" s="36"/>
      <c r="BQ45" s="37"/>
      <c r="BR45" s="52"/>
      <c r="BS45" s="53"/>
      <c r="BT45" s="54"/>
      <c r="BU45" s="32"/>
      <c r="BV45" s="33"/>
      <c r="BW45" s="33"/>
      <c r="BX45" s="33"/>
      <c r="BY45" s="55"/>
      <c r="BZ45" s="55"/>
      <c r="CA45" s="55"/>
      <c r="CB45" s="55"/>
      <c r="CC45" s="33"/>
      <c r="CD45" s="34"/>
      <c r="CE45" s="34"/>
      <c r="CF45" s="56"/>
      <c r="CG45" s="57"/>
      <c r="CH45" s="33"/>
      <c r="CI45" s="33"/>
      <c r="CJ45" s="33"/>
      <c r="CK45" s="33"/>
      <c r="CL45" s="33"/>
      <c r="CM45" s="36"/>
      <c r="CN45" s="37"/>
      <c r="CO45" s="52"/>
      <c r="CP45" s="53"/>
      <c r="CQ45" s="54"/>
      <c r="CR45" s="32"/>
      <c r="CS45" s="33"/>
      <c r="CT45" s="33"/>
      <c r="CU45" s="33"/>
      <c r="CV45" s="55"/>
      <c r="CW45" s="55"/>
      <c r="CX45" s="55"/>
      <c r="CY45" s="55"/>
      <c r="CZ45" s="33"/>
      <c r="DA45" s="34"/>
      <c r="DB45" s="34"/>
      <c r="DC45" s="56"/>
      <c r="DD45" s="57"/>
      <c r="DE45" s="33"/>
      <c r="DF45" s="33"/>
      <c r="DG45" s="33"/>
      <c r="DH45" s="33"/>
      <c r="DI45" s="33"/>
      <c r="DJ45" s="36"/>
      <c r="DK45" s="37"/>
      <c r="DL45" s="52"/>
      <c r="DM45" s="53"/>
      <c r="DN45" s="54"/>
      <c r="DO45" s="32"/>
      <c r="DP45" s="33"/>
      <c r="DQ45" s="33"/>
      <c r="DR45" s="33"/>
      <c r="DS45" s="55"/>
      <c r="DT45" s="55"/>
      <c r="DU45" s="55"/>
      <c r="DV45" s="55"/>
      <c r="DW45" s="33"/>
      <c r="DX45" s="34"/>
      <c r="DY45" s="34"/>
      <c r="DZ45" s="56"/>
      <c r="EA45" s="57"/>
      <c r="EB45" s="33"/>
      <c r="EC45" s="33"/>
      <c r="ED45" s="33"/>
      <c r="EE45" s="33"/>
      <c r="EF45" s="33"/>
      <c r="EG45" s="36"/>
      <c r="EH45" s="37"/>
      <c r="EI45" s="52"/>
      <c r="EJ45" s="53"/>
      <c r="EK45" s="54"/>
      <c r="EL45" s="32"/>
      <c r="EM45" s="33"/>
      <c r="EN45" s="33"/>
      <c r="EO45" s="33"/>
      <c r="EP45" s="55"/>
      <c r="EQ45" s="55"/>
      <c r="ER45" s="55"/>
      <c r="ES45" s="55"/>
      <c r="ET45" s="33"/>
      <c r="EU45" s="34"/>
      <c r="EV45" s="34"/>
      <c r="EW45" s="56"/>
      <c r="EX45" s="57"/>
      <c r="EY45" s="33"/>
      <c r="EZ45" s="33"/>
      <c r="FA45" s="33"/>
      <c r="FB45" s="33"/>
      <c r="FC45" s="33"/>
      <c r="FD45" s="36"/>
      <c r="FE45" s="37"/>
      <c r="FF45" s="52"/>
      <c r="FG45" s="53"/>
      <c r="FH45" s="54"/>
      <c r="FI45" s="32"/>
      <c r="FJ45" s="33"/>
      <c r="FK45" s="33"/>
      <c r="FL45" s="33"/>
      <c r="FM45" s="55"/>
      <c r="FN45" s="55"/>
      <c r="FO45" s="55"/>
      <c r="FP45" s="55"/>
      <c r="FQ45" s="33"/>
      <c r="FR45" s="34"/>
      <c r="FS45" s="34"/>
      <c r="FT45" s="56"/>
      <c r="FU45" s="57"/>
      <c r="FV45" s="33"/>
      <c r="FW45" s="33"/>
      <c r="FX45" s="33"/>
      <c r="FY45" s="33"/>
      <c r="FZ45" s="33"/>
      <c r="GA45" s="36"/>
      <c r="GB45" s="37"/>
      <c r="GC45" s="52"/>
      <c r="GD45" s="53"/>
      <c r="GE45" s="54"/>
      <c r="GF45" s="32"/>
      <c r="GG45" s="33"/>
      <c r="GH45" s="33"/>
      <c r="GI45" s="33"/>
      <c r="GJ45" s="55"/>
      <c r="GK45" s="55"/>
      <c r="GL45" s="55"/>
      <c r="GM45" s="55"/>
      <c r="GN45" s="33"/>
      <c r="GO45" s="34"/>
      <c r="GP45" s="34"/>
      <c r="GQ45" s="56"/>
      <c r="GR45" s="57"/>
      <c r="GS45" s="33"/>
      <c r="GT45" s="33"/>
      <c r="GU45" s="33"/>
      <c r="GV45" s="33"/>
      <c r="GW45" s="33"/>
      <c r="GX45" s="36"/>
      <c r="GY45" s="37"/>
      <c r="GZ45" s="52"/>
      <c r="HA45" s="53"/>
      <c r="HB45" s="54"/>
      <c r="HC45" s="32"/>
      <c r="HD45" s="33"/>
      <c r="HE45" s="33"/>
      <c r="HF45" s="33"/>
      <c r="HG45" s="55"/>
      <c r="HH45" s="55"/>
      <c r="HI45" s="55"/>
      <c r="HJ45" s="55"/>
      <c r="HK45" s="33"/>
      <c r="HL45" s="34"/>
      <c r="HM45" s="34"/>
      <c r="HN45" s="56"/>
      <c r="HO45" s="57"/>
      <c r="HP45" s="33"/>
      <c r="HQ45" s="33"/>
      <c r="HR45" s="33"/>
      <c r="HS45" s="33"/>
      <c r="HT45" s="33"/>
      <c r="HU45" s="36"/>
      <c r="HV45" s="37"/>
      <c r="HW45" s="52"/>
      <c r="HX45" s="53"/>
      <c r="HY45" s="54"/>
      <c r="HZ45" s="32"/>
      <c r="IA45" s="33"/>
      <c r="IB45" s="33"/>
      <c r="IC45" s="33"/>
      <c r="ID45" s="55"/>
      <c r="IE45" s="55"/>
      <c r="IF45" s="55"/>
      <c r="IG45" s="55"/>
      <c r="IH45" s="33"/>
      <c r="II45" s="34"/>
      <c r="IJ45" s="34"/>
      <c r="IK45" s="56"/>
      <c r="IL45" s="57"/>
      <c r="IM45" s="33"/>
      <c r="IN45" s="33"/>
      <c r="IO45" s="33"/>
      <c r="IP45" s="33"/>
      <c r="IQ45" s="33"/>
      <c r="IR45" s="36"/>
      <c r="IS45" s="37"/>
      <c r="IT45" s="52"/>
      <c r="IU45" s="53"/>
      <c r="IV45" s="54"/>
    </row>
    <row r="46" spans="1:256" s="49" customFormat="1" ht="36.75" customHeight="1" x14ac:dyDescent="0.2">
      <c r="A46" s="51">
        <v>2723</v>
      </c>
      <c r="B46" s="52" t="s">
        <v>164</v>
      </c>
      <c r="C46" s="54"/>
      <c r="D46" s="32"/>
      <c r="E46" s="33"/>
      <c r="F46" s="33">
        <v>30500</v>
      </c>
      <c r="G46" s="33">
        <v>0</v>
      </c>
      <c r="H46" s="55">
        <v>0</v>
      </c>
      <c r="I46" s="55">
        <v>0</v>
      </c>
      <c r="J46" s="55">
        <v>0</v>
      </c>
      <c r="K46" s="55">
        <v>0</v>
      </c>
      <c r="L46" s="33">
        <v>0</v>
      </c>
      <c r="M46" s="33">
        <f t="shared" si="5"/>
        <v>0</v>
      </c>
      <c r="N46" s="34">
        <v>5000.0000000000009</v>
      </c>
      <c r="O46" s="56">
        <v>446.31700000000006</v>
      </c>
      <c r="P46" s="35">
        <f t="shared" si="3"/>
        <v>8.9263399999999997</v>
      </c>
      <c r="Q46" s="33"/>
      <c r="R46" s="33"/>
      <c r="S46" s="33">
        <f t="shared" si="4"/>
        <v>5000.0000000000009</v>
      </c>
      <c r="T46" s="33">
        <v>25500</v>
      </c>
      <c r="U46" s="33">
        <v>0</v>
      </c>
      <c r="V46" s="61">
        <v>0</v>
      </c>
      <c r="W46" s="36">
        <f t="shared" si="10"/>
        <v>25500</v>
      </c>
      <c r="X46" s="37">
        <v>85</v>
      </c>
      <c r="Y46" s="83">
        <f t="shared" si="6"/>
        <v>0</v>
      </c>
      <c r="Z46" s="89"/>
      <c r="AA46" s="70"/>
      <c r="AB46" s="70"/>
      <c r="AC46" s="70"/>
      <c r="AD46" s="70"/>
      <c r="AE46" s="72"/>
      <c r="AF46" s="72"/>
      <c r="AG46" s="72"/>
      <c r="AH46" s="72"/>
      <c r="AI46" s="70"/>
      <c r="AJ46" s="121"/>
      <c r="AK46" s="121"/>
      <c r="AL46" s="122"/>
      <c r="AM46" s="123"/>
      <c r="AN46" s="70"/>
      <c r="AO46" s="70"/>
      <c r="AP46" s="79"/>
      <c r="AQ46" s="33"/>
      <c r="AR46" s="33"/>
      <c r="AS46" s="36"/>
      <c r="AT46" s="37"/>
      <c r="AU46" s="52"/>
      <c r="AV46" s="53"/>
      <c r="AW46" s="54"/>
      <c r="AX46" s="32"/>
      <c r="AY46" s="33"/>
      <c r="AZ46" s="33"/>
      <c r="BA46" s="33"/>
      <c r="BB46" s="55"/>
      <c r="BC46" s="55"/>
      <c r="BD46" s="55"/>
      <c r="BE46" s="55"/>
      <c r="BF46" s="33"/>
      <c r="BG46" s="34"/>
      <c r="BH46" s="34"/>
      <c r="BI46" s="56"/>
      <c r="BJ46" s="57"/>
      <c r="BK46" s="33"/>
      <c r="BL46" s="33"/>
      <c r="BM46" s="33"/>
      <c r="BN46" s="33"/>
      <c r="BO46" s="33"/>
      <c r="BP46" s="36"/>
      <c r="BQ46" s="37"/>
      <c r="BR46" s="52"/>
      <c r="BS46" s="53"/>
      <c r="BT46" s="54"/>
      <c r="BU46" s="32"/>
      <c r="BV46" s="33"/>
      <c r="BW46" s="33"/>
      <c r="BX46" s="33"/>
      <c r="BY46" s="55"/>
      <c r="BZ46" s="55"/>
      <c r="CA46" s="55"/>
      <c r="CB46" s="55"/>
      <c r="CC46" s="33"/>
      <c r="CD46" s="34"/>
      <c r="CE46" s="34"/>
      <c r="CF46" s="56"/>
      <c r="CG46" s="57"/>
      <c r="CH46" s="33"/>
      <c r="CI46" s="33"/>
      <c r="CJ46" s="33"/>
      <c r="CK46" s="33"/>
      <c r="CL46" s="33"/>
      <c r="CM46" s="36"/>
      <c r="CN46" s="37"/>
      <c r="CO46" s="52"/>
      <c r="CP46" s="53"/>
      <c r="CQ46" s="54"/>
      <c r="CR46" s="32"/>
      <c r="CS46" s="33"/>
      <c r="CT46" s="33"/>
      <c r="CU46" s="33"/>
      <c r="CV46" s="55"/>
      <c r="CW46" s="55"/>
      <c r="CX46" s="55"/>
      <c r="CY46" s="55"/>
      <c r="CZ46" s="33"/>
      <c r="DA46" s="34"/>
      <c r="DB46" s="34"/>
      <c r="DC46" s="56"/>
      <c r="DD46" s="57"/>
      <c r="DE46" s="33"/>
      <c r="DF46" s="33"/>
      <c r="DG46" s="33"/>
      <c r="DH46" s="33"/>
      <c r="DI46" s="33"/>
      <c r="DJ46" s="36"/>
      <c r="DK46" s="37"/>
      <c r="DL46" s="52"/>
      <c r="DM46" s="53"/>
      <c r="DN46" s="54"/>
      <c r="DO46" s="32"/>
      <c r="DP46" s="33"/>
      <c r="DQ46" s="33"/>
      <c r="DR46" s="33"/>
      <c r="DS46" s="55"/>
      <c r="DT46" s="55"/>
      <c r="DU46" s="55"/>
      <c r="DV46" s="55"/>
      <c r="DW46" s="33"/>
      <c r="DX46" s="34"/>
      <c r="DY46" s="34"/>
      <c r="DZ46" s="56"/>
      <c r="EA46" s="57"/>
      <c r="EB46" s="33"/>
      <c r="EC46" s="33"/>
      <c r="ED46" s="33"/>
      <c r="EE46" s="33"/>
      <c r="EF46" s="33"/>
      <c r="EG46" s="36"/>
      <c r="EH46" s="37"/>
      <c r="EI46" s="52"/>
      <c r="EJ46" s="53"/>
      <c r="EK46" s="54"/>
      <c r="EL46" s="32"/>
      <c r="EM46" s="33"/>
      <c r="EN46" s="33"/>
      <c r="EO46" s="33"/>
      <c r="EP46" s="55"/>
      <c r="EQ46" s="55"/>
      <c r="ER46" s="55"/>
      <c r="ES46" s="55"/>
      <c r="ET46" s="33"/>
      <c r="EU46" s="34"/>
      <c r="EV46" s="34"/>
      <c r="EW46" s="56"/>
      <c r="EX46" s="57"/>
      <c r="EY46" s="33"/>
      <c r="EZ46" s="33"/>
      <c r="FA46" s="33"/>
      <c r="FB46" s="33"/>
      <c r="FC46" s="33"/>
      <c r="FD46" s="36"/>
      <c r="FE46" s="37"/>
      <c r="FF46" s="52"/>
      <c r="FG46" s="53"/>
      <c r="FH46" s="54"/>
      <c r="FI46" s="32"/>
      <c r="FJ46" s="33"/>
      <c r="FK46" s="33"/>
      <c r="FL46" s="33"/>
      <c r="FM46" s="55"/>
      <c r="FN46" s="55"/>
      <c r="FO46" s="55"/>
      <c r="FP46" s="55"/>
      <c r="FQ46" s="33"/>
      <c r="FR46" s="34"/>
      <c r="FS46" s="34"/>
      <c r="FT46" s="56"/>
      <c r="FU46" s="57"/>
      <c r="FV46" s="33"/>
      <c r="FW46" s="33"/>
      <c r="FX46" s="33"/>
      <c r="FY46" s="33"/>
      <c r="FZ46" s="33"/>
      <c r="GA46" s="36"/>
      <c r="GB46" s="37"/>
      <c r="GC46" s="52"/>
      <c r="GD46" s="53"/>
      <c r="GE46" s="54"/>
      <c r="GF46" s="32"/>
      <c r="GG46" s="33"/>
      <c r="GH46" s="33"/>
      <c r="GI46" s="33"/>
      <c r="GJ46" s="55"/>
      <c r="GK46" s="55"/>
      <c r="GL46" s="55"/>
      <c r="GM46" s="55"/>
      <c r="GN46" s="33"/>
      <c r="GO46" s="34"/>
      <c r="GP46" s="34"/>
      <c r="GQ46" s="56"/>
      <c r="GR46" s="57"/>
      <c r="GS46" s="33"/>
      <c r="GT46" s="33"/>
      <c r="GU46" s="33"/>
      <c r="GV46" s="33"/>
      <c r="GW46" s="33"/>
      <c r="GX46" s="36"/>
      <c r="GY46" s="37"/>
      <c r="GZ46" s="52"/>
      <c r="HA46" s="53"/>
      <c r="HB46" s="54"/>
      <c r="HC46" s="32"/>
      <c r="HD46" s="33"/>
      <c r="HE46" s="33"/>
      <c r="HF46" s="33"/>
      <c r="HG46" s="55"/>
      <c r="HH46" s="55"/>
      <c r="HI46" s="55"/>
      <c r="HJ46" s="55"/>
      <c r="HK46" s="33"/>
      <c r="HL46" s="34"/>
      <c r="HM46" s="34"/>
      <c r="HN46" s="56"/>
      <c r="HO46" s="57"/>
      <c r="HP46" s="33"/>
      <c r="HQ46" s="33"/>
      <c r="HR46" s="33"/>
      <c r="HS46" s="33"/>
      <c r="HT46" s="33"/>
      <c r="HU46" s="36"/>
      <c r="HV46" s="37"/>
      <c r="HW46" s="52"/>
      <c r="HX46" s="53"/>
      <c r="HY46" s="54"/>
      <c r="HZ46" s="32"/>
      <c r="IA46" s="33"/>
      <c r="IB46" s="33"/>
      <c r="IC46" s="33"/>
      <c r="ID46" s="55"/>
      <c r="IE46" s="55"/>
      <c r="IF46" s="55"/>
      <c r="IG46" s="55"/>
      <c r="IH46" s="33"/>
      <c r="II46" s="34"/>
      <c r="IJ46" s="34"/>
      <c r="IK46" s="56"/>
      <c r="IL46" s="57"/>
      <c r="IM46" s="33"/>
      <c r="IN46" s="33"/>
      <c r="IO46" s="33"/>
      <c r="IP46" s="33"/>
      <c r="IQ46" s="33"/>
      <c r="IR46" s="36"/>
      <c r="IS46" s="37"/>
      <c r="IT46" s="52"/>
      <c r="IU46" s="53"/>
      <c r="IV46" s="54"/>
    </row>
    <row r="47" spans="1:256" s="49" customFormat="1" ht="23.25" customHeight="1" x14ac:dyDescent="0.2">
      <c r="A47" s="51">
        <v>2724</v>
      </c>
      <c r="B47" s="59" t="s">
        <v>165</v>
      </c>
      <c r="C47" s="53"/>
      <c r="D47" s="54"/>
      <c r="E47" s="32"/>
      <c r="F47" s="33">
        <v>250000</v>
      </c>
      <c r="G47" s="33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33">
        <f t="shared" si="5"/>
        <v>0</v>
      </c>
      <c r="N47" s="34">
        <v>17699.999999999996</v>
      </c>
      <c r="O47" s="34">
        <v>205.37199999999999</v>
      </c>
      <c r="P47" s="35">
        <f t="shared" si="3"/>
        <v>1.1602937853107347</v>
      </c>
      <c r="Q47" s="57"/>
      <c r="R47" s="33"/>
      <c r="S47" s="33">
        <f t="shared" si="4"/>
        <v>17699.999999999996</v>
      </c>
      <c r="T47" s="33">
        <v>232300</v>
      </c>
      <c r="U47" s="33">
        <v>0</v>
      </c>
      <c r="V47" s="61">
        <v>0</v>
      </c>
      <c r="W47" s="36">
        <f t="shared" si="10"/>
        <v>232300</v>
      </c>
      <c r="X47" s="37">
        <v>85</v>
      </c>
      <c r="Y47" s="83">
        <f>F47-(M47+S47+W47)</f>
        <v>0</v>
      </c>
      <c r="Z47" s="138"/>
      <c r="AA47" s="139"/>
      <c r="AC47" s="50"/>
      <c r="AD47" s="50"/>
    </row>
    <row r="48" spans="1:256" s="49" customFormat="1" ht="18" customHeight="1" x14ac:dyDescent="0.2">
      <c r="A48" s="51">
        <v>2725</v>
      </c>
      <c r="B48" s="131" t="s">
        <v>193</v>
      </c>
      <c r="C48" s="53"/>
      <c r="D48" s="54"/>
      <c r="E48" s="32"/>
      <c r="F48" s="55">
        <v>143500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f>SUM(G48:L48)</f>
        <v>0</v>
      </c>
      <c r="N48" s="34">
        <v>500</v>
      </c>
      <c r="O48" s="34">
        <v>80.465000000000003</v>
      </c>
      <c r="P48" s="35">
        <f t="shared" si="3"/>
        <v>16.093000000000004</v>
      </c>
      <c r="Q48" s="57"/>
      <c r="R48" s="33"/>
      <c r="S48" s="33">
        <f t="shared" si="4"/>
        <v>500</v>
      </c>
      <c r="T48" s="55">
        <v>143000</v>
      </c>
      <c r="U48" s="33">
        <v>0</v>
      </c>
      <c r="V48" s="33">
        <v>0</v>
      </c>
      <c r="W48" s="36">
        <f t="shared" si="10"/>
        <v>143000</v>
      </c>
      <c r="X48" s="37">
        <v>85</v>
      </c>
      <c r="Y48" s="83">
        <f t="shared" si="6"/>
        <v>0</v>
      </c>
      <c r="Z48" s="138"/>
      <c r="AA48" s="139"/>
      <c r="AC48" s="50"/>
      <c r="AD48" s="50"/>
    </row>
    <row r="49" spans="1:30" ht="15" customHeight="1" x14ac:dyDescent="0.2">
      <c r="A49" s="51">
        <v>2911</v>
      </c>
      <c r="B49" s="52" t="s">
        <v>99</v>
      </c>
      <c r="C49" s="53"/>
      <c r="D49" s="54"/>
      <c r="E49" s="32"/>
      <c r="F49" s="33">
        <v>9300</v>
      </c>
      <c r="G49" s="33">
        <v>0</v>
      </c>
      <c r="H49" s="33">
        <v>0</v>
      </c>
      <c r="I49" s="55">
        <v>0</v>
      </c>
      <c r="J49" s="55">
        <v>0</v>
      </c>
      <c r="K49" s="55">
        <v>150</v>
      </c>
      <c r="L49" s="55">
        <v>1</v>
      </c>
      <c r="M49" s="33">
        <f t="shared" si="5"/>
        <v>151</v>
      </c>
      <c r="N49" s="34">
        <v>9149</v>
      </c>
      <c r="O49" s="34">
        <v>0</v>
      </c>
      <c r="P49" s="56">
        <f t="shared" ref="P49:P55" si="11">O49/N49*100</f>
        <v>0</v>
      </c>
      <c r="Q49" s="57"/>
      <c r="R49" s="33"/>
      <c r="S49" s="33">
        <f t="shared" si="4"/>
        <v>9149</v>
      </c>
      <c r="T49" s="33">
        <v>0</v>
      </c>
      <c r="U49" s="33">
        <v>0</v>
      </c>
      <c r="V49" s="33">
        <v>0</v>
      </c>
      <c r="W49" s="36">
        <f t="shared" si="10"/>
        <v>0</v>
      </c>
      <c r="X49" s="37">
        <v>90</v>
      </c>
      <c r="Y49" s="83">
        <f t="shared" si="6"/>
        <v>0</v>
      </c>
      <c r="Z49" s="83"/>
      <c r="AA49" s="2"/>
      <c r="AC49" s="38"/>
      <c r="AD49" s="38"/>
    </row>
    <row r="50" spans="1:30" s="49" customFormat="1" ht="33.75" customHeight="1" x14ac:dyDescent="0.2">
      <c r="A50" s="43"/>
      <c r="B50" s="44" t="s">
        <v>30</v>
      </c>
      <c r="C50" s="45"/>
      <c r="D50" s="46"/>
      <c r="E50" s="47">
        <f>SUM(E51:E54)</f>
        <v>57533.898060000007</v>
      </c>
      <c r="F50" s="47">
        <f>SUM(F51:F55)</f>
        <v>67233.899999999994</v>
      </c>
      <c r="G50" s="47">
        <f t="shared" ref="G50:L50" si="12">SUM(G51:G55)</f>
        <v>0</v>
      </c>
      <c r="H50" s="47">
        <f t="shared" si="12"/>
        <v>0</v>
      </c>
      <c r="I50" s="47">
        <f t="shared" si="12"/>
        <v>0</v>
      </c>
      <c r="J50" s="47">
        <f t="shared" si="12"/>
        <v>1.1628000000000001</v>
      </c>
      <c r="K50" s="47">
        <f t="shared" si="12"/>
        <v>2976.9952600000001</v>
      </c>
      <c r="L50" s="47">
        <f t="shared" si="12"/>
        <v>12242.439999999999</v>
      </c>
      <c r="M50" s="47">
        <f>SUM(M51:M55)</f>
        <v>15220.59806</v>
      </c>
      <c r="N50" s="47">
        <f>SUM(N51:N55)</f>
        <v>35935.300000000003</v>
      </c>
      <c r="O50" s="47">
        <f>SUM(O51:O55)</f>
        <v>23961.229500000001</v>
      </c>
      <c r="P50" s="47">
        <f t="shared" si="11"/>
        <v>66.678807467865852</v>
      </c>
      <c r="Q50" s="47">
        <f>SUM(Q51:Q54)</f>
        <v>0</v>
      </c>
      <c r="R50" s="47">
        <f>SUM(R51:R54)</f>
        <v>32267.83</v>
      </c>
      <c r="S50" s="47">
        <f>SUM(S51:S55)</f>
        <v>35935.300000000003</v>
      </c>
      <c r="T50" s="47">
        <f>SUM(T51:T55)</f>
        <v>16078</v>
      </c>
      <c r="U50" s="47">
        <f>SUM(U51:U55)</f>
        <v>0</v>
      </c>
      <c r="V50" s="47">
        <f>SUM(V51:V55)</f>
        <v>0</v>
      </c>
      <c r="W50" s="47">
        <f>SUM(W51:W55)</f>
        <v>16078</v>
      </c>
      <c r="X50" s="48" t="s">
        <v>16</v>
      </c>
      <c r="Y50" s="138"/>
      <c r="Z50" s="138"/>
      <c r="AA50" s="139"/>
      <c r="AC50" s="50"/>
      <c r="AD50" s="50"/>
    </row>
    <row r="51" spans="1:30" ht="15" customHeight="1" x14ac:dyDescent="0.2">
      <c r="A51" s="39">
        <v>2545</v>
      </c>
      <c r="B51" s="59" t="s">
        <v>31</v>
      </c>
      <c r="C51" s="58"/>
      <c r="D51" s="58"/>
      <c r="E51" s="33">
        <f>M51+S51+W51</f>
        <v>18010.058100000002</v>
      </c>
      <c r="F51" s="60">
        <v>18010.059999999998</v>
      </c>
      <c r="G51" s="33">
        <v>0</v>
      </c>
      <c r="H51" s="33">
        <v>0</v>
      </c>
      <c r="I51" s="33">
        <v>0</v>
      </c>
      <c r="J51" s="33">
        <v>1.1628000000000001</v>
      </c>
      <c r="K51" s="33">
        <v>553.26529999999991</v>
      </c>
      <c r="L51" s="33">
        <v>3155.35</v>
      </c>
      <c r="M51" s="33">
        <f t="shared" si="5"/>
        <v>3709.7780999999995</v>
      </c>
      <c r="N51" s="34">
        <v>12300.28</v>
      </c>
      <c r="O51" s="34">
        <v>11309.182300000002</v>
      </c>
      <c r="P51" s="34">
        <f t="shared" si="11"/>
        <v>91.942478545203869</v>
      </c>
      <c r="Q51" s="33">
        <v>0</v>
      </c>
      <c r="R51" s="33">
        <f>N51+Q51</f>
        <v>12300.28</v>
      </c>
      <c r="S51" s="33">
        <f t="shared" si="4"/>
        <v>12300.28</v>
      </c>
      <c r="T51" s="33">
        <v>2000</v>
      </c>
      <c r="U51" s="61">
        <v>0</v>
      </c>
      <c r="V51" s="61">
        <v>0</v>
      </c>
      <c r="W51" s="36">
        <f>SUM(T51:V51)</f>
        <v>2000</v>
      </c>
      <c r="X51" s="37">
        <v>85</v>
      </c>
      <c r="Y51" s="38">
        <f t="shared" si="6"/>
        <v>1.8999999956577085E-3</v>
      </c>
      <c r="Z51" s="38"/>
      <c r="AC51" s="38"/>
      <c r="AD51" s="38"/>
    </row>
    <row r="52" spans="1:30" ht="15" customHeight="1" x14ac:dyDescent="0.2">
      <c r="A52" s="39">
        <v>2546</v>
      </c>
      <c r="B52" s="59" t="s">
        <v>32</v>
      </c>
      <c r="C52" s="58"/>
      <c r="D52" s="58"/>
      <c r="E52" s="33">
        <f>M52+S52+W52</f>
        <v>22789.677</v>
      </c>
      <c r="F52" s="60">
        <v>22789.68</v>
      </c>
      <c r="G52" s="33">
        <v>0</v>
      </c>
      <c r="H52" s="33">
        <v>0</v>
      </c>
      <c r="I52" s="33">
        <v>0</v>
      </c>
      <c r="J52" s="33">
        <v>0</v>
      </c>
      <c r="K52" s="33">
        <v>24.596999999999998</v>
      </c>
      <c r="L52" s="33">
        <v>2864.05</v>
      </c>
      <c r="M52" s="33">
        <f t="shared" si="5"/>
        <v>2888.6470000000004</v>
      </c>
      <c r="N52" s="34">
        <v>16023.03</v>
      </c>
      <c r="O52" s="34">
        <v>7058.1385800000007</v>
      </c>
      <c r="P52" s="34">
        <f t="shared" si="11"/>
        <v>44.049961711361711</v>
      </c>
      <c r="Q52" s="33">
        <v>0</v>
      </c>
      <c r="R52" s="33">
        <f>N52+Q52</f>
        <v>16023.03</v>
      </c>
      <c r="S52" s="33">
        <f t="shared" si="4"/>
        <v>16023.03</v>
      </c>
      <c r="T52" s="33">
        <v>3878</v>
      </c>
      <c r="U52" s="61">
        <v>0</v>
      </c>
      <c r="V52" s="61">
        <v>0</v>
      </c>
      <c r="W52" s="36">
        <f>SUM(T52:V52)</f>
        <v>3878</v>
      </c>
      <c r="X52" s="37">
        <v>85</v>
      </c>
      <c r="Y52" s="38">
        <f t="shared" si="6"/>
        <v>3.0000000006111804E-3</v>
      </c>
      <c r="Z52" s="38"/>
      <c r="AC52" s="38"/>
      <c r="AD52" s="38"/>
    </row>
    <row r="53" spans="1:30" ht="26.25" customHeight="1" x14ac:dyDescent="0.2">
      <c r="A53" s="39">
        <v>2681</v>
      </c>
      <c r="B53" s="59" t="s">
        <v>33</v>
      </c>
      <c r="C53" s="58"/>
      <c r="D53" s="58"/>
      <c r="E53" s="33">
        <f>M53+S53+W53</f>
        <v>12065.142960000001</v>
      </c>
      <c r="F53" s="60">
        <v>12065.14</v>
      </c>
      <c r="G53" s="33">
        <v>0</v>
      </c>
      <c r="H53" s="33">
        <v>0</v>
      </c>
      <c r="I53" s="33">
        <v>0</v>
      </c>
      <c r="J53" s="33">
        <v>0</v>
      </c>
      <c r="K53" s="33">
        <v>2399.1329600000004</v>
      </c>
      <c r="L53" s="33">
        <v>5721.49</v>
      </c>
      <c r="M53" s="33">
        <f t="shared" si="5"/>
        <v>8120.6229600000006</v>
      </c>
      <c r="N53" s="34">
        <v>3944.5199999999995</v>
      </c>
      <c r="O53" s="34">
        <v>3818.1855500000001</v>
      </c>
      <c r="P53" s="34">
        <f t="shared" si="11"/>
        <v>96.79721613783174</v>
      </c>
      <c r="Q53" s="33">
        <v>0</v>
      </c>
      <c r="R53" s="33">
        <f>N53+Q53</f>
        <v>3944.5199999999995</v>
      </c>
      <c r="S53" s="33">
        <f t="shared" si="4"/>
        <v>3944.5199999999995</v>
      </c>
      <c r="T53" s="33">
        <v>0</v>
      </c>
      <c r="U53" s="61">
        <v>0</v>
      </c>
      <c r="V53" s="33">
        <v>0</v>
      </c>
      <c r="W53" s="36">
        <f>SUM(T53:V53)</f>
        <v>0</v>
      </c>
      <c r="X53" s="36">
        <v>85</v>
      </c>
      <c r="Y53" s="38">
        <f t="shared" si="6"/>
        <v>-2.9600000016216654E-3</v>
      </c>
      <c r="Z53" s="38"/>
      <c r="AC53" s="38"/>
      <c r="AD53" s="38"/>
    </row>
    <row r="54" spans="1:30" ht="15" customHeight="1" x14ac:dyDescent="0.2">
      <c r="A54" s="39">
        <v>2682</v>
      </c>
      <c r="B54" s="59" t="s">
        <v>115</v>
      </c>
      <c r="C54" s="58"/>
      <c r="D54" s="58"/>
      <c r="E54" s="33">
        <f>M54+S54+W54</f>
        <v>4669.0200000000004</v>
      </c>
      <c r="F54" s="60">
        <v>4669.0200000000004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501.55</v>
      </c>
      <c r="M54" s="33">
        <f t="shared" si="5"/>
        <v>501.55</v>
      </c>
      <c r="N54" s="34">
        <v>3167.4700000000003</v>
      </c>
      <c r="O54" s="34">
        <v>1775.72307</v>
      </c>
      <c r="P54" s="34">
        <f t="shared" si="11"/>
        <v>56.061243516118545</v>
      </c>
      <c r="Q54" s="33"/>
      <c r="R54" s="33"/>
      <c r="S54" s="33">
        <f t="shared" si="4"/>
        <v>3167.4700000000003</v>
      </c>
      <c r="T54" s="33">
        <v>1000</v>
      </c>
      <c r="U54" s="61">
        <v>0</v>
      </c>
      <c r="V54" s="33">
        <v>0</v>
      </c>
      <c r="W54" s="36">
        <f>SUM(T54:V54)</f>
        <v>1000</v>
      </c>
      <c r="X54" s="36">
        <v>85</v>
      </c>
      <c r="Y54" s="38">
        <f t="shared" si="6"/>
        <v>0</v>
      </c>
      <c r="Z54" s="38"/>
      <c r="AC54" s="38"/>
      <c r="AD54" s="38"/>
    </row>
    <row r="55" spans="1:30" ht="29.25" customHeight="1" x14ac:dyDescent="0.2">
      <c r="A55" s="51">
        <v>2684</v>
      </c>
      <c r="B55" s="59" t="s">
        <v>234</v>
      </c>
      <c r="C55" s="58"/>
      <c r="D55" s="58"/>
      <c r="E55" s="33"/>
      <c r="F55" s="60">
        <v>9700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f t="shared" si="5"/>
        <v>0</v>
      </c>
      <c r="N55" s="34">
        <v>500</v>
      </c>
      <c r="O55" s="34">
        <v>0</v>
      </c>
      <c r="P55" s="34">
        <f t="shared" si="11"/>
        <v>0</v>
      </c>
      <c r="Q55" s="33"/>
      <c r="R55" s="33"/>
      <c r="S55" s="33">
        <f t="shared" si="4"/>
        <v>500</v>
      </c>
      <c r="T55" s="33">
        <v>9200</v>
      </c>
      <c r="U55" s="61">
        <v>0</v>
      </c>
      <c r="V55" s="33">
        <v>0</v>
      </c>
      <c r="W55" s="36">
        <f>SUM(T55:V55)</f>
        <v>9200</v>
      </c>
      <c r="X55" s="36">
        <v>85</v>
      </c>
      <c r="Y55" s="38">
        <f t="shared" si="6"/>
        <v>0</v>
      </c>
      <c r="Z55" s="38"/>
      <c r="AC55" s="38"/>
      <c r="AD55" s="38"/>
    </row>
    <row r="56" spans="1:30" s="49" customFormat="1" ht="19.5" customHeight="1" x14ac:dyDescent="0.2">
      <c r="A56" s="43"/>
      <c r="B56" s="62" t="s">
        <v>34</v>
      </c>
      <c r="C56" s="63"/>
      <c r="D56" s="64"/>
      <c r="E56" s="65">
        <f t="shared" ref="E56:O56" si="13">SUM(E57:E64)</f>
        <v>85988.240629999986</v>
      </c>
      <c r="F56" s="65">
        <f t="shared" si="13"/>
        <v>104318.147</v>
      </c>
      <c r="G56" s="65">
        <f t="shared" si="13"/>
        <v>0</v>
      </c>
      <c r="H56" s="65">
        <f t="shared" si="13"/>
        <v>0</v>
      </c>
      <c r="I56" s="65">
        <f t="shared" si="13"/>
        <v>0</v>
      </c>
      <c r="J56" s="65">
        <f t="shared" si="13"/>
        <v>230.47</v>
      </c>
      <c r="K56" s="65">
        <f t="shared" si="13"/>
        <v>2146.5668400000004</v>
      </c>
      <c r="L56" s="65">
        <f t="shared" si="13"/>
        <v>4190.1729400000004</v>
      </c>
      <c r="M56" s="65">
        <f t="shared" si="13"/>
        <v>6567.209780000001</v>
      </c>
      <c r="N56" s="65">
        <f t="shared" si="13"/>
        <v>45515.38</v>
      </c>
      <c r="O56" s="65">
        <f t="shared" si="13"/>
        <v>2710.16975</v>
      </c>
      <c r="P56" s="65">
        <f t="shared" ref="P56:P65" si="14">O56/N56*100</f>
        <v>5.9544043134430611</v>
      </c>
      <c r="Q56" s="65">
        <f t="shared" ref="Q56:W56" si="15">SUM(Q57:Q64)</f>
        <v>-4980.0999999999995</v>
      </c>
      <c r="R56" s="65">
        <f t="shared" si="15"/>
        <v>33371.219999999994</v>
      </c>
      <c r="S56" s="65">
        <f t="shared" si="15"/>
        <v>48930.02</v>
      </c>
      <c r="T56" s="65">
        <f t="shared" si="15"/>
        <v>48820.91</v>
      </c>
      <c r="U56" s="65">
        <f>SUM(U57:U64)</f>
        <v>0</v>
      </c>
      <c r="V56" s="65">
        <f t="shared" si="15"/>
        <v>0</v>
      </c>
      <c r="W56" s="65">
        <f t="shared" si="15"/>
        <v>48820.91</v>
      </c>
      <c r="X56" s="48" t="s">
        <v>16</v>
      </c>
      <c r="Y56" s="138"/>
      <c r="Z56" s="138"/>
      <c r="AC56" s="50"/>
      <c r="AD56" s="50"/>
    </row>
    <row r="57" spans="1:30" ht="25.5" customHeight="1" x14ac:dyDescent="0.2">
      <c r="A57" s="39">
        <v>2536</v>
      </c>
      <c r="B57" s="59" t="s">
        <v>116</v>
      </c>
      <c r="C57" s="58"/>
      <c r="D57" s="58"/>
      <c r="E57" s="33"/>
      <c r="F57" s="60">
        <v>876.82000000000016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410.19914999999997</v>
      </c>
      <c r="M57" s="33">
        <f t="shared" si="5"/>
        <v>410.19914999999997</v>
      </c>
      <c r="N57" s="34">
        <v>466.63000000000011</v>
      </c>
      <c r="O57" s="34">
        <v>369.34160000000003</v>
      </c>
      <c r="P57" s="34">
        <f t="shared" si="14"/>
        <v>79.150847566594507</v>
      </c>
      <c r="Q57" s="33">
        <v>-4905.4799999999996</v>
      </c>
      <c r="R57" s="33">
        <f>N57+Q57</f>
        <v>-4438.8499999999995</v>
      </c>
      <c r="S57" s="33">
        <f>N57-0.01</f>
        <v>466.62000000000012</v>
      </c>
      <c r="T57" s="33">
        <v>0</v>
      </c>
      <c r="U57" s="33">
        <v>0</v>
      </c>
      <c r="V57" s="33">
        <v>0</v>
      </c>
      <c r="W57" s="36">
        <f t="shared" ref="W57:W64" si="16">SUM(T57:V57)</f>
        <v>0</v>
      </c>
      <c r="X57" s="36">
        <v>100</v>
      </c>
      <c r="Y57" s="38">
        <f t="shared" si="6"/>
        <v>8.5000000012769306E-4</v>
      </c>
      <c r="Z57" s="38"/>
      <c r="AC57" s="38"/>
      <c r="AD57" s="38"/>
    </row>
    <row r="58" spans="1:30" ht="25.5" customHeight="1" x14ac:dyDescent="0.2">
      <c r="A58" s="51">
        <v>2755</v>
      </c>
      <c r="B58" s="131" t="s">
        <v>235</v>
      </c>
      <c r="C58" s="67"/>
      <c r="D58" s="67"/>
      <c r="E58" s="33"/>
      <c r="F58" s="60">
        <v>8790.06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f t="shared" si="5"/>
        <v>0</v>
      </c>
      <c r="N58" s="34">
        <v>200</v>
      </c>
      <c r="O58" s="34">
        <v>0</v>
      </c>
      <c r="P58" s="34">
        <f t="shared" si="14"/>
        <v>0</v>
      </c>
      <c r="Q58" s="33"/>
      <c r="R58" s="33"/>
      <c r="S58" s="33">
        <v>2777.02</v>
      </c>
      <c r="T58" s="33">
        <v>6013.04</v>
      </c>
      <c r="U58" s="33">
        <v>0</v>
      </c>
      <c r="V58" s="61">
        <v>0</v>
      </c>
      <c r="W58" s="36">
        <f t="shared" si="16"/>
        <v>6013.04</v>
      </c>
      <c r="X58" s="36">
        <v>100</v>
      </c>
      <c r="Y58" s="38">
        <f t="shared" si="6"/>
        <v>0</v>
      </c>
      <c r="Z58" s="38"/>
      <c r="AC58" s="38"/>
      <c r="AD58" s="38"/>
    </row>
    <row r="59" spans="1:30" ht="46.5" customHeight="1" x14ac:dyDescent="0.2">
      <c r="A59" s="51">
        <v>2861</v>
      </c>
      <c r="B59" s="66" t="s">
        <v>35</v>
      </c>
      <c r="C59" s="67"/>
      <c r="D59" s="67"/>
      <c r="E59" s="33">
        <f>M59+S59+W59</f>
        <v>9640.2560400000002</v>
      </c>
      <c r="F59" s="33">
        <v>9640.26</v>
      </c>
      <c r="G59" s="68">
        <v>0</v>
      </c>
      <c r="H59" s="68">
        <v>0</v>
      </c>
      <c r="I59" s="68">
        <v>0</v>
      </c>
      <c r="J59" s="68">
        <v>0</v>
      </c>
      <c r="K59" s="33">
        <v>1896.5460400000002</v>
      </c>
      <c r="L59" s="33">
        <v>2563.73</v>
      </c>
      <c r="M59" s="33">
        <f t="shared" si="5"/>
        <v>4460.2760400000006</v>
      </c>
      <c r="N59" s="34">
        <v>3074.48</v>
      </c>
      <c r="O59" s="34">
        <v>1234.5719600000002</v>
      </c>
      <c r="P59" s="34">
        <f t="shared" si="14"/>
        <v>40.155472144883042</v>
      </c>
      <c r="Q59" s="33">
        <v>0</v>
      </c>
      <c r="R59" s="33">
        <f>N59+Q59</f>
        <v>3074.48</v>
      </c>
      <c r="S59" s="33">
        <v>3912.11</v>
      </c>
      <c r="T59" s="33">
        <v>1267.8699999999999</v>
      </c>
      <c r="U59" s="33">
        <v>0</v>
      </c>
      <c r="V59" s="61">
        <v>0</v>
      </c>
      <c r="W59" s="36">
        <f t="shared" si="16"/>
        <v>1267.8699999999999</v>
      </c>
      <c r="X59" s="36">
        <v>100</v>
      </c>
      <c r="Y59" s="83">
        <f t="shared" si="6"/>
        <v>3.9600000000064028E-3</v>
      </c>
      <c r="Z59" s="38"/>
      <c r="AC59" s="38"/>
      <c r="AD59" s="38"/>
    </row>
    <row r="60" spans="1:30" ht="28.5" customHeight="1" x14ac:dyDescent="0.2">
      <c r="A60" s="140">
        <v>2866</v>
      </c>
      <c r="B60" s="66" t="s">
        <v>194</v>
      </c>
      <c r="C60" s="67"/>
      <c r="D60" s="67"/>
      <c r="E60" s="33"/>
      <c r="F60" s="33">
        <v>256.08</v>
      </c>
      <c r="G60" s="68">
        <v>0</v>
      </c>
      <c r="H60" s="68">
        <v>0</v>
      </c>
      <c r="I60" s="68">
        <v>0</v>
      </c>
      <c r="J60" s="68">
        <v>0</v>
      </c>
      <c r="K60" s="33">
        <v>0</v>
      </c>
      <c r="L60" s="33">
        <v>0</v>
      </c>
      <c r="M60" s="33">
        <f t="shared" si="5"/>
        <v>0</v>
      </c>
      <c r="N60" s="34">
        <v>256.08</v>
      </c>
      <c r="O60" s="34">
        <v>148.09657999999996</v>
      </c>
      <c r="P60" s="34">
        <f t="shared" si="14"/>
        <v>57.832154014370495</v>
      </c>
      <c r="Q60" s="33"/>
      <c r="R60" s="33"/>
      <c r="S60" s="33">
        <f t="shared" si="4"/>
        <v>256.08</v>
      </c>
      <c r="T60" s="33">
        <v>0</v>
      </c>
      <c r="U60" s="33">
        <v>0</v>
      </c>
      <c r="V60" s="61">
        <v>0</v>
      </c>
      <c r="W60" s="36">
        <f t="shared" si="16"/>
        <v>0</v>
      </c>
      <c r="X60" s="36">
        <v>90</v>
      </c>
      <c r="Y60" s="38">
        <f t="shared" si="6"/>
        <v>0</v>
      </c>
      <c r="Z60" s="38"/>
      <c r="AC60" s="38"/>
      <c r="AD60" s="38"/>
    </row>
    <row r="61" spans="1:30" ht="45.75" customHeight="1" x14ac:dyDescent="0.2">
      <c r="A61" s="140">
        <v>2875</v>
      </c>
      <c r="B61" s="29" t="s">
        <v>36</v>
      </c>
      <c r="C61" s="67"/>
      <c r="D61" s="67"/>
      <c r="E61" s="33">
        <f>M61+S61+W61</f>
        <v>800.46758999999997</v>
      </c>
      <c r="F61" s="33">
        <f>867.03-66.56</f>
        <v>800.47</v>
      </c>
      <c r="G61" s="68">
        <v>0</v>
      </c>
      <c r="H61" s="68">
        <v>0</v>
      </c>
      <c r="I61" s="68">
        <v>0</v>
      </c>
      <c r="J61" s="68">
        <v>230.47</v>
      </c>
      <c r="K61" s="68">
        <v>250.02080000000007</v>
      </c>
      <c r="L61" s="68">
        <v>299.97678999999999</v>
      </c>
      <c r="M61" s="33">
        <f t="shared" si="5"/>
        <v>780.46758999999997</v>
      </c>
      <c r="N61" s="34">
        <v>20.000000000000004</v>
      </c>
      <c r="O61" s="34">
        <v>18.896759999999997</v>
      </c>
      <c r="P61" s="34">
        <f t="shared" si="14"/>
        <v>94.48379999999996</v>
      </c>
      <c r="Q61" s="33">
        <v>0</v>
      </c>
      <c r="R61" s="33">
        <f>N61+Q61</f>
        <v>20.000000000000004</v>
      </c>
      <c r="S61" s="33">
        <f t="shared" si="4"/>
        <v>20.000000000000004</v>
      </c>
      <c r="T61" s="33">
        <v>0</v>
      </c>
      <c r="U61" s="33">
        <v>0</v>
      </c>
      <c r="V61" s="61">
        <v>0</v>
      </c>
      <c r="W61" s="36">
        <f t="shared" si="16"/>
        <v>0</v>
      </c>
      <c r="X61" s="36">
        <v>90</v>
      </c>
      <c r="Y61" s="38">
        <f>F61-(M61+S61+W61)</f>
        <v>2.4100000000544242E-3</v>
      </c>
      <c r="Z61" s="38"/>
      <c r="AC61" s="38"/>
      <c r="AD61" s="38"/>
    </row>
    <row r="62" spans="1:30" ht="26.25" customHeight="1" x14ac:dyDescent="0.2">
      <c r="A62" s="39">
        <v>2887</v>
      </c>
      <c r="B62" s="29" t="s">
        <v>117</v>
      </c>
      <c r="C62" s="69"/>
      <c r="D62" s="58"/>
      <c r="E62" s="33"/>
      <c r="F62" s="33">
        <v>2623.02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158.96</v>
      </c>
      <c r="M62" s="33">
        <f t="shared" si="5"/>
        <v>158.96</v>
      </c>
      <c r="N62" s="34">
        <v>1964.0599999999997</v>
      </c>
      <c r="O62" s="34">
        <v>821.67626000000007</v>
      </c>
      <c r="P62" s="34">
        <f t="shared" si="14"/>
        <v>41.835598708797093</v>
      </c>
      <c r="Q62" s="33"/>
      <c r="R62" s="33"/>
      <c r="S62" s="33">
        <f t="shared" si="4"/>
        <v>1964.0599999999997</v>
      </c>
      <c r="T62" s="33">
        <v>500</v>
      </c>
      <c r="U62" s="33">
        <v>0</v>
      </c>
      <c r="V62" s="33">
        <v>0</v>
      </c>
      <c r="W62" s="36">
        <f t="shared" si="16"/>
        <v>500</v>
      </c>
      <c r="X62" s="36">
        <v>90</v>
      </c>
      <c r="Y62" s="38">
        <f t="shared" si="6"/>
        <v>0</v>
      </c>
      <c r="Z62" s="38"/>
      <c r="AC62" s="38"/>
      <c r="AD62" s="38"/>
    </row>
    <row r="63" spans="1:30" ht="13.5" customHeight="1" x14ac:dyDescent="0.2">
      <c r="A63" s="39">
        <v>3996</v>
      </c>
      <c r="B63" s="29" t="s">
        <v>166</v>
      </c>
      <c r="C63" s="69"/>
      <c r="D63" s="58"/>
      <c r="E63" s="33"/>
      <c r="F63" s="33">
        <f>M63+S63+W63</f>
        <v>5783.92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f t="shared" si="5"/>
        <v>0</v>
      </c>
      <c r="N63" s="34">
        <v>4743.92</v>
      </c>
      <c r="O63" s="34">
        <v>0</v>
      </c>
      <c r="P63" s="34">
        <f t="shared" si="14"/>
        <v>0</v>
      </c>
      <c r="Q63" s="33"/>
      <c r="R63" s="33"/>
      <c r="S63" s="33">
        <f t="shared" si="4"/>
        <v>4743.92</v>
      </c>
      <c r="T63" s="33">
        <v>1040</v>
      </c>
      <c r="U63" s="33">
        <v>0</v>
      </c>
      <c r="V63" s="61">
        <v>0</v>
      </c>
      <c r="W63" s="36">
        <f t="shared" si="16"/>
        <v>1040</v>
      </c>
      <c r="X63" s="42" t="s">
        <v>16</v>
      </c>
      <c r="Y63" s="38">
        <f>F63-(M63+S63+W63)</f>
        <v>0</v>
      </c>
      <c r="Z63" s="38"/>
      <c r="AC63" s="38"/>
      <c r="AD63" s="38"/>
    </row>
    <row r="64" spans="1:30" ht="15" customHeight="1" x14ac:dyDescent="0.2">
      <c r="A64" s="39" t="s">
        <v>118</v>
      </c>
      <c r="B64" s="41" t="s">
        <v>37</v>
      </c>
      <c r="C64" s="58"/>
      <c r="D64" s="58"/>
      <c r="E64" s="33">
        <f>M64+S64+W64</f>
        <v>75547.516999999993</v>
      </c>
      <c r="F64" s="33">
        <f>M64+S64+W64</f>
        <v>75547.516999999993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757.30700000000002</v>
      </c>
      <c r="M64" s="33">
        <f t="shared" si="5"/>
        <v>757.30700000000002</v>
      </c>
      <c r="N64" s="34">
        <v>34790.21</v>
      </c>
      <c r="O64" s="34">
        <v>117.58659</v>
      </c>
      <c r="P64" s="34">
        <f t="shared" si="14"/>
        <v>0.33798758328851708</v>
      </c>
      <c r="Q64" s="33">
        <v>-74.62</v>
      </c>
      <c r="R64" s="33">
        <f>N64+Q64</f>
        <v>34715.589999999997</v>
      </c>
      <c r="S64" s="33">
        <f t="shared" si="4"/>
        <v>34790.21</v>
      </c>
      <c r="T64" s="33">
        <v>40000</v>
      </c>
      <c r="U64" s="61">
        <v>0</v>
      </c>
      <c r="V64" s="61">
        <v>0</v>
      </c>
      <c r="W64" s="36">
        <f t="shared" si="16"/>
        <v>40000</v>
      </c>
      <c r="X64" s="42" t="s">
        <v>16</v>
      </c>
      <c r="Y64" s="38">
        <f>F64-(M64+S64+W64)</f>
        <v>0</v>
      </c>
      <c r="Z64" s="38"/>
      <c r="AC64" s="38"/>
      <c r="AD64" s="38"/>
    </row>
    <row r="65" spans="1:30" s="49" customFormat="1" ht="19.5" customHeight="1" x14ac:dyDescent="0.2">
      <c r="A65" s="43"/>
      <c r="B65" s="62" t="s">
        <v>38</v>
      </c>
      <c r="C65" s="63"/>
      <c r="D65" s="64"/>
      <c r="E65" s="65">
        <f>SUM(E69:E99)</f>
        <v>566229.97352999996</v>
      </c>
      <c r="F65" s="65">
        <f>SUM(F66:F99)</f>
        <v>822963.42100000009</v>
      </c>
      <c r="G65" s="65">
        <f t="shared" ref="G65:O65" si="17">SUM(G66:G99)</f>
        <v>0</v>
      </c>
      <c r="H65" s="65">
        <f t="shared" si="17"/>
        <v>523.52</v>
      </c>
      <c r="I65" s="65">
        <f t="shared" si="17"/>
        <v>5760.7900000000009</v>
      </c>
      <c r="J65" s="65">
        <f t="shared" si="17"/>
        <v>5207.16</v>
      </c>
      <c r="K65" s="65">
        <f t="shared" si="17"/>
        <v>44963.965250000001</v>
      </c>
      <c r="L65" s="65">
        <f t="shared" si="17"/>
        <v>147434.46500999999</v>
      </c>
      <c r="M65" s="65">
        <f t="shared" si="17"/>
        <v>203889.90025999997</v>
      </c>
      <c r="N65" s="65">
        <f t="shared" si="17"/>
        <v>295477.80999999994</v>
      </c>
      <c r="O65" s="65">
        <f t="shared" si="17"/>
        <v>142057.60957</v>
      </c>
      <c r="P65" s="65">
        <f t="shared" si="14"/>
        <v>48.077251408489872</v>
      </c>
      <c r="Q65" s="65">
        <f>SUM(Q69:Q99)</f>
        <v>-153052.10999999999</v>
      </c>
      <c r="R65" s="65">
        <f>SUM(R69:R99)</f>
        <v>30747.890000000007</v>
      </c>
      <c r="S65" s="65">
        <f>SUM(S66:S99)</f>
        <v>322722.06999999995</v>
      </c>
      <c r="T65" s="65">
        <f>SUM(T66:T99)</f>
        <v>296351.45999999996</v>
      </c>
      <c r="U65" s="65">
        <f>SUM(U66:U99)</f>
        <v>0</v>
      </c>
      <c r="V65" s="65">
        <f>SUM(V66:V99)</f>
        <v>0</v>
      </c>
      <c r="W65" s="65">
        <f>SUM(W66:W99)</f>
        <v>296351.45999999996</v>
      </c>
      <c r="X65" s="48" t="s">
        <v>16</v>
      </c>
      <c r="Y65" s="138"/>
      <c r="Z65" s="138"/>
      <c r="AC65" s="50"/>
      <c r="AD65" s="50"/>
    </row>
    <row r="66" spans="1:30" s="49" customFormat="1" ht="15.75" customHeight="1" x14ac:dyDescent="0.2">
      <c r="A66" s="39">
        <v>2564</v>
      </c>
      <c r="B66" s="29" t="s">
        <v>147</v>
      </c>
      <c r="C66" s="69"/>
      <c r="D66" s="58"/>
      <c r="E66" s="33"/>
      <c r="F66" s="33">
        <v>8448.52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194.98000000000002</v>
      </c>
      <c r="M66" s="33">
        <f t="shared" si="5"/>
        <v>194.98000000000002</v>
      </c>
      <c r="N66" s="34">
        <v>6253.5400000000009</v>
      </c>
      <c r="O66" s="34">
        <v>222.35000000000002</v>
      </c>
      <c r="P66" s="34">
        <f t="shared" ref="P66:P97" si="18">O66/N66*100</f>
        <v>3.5555861160238837</v>
      </c>
      <c r="Q66" s="33"/>
      <c r="R66" s="33"/>
      <c r="S66" s="33">
        <f>N66</f>
        <v>6253.5400000000009</v>
      </c>
      <c r="T66" s="33">
        <v>2000</v>
      </c>
      <c r="U66" s="33">
        <v>0</v>
      </c>
      <c r="V66" s="33">
        <v>0</v>
      </c>
      <c r="W66" s="36">
        <f>SUM(T66:V66)</f>
        <v>2000</v>
      </c>
      <c r="X66" s="36">
        <v>85</v>
      </c>
      <c r="Y66" s="38">
        <f t="shared" si="6"/>
        <v>0</v>
      </c>
      <c r="Z66" s="70"/>
      <c r="AC66" s="50"/>
      <c r="AD66" s="50"/>
    </row>
    <row r="67" spans="1:30" s="49" customFormat="1" ht="15.75" customHeight="1" x14ac:dyDescent="0.2">
      <c r="A67" s="39">
        <v>2565</v>
      </c>
      <c r="B67" s="41" t="s">
        <v>148</v>
      </c>
      <c r="C67" s="41"/>
      <c r="D67" s="41"/>
      <c r="E67" s="71"/>
      <c r="F67" s="33">
        <v>24276.73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11.46</v>
      </c>
      <c r="M67" s="33">
        <f t="shared" si="5"/>
        <v>11.46</v>
      </c>
      <c r="N67" s="34">
        <v>7860.2699999999995</v>
      </c>
      <c r="O67" s="34">
        <v>453.13099999999997</v>
      </c>
      <c r="P67" s="34">
        <f t="shared" si="18"/>
        <v>5.7648274168699043</v>
      </c>
      <c r="Q67" s="41"/>
      <c r="R67" s="41"/>
      <c r="S67" s="33">
        <f t="shared" ref="S67:S98" si="19">N67</f>
        <v>7860.2699999999995</v>
      </c>
      <c r="T67" s="33">
        <v>16405</v>
      </c>
      <c r="U67" s="33">
        <v>0</v>
      </c>
      <c r="V67" s="33">
        <v>0</v>
      </c>
      <c r="W67" s="36">
        <f>SUM(T67:V67)</f>
        <v>16405</v>
      </c>
      <c r="X67" s="36">
        <v>85</v>
      </c>
      <c r="Y67" s="38">
        <f t="shared" si="6"/>
        <v>0</v>
      </c>
      <c r="Z67" s="70"/>
      <c r="AC67" s="50"/>
      <c r="AD67" s="50"/>
    </row>
    <row r="68" spans="1:30" s="49" customFormat="1" ht="17.25" customHeight="1" x14ac:dyDescent="0.2">
      <c r="A68" s="141">
        <v>2569</v>
      </c>
      <c r="B68" s="41" t="s">
        <v>180</v>
      </c>
      <c r="C68" s="125"/>
      <c r="D68" s="125"/>
      <c r="E68" s="126"/>
      <c r="F68" s="33">
        <v>22568.77</v>
      </c>
      <c r="G68" s="33">
        <v>0</v>
      </c>
      <c r="H68" s="33">
        <v>523.52</v>
      </c>
      <c r="I68" s="33">
        <v>4912.1500000000005</v>
      </c>
      <c r="J68" s="33">
        <v>641.41</v>
      </c>
      <c r="K68" s="33">
        <v>13148.39</v>
      </c>
      <c r="L68" s="33">
        <v>3269.0199999999995</v>
      </c>
      <c r="M68" s="33">
        <f t="shared" si="5"/>
        <v>22494.49</v>
      </c>
      <c r="N68" s="34">
        <v>74.28</v>
      </c>
      <c r="O68" s="34">
        <v>0</v>
      </c>
      <c r="P68" s="34">
        <f t="shared" si="18"/>
        <v>0</v>
      </c>
      <c r="Q68" s="125"/>
      <c r="R68" s="125"/>
      <c r="S68" s="33">
        <f t="shared" si="19"/>
        <v>74.28</v>
      </c>
      <c r="T68" s="33">
        <v>0</v>
      </c>
      <c r="U68" s="33">
        <v>0</v>
      </c>
      <c r="V68" s="33">
        <v>0</v>
      </c>
      <c r="W68" s="36">
        <f>SUM(T68:V68)</f>
        <v>0</v>
      </c>
      <c r="X68" s="36">
        <v>100</v>
      </c>
      <c r="Y68" s="38">
        <f t="shared" si="6"/>
        <v>0</v>
      </c>
      <c r="Z68" s="70"/>
      <c r="AC68" s="50"/>
      <c r="AD68" s="50"/>
    </row>
    <row r="69" spans="1:30" ht="26.25" customHeight="1" x14ac:dyDescent="0.2">
      <c r="A69" s="39">
        <v>2731</v>
      </c>
      <c r="B69" s="73" t="s">
        <v>39</v>
      </c>
      <c r="C69" s="69"/>
      <c r="D69" s="58"/>
      <c r="E69" s="33">
        <f t="shared" ref="E69:E74" si="20">M69+S69+W69</f>
        <v>26912.63</v>
      </c>
      <c r="F69" s="33">
        <v>26912.629999999997</v>
      </c>
      <c r="G69" s="33">
        <v>0</v>
      </c>
      <c r="H69" s="33">
        <v>0</v>
      </c>
      <c r="I69" s="33">
        <v>848.64</v>
      </c>
      <c r="J69" s="33">
        <v>225.58</v>
      </c>
      <c r="K69" s="33">
        <v>97.62</v>
      </c>
      <c r="L69" s="33">
        <v>19615.63</v>
      </c>
      <c r="M69" s="33">
        <f t="shared" si="5"/>
        <v>20787.47</v>
      </c>
      <c r="N69" s="34">
        <v>6125.16</v>
      </c>
      <c r="O69" s="34">
        <v>3073.9732199999999</v>
      </c>
      <c r="P69" s="34">
        <f t="shared" si="18"/>
        <v>50.186006896146381</v>
      </c>
      <c r="Q69" s="33">
        <v>-7773.76</v>
      </c>
      <c r="R69" s="33">
        <f t="shared" ref="R69:R74" si="21">N69+Q69</f>
        <v>-1648.6000000000004</v>
      </c>
      <c r="S69" s="33">
        <f t="shared" si="19"/>
        <v>6125.16</v>
      </c>
      <c r="T69" s="33">
        <v>0</v>
      </c>
      <c r="U69" s="33">
        <v>0</v>
      </c>
      <c r="V69" s="33">
        <v>0</v>
      </c>
      <c r="W69" s="36">
        <f>SUM(T69:V69)</f>
        <v>0</v>
      </c>
      <c r="X69" s="36">
        <v>85</v>
      </c>
      <c r="Y69" s="38">
        <f t="shared" si="6"/>
        <v>0</v>
      </c>
      <c r="Z69" s="70"/>
      <c r="AC69" s="38"/>
      <c r="AD69" s="38"/>
    </row>
    <row r="70" spans="1:30" ht="26.25" customHeight="1" x14ac:dyDescent="0.2">
      <c r="A70" s="39">
        <v>2735</v>
      </c>
      <c r="B70" s="73" t="s">
        <v>40</v>
      </c>
      <c r="C70" s="69"/>
      <c r="D70" s="58"/>
      <c r="E70" s="33">
        <f t="shared" si="20"/>
        <v>33691.250000000007</v>
      </c>
      <c r="F70" s="33">
        <v>33691.25</v>
      </c>
      <c r="G70" s="33">
        <v>0</v>
      </c>
      <c r="H70" s="33">
        <v>0</v>
      </c>
      <c r="I70" s="33">
        <v>0</v>
      </c>
      <c r="J70" s="33">
        <v>0</v>
      </c>
      <c r="K70" s="33">
        <v>132.61000000000001</v>
      </c>
      <c r="L70" s="33">
        <v>1267.3800000000001</v>
      </c>
      <c r="M70" s="33">
        <f t="shared" si="5"/>
        <v>1399.9900000000002</v>
      </c>
      <c r="N70" s="34">
        <v>29473.260000000006</v>
      </c>
      <c r="O70" s="34">
        <v>13032.010059999997</v>
      </c>
      <c r="P70" s="34">
        <f t="shared" si="18"/>
        <v>44.216384817967182</v>
      </c>
      <c r="Q70" s="33">
        <v>0</v>
      </c>
      <c r="R70" s="33">
        <f t="shared" si="21"/>
        <v>29473.260000000006</v>
      </c>
      <c r="S70" s="33">
        <f t="shared" si="19"/>
        <v>29473.260000000006</v>
      </c>
      <c r="T70" s="33">
        <v>2818</v>
      </c>
      <c r="U70" s="33">
        <v>0</v>
      </c>
      <c r="V70" s="33">
        <v>0</v>
      </c>
      <c r="W70" s="36">
        <f t="shared" ref="W70:W86" si="22">SUM(T70:V70)</f>
        <v>2818</v>
      </c>
      <c r="X70" s="37">
        <v>85</v>
      </c>
      <c r="Y70" s="38">
        <f t="shared" si="6"/>
        <v>0</v>
      </c>
      <c r="Z70" s="70"/>
      <c r="AC70" s="38"/>
      <c r="AD70" s="38"/>
    </row>
    <row r="71" spans="1:30" ht="26.25" customHeight="1" x14ac:dyDescent="0.2">
      <c r="A71" s="39">
        <v>2736</v>
      </c>
      <c r="B71" s="73" t="s">
        <v>41</v>
      </c>
      <c r="C71" s="69"/>
      <c r="D71" s="58"/>
      <c r="E71" s="33">
        <f t="shared" si="20"/>
        <v>25608.286</v>
      </c>
      <c r="F71" s="33">
        <v>25608.29</v>
      </c>
      <c r="G71" s="33">
        <v>0</v>
      </c>
      <c r="H71" s="33">
        <v>0</v>
      </c>
      <c r="I71" s="33">
        <v>0</v>
      </c>
      <c r="J71" s="33">
        <v>0</v>
      </c>
      <c r="K71" s="33">
        <v>143.26600000000002</v>
      </c>
      <c r="L71" s="33">
        <v>2139.84</v>
      </c>
      <c r="M71" s="33">
        <f t="shared" si="5"/>
        <v>2283.1060000000002</v>
      </c>
      <c r="N71" s="34">
        <v>23325.18</v>
      </c>
      <c r="O71" s="34">
        <v>22074.088619999999</v>
      </c>
      <c r="P71" s="34">
        <f t="shared" si="18"/>
        <v>94.636305571918413</v>
      </c>
      <c r="Q71" s="33">
        <v>0</v>
      </c>
      <c r="R71" s="33">
        <f t="shared" si="21"/>
        <v>23325.18</v>
      </c>
      <c r="S71" s="33">
        <f t="shared" si="19"/>
        <v>23325.18</v>
      </c>
      <c r="T71" s="33">
        <v>0</v>
      </c>
      <c r="U71" s="33">
        <v>0</v>
      </c>
      <c r="V71" s="33">
        <v>0</v>
      </c>
      <c r="W71" s="36">
        <f t="shared" si="22"/>
        <v>0</v>
      </c>
      <c r="X71" s="37">
        <v>85</v>
      </c>
      <c r="Y71" s="38">
        <f t="shared" si="6"/>
        <v>4.0000000008149073E-3</v>
      </c>
      <c r="Z71" s="70"/>
      <c r="AC71" s="38"/>
      <c r="AD71" s="38"/>
    </row>
    <row r="72" spans="1:30" ht="26.25" customHeight="1" x14ac:dyDescent="0.2">
      <c r="A72" s="39">
        <v>2737</v>
      </c>
      <c r="B72" s="73" t="s">
        <v>42</v>
      </c>
      <c r="C72" s="69"/>
      <c r="D72" s="58"/>
      <c r="E72" s="33">
        <f t="shared" si="20"/>
        <v>22355.4</v>
      </c>
      <c r="F72" s="33">
        <v>22355.4</v>
      </c>
      <c r="G72" s="33">
        <v>0</v>
      </c>
      <c r="H72" s="33">
        <v>0</v>
      </c>
      <c r="I72" s="33">
        <v>0</v>
      </c>
      <c r="J72" s="33">
        <v>0</v>
      </c>
      <c r="K72" s="33">
        <v>153.86000000000001</v>
      </c>
      <c r="L72" s="33">
        <v>2927.49</v>
      </c>
      <c r="M72" s="33">
        <f t="shared" si="5"/>
        <v>3081.35</v>
      </c>
      <c r="N72" s="34">
        <v>3974.0500000000006</v>
      </c>
      <c r="O72" s="34">
        <v>1637.44524</v>
      </c>
      <c r="P72" s="34">
        <f t="shared" si="18"/>
        <v>41.203438306010234</v>
      </c>
      <c r="Q72" s="33">
        <v>0</v>
      </c>
      <c r="R72" s="33">
        <f t="shared" si="21"/>
        <v>3974.0500000000006</v>
      </c>
      <c r="S72" s="33">
        <f t="shared" si="19"/>
        <v>3974.0500000000006</v>
      </c>
      <c r="T72" s="33">
        <v>15300</v>
      </c>
      <c r="U72" s="33">
        <v>0</v>
      </c>
      <c r="V72" s="33">
        <v>0</v>
      </c>
      <c r="W72" s="36">
        <f t="shared" si="22"/>
        <v>15300</v>
      </c>
      <c r="X72" s="36">
        <v>85</v>
      </c>
      <c r="Y72" s="38">
        <f t="shared" si="6"/>
        <v>0</v>
      </c>
      <c r="Z72" s="70"/>
      <c r="AC72" s="38"/>
      <c r="AD72" s="38"/>
    </row>
    <row r="73" spans="1:30" ht="26.25" customHeight="1" x14ac:dyDescent="0.2">
      <c r="A73" s="39">
        <v>2738</v>
      </c>
      <c r="B73" s="73" t="s">
        <v>43</v>
      </c>
      <c r="C73" s="69"/>
      <c r="D73" s="58"/>
      <c r="E73" s="33">
        <f t="shared" si="20"/>
        <v>10524.590120000001</v>
      </c>
      <c r="F73" s="33">
        <v>10524.59</v>
      </c>
      <c r="G73" s="33">
        <v>0</v>
      </c>
      <c r="H73" s="33">
        <v>0</v>
      </c>
      <c r="I73" s="33">
        <v>0</v>
      </c>
      <c r="J73" s="33">
        <v>0</v>
      </c>
      <c r="K73" s="33">
        <v>138.88</v>
      </c>
      <c r="L73" s="33">
        <v>5821.6601200000014</v>
      </c>
      <c r="M73" s="33">
        <f t="shared" si="5"/>
        <v>5960.5401200000015</v>
      </c>
      <c r="N73" s="34">
        <v>4564.05</v>
      </c>
      <c r="O73" s="34">
        <v>4526.8080899999995</v>
      </c>
      <c r="P73" s="34">
        <f t="shared" si="18"/>
        <v>99.18401616984913</v>
      </c>
      <c r="Q73" s="33">
        <v>0</v>
      </c>
      <c r="R73" s="33">
        <f t="shared" si="21"/>
        <v>4564.05</v>
      </c>
      <c r="S73" s="33">
        <f t="shared" si="19"/>
        <v>4564.05</v>
      </c>
      <c r="T73" s="33">
        <v>0</v>
      </c>
      <c r="U73" s="33">
        <v>0</v>
      </c>
      <c r="V73" s="33">
        <v>0</v>
      </c>
      <c r="W73" s="36">
        <f t="shared" si="22"/>
        <v>0</v>
      </c>
      <c r="X73" s="37">
        <v>85</v>
      </c>
      <c r="Y73" s="38">
        <f t="shared" si="6"/>
        <v>-1.2000000060652383E-4</v>
      </c>
      <c r="Z73" s="70"/>
      <c r="AC73" s="38"/>
      <c r="AD73" s="38"/>
    </row>
    <row r="74" spans="1:30" ht="26.25" customHeight="1" x14ac:dyDescent="0.2">
      <c r="A74" s="39">
        <v>2739</v>
      </c>
      <c r="B74" s="73" t="s">
        <v>44</v>
      </c>
      <c r="C74" s="69"/>
      <c r="D74" s="58"/>
      <c r="E74" s="33">
        <f t="shared" si="20"/>
        <v>6510.4679999999998</v>
      </c>
      <c r="F74" s="33">
        <v>6510.47</v>
      </c>
      <c r="G74" s="33">
        <v>0</v>
      </c>
      <c r="H74" s="33">
        <v>0</v>
      </c>
      <c r="I74" s="33">
        <v>0</v>
      </c>
      <c r="J74" s="33">
        <v>0</v>
      </c>
      <c r="K74" s="33">
        <v>131.31800000000001</v>
      </c>
      <c r="L74" s="33">
        <v>1808.29</v>
      </c>
      <c r="M74" s="33">
        <f t="shared" si="5"/>
        <v>1939.6079999999999</v>
      </c>
      <c r="N74" s="34">
        <v>4570.8599999999997</v>
      </c>
      <c r="O74" s="34">
        <v>4547.8841000000002</v>
      </c>
      <c r="P74" s="34">
        <f t="shared" si="18"/>
        <v>99.497339669121359</v>
      </c>
      <c r="Q74" s="33">
        <v>0</v>
      </c>
      <c r="R74" s="33">
        <f t="shared" si="21"/>
        <v>4570.8599999999997</v>
      </c>
      <c r="S74" s="33">
        <f t="shared" si="19"/>
        <v>4570.8599999999997</v>
      </c>
      <c r="T74" s="33">
        <v>0</v>
      </c>
      <c r="U74" s="33">
        <v>0</v>
      </c>
      <c r="V74" s="33">
        <v>0</v>
      </c>
      <c r="W74" s="36">
        <f t="shared" si="22"/>
        <v>0</v>
      </c>
      <c r="X74" s="36">
        <v>85</v>
      </c>
      <c r="Y74" s="38">
        <f>F74-(M74+S74+W74)</f>
        <v>2.0000000004074536E-3</v>
      </c>
      <c r="Z74" s="70"/>
      <c r="AC74" s="38"/>
      <c r="AD74" s="38"/>
    </row>
    <row r="75" spans="1:30" ht="24" customHeight="1" x14ac:dyDescent="0.2">
      <c r="A75" s="39">
        <v>2740</v>
      </c>
      <c r="B75" s="41" t="s">
        <v>120</v>
      </c>
      <c r="C75" s="69"/>
      <c r="D75" s="58"/>
      <c r="E75" s="33"/>
      <c r="F75" s="33">
        <v>13000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150.44999999999999</v>
      </c>
      <c r="M75" s="33">
        <f t="shared" si="5"/>
        <v>150.44999999999999</v>
      </c>
      <c r="N75" s="34">
        <v>9349.5500000000011</v>
      </c>
      <c r="O75" s="34">
        <v>86.351900000000001</v>
      </c>
      <c r="P75" s="34">
        <f t="shared" si="18"/>
        <v>0.92359418367728918</v>
      </c>
      <c r="Q75" s="33"/>
      <c r="R75" s="33"/>
      <c r="S75" s="33">
        <f t="shared" si="19"/>
        <v>9349.5500000000011</v>
      </c>
      <c r="T75" s="33">
        <v>3500</v>
      </c>
      <c r="U75" s="33">
        <v>0</v>
      </c>
      <c r="V75" s="33">
        <v>0</v>
      </c>
      <c r="W75" s="36">
        <f t="shared" si="22"/>
        <v>3500</v>
      </c>
      <c r="X75" s="36">
        <v>85</v>
      </c>
      <c r="Y75" s="38">
        <f t="shared" si="6"/>
        <v>0</v>
      </c>
      <c r="Z75" s="70"/>
      <c r="AC75" s="38"/>
      <c r="AD75" s="38"/>
    </row>
    <row r="76" spans="1:30" ht="15" customHeight="1" x14ac:dyDescent="0.2">
      <c r="A76" s="39">
        <v>2741</v>
      </c>
      <c r="B76" s="41" t="s">
        <v>121</v>
      </c>
      <c r="C76" s="69"/>
      <c r="D76" s="58"/>
      <c r="E76" s="33"/>
      <c r="F76" s="33">
        <v>27653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142.03000000000003</v>
      </c>
      <c r="M76" s="33">
        <f t="shared" si="5"/>
        <v>142.03000000000003</v>
      </c>
      <c r="N76" s="34">
        <v>12957.969999999998</v>
      </c>
      <c r="O76" s="34">
        <v>148.25899999999999</v>
      </c>
      <c r="P76" s="34">
        <f t="shared" si="18"/>
        <v>1.1441529807523865</v>
      </c>
      <c r="Q76" s="33"/>
      <c r="R76" s="33"/>
      <c r="S76" s="33">
        <f t="shared" si="19"/>
        <v>12957.969999999998</v>
      </c>
      <c r="T76" s="33">
        <v>14553</v>
      </c>
      <c r="U76" s="33">
        <v>0</v>
      </c>
      <c r="V76" s="33">
        <v>0</v>
      </c>
      <c r="W76" s="36">
        <f t="shared" si="22"/>
        <v>14553</v>
      </c>
      <c r="X76" s="36">
        <v>85</v>
      </c>
      <c r="Y76" s="38">
        <f t="shared" si="6"/>
        <v>0</v>
      </c>
      <c r="Z76" s="70"/>
      <c r="AC76" s="38"/>
      <c r="AD76" s="38"/>
    </row>
    <row r="77" spans="1:30" ht="24.75" customHeight="1" x14ac:dyDescent="0.2">
      <c r="A77" s="39">
        <v>2742</v>
      </c>
      <c r="B77" s="73" t="s">
        <v>158</v>
      </c>
      <c r="C77" s="69"/>
      <c r="D77" s="58"/>
      <c r="E77" s="33"/>
      <c r="F77" s="33">
        <v>9969.82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385.00299999999993</v>
      </c>
      <c r="M77" s="33">
        <f t="shared" si="5"/>
        <v>385.00299999999993</v>
      </c>
      <c r="N77" s="34">
        <v>5623.82</v>
      </c>
      <c r="O77" s="34">
        <v>141.65146000000001</v>
      </c>
      <c r="P77" s="34">
        <f t="shared" si="18"/>
        <v>2.5187765611274902</v>
      </c>
      <c r="Q77" s="33"/>
      <c r="R77" s="33"/>
      <c r="S77" s="33">
        <f t="shared" si="19"/>
        <v>5623.82</v>
      </c>
      <c r="T77" s="33">
        <v>3961</v>
      </c>
      <c r="U77" s="33">
        <v>0</v>
      </c>
      <c r="V77" s="33">
        <v>0</v>
      </c>
      <c r="W77" s="36">
        <f t="shared" si="22"/>
        <v>3961</v>
      </c>
      <c r="X77" s="36">
        <v>85</v>
      </c>
      <c r="Y77" s="38">
        <f t="shared" si="6"/>
        <v>-3.0000000006111804E-3</v>
      </c>
      <c r="Z77" s="70"/>
      <c r="AC77" s="38"/>
      <c r="AD77" s="38"/>
    </row>
    <row r="78" spans="1:30" ht="15" customHeight="1" x14ac:dyDescent="0.2">
      <c r="A78" s="39">
        <v>2743</v>
      </c>
      <c r="B78" s="41" t="s">
        <v>149</v>
      </c>
      <c r="C78" s="69"/>
      <c r="D78" s="58"/>
      <c r="E78" s="33"/>
      <c r="F78" s="33">
        <v>19200.11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146.82</v>
      </c>
      <c r="M78" s="33">
        <f t="shared" si="5"/>
        <v>146.82</v>
      </c>
      <c r="N78" s="34">
        <v>3700.2900000000004</v>
      </c>
      <c r="O78" s="34">
        <v>765.96500000000015</v>
      </c>
      <c r="P78" s="34">
        <f t="shared" si="18"/>
        <v>20.70013431379703</v>
      </c>
      <c r="Q78" s="33"/>
      <c r="R78" s="33"/>
      <c r="S78" s="33">
        <f t="shared" si="19"/>
        <v>3700.2900000000004</v>
      </c>
      <c r="T78" s="33">
        <v>15353</v>
      </c>
      <c r="U78" s="33">
        <v>0</v>
      </c>
      <c r="V78" s="33">
        <v>0</v>
      </c>
      <c r="W78" s="36">
        <f t="shared" si="22"/>
        <v>15353</v>
      </c>
      <c r="X78" s="36">
        <v>85</v>
      </c>
      <c r="Y78" s="38">
        <f t="shared" si="6"/>
        <v>0</v>
      </c>
      <c r="Z78" s="70"/>
      <c r="AC78" s="38"/>
      <c r="AD78" s="38"/>
    </row>
    <row r="79" spans="1:30" ht="15" customHeight="1" x14ac:dyDescent="0.2">
      <c r="A79" s="39">
        <v>2744</v>
      </c>
      <c r="B79" s="41" t="s">
        <v>236</v>
      </c>
      <c r="C79" s="69"/>
      <c r="D79" s="58"/>
      <c r="E79" s="33"/>
      <c r="F79" s="33">
        <v>10000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f t="shared" si="5"/>
        <v>0</v>
      </c>
      <c r="N79" s="34">
        <v>300</v>
      </c>
      <c r="O79" s="34">
        <v>0</v>
      </c>
      <c r="P79" s="34">
        <f t="shared" si="18"/>
        <v>0</v>
      </c>
      <c r="Q79" s="33"/>
      <c r="R79" s="33"/>
      <c r="S79" s="33">
        <f t="shared" si="19"/>
        <v>300</v>
      </c>
      <c r="T79" s="33">
        <v>9700</v>
      </c>
      <c r="U79" s="33">
        <v>0</v>
      </c>
      <c r="V79" s="33">
        <v>0</v>
      </c>
      <c r="W79" s="36">
        <f t="shared" si="22"/>
        <v>9700</v>
      </c>
      <c r="X79" s="36">
        <v>85</v>
      </c>
      <c r="Y79" s="38">
        <f t="shared" si="6"/>
        <v>0</v>
      </c>
      <c r="Z79" s="70"/>
      <c r="AC79" s="38"/>
      <c r="AD79" s="38"/>
    </row>
    <row r="80" spans="1:30" ht="24.75" customHeight="1" x14ac:dyDescent="0.2">
      <c r="A80" s="39">
        <v>2751</v>
      </c>
      <c r="B80" s="73" t="s">
        <v>167</v>
      </c>
      <c r="C80" s="69"/>
      <c r="D80" s="58"/>
      <c r="E80" s="33"/>
      <c r="F80" s="33">
        <v>7781.92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f t="shared" si="5"/>
        <v>0</v>
      </c>
      <c r="N80" s="34">
        <v>3791.2800000000007</v>
      </c>
      <c r="O80" s="34">
        <v>2016.1313299999999</v>
      </c>
      <c r="P80" s="34">
        <f t="shared" si="18"/>
        <v>53.178117416809087</v>
      </c>
      <c r="Q80" s="33"/>
      <c r="R80" s="33"/>
      <c r="S80" s="33">
        <v>5104.87</v>
      </c>
      <c r="T80" s="33">
        <v>2677.05</v>
      </c>
      <c r="U80" s="33">
        <v>0</v>
      </c>
      <c r="V80" s="33">
        <v>0</v>
      </c>
      <c r="W80" s="36">
        <f t="shared" si="22"/>
        <v>2677.05</v>
      </c>
      <c r="X80" s="36">
        <v>100</v>
      </c>
      <c r="Y80" s="38">
        <f t="shared" si="6"/>
        <v>0</v>
      </c>
      <c r="Z80" s="70"/>
      <c r="AC80" s="38"/>
      <c r="AD80" s="38"/>
    </row>
    <row r="81" spans="1:30" ht="15" customHeight="1" x14ac:dyDescent="0.2">
      <c r="A81" s="39">
        <v>2752</v>
      </c>
      <c r="B81" s="41" t="s">
        <v>168</v>
      </c>
      <c r="C81" s="69"/>
      <c r="D81" s="58"/>
      <c r="E81" s="33"/>
      <c r="F81" s="33">
        <v>8217.5499999999993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f t="shared" si="5"/>
        <v>0</v>
      </c>
      <c r="N81" s="34">
        <v>4480.1399999999994</v>
      </c>
      <c r="O81" s="34">
        <v>970.51797999999997</v>
      </c>
      <c r="P81" s="34">
        <f t="shared" si="18"/>
        <v>21.662670809394353</v>
      </c>
      <c r="Q81" s="33"/>
      <c r="R81" s="33"/>
      <c r="S81" s="33">
        <v>4918.75</v>
      </c>
      <c r="T81" s="33">
        <v>3298.8</v>
      </c>
      <c r="U81" s="33">
        <v>0</v>
      </c>
      <c r="V81" s="33">
        <v>0</v>
      </c>
      <c r="W81" s="36">
        <f t="shared" si="22"/>
        <v>3298.8</v>
      </c>
      <c r="X81" s="36">
        <v>100</v>
      </c>
      <c r="Y81" s="38">
        <f t="shared" si="6"/>
        <v>0</v>
      </c>
      <c r="Z81" s="70"/>
      <c r="AC81" s="38"/>
      <c r="AD81" s="38"/>
    </row>
    <row r="82" spans="1:30" ht="24" customHeight="1" x14ac:dyDescent="0.2">
      <c r="A82" s="39">
        <v>2753</v>
      </c>
      <c r="B82" s="41" t="s">
        <v>169</v>
      </c>
      <c r="C82" s="69"/>
      <c r="D82" s="58"/>
      <c r="E82" s="33"/>
      <c r="F82" s="33">
        <v>9031.19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f t="shared" si="5"/>
        <v>0</v>
      </c>
      <c r="N82" s="34">
        <v>3332.8</v>
      </c>
      <c r="O82" s="34">
        <v>426.42472000000004</v>
      </c>
      <c r="P82" s="34">
        <f t="shared" si="18"/>
        <v>12.794788766202592</v>
      </c>
      <c r="Q82" s="33"/>
      <c r="R82" s="33"/>
      <c r="S82" s="33">
        <f t="shared" si="19"/>
        <v>3332.8</v>
      </c>
      <c r="T82" s="33">
        <v>5698.39</v>
      </c>
      <c r="U82" s="33">
        <v>0</v>
      </c>
      <c r="V82" s="33">
        <v>0</v>
      </c>
      <c r="W82" s="36">
        <f t="shared" si="22"/>
        <v>5698.39</v>
      </c>
      <c r="X82" s="36">
        <v>100</v>
      </c>
      <c r="Y82" s="38">
        <f t="shared" si="6"/>
        <v>0</v>
      </c>
      <c r="Z82" s="70"/>
      <c r="AC82" s="38"/>
      <c r="AD82" s="38"/>
    </row>
    <row r="83" spans="1:30" ht="24.75" customHeight="1" x14ac:dyDescent="0.2">
      <c r="A83" s="39">
        <v>2754</v>
      </c>
      <c r="B83" s="73" t="s">
        <v>170</v>
      </c>
      <c r="C83" s="69"/>
      <c r="D83" s="58"/>
      <c r="E83" s="33"/>
      <c r="F83" s="33">
        <v>7116.88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f t="shared" si="5"/>
        <v>0</v>
      </c>
      <c r="N83" s="34">
        <v>3354.2500000000005</v>
      </c>
      <c r="O83" s="34">
        <v>271.71289999999993</v>
      </c>
      <c r="P83" s="34">
        <f t="shared" si="18"/>
        <v>8.1005560110307773</v>
      </c>
      <c r="Q83" s="33"/>
      <c r="R83" s="33"/>
      <c r="S83" s="33">
        <f t="shared" si="19"/>
        <v>3354.2500000000005</v>
      </c>
      <c r="T83" s="33">
        <v>3762.63</v>
      </c>
      <c r="U83" s="33">
        <v>0</v>
      </c>
      <c r="V83" s="33">
        <v>0</v>
      </c>
      <c r="W83" s="36">
        <f t="shared" si="22"/>
        <v>3762.63</v>
      </c>
      <c r="X83" s="36">
        <v>100</v>
      </c>
      <c r="Y83" s="38">
        <f t="shared" si="6"/>
        <v>0</v>
      </c>
      <c r="Z83" s="70"/>
      <c r="AC83" s="38"/>
      <c r="AD83" s="38"/>
    </row>
    <row r="84" spans="1:30" ht="15" customHeight="1" x14ac:dyDescent="0.2">
      <c r="A84" s="39">
        <v>2758</v>
      </c>
      <c r="B84" s="41" t="s">
        <v>122</v>
      </c>
      <c r="C84" s="69"/>
      <c r="D84" s="58"/>
      <c r="E84" s="33"/>
      <c r="F84" s="33">
        <v>4400.76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f t="shared" si="5"/>
        <v>0</v>
      </c>
      <c r="N84" s="34">
        <v>3123.31</v>
      </c>
      <c r="O84" s="34">
        <v>583.05194000000006</v>
      </c>
      <c r="P84" s="34">
        <f t="shared" si="18"/>
        <v>18.667757603311873</v>
      </c>
      <c r="Q84" s="33"/>
      <c r="R84" s="33"/>
      <c r="S84" s="33">
        <f t="shared" si="19"/>
        <v>3123.31</v>
      </c>
      <c r="T84" s="33">
        <v>1277.45</v>
      </c>
      <c r="U84" s="33">
        <v>0</v>
      </c>
      <c r="V84" s="33">
        <v>0</v>
      </c>
      <c r="W84" s="36">
        <f t="shared" si="22"/>
        <v>1277.45</v>
      </c>
      <c r="X84" s="36">
        <v>100</v>
      </c>
      <c r="Y84" s="38">
        <f t="shared" si="6"/>
        <v>0</v>
      </c>
      <c r="Z84" s="70"/>
      <c r="AC84" s="38"/>
      <c r="AD84" s="38"/>
    </row>
    <row r="85" spans="1:30" ht="38.25" customHeight="1" x14ac:dyDescent="0.2">
      <c r="A85" s="39">
        <v>2759</v>
      </c>
      <c r="B85" s="73" t="s">
        <v>123</v>
      </c>
      <c r="C85" s="69"/>
      <c r="D85" s="58"/>
      <c r="E85" s="33"/>
      <c r="F85" s="33">
        <v>13105.71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165.7</v>
      </c>
      <c r="M85" s="33">
        <f t="shared" si="5"/>
        <v>165.7</v>
      </c>
      <c r="N85" s="34">
        <v>4487.37</v>
      </c>
      <c r="O85" s="34">
        <v>977.19834999999978</v>
      </c>
      <c r="P85" s="34">
        <f t="shared" si="18"/>
        <v>21.776638654713114</v>
      </c>
      <c r="Q85" s="33"/>
      <c r="R85" s="33"/>
      <c r="S85" s="33">
        <f t="shared" si="19"/>
        <v>4487.37</v>
      </c>
      <c r="T85" s="33">
        <v>8452.64</v>
      </c>
      <c r="U85" s="33">
        <v>0</v>
      </c>
      <c r="V85" s="33">
        <v>0</v>
      </c>
      <c r="W85" s="36">
        <f t="shared" si="22"/>
        <v>8452.64</v>
      </c>
      <c r="X85" s="36">
        <v>100</v>
      </c>
      <c r="Y85" s="38">
        <f t="shared" si="6"/>
        <v>0</v>
      </c>
      <c r="Z85" s="70"/>
      <c r="AC85" s="38"/>
      <c r="AD85" s="38"/>
    </row>
    <row r="86" spans="1:30" ht="40.5" customHeight="1" x14ac:dyDescent="0.2">
      <c r="A86" s="39">
        <v>2760</v>
      </c>
      <c r="B86" s="73" t="s">
        <v>124</v>
      </c>
      <c r="C86" s="69"/>
      <c r="D86" s="58"/>
      <c r="E86" s="33"/>
      <c r="F86" s="33">
        <v>33395.31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4187.2700000000004</v>
      </c>
      <c r="M86" s="33">
        <f t="shared" si="5"/>
        <v>4187.2700000000004</v>
      </c>
      <c r="N86" s="34">
        <v>19977.650000000009</v>
      </c>
      <c r="O86" s="34">
        <v>10426.381940000003</v>
      </c>
      <c r="P86" s="34">
        <f t="shared" si="18"/>
        <v>52.190232284578009</v>
      </c>
      <c r="Q86" s="33"/>
      <c r="R86" s="33"/>
      <c r="S86" s="33">
        <f>N86-0.01</f>
        <v>19977.64000000001</v>
      </c>
      <c r="T86" s="33">
        <v>9230.4</v>
      </c>
      <c r="U86" s="33">
        <v>0</v>
      </c>
      <c r="V86" s="33">
        <v>0</v>
      </c>
      <c r="W86" s="36">
        <f t="shared" si="22"/>
        <v>9230.4</v>
      </c>
      <c r="X86" s="36">
        <v>100</v>
      </c>
      <c r="Y86" s="38">
        <f t="shared" si="6"/>
        <v>0</v>
      </c>
      <c r="Z86" s="70"/>
      <c r="AC86" s="38"/>
      <c r="AD86" s="38"/>
    </row>
    <row r="87" spans="1:30" ht="26.25" customHeight="1" x14ac:dyDescent="0.2">
      <c r="A87" s="51">
        <v>2764</v>
      </c>
      <c r="B87" s="74" t="s">
        <v>45</v>
      </c>
      <c r="C87" s="75"/>
      <c r="D87" s="75"/>
      <c r="E87" s="33">
        <f>M87+S87+W87</f>
        <v>32429.133450000001</v>
      </c>
      <c r="F87" s="33">
        <f>32458.13-29</f>
        <v>32429.13</v>
      </c>
      <c r="G87" s="33">
        <v>0</v>
      </c>
      <c r="H87" s="33">
        <v>0</v>
      </c>
      <c r="I87" s="33">
        <v>0</v>
      </c>
      <c r="J87" s="33">
        <v>0</v>
      </c>
      <c r="K87" s="33">
        <v>20655.564250000003</v>
      </c>
      <c r="L87" s="33">
        <v>11744.609200000001</v>
      </c>
      <c r="M87" s="33">
        <f t="shared" si="5"/>
        <v>32400.173450000002</v>
      </c>
      <c r="N87" s="34">
        <v>28.99</v>
      </c>
      <c r="O87" s="34">
        <v>28.96069</v>
      </c>
      <c r="P87" s="34">
        <f t="shared" si="18"/>
        <v>99.898896171093483</v>
      </c>
      <c r="Q87" s="33">
        <v>-5387</v>
      </c>
      <c r="R87" s="33">
        <f>N87+Q87</f>
        <v>-5358.01</v>
      </c>
      <c r="S87" s="33">
        <v>28.96</v>
      </c>
      <c r="T87" s="33">
        <v>0</v>
      </c>
      <c r="U87" s="33">
        <v>0</v>
      </c>
      <c r="V87" s="33">
        <v>0</v>
      </c>
      <c r="W87" s="36">
        <f>SUM(T87:V87)</f>
        <v>0</v>
      </c>
      <c r="X87" s="36">
        <v>100</v>
      </c>
      <c r="Y87" s="38">
        <f t="shared" si="6"/>
        <v>-3.4500000001571607E-3</v>
      </c>
      <c r="Z87" s="70"/>
      <c r="AC87" s="38"/>
      <c r="AD87" s="38"/>
    </row>
    <row r="88" spans="1:30" ht="28.5" customHeight="1" x14ac:dyDescent="0.2">
      <c r="A88" s="51">
        <v>2766</v>
      </c>
      <c r="B88" s="74" t="s">
        <v>46</v>
      </c>
      <c r="C88" s="75"/>
      <c r="D88" s="75"/>
      <c r="E88" s="33">
        <f>M88+S88+W88</f>
        <v>220704.82</v>
      </c>
      <c r="F88" s="33">
        <v>220704.82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86761.44</v>
      </c>
      <c r="M88" s="33">
        <f t="shared" ref="M88:M176" si="23">SUM(G88:L88)</f>
        <v>86761.44</v>
      </c>
      <c r="N88" s="34">
        <v>89232.049999999988</v>
      </c>
      <c r="O88" s="34">
        <v>64850.71299</v>
      </c>
      <c r="P88" s="34">
        <f t="shared" si="18"/>
        <v>72.676480020351448</v>
      </c>
      <c r="Q88" s="33">
        <v>-38000</v>
      </c>
      <c r="R88" s="33">
        <f>N88+Q88</f>
        <v>51232.049999999988</v>
      </c>
      <c r="S88" s="33">
        <v>114622.47</v>
      </c>
      <c r="T88" s="33">
        <v>19320.91</v>
      </c>
      <c r="U88" s="33">
        <v>0</v>
      </c>
      <c r="V88" s="33">
        <v>0</v>
      </c>
      <c r="W88" s="36">
        <f>SUM(T88:V88)</f>
        <v>19320.91</v>
      </c>
      <c r="X88" s="36">
        <v>100</v>
      </c>
      <c r="Y88" s="38">
        <f t="shared" ref="Y88:Y175" si="24">F88-(M88+S88+W88)</f>
        <v>0</v>
      </c>
      <c r="Z88" s="70"/>
      <c r="AC88" s="38"/>
      <c r="AD88" s="38"/>
    </row>
    <row r="89" spans="1:30" ht="24.75" customHeight="1" x14ac:dyDescent="0.2">
      <c r="A89" s="51">
        <v>2768</v>
      </c>
      <c r="B89" s="74" t="s">
        <v>125</v>
      </c>
      <c r="C89" s="75"/>
      <c r="D89" s="75"/>
      <c r="E89" s="33"/>
      <c r="F89" s="33">
        <v>14734.579999999998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f t="shared" si="23"/>
        <v>0</v>
      </c>
      <c r="N89" s="34">
        <v>5935.16</v>
      </c>
      <c r="O89" s="34">
        <v>2910.1937200000002</v>
      </c>
      <c r="P89" s="34">
        <f t="shared" si="18"/>
        <v>49.033113176392888</v>
      </c>
      <c r="Q89" s="33"/>
      <c r="R89" s="33"/>
      <c r="S89" s="33">
        <v>7842.69</v>
      </c>
      <c r="T89" s="33">
        <v>6891.8899999999994</v>
      </c>
      <c r="U89" s="33">
        <v>0</v>
      </c>
      <c r="V89" s="33">
        <v>0</v>
      </c>
      <c r="W89" s="36">
        <f>SUM(T89:V89)</f>
        <v>6891.8899999999994</v>
      </c>
      <c r="X89" s="37">
        <v>100</v>
      </c>
      <c r="Y89" s="38">
        <f t="shared" si="24"/>
        <v>0</v>
      </c>
      <c r="Z89" s="70"/>
      <c r="AC89" s="38"/>
      <c r="AD89" s="38"/>
    </row>
    <row r="90" spans="1:30" ht="24.75" customHeight="1" x14ac:dyDescent="0.2">
      <c r="A90" s="142">
        <v>2775</v>
      </c>
      <c r="B90" s="74" t="s">
        <v>237</v>
      </c>
      <c r="C90" s="75"/>
      <c r="D90" s="75"/>
      <c r="E90" s="33"/>
      <c r="F90" s="33">
        <v>600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f t="shared" si="23"/>
        <v>0</v>
      </c>
      <c r="N90" s="34">
        <v>600</v>
      </c>
      <c r="O90" s="34">
        <v>0</v>
      </c>
      <c r="P90" s="34">
        <f t="shared" si="18"/>
        <v>0</v>
      </c>
      <c r="Q90" s="33"/>
      <c r="R90" s="33"/>
      <c r="S90" s="33">
        <f t="shared" si="19"/>
        <v>600</v>
      </c>
      <c r="T90" s="33">
        <v>0</v>
      </c>
      <c r="U90" s="33">
        <v>0</v>
      </c>
      <c r="V90" s="33">
        <v>0</v>
      </c>
      <c r="W90" s="36">
        <f>SUM(T90:V90)</f>
        <v>0</v>
      </c>
      <c r="X90" s="37">
        <v>100</v>
      </c>
      <c r="Y90" s="38">
        <f t="shared" si="24"/>
        <v>0</v>
      </c>
      <c r="Z90" s="70"/>
      <c r="AC90" s="38"/>
      <c r="AD90" s="38"/>
    </row>
    <row r="91" spans="1:30" ht="24.75" customHeight="1" x14ac:dyDescent="0.2">
      <c r="A91" s="51">
        <v>2776</v>
      </c>
      <c r="B91" s="74" t="s">
        <v>159</v>
      </c>
      <c r="C91" s="75"/>
      <c r="D91" s="75"/>
      <c r="E91" s="33"/>
      <c r="F91" s="33">
        <v>12737.19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58.663729999999994</v>
      </c>
      <c r="M91" s="33">
        <f t="shared" si="23"/>
        <v>58.663729999999994</v>
      </c>
      <c r="N91" s="34">
        <v>3648.78</v>
      </c>
      <c r="O91" s="34">
        <v>283.34453000000002</v>
      </c>
      <c r="P91" s="34">
        <f t="shared" si="18"/>
        <v>7.765459413831473</v>
      </c>
      <c r="Q91" s="33"/>
      <c r="R91" s="33"/>
      <c r="S91" s="33">
        <v>3897.23</v>
      </c>
      <c r="T91" s="33">
        <v>8781.2999999999993</v>
      </c>
      <c r="U91" s="33">
        <v>0</v>
      </c>
      <c r="V91" s="33">
        <v>0</v>
      </c>
      <c r="W91" s="36">
        <f>SUM(T91:V91)</f>
        <v>8781.2999999999993</v>
      </c>
      <c r="X91" s="37">
        <v>100</v>
      </c>
      <c r="Y91" s="38">
        <f t="shared" si="24"/>
        <v>-3.7299999985407339E-3</v>
      </c>
      <c r="Z91" s="70"/>
      <c r="AC91" s="38"/>
      <c r="AD91" s="38"/>
    </row>
    <row r="92" spans="1:30" ht="17.25" customHeight="1" x14ac:dyDescent="0.2">
      <c r="A92" s="39">
        <v>2820</v>
      </c>
      <c r="B92" s="29" t="s">
        <v>47</v>
      </c>
      <c r="C92" s="69"/>
      <c r="D92" s="58"/>
      <c r="E92" s="33">
        <f>M92+S92+W92</f>
        <v>25984.935999999998</v>
      </c>
      <c r="F92" s="33">
        <v>25984.94</v>
      </c>
      <c r="G92" s="33">
        <v>0</v>
      </c>
      <c r="H92" s="33">
        <v>0</v>
      </c>
      <c r="I92" s="33">
        <v>0</v>
      </c>
      <c r="J92" s="33">
        <v>4200</v>
      </c>
      <c r="K92" s="33">
        <v>5368.94</v>
      </c>
      <c r="L92" s="33">
        <v>81.076000000000008</v>
      </c>
      <c r="M92" s="33">
        <f t="shared" si="23"/>
        <v>9650.0159999999978</v>
      </c>
      <c r="N92" s="34">
        <v>3853.92</v>
      </c>
      <c r="O92" s="34">
        <v>224.852</v>
      </c>
      <c r="P92" s="34">
        <f t="shared" si="18"/>
        <v>5.8343712375970442</v>
      </c>
      <c r="Q92" s="33">
        <v>-19391.349999999999</v>
      </c>
      <c r="R92" s="33">
        <f>N92+Q92</f>
        <v>-15537.429999999998</v>
      </c>
      <c r="S92" s="33">
        <f t="shared" si="19"/>
        <v>3853.92</v>
      </c>
      <c r="T92" s="33">
        <v>12481</v>
      </c>
      <c r="U92" s="33">
        <v>0</v>
      </c>
      <c r="V92" s="33">
        <v>0</v>
      </c>
      <c r="W92" s="36">
        <f t="shared" ref="W92:W99" si="25">SUM(T92:V92)</f>
        <v>12481</v>
      </c>
      <c r="X92" s="37">
        <v>100</v>
      </c>
      <c r="Y92" s="38">
        <f t="shared" si="24"/>
        <v>4.0000000008149073E-3</v>
      </c>
      <c r="Z92" s="70"/>
      <c r="AC92" s="38"/>
      <c r="AD92" s="38"/>
    </row>
    <row r="93" spans="1:30" ht="26.25" customHeight="1" x14ac:dyDescent="0.2">
      <c r="A93" s="39">
        <v>2821</v>
      </c>
      <c r="B93" s="29" t="s">
        <v>48</v>
      </c>
      <c r="C93" s="69"/>
      <c r="D93" s="58"/>
      <c r="E93" s="33">
        <f>M93+S93+W93</f>
        <v>66870.543999999994</v>
      </c>
      <c r="F93" s="33">
        <v>66870.540000000008</v>
      </c>
      <c r="G93" s="33">
        <v>0</v>
      </c>
      <c r="H93" s="33">
        <v>0</v>
      </c>
      <c r="I93" s="33">
        <v>0</v>
      </c>
      <c r="J93" s="33">
        <v>0</v>
      </c>
      <c r="K93" s="33">
        <v>130.93400000000003</v>
      </c>
      <c r="L93" s="33">
        <v>1739.43</v>
      </c>
      <c r="M93" s="33">
        <f t="shared" si="23"/>
        <v>1870.364</v>
      </c>
      <c r="N93" s="34">
        <v>15000.180000000002</v>
      </c>
      <c r="O93" s="34">
        <v>1788.87922</v>
      </c>
      <c r="P93" s="34">
        <f t="shared" si="18"/>
        <v>11.925718358046367</v>
      </c>
      <c r="Q93" s="33">
        <v>-44500</v>
      </c>
      <c r="R93" s="33">
        <f>N93+Q93</f>
        <v>-29499.82</v>
      </c>
      <c r="S93" s="33">
        <f t="shared" si="19"/>
        <v>15000.180000000002</v>
      </c>
      <c r="T93" s="33">
        <v>50000</v>
      </c>
      <c r="U93" s="33">
        <v>0</v>
      </c>
      <c r="V93" s="33">
        <v>0</v>
      </c>
      <c r="W93" s="36">
        <f t="shared" si="25"/>
        <v>50000</v>
      </c>
      <c r="X93" s="37">
        <v>100</v>
      </c>
      <c r="Y93" s="38">
        <f t="shared" si="24"/>
        <v>-3.999999986262992E-3</v>
      </c>
      <c r="Z93" s="70"/>
      <c r="AC93" s="38"/>
      <c r="AD93" s="38"/>
    </row>
    <row r="94" spans="1:30" ht="15" customHeight="1" x14ac:dyDescent="0.2">
      <c r="A94" s="51">
        <v>2822</v>
      </c>
      <c r="B94" s="74" t="s">
        <v>49</v>
      </c>
      <c r="C94" s="76"/>
      <c r="D94" s="75"/>
      <c r="E94" s="33">
        <f>M94+S94+W94</f>
        <v>4937.183</v>
      </c>
      <c r="F94" s="33">
        <v>4937.18</v>
      </c>
      <c r="G94" s="33">
        <v>0</v>
      </c>
      <c r="H94" s="33">
        <v>0</v>
      </c>
      <c r="I94" s="33">
        <v>0</v>
      </c>
      <c r="J94" s="33">
        <v>0</v>
      </c>
      <c r="K94" s="33">
        <v>4821.183</v>
      </c>
      <c r="L94" s="33">
        <v>0</v>
      </c>
      <c r="M94" s="33">
        <f t="shared" si="23"/>
        <v>4821.183</v>
      </c>
      <c r="N94" s="34">
        <v>116</v>
      </c>
      <c r="O94" s="34">
        <v>16.491999999999997</v>
      </c>
      <c r="P94" s="34">
        <f t="shared" si="18"/>
        <v>14.217241379310341</v>
      </c>
      <c r="Q94" s="33">
        <v>-20000</v>
      </c>
      <c r="R94" s="33">
        <f>N94+Q94</f>
        <v>-19884</v>
      </c>
      <c r="S94" s="33">
        <f t="shared" si="19"/>
        <v>116</v>
      </c>
      <c r="T94" s="33">
        <v>0</v>
      </c>
      <c r="U94" s="33">
        <v>0</v>
      </c>
      <c r="V94" s="33">
        <v>0</v>
      </c>
      <c r="W94" s="36">
        <f t="shared" si="25"/>
        <v>0</v>
      </c>
      <c r="X94" s="37">
        <v>100</v>
      </c>
      <c r="Y94" s="38">
        <f t="shared" si="24"/>
        <v>-2.9999999997016857E-3</v>
      </c>
      <c r="Z94" s="70"/>
      <c r="AC94" s="38"/>
      <c r="AD94" s="38"/>
    </row>
    <row r="95" spans="1:30" ht="15" customHeight="1" x14ac:dyDescent="0.2">
      <c r="A95" s="51">
        <v>2823</v>
      </c>
      <c r="B95" s="74" t="s">
        <v>50</v>
      </c>
      <c r="C95" s="76"/>
      <c r="D95" s="75"/>
      <c r="E95" s="33">
        <f>M95+S95+W95</f>
        <v>1161</v>
      </c>
      <c r="F95" s="33">
        <v>1161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963.8</v>
      </c>
      <c r="M95" s="33">
        <f t="shared" si="23"/>
        <v>963.8</v>
      </c>
      <c r="N95" s="34">
        <v>197.20000000000005</v>
      </c>
      <c r="O95" s="34">
        <v>26.814</v>
      </c>
      <c r="P95" s="34">
        <f t="shared" si="18"/>
        <v>13.597363083164296</v>
      </c>
      <c r="Q95" s="33">
        <v>-9000</v>
      </c>
      <c r="R95" s="33">
        <f>N95+Q95</f>
        <v>-8802.7999999999993</v>
      </c>
      <c r="S95" s="33">
        <f t="shared" si="19"/>
        <v>197.20000000000005</v>
      </c>
      <c r="T95" s="33">
        <v>0</v>
      </c>
      <c r="U95" s="33">
        <v>0</v>
      </c>
      <c r="V95" s="33">
        <v>0</v>
      </c>
      <c r="W95" s="36">
        <f t="shared" si="25"/>
        <v>0</v>
      </c>
      <c r="X95" s="37">
        <v>100</v>
      </c>
      <c r="Y95" s="38">
        <f t="shared" si="24"/>
        <v>0</v>
      </c>
      <c r="Z95" s="129" t="s">
        <v>188</v>
      </c>
      <c r="AC95" s="38"/>
      <c r="AD95" s="38"/>
    </row>
    <row r="96" spans="1:30" ht="15" customHeight="1" x14ac:dyDescent="0.2">
      <c r="A96" s="51">
        <v>2824</v>
      </c>
      <c r="B96" s="74" t="s">
        <v>51</v>
      </c>
      <c r="C96" s="76"/>
      <c r="D96" s="75"/>
      <c r="E96" s="33">
        <f>M96+S96+W96</f>
        <v>33456.380000000005</v>
      </c>
      <c r="F96" s="33">
        <v>33456.379999999997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2257.2800000000002</v>
      </c>
      <c r="M96" s="33">
        <f t="shared" si="23"/>
        <v>2257.2800000000002</v>
      </c>
      <c r="N96" s="34">
        <v>3339.1000000000004</v>
      </c>
      <c r="O96" s="34">
        <v>106.11</v>
      </c>
      <c r="P96" s="34">
        <f t="shared" si="18"/>
        <v>3.1778024018448079</v>
      </c>
      <c r="Q96" s="33">
        <v>-9000</v>
      </c>
      <c r="R96" s="33">
        <f>N96+Q96</f>
        <v>-5660.9</v>
      </c>
      <c r="S96" s="33">
        <f t="shared" si="19"/>
        <v>3339.1000000000004</v>
      </c>
      <c r="T96" s="33">
        <v>27860</v>
      </c>
      <c r="U96" s="33">
        <v>0</v>
      </c>
      <c r="V96" s="33">
        <v>0</v>
      </c>
      <c r="W96" s="36">
        <f t="shared" si="25"/>
        <v>27860</v>
      </c>
      <c r="X96" s="37">
        <v>85</v>
      </c>
      <c r="Y96" s="38">
        <f t="shared" si="24"/>
        <v>0</v>
      </c>
      <c r="Z96" s="70"/>
      <c r="AC96" s="38"/>
      <c r="AD96" s="38"/>
    </row>
    <row r="97" spans="1:30" ht="12" customHeight="1" x14ac:dyDescent="0.2">
      <c r="A97" s="51">
        <v>2825</v>
      </c>
      <c r="B97" s="74" t="s">
        <v>126</v>
      </c>
      <c r="C97" s="76"/>
      <c r="D97" s="75"/>
      <c r="E97" s="33"/>
      <c r="F97" s="33">
        <v>10495.41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22.41</v>
      </c>
      <c r="M97" s="33">
        <f t="shared" si="23"/>
        <v>22.41</v>
      </c>
      <c r="N97" s="34">
        <v>2100</v>
      </c>
      <c r="O97" s="34">
        <v>24.796999999999997</v>
      </c>
      <c r="P97" s="34">
        <f t="shared" si="18"/>
        <v>1.1808095238095238</v>
      </c>
      <c r="Q97" s="33"/>
      <c r="R97" s="33"/>
      <c r="S97" s="33">
        <f t="shared" si="19"/>
        <v>2100</v>
      </c>
      <c r="T97" s="33">
        <v>8373</v>
      </c>
      <c r="U97" s="33">
        <v>0</v>
      </c>
      <c r="V97" s="33">
        <v>0</v>
      </c>
      <c r="W97" s="36">
        <f t="shared" si="25"/>
        <v>8373</v>
      </c>
      <c r="X97" s="37">
        <v>100</v>
      </c>
      <c r="Y97" s="38">
        <f t="shared" si="24"/>
        <v>0</v>
      </c>
      <c r="Z97" s="70"/>
      <c r="AC97" s="38"/>
      <c r="AD97" s="38"/>
    </row>
    <row r="98" spans="1:30" ht="28.5" customHeight="1" x14ac:dyDescent="0.2">
      <c r="A98" s="51">
        <v>3201</v>
      </c>
      <c r="B98" s="74" t="s">
        <v>52</v>
      </c>
      <c r="C98" s="76"/>
      <c r="D98" s="75"/>
      <c r="E98" s="33">
        <f>M98+S98+W98</f>
        <v>50249.521959999998</v>
      </c>
      <c r="F98" s="33">
        <v>50249.52</v>
      </c>
      <c r="G98" s="33">
        <v>0</v>
      </c>
      <c r="H98" s="33">
        <v>0</v>
      </c>
      <c r="I98" s="33">
        <v>0</v>
      </c>
      <c r="J98" s="33">
        <v>140.16999999999999</v>
      </c>
      <c r="K98" s="33">
        <v>41.4</v>
      </c>
      <c r="L98" s="33">
        <v>80.951960000000014</v>
      </c>
      <c r="M98" s="33">
        <f t="shared" si="23"/>
        <v>262.52196000000004</v>
      </c>
      <c r="N98" s="34">
        <v>5331</v>
      </c>
      <c r="O98" s="34">
        <v>18.79176</v>
      </c>
      <c r="P98" s="34">
        <f>O98/N98*100</f>
        <v>0.35249971862689927</v>
      </c>
      <c r="Q98" s="33"/>
      <c r="R98" s="33"/>
      <c r="S98" s="33">
        <f t="shared" si="19"/>
        <v>5331</v>
      </c>
      <c r="T98" s="33">
        <v>44656</v>
      </c>
      <c r="U98" s="33">
        <v>0</v>
      </c>
      <c r="V98" s="33">
        <v>0</v>
      </c>
      <c r="W98" s="36">
        <f t="shared" si="25"/>
        <v>44656</v>
      </c>
      <c r="X98" s="37">
        <v>85</v>
      </c>
      <c r="Y98" s="38">
        <f t="shared" si="24"/>
        <v>-1.9600000014179386E-3</v>
      </c>
      <c r="Z98" s="70"/>
      <c r="AC98" s="38"/>
      <c r="AD98" s="38"/>
    </row>
    <row r="99" spans="1:30" ht="42" customHeight="1" x14ac:dyDescent="0.2">
      <c r="A99" s="51">
        <v>8014</v>
      </c>
      <c r="B99" s="74" t="s">
        <v>150</v>
      </c>
      <c r="C99" s="76"/>
      <c r="D99" s="75"/>
      <c r="E99" s="33">
        <f>M99+S99+W99</f>
        <v>4833.8310000000001</v>
      </c>
      <c r="F99" s="33">
        <f>M99+S99+W99</f>
        <v>4833.8310000000001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1491.7809999999999</v>
      </c>
      <c r="M99" s="33">
        <f t="shared" si="23"/>
        <v>1491.7809999999999</v>
      </c>
      <c r="N99" s="34">
        <v>5396.35</v>
      </c>
      <c r="O99" s="34">
        <v>5396.3248099999992</v>
      </c>
      <c r="P99" s="34">
        <f>O99/N99*100</f>
        <v>99.999533202998308</v>
      </c>
      <c r="Q99" s="33"/>
      <c r="R99" s="33"/>
      <c r="S99" s="33">
        <v>3342.05</v>
      </c>
      <c r="T99" s="33">
        <v>0</v>
      </c>
      <c r="U99" s="33">
        <v>0</v>
      </c>
      <c r="V99" s="33">
        <v>0</v>
      </c>
      <c r="W99" s="36">
        <f t="shared" si="25"/>
        <v>0</v>
      </c>
      <c r="X99" s="42" t="s">
        <v>16</v>
      </c>
      <c r="Y99" s="38">
        <f>F99-(M99+S99+W99)</f>
        <v>0</v>
      </c>
      <c r="Z99" s="70"/>
      <c r="AC99" s="38"/>
      <c r="AD99" s="38"/>
    </row>
    <row r="100" spans="1:30" s="49" customFormat="1" ht="19.5" customHeight="1" x14ac:dyDescent="0.2">
      <c r="A100" s="43"/>
      <c r="B100" s="44" t="s">
        <v>53</v>
      </c>
      <c r="C100" s="45"/>
      <c r="D100" s="46"/>
      <c r="E100" s="47">
        <f t="shared" ref="E100:O100" si="26">SUM(E101:E185)</f>
        <v>2582084.6062799999</v>
      </c>
      <c r="F100" s="47">
        <f t="shared" si="26"/>
        <v>3447428.6058499995</v>
      </c>
      <c r="G100" s="47">
        <f t="shared" si="26"/>
        <v>38792.574009999997</v>
      </c>
      <c r="H100" s="47">
        <f t="shared" si="26"/>
        <v>173923.147</v>
      </c>
      <c r="I100" s="47">
        <f t="shared" si="26"/>
        <v>244535</v>
      </c>
      <c r="J100" s="47">
        <f t="shared" si="26"/>
        <v>345876.76000000007</v>
      </c>
      <c r="K100" s="47">
        <f t="shared" si="26"/>
        <v>469480.61944000004</v>
      </c>
      <c r="L100" s="47">
        <f t="shared" si="26"/>
        <v>503723.28951999987</v>
      </c>
      <c r="M100" s="47">
        <f t="shared" si="26"/>
        <v>1776331.3899700001</v>
      </c>
      <c r="N100" s="47">
        <f t="shared" si="26"/>
        <v>1038649.4699999999</v>
      </c>
      <c r="O100" s="47">
        <f t="shared" si="26"/>
        <v>414670.20594000013</v>
      </c>
      <c r="P100" s="47">
        <f>O100/N100*100</f>
        <v>39.923979929436655</v>
      </c>
      <c r="Q100" s="47">
        <f t="shared" ref="Q100:W100" si="27">SUM(Q101:Q185)</f>
        <v>72848.599999999991</v>
      </c>
      <c r="R100" s="47">
        <f t="shared" si="27"/>
        <v>734348.34999999986</v>
      </c>
      <c r="S100" s="47">
        <f t="shared" si="27"/>
        <v>913046.43914999976</v>
      </c>
      <c r="T100" s="47">
        <f t="shared" si="27"/>
        <v>758050.78</v>
      </c>
      <c r="U100" s="47">
        <f t="shared" si="27"/>
        <v>0</v>
      </c>
      <c r="V100" s="47">
        <f t="shared" si="27"/>
        <v>0</v>
      </c>
      <c r="W100" s="47">
        <f t="shared" si="27"/>
        <v>758050.78</v>
      </c>
      <c r="X100" s="48" t="s">
        <v>16</v>
      </c>
      <c r="Y100" s="138"/>
      <c r="Z100" s="138"/>
      <c r="AC100" s="50"/>
      <c r="AD100" s="50"/>
    </row>
    <row r="101" spans="1:30" ht="26.25" customHeight="1" x14ac:dyDescent="0.2">
      <c r="A101" s="39">
        <v>2509</v>
      </c>
      <c r="B101" s="29" t="s">
        <v>54</v>
      </c>
      <c r="C101" s="69"/>
      <c r="D101" s="58"/>
      <c r="E101" s="33">
        <f t="shared" ref="E101:E129" si="28">M101+S101+W101</f>
        <v>8825.8449999999993</v>
      </c>
      <c r="F101" s="33">
        <v>8825.84</v>
      </c>
      <c r="G101" s="33">
        <v>0</v>
      </c>
      <c r="H101" s="33">
        <v>0</v>
      </c>
      <c r="I101" s="33">
        <v>0</v>
      </c>
      <c r="J101" s="33">
        <v>114.22</v>
      </c>
      <c r="K101" s="33">
        <v>78.605000000000004</v>
      </c>
      <c r="L101" s="33">
        <v>77.8</v>
      </c>
      <c r="M101" s="33">
        <f t="shared" si="23"/>
        <v>270.625</v>
      </c>
      <c r="N101" s="34">
        <v>8555.2199999999993</v>
      </c>
      <c r="O101" s="34">
        <v>1557.24631</v>
      </c>
      <c r="P101" s="56">
        <f t="shared" ref="P101:P180" si="29">O101/N101*100</f>
        <v>18.202294154913609</v>
      </c>
      <c r="Q101" s="57">
        <v>-3173.99</v>
      </c>
      <c r="R101" s="33">
        <f t="shared" ref="R101:R115" si="30">N101+Q101</f>
        <v>5381.23</v>
      </c>
      <c r="S101" s="33">
        <f>N101</f>
        <v>8555.2199999999993</v>
      </c>
      <c r="T101" s="33">
        <v>0</v>
      </c>
      <c r="U101" s="33">
        <v>0</v>
      </c>
      <c r="V101" s="33">
        <v>0</v>
      </c>
      <c r="W101" s="36">
        <f t="shared" ref="W101:W185" si="31">SUM(T101:V101)</f>
        <v>0</v>
      </c>
      <c r="X101" s="37">
        <v>85</v>
      </c>
      <c r="Y101" s="38">
        <f t="shared" si="24"/>
        <v>-4.9999999991996447E-3</v>
      </c>
      <c r="Z101" s="70"/>
      <c r="AC101" s="38"/>
      <c r="AD101" s="38"/>
    </row>
    <row r="102" spans="1:30" ht="22.5" x14ac:dyDescent="0.2">
      <c r="A102" s="39">
        <v>2513</v>
      </c>
      <c r="B102" s="29" t="s">
        <v>55</v>
      </c>
      <c r="C102" s="69" t="s">
        <v>17</v>
      </c>
      <c r="D102" s="58" t="s">
        <v>18</v>
      </c>
      <c r="E102" s="33">
        <f t="shared" si="28"/>
        <v>54306.063999999998</v>
      </c>
      <c r="F102" s="33">
        <v>54306.06</v>
      </c>
      <c r="G102" s="33">
        <v>0</v>
      </c>
      <c r="H102" s="33">
        <v>121.91</v>
      </c>
      <c r="I102" s="33">
        <v>31.55</v>
      </c>
      <c r="J102" s="33">
        <v>294.45999999999998</v>
      </c>
      <c r="K102" s="33">
        <v>10.074</v>
      </c>
      <c r="L102" s="33">
        <v>4912.4399999999996</v>
      </c>
      <c r="M102" s="33">
        <f t="shared" si="23"/>
        <v>5370.4339999999993</v>
      </c>
      <c r="N102" s="34">
        <v>5184.63</v>
      </c>
      <c r="O102" s="34">
        <v>4045.09942</v>
      </c>
      <c r="P102" s="56">
        <f t="shared" si="29"/>
        <v>78.020985489803522</v>
      </c>
      <c r="Q102" s="57">
        <v>-6425.8</v>
      </c>
      <c r="R102" s="33">
        <f t="shared" si="30"/>
        <v>-1241.17</v>
      </c>
      <c r="S102" s="33">
        <f>N102</f>
        <v>5184.63</v>
      </c>
      <c r="T102" s="33">
        <v>43751</v>
      </c>
      <c r="U102" s="33">
        <v>0</v>
      </c>
      <c r="V102" s="33">
        <v>0</v>
      </c>
      <c r="W102" s="36">
        <f t="shared" si="31"/>
        <v>43751</v>
      </c>
      <c r="X102" s="37">
        <v>85</v>
      </c>
      <c r="Y102" s="38">
        <f t="shared" si="24"/>
        <v>-4.0000000008149073E-3</v>
      </c>
      <c r="Z102" s="70"/>
      <c r="AC102" s="38"/>
      <c r="AD102" s="38"/>
    </row>
    <row r="103" spans="1:30" ht="22.5" x14ac:dyDescent="0.2">
      <c r="A103" s="39">
        <v>2517</v>
      </c>
      <c r="B103" s="29" t="s">
        <v>105</v>
      </c>
      <c r="C103" s="69"/>
      <c r="D103" s="58"/>
      <c r="E103" s="33">
        <f t="shared" si="28"/>
        <v>53428.608</v>
      </c>
      <c r="F103" s="33">
        <v>53428.61</v>
      </c>
      <c r="G103" s="33">
        <v>0</v>
      </c>
      <c r="H103" s="33">
        <v>0</v>
      </c>
      <c r="I103" s="33">
        <v>85.64</v>
      </c>
      <c r="J103" s="33">
        <v>843.86</v>
      </c>
      <c r="K103" s="33">
        <v>24.907999999999998</v>
      </c>
      <c r="L103" s="33">
        <v>10684.8</v>
      </c>
      <c r="M103" s="33">
        <f t="shared" si="23"/>
        <v>11639.207999999999</v>
      </c>
      <c r="N103" s="34">
        <v>6129.4000000000005</v>
      </c>
      <c r="O103" s="34">
        <v>2804.5491400000001</v>
      </c>
      <c r="P103" s="56">
        <f t="shared" si="29"/>
        <v>45.755687995562369</v>
      </c>
      <c r="Q103" s="57">
        <v>6680.78</v>
      </c>
      <c r="R103" s="33">
        <f t="shared" si="30"/>
        <v>12810.18</v>
      </c>
      <c r="S103" s="33">
        <f t="shared" ref="S103:S166" si="32">N103</f>
        <v>6129.4000000000005</v>
      </c>
      <c r="T103" s="33">
        <v>35660</v>
      </c>
      <c r="U103" s="33">
        <v>0</v>
      </c>
      <c r="V103" s="33">
        <v>0</v>
      </c>
      <c r="W103" s="36">
        <f t="shared" si="31"/>
        <v>35660</v>
      </c>
      <c r="X103" s="37">
        <v>85</v>
      </c>
      <c r="Y103" s="38">
        <f t="shared" si="24"/>
        <v>2.0000000004074536E-3</v>
      </c>
      <c r="Z103" s="70"/>
      <c r="AC103" s="38"/>
      <c r="AD103" s="38"/>
    </row>
    <row r="104" spans="1:30" ht="22.5" x14ac:dyDescent="0.2">
      <c r="A104" s="39">
        <v>2518</v>
      </c>
      <c r="B104" s="29" t="s">
        <v>106</v>
      </c>
      <c r="C104" s="69"/>
      <c r="D104" s="58"/>
      <c r="E104" s="33">
        <f t="shared" si="28"/>
        <v>64587.95</v>
      </c>
      <c r="F104" s="33">
        <v>64587.95</v>
      </c>
      <c r="G104" s="33">
        <v>0</v>
      </c>
      <c r="H104" s="33">
        <v>0</v>
      </c>
      <c r="I104" s="33">
        <v>0</v>
      </c>
      <c r="J104" s="33">
        <v>0</v>
      </c>
      <c r="K104" s="33">
        <v>326.79000000000002</v>
      </c>
      <c r="L104" s="33">
        <v>850.77</v>
      </c>
      <c r="M104" s="33">
        <f t="shared" si="23"/>
        <v>1177.56</v>
      </c>
      <c r="N104" s="34">
        <v>30000.389999999996</v>
      </c>
      <c r="O104" s="34">
        <v>2260.4008800000001</v>
      </c>
      <c r="P104" s="56">
        <f t="shared" si="29"/>
        <v>7.5345716505685445</v>
      </c>
      <c r="Q104" s="57">
        <v>0</v>
      </c>
      <c r="R104" s="33">
        <f t="shared" si="30"/>
        <v>30000.389999999996</v>
      </c>
      <c r="S104" s="33">
        <f t="shared" si="32"/>
        <v>30000.389999999996</v>
      </c>
      <c r="T104" s="33">
        <v>33410</v>
      </c>
      <c r="U104" s="33">
        <v>0</v>
      </c>
      <c r="V104" s="33">
        <v>0</v>
      </c>
      <c r="W104" s="36">
        <f t="shared" si="31"/>
        <v>33410</v>
      </c>
      <c r="X104" s="37">
        <v>85</v>
      </c>
      <c r="Y104" s="38">
        <f t="shared" si="24"/>
        <v>0</v>
      </c>
      <c r="Z104" s="70"/>
      <c r="AC104" s="38"/>
      <c r="AD104" s="38"/>
    </row>
    <row r="105" spans="1:30" ht="22.5" x14ac:dyDescent="0.2">
      <c r="A105" s="39">
        <v>2519</v>
      </c>
      <c r="B105" s="29" t="s">
        <v>107</v>
      </c>
      <c r="C105" s="69"/>
      <c r="D105" s="58"/>
      <c r="E105" s="33">
        <f t="shared" si="28"/>
        <v>5661.6874000000007</v>
      </c>
      <c r="F105" s="33">
        <v>5661.69</v>
      </c>
      <c r="G105" s="33">
        <v>0</v>
      </c>
      <c r="H105" s="33">
        <v>47.6</v>
      </c>
      <c r="I105" s="33">
        <v>53.64</v>
      </c>
      <c r="J105" s="33">
        <v>155</v>
      </c>
      <c r="K105" s="33">
        <v>51.279000000000003</v>
      </c>
      <c r="L105" s="33">
        <v>1165.3784000000001</v>
      </c>
      <c r="M105" s="33">
        <f t="shared" si="23"/>
        <v>1472.8974000000001</v>
      </c>
      <c r="N105" s="34">
        <v>4188.7900000000009</v>
      </c>
      <c r="O105" s="34">
        <v>4131.9908999999998</v>
      </c>
      <c r="P105" s="56">
        <f t="shared" si="29"/>
        <v>98.644021304481697</v>
      </c>
      <c r="Q105" s="57">
        <v>-1.3499999999999943</v>
      </c>
      <c r="R105" s="33">
        <f t="shared" si="30"/>
        <v>4187.4400000000005</v>
      </c>
      <c r="S105" s="33">
        <f t="shared" si="32"/>
        <v>4188.7900000000009</v>
      </c>
      <c r="T105" s="33">
        <v>0</v>
      </c>
      <c r="U105" s="33">
        <v>0</v>
      </c>
      <c r="V105" s="33">
        <v>0</v>
      </c>
      <c r="W105" s="36">
        <f t="shared" si="31"/>
        <v>0</v>
      </c>
      <c r="X105" s="37">
        <v>85</v>
      </c>
      <c r="Y105" s="38">
        <f t="shared" si="24"/>
        <v>2.5999999988925993E-3</v>
      </c>
      <c r="Z105" s="70"/>
      <c r="AC105" s="38"/>
      <c r="AD105" s="38"/>
    </row>
    <row r="106" spans="1:30" ht="22.5" x14ac:dyDescent="0.2">
      <c r="A106" s="39">
        <v>2520</v>
      </c>
      <c r="B106" s="29" t="s">
        <v>108</v>
      </c>
      <c r="C106" s="69"/>
      <c r="D106" s="58"/>
      <c r="E106" s="33">
        <f t="shared" si="28"/>
        <v>5229.3519999999999</v>
      </c>
      <c r="F106" s="33">
        <v>5229.3500000000004</v>
      </c>
      <c r="G106" s="33">
        <v>0</v>
      </c>
      <c r="H106" s="33">
        <v>0</v>
      </c>
      <c r="I106" s="33">
        <v>184.04</v>
      </c>
      <c r="J106" s="33">
        <v>117.91</v>
      </c>
      <c r="K106" s="33">
        <v>42.552</v>
      </c>
      <c r="L106" s="33">
        <v>3017.73</v>
      </c>
      <c r="M106" s="33">
        <f t="shared" si="23"/>
        <v>3362.232</v>
      </c>
      <c r="N106" s="34">
        <v>1867.12</v>
      </c>
      <c r="O106" s="34">
        <v>1749.0673100000001</v>
      </c>
      <c r="P106" s="56">
        <f t="shared" si="29"/>
        <v>93.6772842666781</v>
      </c>
      <c r="Q106" s="57">
        <v>0</v>
      </c>
      <c r="R106" s="33">
        <f t="shared" si="30"/>
        <v>1867.12</v>
      </c>
      <c r="S106" s="33">
        <f t="shared" si="32"/>
        <v>1867.12</v>
      </c>
      <c r="T106" s="33">
        <v>0</v>
      </c>
      <c r="U106" s="33">
        <v>0</v>
      </c>
      <c r="V106" s="33">
        <v>0</v>
      </c>
      <c r="W106" s="36">
        <f t="shared" si="31"/>
        <v>0</v>
      </c>
      <c r="X106" s="37">
        <v>85</v>
      </c>
      <c r="Y106" s="38">
        <f t="shared" si="24"/>
        <v>-1.9999999994979589E-3</v>
      </c>
      <c r="Z106" s="70"/>
      <c r="AC106" s="38"/>
      <c r="AD106" s="38"/>
    </row>
    <row r="107" spans="1:30" x14ac:dyDescent="0.2">
      <c r="A107" s="39">
        <v>2532</v>
      </c>
      <c r="B107" s="29" t="s">
        <v>187</v>
      </c>
      <c r="C107" s="69"/>
      <c r="D107" s="58"/>
      <c r="E107" s="33"/>
      <c r="F107" s="33">
        <v>8000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f t="shared" si="23"/>
        <v>0</v>
      </c>
      <c r="N107" s="34">
        <v>500</v>
      </c>
      <c r="O107" s="34">
        <v>146.905</v>
      </c>
      <c r="P107" s="56">
        <f t="shared" si="29"/>
        <v>29.381</v>
      </c>
      <c r="Q107" s="57"/>
      <c r="R107" s="33"/>
      <c r="S107" s="33">
        <f t="shared" si="32"/>
        <v>500</v>
      </c>
      <c r="T107" s="33">
        <v>7500</v>
      </c>
      <c r="U107" s="33">
        <v>0</v>
      </c>
      <c r="V107" s="61">
        <v>0</v>
      </c>
      <c r="W107" s="36">
        <f t="shared" si="31"/>
        <v>7500</v>
      </c>
      <c r="X107" s="37">
        <v>85</v>
      </c>
      <c r="Y107" s="38">
        <f t="shared" si="24"/>
        <v>0</v>
      </c>
      <c r="Z107" s="70"/>
      <c r="AC107" s="38"/>
      <c r="AD107" s="38"/>
    </row>
    <row r="108" spans="1:30" ht="22.5" x14ac:dyDescent="0.2">
      <c r="A108" s="39">
        <v>2533</v>
      </c>
      <c r="B108" s="29" t="s">
        <v>181</v>
      </c>
      <c r="C108" s="69"/>
      <c r="D108" s="58"/>
      <c r="E108" s="33"/>
      <c r="F108" s="33">
        <v>9800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f t="shared" si="23"/>
        <v>0</v>
      </c>
      <c r="N108" s="34">
        <v>499.99999999999994</v>
      </c>
      <c r="O108" s="34">
        <v>180.81300000000002</v>
      </c>
      <c r="P108" s="56">
        <f t="shared" si="29"/>
        <v>36.162600000000005</v>
      </c>
      <c r="Q108" s="57"/>
      <c r="R108" s="33"/>
      <c r="S108" s="33">
        <f t="shared" si="32"/>
        <v>499.99999999999994</v>
      </c>
      <c r="T108" s="33">
        <v>9300</v>
      </c>
      <c r="U108" s="33">
        <v>0</v>
      </c>
      <c r="V108" s="61">
        <v>0</v>
      </c>
      <c r="W108" s="36">
        <f t="shared" si="31"/>
        <v>9300</v>
      </c>
      <c r="X108" s="37">
        <v>85</v>
      </c>
      <c r="Y108" s="38">
        <f t="shared" si="24"/>
        <v>0</v>
      </c>
      <c r="Z108" s="70"/>
      <c r="AC108" s="38"/>
      <c r="AD108" s="38"/>
    </row>
    <row r="109" spans="1:30" ht="22.5" x14ac:dyDescent="0.2">
      <c r="A109" s="39">
        <v>2534</v>
      </c>
      <c r="B109" s="29" t="s">
        <v>182</v>
      </c>
      <c r="C109" s="69"/>
      <c r="D109" s="58"/>
      <c r="E109" s="33"/>
      <c r="F109" s="33">
        <v>9900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f t="shared" si="23"/>
        <v>0</v>
      </c>
      <c r="N109" s="34">
        <v>500</v>
      </c>
      <c r="O109" s="34">
        <v>195.53100000000001</v>
      </c>
      <c r="P109" s="56">
        <f t="shared" si="29"/>
        <v>39.106200000000001</v>
      </c>
      <c r="Q109" s="57"/>
      <c r="R109" s="33"/>
      <c r="S109" s="33">
        <f t="shared" si="32"/>
        <v>500</v>
      </c>
      <c r="T109" s="33">
        <v>9400</v>
      </c>
      <c r="U109" s="33">
        <v>0</v>
      </c>
      <c r="V109" s="61">
        <v>0</v>
      </c>
      <c r="W109" s="36">
        <f t="shared" si="31"/>
        <v>9400</v>
      </c>
      <c r="X109" s="37">
        <v>85</v>
      </c>
      <c r="Y109" s="38">
        <f t="shared" si="24"/>
        <v>0</v>
      </c>
      <c r="Z109" s="70"/>
      <c r="AC109" s="38"/>
      <c r="AD109" s="38"/>
    </row>
    <row r="110" spans="1:30" x14ac:dyDescent="0.2">
      <c r="A110" s="39">
        <v>2708</v>
      </c>
      <c r="B110" s="29" t="s">
        <v>195</v>
      </c>
      <c r="C110" s="69"/>
      <c r="D110" s="58"/>
      <c r="E110" s="33"/>
      <c r="F110" s="33">
        <v>9900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f t="shared" si="23"/>
        <v>0</v>
      </c>
      <c r="N110" s="34">
        <v>499.99999999999994</v>
      </c>
      <c r="O110" s="34">
        <v>178.88400000000001</v>
      </c>
      <c r="P110" s="56">
        <f t="shared" si="29"/>
        <v>35.776800000000009</v>
      </c>
      <c r="Q110" s="57"/>
      <c r="R110" s="33"/>
      <c r="S110" s="33">
        <f t="shared" si="32"/>
        <v>499.99999999999994</v>
      </c>
      <c r="T110" s="33">
        <v>9400</v>
      </c>
      <c r="U110" s="33">
        <v>0</v>
      </c>
      <c r="V110" s="61">
        <v>0</v>
      </c>
      <c r="W110" s="36">
        <f>SUM(T110:V110)</f>
        <v>9400</v>
      </c>
      <c r="X110" s="37">
        <v>85</v>
      </c>
      <c r="Y110" s="38">
        <f t="shared" si="24"/>
        <v>0</v>
      </c>
      <c r="Z110" s="70"/>
      <c r="AC110" s="38"/>
      <c r="AD110" s="38"/>
    </row>
    <row r="111" spans="1:30" x14ac:dyDescent="0.2">
      <c r="A111" s="39">
        <v>2709</v>
      </c>
      <c r="B111" s="29" t="s">
        <v>196</v>
      </c>
      <c r="C111" s="69"/>
      <c r="D111" s="58"/>
      <c r="E111" s="33"/>
      <c r="F111" s="33">
        <v>10000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f>SUM(G111:L111)</f>
        <v>0</v>
      </c>
      <c r="N111" s="34">
        <v>1000</v>
      </c>
      <c r="O111" s="34">
        <v>63.139999999999993</v>
      </c>
      <c r="P111" s="56">
        <f t="shared" si="29"/>
        <v>6.3139999999999992</v>
      </c>
      <c r="Q111" s="57"/>
      <c r="R111" s="33"/>
      <c r="S111" s="33">
        <f t="shared" si="32"/>
        <v>1000</v>
      </c>
      <c r="T111" s="33">
        <v>9000</v>
      </c>
      <c r="U111" s="33">
        <v>0</v>
      </c>
      <c r="V111" s="61">
        <v>0</v>
      </c>
      <c r="W111" s="36">
        <f>SUM(T111:V111)</f>
        <v>9000</v>
      </c>
      <c r="X111" s="37">
        <v>85</v>
      </c>
      <c r="Y111" s="38">
        <f t="shared" si="24"/>
        <v>0</v>
      </c>
      <c r="Z111" s="70"/>
      <c r="AC111" s="38"/>
      <c r="AD111" s="38"/>
    </row>
    <row r="112" spans="1:30" x14ac:dyDescent="0.2">
      <c r="A112" s="39">
        <v>2710</v>
      </c>
      <c r="B112" s="29" t="s">
        <v>197</v>
      </c>
      <c r="C112" s="69"/>
      <c r="D112" s="58"/>
      <c r="E112" s="33"/>
      <c r="F112" s="33">
        <v>10000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f>SUM(G112:L112)</f>
        <v>0</v>
      </c>
      <c r="N112" s="34">
        <v>500</v>
      </c>
      <c r="O112" s="34">
        <v>152.47399999999999</v>
      </c>
      <c r="P112" s="56">
        <f t="shared" si="29"/>
        <v>30.494799999999998</v>
      </c>
      <c r="Q112" s="57"/>
      <c r="R112" s="33"/>
      <c r="S112" s="33">
        <f t="shared" si="32"/>
        <v>500</v>
      </c>
      <c r="T112" s="33">
        <v>9500</v>
      </c>
      <c r="U112" s="33">
        <v>0</v>
      </c>
      <c r="V112" s="61">
        <v>0</v>
      </c>
      <c r="W112" s="36">
        <f>SUM(T112:V112)</f>
        <v>9500</v>
      </c>
      <c r="X112" s="37">
        <v>85</v>
      </c>
      <c r="Y112" s="38">
        <f t="shared" si="24"/>
        <v>0</v>
      </c>
      <c r="Z112" s="70"/>
      <c r="AC112" s="38"/>
      <c r="AD112" s="38"/>
    </row>
    <row r="113" spans="1:30" x14ac:dyDescent="0.2">
      <c r="A113" s="39">
        <v>2711</v>
      </c>
      <c r="B113" s="29" t="s">
        <v>56</v>
      </c>
      <c r="C113" s="69"/>
      <c r="D113" s="58"/>
      <c r="E113" s="33">
        <f t="shared" si="28"/>
        <v>19365.352869999999</v>
      </c>
      <c r="F113" s="33">
        <v>19365.349999999999</v>
      </c>
      <c r="G113" s="33">
        <v>0</v>
      </c>
      <c r="H113" s="33">
        <v>0</v>
      </c>
      <c r="I113" s="33">
        <v>0</v>
      </c>
      <c r="J113" s="33">
        <v>0</v>
      </c>
      <c r="K113" s="33">
        <v>286.36</v>
      </c>
      <c r="L113" s="33">
        <v>225.80286999999998</v>
      </c>
      <c r="M113" s="33">
        <f t="shared" si="23"/>
        <v>512.16287</v>
      </c>
      <c r="N113" s="34">
        <v>18853.189999999999</v>
      </c>
      <c r="O113" s="34">
        <v>17827.745999999999</v>
      </c>
      <c r="P113" s="56">
        <f t="shared" si="29"/>
        <v>94.560899243045867</v>
      </c>
      <c r="Q113" s="57">
        <v>-1000</v>
      </c>
      <c r="R113" s="33">
        <f t="shared" si="30"/>
        <v>17853.189999999999</v>
      </c>
      <c r="S113" s="33">
        <f t="shared" si="32"/>
        <v>18853.189999999999</v>
      </c>
      <c r="T113" s="33">
        <v>0</v>
      </c>
      <c r="U113" s="33">
        <v>0</v>
      </c>
      <c r="V113" s="61">
        <v>0</v>
      </c>
      <c r="W113" s="36">
        <f t="shared" si="31"/>
        <v>0</v>
      </c>
      <c r="X113" s="37">
        <v>85</v>
      </c>
      <c r="Y113" s="38">
        <f t="shared" si="24"/>
        <v>-2.8700000002572779E-3</v>
      </c>
      <c r="Z113" s="70"/>
      <c r="AC113" s="38"/>
      <c r="AD113" s="38"/>
    </row>
    <row r="114" spans="1:30" ht="22.5" x14ac:dyDescent="0.2">
      <c r="A114" s="39">
        <v>2712</v>
      </c>
      <c r="B114" s="29" t="s">
        <v>57</v>
      </c>
      <c r="C114" s="69"/>
      <c r="D114" s="58"/>
      <c r="E114" s="33">
        <f t="shared" si="28"/>
        <v>19007.765370000001</v>
      </c>
      <c r="F114" s="33">
        <v>19007.769999999997</v>
      </c>
      <c r="G114" s="33">
        <v>0</v>
      </c>
      <c r="H114" s="33">
        <v>0</v>
      </c>
      <c r="I114" s="33">
        <v>0</v>
      </c>
      <c r="J114" s="33">
        <v>0</v>
      </c>
      <c r="K114" s="33">
        <v>156.78199999999998</v>
      </c>
      <c r="L114" s="33">
        <v>368.18337000000002</v>
      </c>
      <c r="M114" s="33">
        <f t="shared" si="23"/>
        <v>524.96537000000001</v>
      </c>
      <c r="N114" s="34">
        <v>18482.809999999998</v>
      </c>
      <c r="O114" s="34">
        <v>1459.35699</v>
      </c>
      <c r="P114" s="56">
        <f t="shared" si="29"/>
        <v>7.8957528103140175</v>
      </c>
      <c r="Q114" s="57">
        <v>0</v>
      </c>
      <c r="R114" s="33">
        <f t="shared" si="30"/>
        <v>18482.809999999998</v>
      </c>
      <c r="S114" s="33">
        <f>N114-0.01</f>
        <v>18482.8</v>
      </c>
      <c r="T114" s="33">
        <v>0</v>
      </c>
      <c r="U114" s="33">
        <v>0</v>
      </c>
      <c r="V114" s="61">
        <v>0</v>
      </c>
      <c r="W114" s="36">
        <f t="shared" si="31"/>
        <v>0</v>
      </c>
      <c r="X114" s="37">
        <v>85</v>
      </c>
      <c r="Y114" s="38">
        <f t="shared" si="24"/>
        <v>4.629999995813705E-3</v>
      </c>
      <c r="Z114" s="70"/>
      <c r="AC114" s="38"/>
      <c r="AD114" s="38"/>
    </row>
    <row r="115" spans="1:30" ht="33.75" x14ac:dyDescent="0.2">
      <c r="A115" s="39">
        <v>2713</v>
      </c>
      <c r="B115" s="29" t="s">
        <v>58</v>
      </c>
      <c r="C115" s="69"/>
      <c r="D115" s="58"/>
      <c r="E115" s="33">
        <f t="shared" si="28"/>
        <v>24769.827279999998</v>
      </c>
      <c r="F115" s="33">
        <v>24769.83</v>
      </c>
      <c r="G115" s="33">
        <v>0</v>
      </c>
      <c r="H115" s="33">
        <v>0</v>
      </c>
      <c r="I115" s="33">
        <v>0</v>
      </c>
      <c r="J115" s="33">
        <v>0</v>
      </c>
      <c r="K115" s="33">
        <v>424.86900000000003</v>
      </c>
      <c r="L115" s="33">
        <v>3759.9082800000001</v>
      </c>
      <c r="M115" s="33">
        <f t="shared" si="23"/>
        <v>4184.7772800000002</v>
      </c>
      <c r="N115" s="34">
        <v>20585.05</v>
      </c>
      <c r="O115" s="34">
        <v>13420.12882</v>
      </c>
      <c r="P115" s="56">
        <f t="shared" si="29"/>
        <v>65.193569216494495</v>
      </c>
      <c r="Q115" s="57">
        <v>0</v>
      </c>
      <c r="R115" s="33">
        <f t="shared" si="30"/>
        <v>20585.05</v>
      </c>
      <c r="S115" s="33">
        <f t="shared" si="32"/>
        <v>20585.05</v>
      </c>
      <c r="T115" s="33">
        <v>0</v>
      </c>
      <c r="U115" s="33">
        <v>0</v>
      </c>
      <c r="V115" s="33">
        <v>0</v>
      </c>
      <c r="W115" s="36">
        <f t="shared" si="31"/>
        <v>0</v>
      </c>
      <c r="X115" s="37">
        <v>85</v>
      </c>
      <c r="Y115" s="38">
        <f t="shared" si="24"/>
        <v>2.7200000040465966E-3</v>
      </c>
      <c r="Z115" s="70"/>
      <c r="AC115" s="38"/>
      <c r="AD115" s="38"/>
    </row>
    <row r="116" spans="1:30" x14ac:dyDescent="0.2">
      <c r="A116" s="39">
        <v>2714</v>
      </c>
      <c r="B116" s="29" t="s">
        <v>59</v>
      </c>
      <c r="C116" s="69"/>
      <c r="D116" s="58"/>
      <c r="E116" s="33">
        <f t="shared" si="28"/>
        <v>8465.6500000000015</v>
      </c>
      <c r="F116" s="33">
        <v>8465.65</v>
      </c>
      <c r="G116" s="33">
        <v>0</v>
      </c>
      <c r="H116" s="33">
        <v>0</v>
      </c>
      <c r="I116" s="33">
        <v>0</v>
      </c>
      <c r="J116" s="33">
        <v>0</v>
      </c>
      <c r="K116" s="33">
        <v>233.62</v>
      </c>
      <c r="L116" s="33">
        <v>315.87</v>
      </c>
      <c r="M116" s="33">
        <f t="shared" si="23"/>
        <v>549.49</v>
      </c>
      <c r="N116" s="34">
        <v>7916.1600000000008</v>
      </c>
      <c r="O116" s="34">
        <v>6639.7520100000002</v>
      </c>
      <c r="P116" s="56">
        <f t="shared" si="29"/>
        <v>83.875919764128056</v>
      </c>
      <c r="Q116" s="57"/>
      <c r="R116" s="33"/>
      <c r="S116" s="33">
        <f t="shared" si="32"/>
        <v>7916.1600000000008</v>
      </c>
      <c r="T116" s="33">
        <v>0</v>
      </c>
      <c r="U116" s="33">
        <v>0</v>
      </c>
      <c r="V116" s="61">
        <v>0</v>
      </c>
      <c r="W116" s="36">
        <f t="shared" si="31"/>
        <v>0</v>
      </c>
      <c r="X116" s="37">
        <v>85</v>
      </c>
      <c r="Y116" s="38">
        <f t="shared" si="24"/>
        <v>0</v>
      </c>
      <c r="Z116" s="70"/>
      <c r="AC116" s="38"/>
      <c r="AD116" s="38"/>
    </row>
    <row r="117" spans="1:30" ht="25.5" customHeight="1" x14ac:dyDescent="0.2">
      <c r="A117" s="39">
        <v>2715</v>
      </c>
      <c r="B117" s="29" t="s">
        <v>151</v>
      </c>
      <c r="C117" s="69"/>
      <c r="D117" s="58"/>
      <c r="E117" s="33"/>
      <c r="F117" s="33">
        <v>9684.4599999999991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111.02</v>
      </c>
      <c r="M117" s="33">
        <f t="shared" si="23"/>
        <v>111.02</v>
      </c>
      <c r="N117" s="34">
        <v>9573.4400000000023</v>
      </c>
      <c r="O117" s="34">
        <v>5485.6384000000007</v>
      </c>
      <c r="P117" s="56">
        <f t="shared" si="29"/>
        <v>57.300598322024264</v>
      </c>
      <c r="Q117" s="57"/>
      <c r="R117" s="33"/>
      <c r="S117" s="33">
        <f t="shared" si="32"/>
        <v>9573.4400000000023</v>
      </c>
      <c r="T117" s="33">
        <v>0</v>
      </c>
      <c r="U117" s="33">
        <v>0</v>
      </c>
      <c r="V117" s="61">
        <v>0</v>
      </c>
      <c r="W117" s="36">
        <f t="shared" si="31"/>
        <v>0</v>
      </c>
      <c r="X117" s="37">
        <v>85</v>
      </c>
      <c r="Y117" s="38">
        <f t="shared" si="24"/>
        <v>0</v>
      </c>
      <c r="Z117" s="70"/>
      <c r="AC117" s="38"/>
      <c r="AD117" s="38"/>
    </row>
    <row r="118" spans="1:30" x14ac:dyDescent="0.2">
      <c r="A118" s="39">
        <v>2716</v>
      </c>
      <c r="B118" s="29" t="s">
        <v>152</v>
      </c>
      <c r="C118" s="69"/>
      <c r="D118" s="58"/>
      <c r="E118" s="33"/>
      <c r="F118" s="33">
        <v>9651.08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22.41</v>
      </c>
      <c r="M118" s="33">
        <f t="shared" si="23"/>
        <v>22.41</v>
      </c>
      <c r="N118" s="34">
        <v>9628.67</v>
      </c>
      <c r="O118" s="34">
        <v>119.154</v>
      </c>
      <c r="P118" s="56">
        <f t="shared" si="29"/>
        <v>1.2374917823541569</v>
      </c>
      <c r="Q118" s="57"/>
      <c r="R118" s="33"/>
      <c r="S118" s="33">
        <f t="shared" si="32"/>
        <v>9628.67</v>
      </c>
      <c r="T118" s="33">
        <v>0</v>
      </c>
      <c r="U118" s="33">
        <v>0</v>
      </c>
      <c r="V118" s="61">
        <v>0</v>
      </c>
      <c r="W118" s="36">
        <f t="shared" si="31"/>
        <v>0</v>
      </c>
      <c r="X118" s="37">
        <v>85</v>
      </c>
      <c r="Y118" s="38">
        <f t="shared" si="24"/>
        <v>0</v>
      </c>
      <c r="Z118" s="70"/>
      <c r="AC118" s="38"/>
      <c r="AD118" s="38"/>
    </row>
    <row r="119" spans="1:30" x14ac:dyDescent="0.2">
      <c r="A119" s="39">
        <v>2717</v>
      </c>
      <c r="B119" s="29" t="s">
        <v>153</v>
      </c>
      <c r="C119" s="69"/>
      <c r="D119" s="58"/>
      <c r="E119" s="33"/>
      <c r="F119" s="33">
        <v>39999.11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19.11</v>
      </c>
      <c r="M119" s="33">
        <f t="shared" si="23"/>
        <v>19.11</v>
      </c>
      <c r="N119" s="34">
        <v>600</v>
      </c>
      <c r="O119" s="34">
        <v>170.68299999999999</v>
      </c>
      <c r="P119" s="56">
        <f t="shared" si="29"/>
        <v>28.447166666666668</v>
      </c>
      <c r="Q119" s="57"/>
      <c r="R119" s="33"/>
      <c r="S119" s="33">
        <f t="shared" si="32"/>
        <v>600</v>
      </c>
      <c r="T119" s="33">
        <v>39380</v>
      </c>
      <c r="U119" s="33">
        <v>0</v>
      </c>
      <c r="V119" s="61">
        <v>0</v>
      </c>
      <c r="W119" s="36">
        <f t="shared" si="31"/>
        <v>39380</v>
      </c>
      <c r="X119" s="37">
        <v>85</v>
      </c>
      <c r="Y119" s="38">
        <f t="shared" si="24"/>
        <v>0</v>
      </c>
      <c r="Z119" s="70"/>
      <c r="AC119" s="38"/>
      <c r="AD119" s="38"/>
    </row>
    <row r="120" spans="1:30" x14ac:dyDescent="0.2">
      <c r="A120" s="39">
        <v>2718</v>
      </c>
      <c r="B120" s="29" t="s">
        <v>154</v>
      </c>
      <c r="C120" s="69"/>
      <c r="D120" s="58"/>
      <c r="E120" s="33"/>
      <c r="F120" s="33">
        <v>9999.34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25.67</v>
      </c>
      <c r="M120" s="33">
        <f t="shared" si="23"/>
        <v>25.67</v>
      </c>
      <c r="N120" s="34">
        <v>9973.6700000000019</v>
      </c>
      <c r="O120" s="34">
        <v>225.68946000000003</v>
      </c>
      <c r="P120" s="56">
        <f t="shared" si="29"/>
        <v>2.2628526911357603</v>
      </c>
      <c r="Q120" s="57"/>
      <c r="R120" s="33"/>
      <c r="S120" s="33">
        <f t="shared" si="32"/>
        <v>9973.6700000000019</v>
      </c>
      <c r="T120" s="33">
        <v>0</v>
      </c>
      <c r="U120" s="33">
        <v>0</v>
      </c>
      <c r="V120" s="61">
        <v>0</v>
      </c>
      <c r="W120" s="36">
        <f t="shared" si="31"/>
        <v>0</v>
      </c>
      <c r="X120" s="37">
        <v>85</v>
      </c>
      <c r="Y120" s="38">
        <f t="shared" si="24"/>
        <v>0</v>
      </c>
      <c r="Z120" s="70"/>
      <c r="AC120" s="38"/>
      <c r="AD120" s="38"/>
    </row>
    <row r="121" spans="1:30" ht="29.25" customHeight="1" x14ac:dyDescent="0.2">
      <c r="A121" s="39">
        <v>2719</v>
      </c>
      <c r="B121" s="29" t="s">
        <v>155</v>
      </c>
      <c r="C121" s="69"/>
      <c r="D121" s="58"/>
      <c r="E121" s="33"/>
      <c r="F121" s="33">
        <v>16000.83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f t="shared" si="23"/>
        <v>0</v>
      </c>
      <c r="N121" s="34">
        <v>4000.83</v>
      </c>
      <c r="O121" s="34">
        <v>202.779</v>
      </c>
      <c r="P121" s="56">
        <f t="shared" si="29"/>
        <v>5.0684233021648009</v>
      </c>
      <c r="Q121" s="57"/>
      <c r="R121" s="33"/>
      <c r="S121" s="33">
        <f t="shared" si="32"/>
        <v>4000.83</v>
      </c>
      <c r="T121" s="33">
        <v>12000</v>
      </c>
      <c r="U121" s="33">
        <v>0</v>
      </c>
      <c r="V121" s="61">
        <v>0</v>
      </c>
      <c r="W121" s="36">
        <f t="shared" si="31"/>
        <v>12000</v>
      </c>
      <c r="X121" s="37">
        <v>85</v>
      </c>
      <c r="Y121" s="38">
        <f t="shared" si="24"/>
        <v>0</v>
      </c>
      <c r="Z121" s="70"/>
      <c r="AC121" s="38"/>
      <c r="AD121" s="38"/>
    </row>
    <row r="122" spans="1:30" ht="22.5" x14ac:dyDescent="0.2">
      <c r="A122" s="39">
        <v>2747</v>
      </c>
      <c r="B122" s="29" t="s">
        <v>60</v>
      </c>
      <c r="C122" s="69"/>
      <c r="D122" s="58"/>
      <c r="E122" s="33">
        <f t="shared" si="28"/>
        <v>8754.02</v>
      </c>
      <c r="F122" s="33">
        <v>8754.02</v>
      </c>
      <c r="G122" s="33">
        <v>0</v>
      </c>
      <c r="H122" s="33">
        <v>0</v>
      </c>
      <c r="I122" s="33">
        <v>0</v>
      </c>
      <c r="J122" s="33">
        <v>190.17</v>
      </c>
      <c r="K122" s="33">
        <v>56.89</v>
      </c>
      <c r="L122" s="33">
        <v>1503.5800000000002</v>
      </c>
      <c r="M122" s="33">
        <f t="shared" si="23"/>
        <v>1750.64</v>
      </c>
      <c r="N122" s="34">
        <v>7003.380000000001</v>
      </c>
      <c r="O122" s="34">
        <v>7003.2475700000005</v>
      </c>
      <c r="P122" s="56">
        <f t="shared" si="29"/>
        <v>99.998109055913005</v>
      </c>
      <c r="Q122" s="57">
        <v>0</v>
      </c>
      <c r="R122" s="33">
        <f t="shared" ref="R122:R137" si="33">N122+Q122</f>
        <v>7003.380000000001</v>
      </c>
      <c r="S122" s="33">
        <f t="shared" si="32"/>
        <v>7003.380000000001</v>
      </c>
      <c r="T122" s="33">
        <v>0</v>
      </c>
      <c r="U122" s="33">
        <v>0</v>
      </c>
      <c r="V122" s="61">
        <v>0</v>
      </c>
      <c r="W122" s="36">
        <f t="shared" si="31"/>
        <v>0</v>
      </c>
      <c r="X122" s="37">
        <v>85</v>
      </c>
      <c r="Y122" s="38">
        <f t="shared" si="24"/>
        <v>0</v>
      </c>
      <c r="Z122" s="70"/>
      <c r="AC122" s="38"/>
      <c r="AD122" s="38"/>
    </row>
    <row r="123" spans="1:30" ht="12" customHeight="1" x14ac:dyDescent="0.2">
      <c r="A123" s="39">
        <v>2748</v>
      </c>
      <c r="B123" s="29" t="s">
        <v>61</v>
      </c>
      <c r="C123" s="69"/>
      <c r="D123" s="58"/>
      <c r="E123" s="33">
        <f t="shared" si="28"/>
        <v>9878.9605900000024</v>
      </c>
      <c r="F123" s="33">
        <v>9878.9599999999991</v>
      </c>
      <c r="G123" s="33">
        <v>0</v>
      </c>
      <c r="H123" s="33">
        <v>0</v>
      </c>
      <c r="I123" s="33">
        <v>0</v>
      </c>
      <c r="J123" s="33">
        <v>103.17</v>
      </c>
      <c r="K123" s="33">
        <v>106.824</v>
      </c>
      <c r="L123" s="33">
        <v>2366.1465900000003</v>
      </c>
      <c r="M123" s="33">
        <f t="shared" si="23"/>
        <v>2576.1405900000004</v>
      </c>
      <c r="N123" s="34">
        <v>7302.8200000000015</v>
      </c>
      <c r="O123" s="34">
        <v>30.086169999999999</v>
      </c>
      <c r="P123" s="56">
        <f t="shared" si="29"/>
        <v>0.41198016656579228</v>
      </c>
      <c r="Q123" s="57">
        <v>-4.5199999999999818</v>
      </c>
      <c r="R123" s="33">
        <f t="shared" si="33"/>
        <v>7298.3000000000011</v>
      </c>
      <c r="S123" s="33">
        <f t="shared" si="32"/>
        <v>7302.8200000000015</v>
      </c>
      <c r="T123" s="33">
        <v>0</v>
      </c>
      <c r="U123" s="33">
        <v>0</v>
      </c>
      <c r="V123" s="61">
        <v>0</v>
      </c>
      <c r="W123" s="36">
        <f t="shared" si="31"/>
        <v>0</v>
      </c>
      <c r="X123" s="37">
        <v>85</v>
      </c>
      <c r="Y123" s="38">
        <f t="shared" si="24"/>
        <v>-5.9000000328524038E-4</v>
      </c>
      <c r="Z123" s="70"/>
      <c r="AC123" s="38"/>
      <c r="AD123" s="38"/>
    </row>
    <row r="124" spans="1:30" ht="22.5" x14ac:dyDescent="0.2">
      <c r="A124" s="39">
        <v>2749</v>
      </c>
      <c r="B124" s="29" t="s">
        <v>62</v>
      </c>
      <c r="C124" s="69"/>
      <c r="D124" s="58"/>
      <c r="E124" s="33">
        <f t="shared" si="28"/>
        <v>8923.4284999999982</v>
      </c>
      <c r="F124" s="33">
        <v>8923.43</v>
      </c>
      <c r="G124" s="33">
        <v>0</v>
      </c>
      <c r="H124" s="33">
        <v>0</v>
      </c>
      <c r="I124" s="33">
        <v>0</v>
      </c>
      <c r="J124" s="33">
        <v>91.16</v>
      </c>
      <c r="K124" s="33">
        <v>95.278999999999996</v>
      </c>
      <c r="L124" s="33">
        <v>886.87950000000012</v>
      </c>
      <c r="M124" s="33">
        <f t="shared" si="23"/>
        <v>1073.3185000000001</v>
      </c>
      <c r="N124" s="34">
        <v>7850.1099999999988</v>
      </c>
      <c r="O124" s="34">
        <v>2947.9361200000003</v>
      </c>
      <c r="P124" s="56">
        <f t="shared" si="29"/>
        <v>37.55280015184502</v>
      </c>
      <c r="Q124" s="57">
        <v>-3075.99</v>
      </c>
      <c r="R124" s="33">
        <f t="shared" si="33"/>
        <v>4774.119999999999</v>
      </c>
      <c r="S124" s="33">
        <f t="shared" si="32"/>
        <v>7850.1099999999988</v>
      </c>
      <c r="T124" s="33">
        <v>0</v>
      </c>
      <c r="U124" s="33">
        <v>0</v>
      </c>
      <c r="V124" s="61">
        <v>0</v>
      </c>
      <c r="W124" s="36">
        <f t="shared" si="31"/>
        <v>0</v>
      </c>
      <c r="X124" s="37">
        <v>85</v>
      </c>
      <c r="Y124" s="38">
        <f t="shared" si="24"/>
        <v>1.5000000021245796E-3</v>
      </c>
      <c r="Z124" s="70"/>
      <c r="AC124" s="38"/>
      <c r="AD124" s="38"/>
    </row>
    <row r="125" spans="1:30" ht="22.5" x14ac:dyDescent="0.2">
      <c r="A125" s="39">
        <v>2750</v>
      </c>
      <c r="B125" s="29" t="s">
        <v>63</v>
      </c>
      <c r="C125" s="69"/>
      <c r="D125" s="58"/>
      <c r="E125" s="33">
        <f t="shared" si="28"/>
        <v>20877.535889999999</v>
      </c>
      <c r="F125" s="33">
        <v>20877.54</v>
      </c>
      <c r="G125" s="33">
        <v>0</v>
      </c>
      <c r="H125" s="33">
        <v>0</v>
      </c>
      <c r="I125" s="33">
        <v>0</v>
      </c>
      <c r="J125" s="33">
        <v>0</v>
      </c>
      <c r="K125" s="33">
        <v>139.54399999999998</v>
      </c>
      <c r="L125" s="33">
        <v>122.45189000000002</v>
      </c>
      <c r="M125" s="33">
        <f t="shared" si="23"/>
        <v>261.99589000000003</v>
      </c>
      <c r="N125" s="34">
        <v>20615.54</v>
      </c>
      <c r="O125" s="34">
        <v>3760.3565800000001</v>
      </c>
      <c r="P125" s="56">
        <f t="shared" si="29"/>
        <v>18.240398165655616</v>
      </c>
      <c r="Q125" s="57">
        <v>0</v>
      </c>
      <c r="R125" s="33">
        <f t="shared" si="33"/>
        <v>20615.54</v>
      </c>
      <c r="S125" s="33">
        <f t="shared" si="32"/>
        <v>20615.54</v>
      </c>
      <c r="T125" s="33">
        <v>0</v>
      </c>
      <c r="U125" s="33">
        <v>0</v>
      </c>
      <c r="V125" s="61">
        <v>0</v>
      </c>
      <c r="W125" s="36">
        <f t="shared" si="31"/>
        <v>0</v>
      </c>
      <c r="X125" s="37">
        <v>85</v>
      </c>
      <c r="Y125" s="38">
        <f t="shared" si="24"/>
        <v>4.1100000016740523E-3</v>
      </c>
      <c r="Z125" s="70"/>
      <c r="AC125" s="38"/>
      <c r="AD125" s="38"/>
    </row>
    <row r="126" spans="1:30" ht="22.5" x14ac:dyDescent="0.2">
      <c r="A126" s="39">
        <v>2774</v>
      </c>
      <c r="B126" s="29" t="s">
        <v>64</v>
      </c>
      <c r="C126" s="69"/>
      <c r="D126" s="58"/>
      <c r="E126" s="33">
        <f t="shared" si="28"/>
        <v>7703.7507400000004</v>
      </c>
      <c r="F126" s="33">
        <v>7703.75</v>
      </c>
      <c r="G126" s="33">
        <v>0</v>
      </c>
      <c r="H126" s="33">
        <v>0</v>
      </c>
      <c r="I126" s="33">
        <v>0</v>
      </c>
      <c r="J126" s="33">
        <v>177.02</v>
      </c>
      <c r="K126" s="33">
        <v>2753.6707400000005</v>
      </c>
      <c r="L126" s="33">
        <v>2311.9699999999998</v>
      </c>
      <c r="M126" s="33">
        <f t="shared" si="23"/>
        <v>5242.6607400000003</v>
      </c>
      <c r="N126" s="34">
        <v>2461.09</v>
      </c>
      <c r="O126" s="34">
        <v>1911.5876799999994</v>
      </c>
      <c r="P126" s="56">
        <f t="shared" si="29"/>
        <v>77.67240044045522</v>
      </c>
      <c r="Q126" s="57">
        <v>0</v>
      </c>
      <c r="R126" s="33">
        <f t="shared" si="33"/>
        <v>2461.09</v>
      </c>
      <c r="S126" s="33">
        <f t="shared" si="32"/>
        <v>2461.09</v>
      </c>
      <c r="T126" s="33">
        <v>0</v>
      </c>
      <c r="U126" s="33">
        <v>0</v>
      </c>
      <c r="V126" s="61">
        <v>0</v>
      </c>
      <c r="W126" s="36">
        <f t="shared" si="31"/>
        <v>0</v>
      </c>
      <c r="X126" s="37">
        <v>85</v>
      </c>
      <c r="Y126" s="38">
        <f t="shared" si="24"/>
        <v>-7.4000000040541636E-4</v>
      </c>
      <c r="Z126" s="70"/>
      <c r="AC126" s="38"/>
      <c r="AD126" s="38"/>
    </row>
    <row r="127" spans="1:30" ht="30.75" customHeight="1" x14ac:dyDescent="0.2">
      <c r="A127" s="141">
        <v>2836</v>
      </c>
      <c r="B127" s="29" t="s">
        <v>66</v>
      </c>
      <c r="C127" s="58" t="s">
        <v>65</v>
      </c>
      <c r="D127" s="58" t="s">
        <v>29</v>
      </c>
      <c r="E127" s="33">
        <f t="shared" si="28"/>
        <v>517914.56008000008</v>
      </c>
      <c r="F127" s="33">
        <v>517914.56300000002</v>
      </c>
      <c r="G127" s="33">
        <v>26695.279999999999</v>
      </c>
      <c r="H127" s="33">
        <v>95020.26</v>
      </c>
      <c r="I127" s="33">
        <v>130457.38</v>
      </c>
      <c r="J127" s="33">
        <v>150782.89000000001</v>
      </c>
      <c r="K127" s="33">
        <v>67533.168030000044</v>
      </c>
      <c r="L127" s="33">
        <v>16751.992050000004</v>
      </c>
      <c r="M127" s="33">
        <f t="shared" si="23"/>
        <v>487240.97008000006</v>
      </c>
      <c r="N127" s="34">
        <v>40752.479999999996</v>
      </c>
      <c r="O127" s="34">
        <v>9.73</v>
      </c>
      <c r="P127" s="56">
        <f t="shared" si="29"/>
        <v>2.387584755578066E-2</v>
      </c>
      <c r="Q127" s="57">
        <v>0</v>
      </c>
      <c r="R127" s="33">
        <f t="shared" si="33"/>
        <v>40752.479999999996</v>
      </c>
      <c r="S127" s="33">
        <v>30673.59</v>
      </c>
      <c r="T127" s="33">
        <v>0</v>
      </c>
      <c r="U127" s="33">
        <v>0</v>
      </c>
      <c r="V127" s="33">
        <v>0</v>
      </c>
      <c r="W127" s="36">
        <f t="shared" si="31"/>
        <v>0</v>
      </c>
      <c r="X127" s="37">
        <v>100</v>
      </c>
      <c r="Y127" s="38">
        <f>F127-(M127+S127+W127)</f>
        <v>2.9199999407865107E-3</v>
      </c>
      <c r="Z127" s="70">
        <f>(Y127-F127)*(-1)</f>
        <v>517914.56008000008</v>
      </c>
      <c r="AC127" s="38"/>
      <c r="AD127" s="38"/>
    </row>
    <row r="128" spans="1:30" ht="30.75" customHeight="1" x14ac:dyDescent="0.2">
      <c r="A128" s="141">
        <v>2837</v>
      </c>
      <c r="B128" s="29" t="s">
        <v>67</v>
      </c>
      <c r="C128" s="58" t="s">
        <v>65</v>
      </c>
      <c r="D128" s="58" t="s">
        <v>29</v>
      </c>
      <c r="E128" s="33">
        <f t="shared" si="28"/>
        <v>188332.57</v>
      </c>
      <c r="F128" s="33">
        <v>188332.56899999999</v>
      </c>
      <c r="G128" s="33">
        <v>4419.3900000000003</v>
      </c>
      <c r="H128" s="33">
        <v>32295.87</v>
      </c>
      <c r="I128" s="33">
        <v>38410.699999999997</v>
      </c>
      <c r="J128" s="33">
        <v>48382.92</v>
      </c>
      <c r="K128" s="33">
        <v>35064.978440000006</v>
      </c>
      <c r="L128" s="33">
        <v>5116.7882900000004</v>
      </c>
      <c r="M128" s="33">
        <f t="shared" si="23"/>
        <v>163690.64672999998</v>
      </c>
      <c r="N128" s="34">
        <v>30694.1</v>
      </c>
      <c r="O128" s="34">
        <v>0</v>
      </c>
      <c r="P128" s="56">
        <f t="shared" si="29"/>
        <v>0</v>
      </c>
      <c r="Q128" s="57">
        <v>0</v>
      </c>
      <c r="R128" s="33">
        <f t="shared" si="33"/>
        <v>30694.1</v>
      </c>
      <c r="S128" s="33">
        <v>24641.923270000028</v>
      </c>
      <c r="T128" s="33">
        <v>0</v>
      </c>
      <c r="U128" s="33">
        <v>0</v>
      </c>
      <c r="V128" s="33">
        <v>0</v>
      </c>
      <c r="W128" s="36">
        <f t="shared" si="31"/>
        <v>0</v>
      </c>
      <c r="X128" s="37">
        <v>100</v>
      </c>
      <c r="Y128" s="38">
        <f>F128-(M128+S128+W128)</f>
        <v>-1.0000000183936208E-3</v>
      </c>
      <c r="Z128" s="70">
        <f t="shared" ref="Z128:Z139" si="34">(Y128-F128)*(-1)</f>
        <v>188332.57</v>
      </c>
      <c r="AC128" s="38"/>
      <c r="AD128" s="38"/>
    </row>
    <row r="129" spans="1:30" ht="30.75" customHeight="1" x14ac:dyDescent="0.2">
      <c r="A129" s="141">
        <v>2838</v>
      </c>
      <c r="B129" s="29" t="s">
        <v>68</v>
      </c>
      <c r="C129" s="58" t="s">
        <v>65</v>
      </c>
      <c r="D129" s="58" t="s">
        <v>29</v>
      </c>
      <c r="E129" s="33">
        <f t="shared" si="28"/>
        <v>235415.71</v>
      </c>
      <c r="F129" s="33">
        <v>235415.71100000001</v>
      </c>
      <c r="G129" s="33">
        <v>7677.9040099999993</v>
      </c>
      <c r="H129" s="33">
        <v>36840.410000000003</v>
      </c>
      <c r="I129" s="33">
        <v>42449.59</v>
      </c>
      <c r="J129" s="33">
        <v>68817.440000000002</v>
      </c>
      <c r="K129" s="33">
        <v>38116.895220000006</v>
      </c>
      <c r="L129" s="33">
        <v>10549.064890000001</v>
      </c>
      <c r="M129" s="33">
        <f t="shared" si="23"/>
        <v>204451.30412000002</v>
      </c>
      <c r="N129" s="34">
        <v>37472.520000000004</v>
      </c>
      <c r="O129" s="34">
        <v>48.089999999999996</v>
      </c>
      <c r="P129" s="56">
        <f t="shared" si="29"/>
        <v>0.1283340431868473</v>
      </c>
      <c r="Q129" s="57">
        <v>36463.129999999997</v>
      </c>
      <c r="R129" s="33">
        <f t="shared" si="33"/>
        <v>73935.649999999994</v>
      </c>
      <c r="S129" s="33">
        <v>30964.405879999977</v>
      </c>
      <c r="T129" s="33">
        <v>0</v>
      </c>
      <c r="U129" s="33">
        <v>0</v>
      </c>
      <c r="V129" s="33">
        <v>0</v>
      </c>
      <c r="W129" s="36">
        <f t="shared" si="31"/>
        <v>0</v>
      </c>
      <c r="X129" s="37">
        <v>100</v>
      </c>
      <c r="Y129" s="38">
        <f t="shared" si="24"/>
        <v>1.0000000183936208E-3</v>
      </c>
      <c r="Z129" s="70">
        <f t="shared" si="34"/>
        <v>235415.71</v>
      </c>
      <c r="AC129" s="38"/>
      <c r="AD129" s="38"/>
    </row>
    <row r="130" spans="1:30" ht="38.25" customHeight="1" x14ac:dyDescent="0.2">
      <c r="A130" s="141">
        <v>2840</v>
      </c>
      <c r="B130" s="29" t="s">
        <v>156</v>
      </c>
      <c r="C130" s="58"/>
      <c r="D130" s="58"/>
      <c r="E130" s="33"/>
      <c r="F130" s="33">
        <v>82.66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f t="shared" si="23"/>
        <v>0</v>
      </c>
      <c r="N130" s="34">
        <v>82.66</v>
      </c>
      <c r="O130" s="34">
        <v>82.66</v>
      </c>
      <c r="P130" s="56">
        <f t="shared" si="29"/>
        <v>100</v>
      </c>
      <c r="Q130" s="57"/>
      <c r="R130" s="33"/>
      <c r="S130" s="33">
        <v>82.66</v>
      </c>
      <c r="T130" s="33">
        <v>0</v>
      </c>
      <c r="U130" s="33">
        <v>0</v>
      </c>
      <c r="V130" s="33">
        <v>0</v>
      </c>
      <c r="W130" s="36">
        <f t="shared" si="31"/>
        <v>0</v>
      </c>
      <c r="X130" s="37">
        <v>100</v>
      </c>
      <c r="Y130" s="38">
        <f t="shared" si="24"/>
        <v>0</v>
      </c>
      <c r="Z130" s="70">
        <f t="shared" si="34"/>
        <v>82.66</v>
      </c>
      <c r="AC130" s="38"/>
      <c r="AD130" s="38"/>
    </row>
    <row r="131" spans="1:30" x14ac:dyDescent="0.2">
      <c r="A131" s="39">
        <v>2847</v>
      </c>
      <c r="B131" s="29" t="s">
        <v>238</v>
      </c>
      <c r="C131" s="69"/>
      <c r="D131" s="58"/>
      <c r="E131" s="33"/>
      <c r="F131" s="33">
        <v>3405.9700000000003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f t="shared" si="23"/>
        <v>0</v>
      </c>
      <c r="N131" s="34">
        <v>1722.3899999999999</v>
      </c>
      <c r="O131" s="34">
        <v>700.91634999999974</v>
      </c>
      <c r="P131" s="56">
        <f t="shared" si="29"/>
        <v>40.694404287066213</v>
      </c>
      <c r="Q131" s="57"/>
      <c r="R131" s="33"/>
      <c r="S131" s="33">
        <f t="shared" si="32"/>
        <v>1722.3899999999999</v>
      </c>
      <c r="T131" s="33">
        <v>1683.58</v>
      </c>
      <c r="U131" s="33">
        <v>0</v>
      </c>
      <c r="V131" s="61">
        <v>0</v>
      </c>
      <c r="W131" s="36">
        <f t="shared" si="31"/>
        <v>1683.58</v>
      </c>
      <c r="X131" s="37">
        <v>100</v>
      </c>
      <c r="Y131" s="38">
        <f t="shared" si="24"/>
        <v>0</v>
      </c>
      <c r="Z131" s="70"/>
      <c r="AC131" s="38"/>
      <c r="AD131" s="38"/>
    </row>
    <row r="132" spans="1:30" ht="26.25" customHeight="1" x14ac:dyDescent="0.2">
      <c r="A132" s="141">
        <v>2851</v>
      </c>
      <c r="B132" s="29" t="s">
        <v>69</v>
      </c>
      <c r="C132" s="58"/>
      <c r="D132" s="58"/>
      <c r="E132" s="33">
        <f t="shared" ref="E132:E139" si="35">M132+S132+W132</f>
        <v>449596.89704000001</v>
      </c>
      <c r="F132" s="33">
        <v>449596.89704000001</v>
      </c>
      <c r="G132" s="33">
        <v>0</v>
      </c>
      <c r="H132" s="33">
        <v>0</v>
      </c>
      <c r="I132" s="33">
        <v>32861.279999999999</v>
      </c>
      <c r="J132" s="33">
        <v>75076.47</v>
      </c>
      <c r="K132" s="33">
        <v>100053.21</v>
      </c>
      <c r="L132" s="33">
        <v>111890.13704000003</v>
      </c>
      <c r="M132" s="33">
        <f t="shared" si="23"/>
        <v>319881.09704000002</v>
      </c>
      <c r="N132" s="34">
        <v>128810.20000000006</v>
      </c>
      <c r="O132" s="34">
        <v>61944.680970000009</v>
      </c>
      <c r="P132" s="56">
        <f t="shared" si="29"/>
        <v>48.089888044580306</v>
      </c>
      <c r="Q132" s="57">
        <v>22625.47</v>
      </c>
      <c r="R132" s="33">
        <f t="shared" si="33"/>
        <v>151435.67000000004</v>
      </c>
      <c r="S132" s="33">
        <v>80000</v>
      </c>
      <c r="T132" s="33">
        <v>49715.8</v>
      </c>
      <c r="U132" s="33">
        <v>0</v>
      </c>
      <c r="V132" s="33">
        <v>0</v>
      </c>
      <c r="W132" s="36">
        <f t="shared" si="31"/>
        <v>49715.8</v>
      </c>
      <c r="X132" s="37">
        <v>100</v>
      </c>
      <c r="Y132" s="38">
        <f t="shared" si="24"/>
        <v>0</v>
      </c>
      <c r="Z132" s="70">
        <f t="shared" si="34"/>
        <v>449596.89704000001</v>
      </c>
      <c r="AC132" s="38"/>
      <c r="AD132" s="38"/>
    </row>
    <row r="133" spans="1:30" ht="23.25" customHeight="1" x14ac:dyDescent="0.2">
      <c r="A133" s="141">
        <v>2855</v>
      </c>
      <c r="B133" s="29" t="s">
        <v>70</v>
      </c>
      <c r="C133" s="69"/>
      <c r="D133" s="58"/>
      <c r="E133" s="33">
        <f t="shared" si="35"/>
        <v>324028.99732999993</v>
      </c>
      <c r="F133" s="33">
        <v>324028.99300000002</v>
      </c>
      <c r="G133" s="33">
        <v>0</v>
      </c>
      <c r="H133" s="33">
        <v>0</v>
      </c>
      <c r="I133" s="33">
        <v>0</v>
      </c>
      <c r="J133" s="33">
        <v>0</v>
      </c>
      <c r="K133" s="33">
        <v>83731.648019999964</v>
      </c>
      <c r="L133" s="33">
        <v>107588.20930999995</v>
      </c>
      <c r="M133" s="33">
        <f t="shared" si="23"/>
        <v>191319.85732999991</v>
      </c>
      <c r="N133" s="34">
        <v>125550.5</v>
      </c>
      <c r="O133" s="34">
        <v>65644.186630000011</v>
      </c>
      <c r="P133" s="56">
        <f t="shared" si="29"/>
        <v>52.285085786197591</v>
      </c>
      <c r="Q133" s="57">
        <v>0</v>
      </c>
      <c r="R133" s="33">
        <f t="shared" si="33"/>
        <v>125550.5</v>
      </c>
      <c r="S133" s="33">
        <v>75000</v>
      </c>
      <c r="T133" s="33">
        <v>57709.14</v>
      </c>
      <c r="U133" s="61">
        <v>0</v>
      </c>
      <c r="V133" s="61">
        <v>0</v>
      </c>
      <c r="W133" s="36">
        <f>SUM(T133:V133)</f>
        <v>57709.14</v>
      </c>
      <c r="X133" s="37">
        <v>100</v>
      </c>
      <c r="Y133" s="38">
        <f t="shared" si="24"/>
        <v>-4.3299999088048935E-3</v>
      </c>
      <c r="Z133" s="70">
        <f t="shared" si="34"/>
        <v>324028.99732999993</v>
      </c>
      <c r="AC133" s="38"/>
      <c r="AD133" s="38"/>
    </row>
    <row r="134" spans="1:30" ht="22.5" x14ac:dyDescent="0.2">
      <c r="A134" s="141">
        <v>2856</v>
      </c>
      <c r="B134" s="29" t="s">
        <v>71</v>
      </c>
      <c r="C134" s="69"/>
      <c r="D134" s="58"/>
      <c r="E134" s="33">
        <f t="shared" si="35"/>
        <v>102304.12357999998</v>
      </c>
      <c r="F134" s="33">
        <v>102304.125</v>
      </c>
      <c r="G134" s="33">
        <v>0</v>
      </c>
      <c r="H134" s="33">
        <v>0</v>
      </c>
      <c r="I134" s="33">
        <v>0</v>
      </c>
      <c r="J134" s="33">
        <v>0</v>
      </c>
      <c r="K134" s="33">
        <v>23811.954409999998</v>
      </c>
      <c r="L134" s="33">
        <v>29394.209169999998</v>
      </c>
      <c r="M134" s="33">
        <f t="shared" si="23"/>
        <v>53206.163579999993</v>
      </c>
      <c r="N134" s="34">
        <v>44840.459999999992</v>
      </c>
      <c r="O134" s="34">
        <v>28258.665230000002</v>
      </c>
      <c r="P134" s="56">
        <f t="shared" si="29"/>
        <v>63.02046239043937</v>
      </c>
      <c r="Q134" s="57">
        <v>0</v>
      </c>
      <c r="R134" s="33">
        <f t="shared" si="33"/>
        <v>44840.459999999992</v>
      </c>
      <c r="S134" s="33">
        <v>35000</v>
      </c>
      <c r="T134" s="33">
        <v>14097.96</v>
      </c>
      <c r="U134" s="61">
        <v>0</v>
      </c>
      <c r="V134" s="61">
        <v>0</v>
      </c>
      <c r="W134" s="36">
        <f t="shared" si="31"/>
        <v>14097.96</v>
      </c>
      <c r="X134" s="37">
        <v>100</v>
      </c>
      <c r="Y134" s="38">
        <f t="shared" si="24"/>
        <v>1.420000015059486E-3</v>
      </c>
      <c r="Z134" s="70">
        <f t="shared" si="34"/>
        <v>102304.12357999998</v>
      </c>
      <c r="AC134" s="38"/>
      <c r="AD134" s="38"/>
    </row>
    <row r="135" spans="1:30" ht="35.25" customHeight="1" x14ac:dyDescent="0.2">
      <c r="A135" s="141">
        <v>2857</v>
      </c>
      <c r="B135" s="29" t="s">
        <v>72</v>
      </c>
      <c r="C135" s="69"/>
      <c r="D135" s="58"/>
      <c r="E135" s="33">
        <f t="shared" si="35"/>
        <v>127880.1523</v>
      </c>
      <c r="F135" s="33">
        <v>127880.15</v>
      </c>
      <c r="G135" s="33">
        <v>0</v>
      </c>
      <c r="H135" s="33">
        <v>0</v>
      </c>
      <c r="I135" s="33">
        <v>0</v>
      </c>
      <c r="J135" s="33">
        <v>0</v>
      </c>
      <c r="K135" s="33">
        <v>22184.182000000001</v>
      </c>
      <c r="L135" s="33">
        <v>39326.890299999992</v>
      </c>
      <c r="M135" s="33">
        <f t="shared" si="23"/>
        <v>61511.072299999993</v>
      </c>
      <c r="N135" s="34">
        <v>64795.98</v>
      </c>
      <c r="O135" s="34">
        <v>31640.941309999998</v>
      </c>
      <c r="P135" s="56">
        <f t="shared" si="29"/>
        <v>48.831642503130588</v>
      </c>
      <c r="Q135" s="57">
        <v>0</v>
      </c>
      <c r="R135" s="33">
        <f t="shared" si="33"/>
        <v>64795.98</v>
      </c>
      <c r="S135" s="33">
        <v>45000</v>
      </c>
      <c r="T135" s="33">
        <v>21369.08</v>
      </c>
      <c r="U135" s="61">
        <v>0</v>
      </c>
      <c r="V135" s="61">
        <v>0</v>
      </c>
      <c r="W135" s="36">
        <f t="shared" si="31"/>
        <v>21369.08</v>
      </c>
      <c r="X135" s="37">
        <v>100</v>
      </c>
      <c r="Y135" s="38">
        <f t="shared" si="24"/>
        <v>-2.3000000073807314E-3</v>
      </c>
      <c r="Z135" s="70">
        <f t="shared" si="34"/>
        <v>127880.1523</v>
      </c>
      <c r="AC135" s="38"/>
      <c r="AD135" s="38"/>
    </row>
    <row r="136" spans="1:30" ht="33.75" x14ac:dyDescent="0.2">
      <c r="A136" s="39">
        <v>2858</v>
      </c>
      <c r="B136" s="29" t="s">
        <v>73</v>
      </c>
      <c r="C136" s="30"/>
      <c r="D136" s="31"/>
      <c r="E136" s="33">
        <f t="shared" si="35"/>
        <v>1140.6556399999999</v>
      </c>
      <c r="F136" s="33">
        <v>1140.6600000000001</v>
      </c>
      <c r="G136" s="33">
        <v>0</v>
      </c>
      <c r="H136" s="33">
        <v>0</v>
      </c>
      <c r="I136" s="33">
        <v>0</v>
      </c>
      <c r="J136" s="33">
        <v>0</v>
      </c>
      <c r="K136" s="33">
        <v>111.1052</v>
      </c>
      <c r="L136" s="33">
        <v>229.86044000000001</v>
      </c>
      <c r="M136" s="33">
        <f t="shared" si="23"/>
        <v>340.96564000000001</v>
      </c>
      <c r="N136" s="34">
        <v>799.68999999999983</v>
      </c>
      <c r="O136" s="34">
        <v>375.65837000000005</v>
      </c>
      <c r="P136" s="56">
        <f t="shared" si="29"/>
        <v>46.975499255961701</v>
      </c>
      <c r="Q136" s="57">
        <v>0</v>
      </c>
      <c r="R136" s="33">
        <f t="shared" si="33"/>
        <v>799.68999999999983</v>
      </c>
      <c r="S136" s="33">
        <f t="shared" si="32"/>
        <v>799.68999999999983</v>
      </c>
      <c r="T136" s="33">
        <v>0</v>
      </c>
      <c r="U136" s="61">
        <v>0</v>
      </c>
      <c r="V136" s="61">
        <v>0</v>
      </c>
      <c r="W136" s="36">
        <f t="shared" si="31"/>
        <v>0</v>
      </c>
      <c r="X136" s="37">
        <v>100</v>
      </c>
      <c r="Y136" s="38">
        <f t="shared" si="24"/>
        <v>4.3600000001333683E-3</v>
      </c>
      <c r="Z136" s="70">
        <f t="shared" si="34"/>
        <v>1140.6556399999999</v>
      </c>
      <c r="AC136" s="38"/>
      <c r="AD136" s="38"/>
    </row>
    <row r="137" spans="1:30" ht="43.5" customHeight="1" x14ac:dyDescent="0.2">
      <c r="A137" s="141">
        <v>2859</v>
      </c>
      <c r="B137" s="29" t="s">
        <v>74</v>
      </c>
      <c r="C137" s="58"/>
      <c r="D137" s="58"/>
      <c r="E137" s="33">
        <f t="shared" si="35"/>
        <v>33618.996800000001</v>
      </c>
      <c r="F137" s="33">
        <v>33619</v>
      </c>
      <c r="G137" s="33">
        <v>0</v>
      </c>
      <c r="H137" s="33">
        <v>0</v>
      </c>
      <c r="I137" s="33">
        <v>0</v>
      </c>
      <c r="J137" s="33">
        <v>0</v>
      </c>
      <c r="K137" s="33">
        <v>6805.6839999999993</v>
      </c>
      <c r="L137" s="33">
        <v>10526.092800000002</v>
      </c>
      <c r="M137" s="33">
        <f t="shared" si="23"/>
        <v>17331.7768</v>
      </c>
      <c r="N137" s="34">
        <v>11251.859999999999</v>
      </c>
      <c r="O137" s="34">
        <v>5668.2749999999996</v>
      </c>
      <c r="P137" s="56">
        <f t="shared" si="29"/>
        <v>50.37633777882057</v>
      </c>
      <c r="Q137" s="57">
        <v>0</v>
      </c>
      <c r="R137" s="33">
        <f t="shared" si="33"/>
        <v>11251.859999999999</v>
      </c>
      <c r="S137" s="33">
        <v>10151.82</v>
      </c>
      <c r="T137" s="33">
        <v>6135.4</v>
      </c>
      <c r="U137" s="33">
        <v>0</v>
      </c>
      <c r="V137" s="61">
        <v>0</v>
      </c>
      <c r="W137" s="36">
        <f t="shared" si="31"/>
        <v>6135.4</v>
      </c>
      <c r="X137" s="37">
        <v>100</v>
      </c>
      <c r="Y137" s="38">
        <f>F137-(M137+S137+W137)</f>
        <v>3.1999999991967343E-3</v>
      </c>
      <c r="Z137" s="70">
        <f t="shared" si="34"/>
        <v>33618.996800000001</v>
      </c>
      <c r="AC137" s="38"/>
      <c r="AD137" s="38"/>
    </row>
    <row r="138" spans="1:30" ht="38.25" customHeight="1" x14ac:dyDescent="0.2">
      <c r="A138" s="141">
        <v>2860</v>
      </c>
      <c r="B138" s="29" t="s">
        <v>75</v>
      </c>
      <c r="C138" s="58"/>
      <c r="D138" s="58"/>
      <c r="E138" s="33">
        <f t="shared" si="35"/>
        <v>833.32709999999997</v>
      </c>
      <c r="F138" s="33">
        <v>833.32709999999997</v>
      </c>
      <c r="G138" s="33">
        <v>0</v>
      </c>
      <c r="H138" s="33">
        <v>0</v>
      </c>
      <c r="I138" s="33">
        <v>0</v>
      </c>
      <c r="J138" s="33">
        <v>0</v>
      </c>
      <c r="K138" s="33">
        <v>69.317099999999996</v>
      </c>
      <c r="L138" s="33">
        <v>0</v>
      </c>
      <c r="M138" s="33">
        <f t="shared" si="23"/>
        <v>69.317099999999996</v>
      </c>
      <c r="N138" s="34">
        <v>333.88</v>
      </c>
      <c r="O138" s="34">
        <v>85.352999999999994</v>
      </c>
      <c r="P138" s="56">
        <f t="shared" si="29"/>
        <v>25.563975080867372</v>
      </c>
      <c r="Q138" s="57"/>
      <c r="R138" s="33"/>
      <c r="S138" s="33">
        <v>382</v>
      </c>
      <c r="T138" s="33">
        <v>382.01</v>
      </c>
      <c r="U138" s="61">
        <v>0</v>
      </c>
      <c r="V138" s="61">
        <v>0</v>
      </c>
      <c r="W138" s="36">
        <f t="shared" si="31"/>
        <v>382.01</v>
      </c>
      <c r="X138" s="37">
        <v>100</v>
      </c>
      <c r="Y138" s="38">
        <f t="shared" si="24"/>
        <v>0</v>
      </c>
      <c r="Z138" s="70">
        <f t="shared" si="34"/>
        <v>833.32709999999997</v>
      </c>
      <c r="AC138" s="38"/>
      <c r="AD138" s="38"/>
    </row>
    <row r="139" spans="1:30" ht="48.75" customHeight="1" x14ac:dyDescent="0.2">
      <c r="A139" s="141">
        <v>2862</v>
      </c>
      <c r="B139" s="29" t="s">
        <v>137</v>
      </c>
      <c r="C139" s="58"/>
      <c r="D139" s="58"/>
      <c r="E139" s="33">
        <f t="shared" si="35"/>
        <v>815.88499999999999</v>
      </c>
      <c r="F139" s="33">
        <v>815.88</v>
      </c>
      <c r="G139" s="33">
        <v>0</v>
      </c>
      <c r="H139" s="33">
        <v>0</v>
      </c>
      <c r="I139" s="33">
        <v>0</v>
      </c>
      <c r="J139" s="33">
        <v>0</v>
      </c>
      <c r="K139" s="33">
        <v>42.078000000000003</v>
      </c>
      <c r="L139" s="33">
        <v>16.997</v>
      </c>
      <c r="M139" s="33">
        <f t="shared" si="23"/>
        <v>59.075000000000003</v>
      </c>
      <c r="N139" s="34">
        <v>244.89000000000001</v>
      </c>
      <c r="O139" s="34">
        <v>38.897999999999996</v>
      </c>
      <c r="P139" s="56">
        <f t="shared" si="29"/>
        <v>15.883866225652332</v>
      </c>
      <c r="Q139" s="57"/>
      <c r="R139" s="33"/>
      <c r="S139" s="33">
        <v>340</v>
      </c>
      <c r="T139" s="33">
        <v>416.81</v>
      </c>
      <c r="U139" s="61">
        <v>0</v>
      </c>
      <c r="V139" s="61">
        <v>0</v>
      </c>
      <c r="W139" s="36">
        <f t="shared" si="31"/>
        <v>416.81</v>
      </c>
      <c r="X139" s="37">
        <v>100</v>
      </c>
      <c r="Y139" s="38">
        <f>F139-(M139+S139+W139)</f>
        <v>-4.9999999999954525E-3</v>
      </c>
      <c r="Z139" s="70">
        <f t="shared" si="34"/>
        <v>815.88499999999999</v>
      </c>
      <c r="AC139" s="38"/>
      <c r="AD139" s="38"/>
    </row>
    <row r="140" spans="1:30" ht="26.25" customHeight="1" x14ac:dyDescent="0.2">
      <c r="A140" s="39">
        <v>2863</v>
      </c>
      <c r="B140" s="29" t="s">
        <v>127</v>
      </c>
      <c r="C140" s="58"/>
      <c r="D140" s="58"/>
      <c r="E140" s="33"/>
      <c r="F140" s="33">
        <v>226655.47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27126.91476</v>
      </c>
      <c r="M140" s="33">
        <f t="shared" si="23"/>
        <v>27126.91476</v>
      </c>
      <c r="N140" s="34">
        <v>156372.49999999997</v>
      </c>
      <c r="O140" s="34">
        <v>114158.90477000005</v>
      </c>
      <c r="P140" s="56">
        <f t="shared" si="29"/>
        <v>73.004463553374194</v>
      </c>
      <c r="Q140" s="57"/>
      <c r="R140" s="33"/>
      <c r="S140" s="33">
        <f>194536.02-7.46</f>
        <v>194528.56</v>
      </c>
      <c r="T140" s="33">
        <v>5000</v>
      </c>
      <c r="U140" s="61">
        <v>0</v>
      </c>
      <c r="V140" s="61">
        <v>0</v>
      </c>
      <c r="W140" s="36">
        <f t="shared" si="31"/>
        <v>5000</v>
      </c>
      <c r="X140" s="37">
        <v>100</v>
      </c>
      <c r="Y140" s="38">
        <f t="shared" si="24"/>
        <v>-4.7600000107195228E-3</v>
      </c>
      <c r="Z140" s="70"/>
      <c r="AC140" s="38"/>
      <c r="AD140" s="38"/>
    </row>
    <row r="141" spans="1:30" ht="38.25" customHeight="1" x14ac:dyDescent="0.2">
      <c r="A141" s="39">
        <v>2888</v>
      </c>
      <c r="B141" s="29" t="s">
        <v>128</v>
      </c>
      <c r="C141" s="58"/>
      <c r="D141" s="58"/>
      <c r="E141" s="33"/>
      <c r="F141" s="33">
        <v>1344.87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38.668909999999997</v>
      </c>
      <c r="M141" s="33">
        <f t="shared" si="23"/>
        <v>38.668909999999997</v>
      </c>
      <c r="N141" s="34">
        <v>1306.2000000000003</v>
      </c>
      <c r="O141" s="34">
        <v>963.5331900000001</v>
      </c>
      <c r="P141" s="56">
        <f t="shared" si="29"/>
        <v>73.766129995406516</v>
      </c>
      <c r="Q141" s="57"/>
      <c r="R141" s="33"/>
      <c r="S141" s="33">
        <f t="shared" si="32"/>
        <v>1306.2000000000003</v>
      </c>
      <c r="T141" s="33">
        <v>0</v>
      </c>
      <c r="U141" s="61">
        <v>0</v>
      </c>
      <c r="V141" s="61">
        <v>0</v>
      </c>
      <c r="W141" s="36">
        <f t="shared" si="31"/>
        <v>0</v>
      </c>
      <c r="X141" s="37">
        <v>90</v>
      </c>
      <c r="Y141" s="38">
        <f t="shared" si="24"/>
        <v>1.0899999995217513E-3</v>
      </c>
      <c r="Z141" s="70"/>
      <c r="AC141" s="38"/>
      <c r="AD141" s="38"/>
    </row>
    <row r="142" spans="1:30" ht="26.25" customHeight="1" x14ac:dyDescent="0.2">
      <c r="A142" s="39">
        <v>2922</v>
      </c>
      <c r="B142" s="29" t="s">
        <v>76</v>
      </c>
      <c r="C142" s="58" t="s">
        <v>77</v>
      </c>
      <c r="D142" s="58" t="s">
        <v>18</v>
      </c>
      <c r="E142" s="33">
        <f>M142+S142+W142</f>
        <v>100494.16018000001</v>
      </c>
      <c r="F142" s="33">
        <v>100494.16</v>
      </c>
      <c r="G142" s="33">
        <v>0</v>
      </c>
      <c r="H142" s="33">
        <v>9002.0969999999998</v>
      </c>
      <c r="I142" s="33">
        <v>1.18</v>
      </c>
      <c r="J142" s="33">
        <v>532.07000000000005</v>
      </c>
      <c r="K142" s="33">
        <v>49747.828690000002</v>
      </c>
      <c r="L142" s="33">
        <v>37016.134489999997</v>
      </c>
      <c r="M142" s="33">
        <f t="shared" si="23"/>
        <v>96299.31018</v>
      </c>
      <c r="N142" s="34">
        <v>4194.8500000000013</v>
      </c>
      <c r="O142" s="34">
        <v>4014.0321800000002</v>
      </c>
      <c r="P142" s="56">
        <f t="shared" si="29"/>
        <v>95.689528350238959</v>
      </c>
      <c r="Q142" s="57">
        <v>0</v>
      </c>
      <c r="R142" s="33">
        <f>N142+Q142</f>
        <v>4194.8500000000013</v>
      </c>
      <c r="S142" s="33">
        <f t="shared" si="32"/>
        <v>4194.8500000000013</v>
      </c>
      <c r="T142" s="33">
        <v>0</v>
      </c>
      <c r="U142" s="61">
        <v>0</v>
      </c>
      <c r="V142" s="61">
        <v>0</v>
      </c>
      <c r="W142" s="36">
        <f t="shared" si="31"/>
        <v>0</v>
      </c>
      <c r="X142" s="94" t="s">
        <v>136</v>
      </c>
      <c r="Y142" s="38">
        <f t="shared" si="24"/>
        <v>-1.8000000272877514E-4</v>
      </c>
      <c r="Z142" s="70">
        <f>(Y142-F142)*(-1)</f>
        <v>100494.16018000001</v>
      </c>
      <c r="AC142" s="38"/>
      <c r="AD142" s="38"/>
    </row>
    <row r="143" spans="1:30" ht="38.25" customHeight="1" x14ac:dyDescent="0.2">
      <c r="A143" s="39">
        <v>2929</v>
      </c>
      <c r="B143" s="29" t="s">
        <v>157</v>
      </c>
      <c r="C143" s="58"/>
      <c r="D143" s="58"/>
      <c r="E143" s="33"/>
      <c r="F143" s="33">
        <f>9065.03+2046.74</f>
        <v>11111.77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2046.7360000000003</v>
      </c>
      <c r="M143" s="33">
        <f t="shared" si="23"/>
        <v>2046.7360000000003</v>
      </c>
      <c r="N143" s="34">
        <v>9105.2199999999993</v>
      </c>
      <c r="O143" s="34">
        <v>9005.4659999999985</v>
      </c>
      <c r="P143" s="56">
        <f t="shared" si="29"/>
        <v>98.904430645278197</v>
      </c>
      <c r="Q143" s="57"/>
      <c r="R143" s="33"/>
      <c r="S143" s="33">
        <v>9065.0300000000007</v>
      </c>
      <c r="T143" s="33">
        <v>0</v>
      </c>
      <c r="U143" s="61">
        <v>0</v>
      </c>
      <c r="V143" s="61">
        <v>0</v>
      </c>
      <c r="W143" s="36">
        <f t="shared" si="31"/>
        <v>0</v>
      </c>
      <c r="X143" s="94">
        <v>55.02</v>
      </c>
      <c r="Y143" s="83">
        <f t="shared" si="24"/>
        <v>3.9999999989959178E-3</v>
      </c>
      <c r="Z143" s="70"/>
      <c r="AC143" s="38"/>
      <c r="AD143" s="38"/>
    </row>
    <row r="144" spans="1:30" ht="26.25" customHeight="1" x14ac:dyDescent="0.2">
      <c r="A144" s="39">
        <v>2988</v>
      </c>
      <c r="B144" s="29" t="s">
        <v>104</v>
      </c>
      <c r="C144" s="58"/>
      <c r="D144" s="58"/>
      <c r="E144" s="32">
        <f>M144+S144+W144</f>
        <v>43065.253590000008</v>
      </c>
      <c r="F144" s="33">
        <v>43065.25</v>
      </c>
      <c r="G144" s="33">
        <v>0</v>
      </c>
      <c r="H144" s="33">
        <v>595</v>
      </c>
      <c r="I144" s="33">
        <v>0</v>
      </c>
      <c r="J144" s="33">
        <v>198</v>
      </c>
      <c r="K144" s="33">
        <v>37273.593590000004</v>
      </c>
      <c r="L144" s="33">
        <v>4935.66</v>
      </c>
      <c r="M144" s="33">
        <f t="shared" si="23"/>
        <v>43002.253590000008</v>
      </c>
      <c r="N144" s="34">
        <v>63</v>
      </c>
      <c r="O144" s="34">
        <v>0</v>
      </c>
      <c r="P144" s="56">
        <f t="shared" si="29"/>
        <v>0</v>
      </c>
      <c r="Q144" s="57">
        <v>0</v>
      </c>
      <c r="R144" s="33">
        <f>N144+Q144</f>
        <v>63</v>
      </c>
      <c r="S144" s="33">
        <f t="shared" si="32"/>
        <v>63</v>
      </c>
      <c r="T144" s="33">
        <v>0</v>
      </c>
      <c r="U144" s="61">
        <v>0</v>
      </c>
      <c r="V144" s="61">
        <v>0</v>
      </c>
      <c r="W144" s="36">
        <f t="shared" si="31"/>
        <v>0</v>
      </c>
      <c r="X144" s="37">
        <v>58.9</v>
      </c>
      <c r="Y144" s="38">
        <f t="shared" si="24"/>
        <v>-3.5900000075343996E-3</v>
      </c>
      <c r="Z144" s="70"/>
      <c r="AC144" s="38"/>
      <c r="AD144" s="38"/>
    </row>
    <row r="145" spans="1:30" ht="38.25" customHeight="1" x14ac:dyDescent="0.2">
      <c r="A145" s="39">
        <v>2990</v>
      </c>
      <c r="B145" s="29" t="s">
        <v>201</v>
      </c>
      <c r="C145" s="58"/>
      <c r="D145" s="58"/>
      <c r="E145" s="32"/>
      <c r="F145" s="33">
        <v>22161.73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f t="shared" si="23"/>
        <v>0</v>
      </c>
      <c r="N145" s="34">
        <v>3014.73</v>
      </c>
      <c r="O145" s="34">
        <v>0</v>
      </c>
      <c r="P145" s="56">
        <f t="shared" si="29"/>
        <v>0</v>
      </c>
      <c r="Q145" s="57"/>
      <c r="R145" s="33"/>
      <c r="S145" s="33">
        <f t="shared" si="32"/>
        <v>3014.73</v>
      </c>
      <c r="T145" s="33">
        <v>19147</v>
      </c>
      <c r="U145" s="61">
        <v>0</v>
      </c>
      <c r="V145" s="61">
        <v>0</v>
      </c>
      <c r="W145" s="36">
        <f t="shared" si="31"/>
        <v>19147</v>
      </c>
      <c r="X145" s="37">
        <v>90</v>
      </c>
      <c r="Y145" s="38">
        <f t="shared" si="24"/>
        <v>0</v>
      </c>
      <c r="Z145" s="70"/>
      <c r="AC145" s="38"/>
      <c r="AD145" s="38"/>
    </row>
    <row r="146" spans="1:30" ht="26.25" customHeight="1" x14ac:dyDescent="0.2">
      <c r="A146" s="39">
        <v>2991</v>
      </c>
      <c r="B146" s="29" t="s">
        <v>202</v>
      </c>
      <c r="C146" s="58"/>
      <c r="D146" s="58"/>
      <c r="E146" s="32"/>
      <c r="F146" s="33">
        <v>26787.190000000002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f t="shared" si="23"/>
        <v>0</v>
      </c>
      <c r="N146" s="34">
        <v>4435.1900000000005</v>
      </c>
      <c r="O146" s="34">
        <v>0</v>
      </c>
      <c r="P146" s="56">
        <f t="shared" si="29"/>
        <v>0</v>
      </c>
      <c r="Q146" s="57"/>
      <c r="R146" s="33"/>
      <c r="S146" s="33">
        <f t="shared" si="32"/>
        <v>4435.1900000000005</v>
      </c>
      <c r="T146" s="33">
        <v>22352</v>
      </c>
      <c r="U146" s="61">
        <v>0</v>
      </c>
      <c r="V146" s="61">
        <v>0</v>
      </c>
      <c r="W146" s="36">
        <f t="shared" si="31"/>
        <v>22352</v>
      </c>
      <c r="X146" s="37">
        <v>90</v>
      </c>
      <c r="Y146" s="38">
        <f t="shared" si="24"/>
        <v>0</v>
      </c>
      <c r="Z146" s="70"/>
      <c r="AC146" s="38"/>
      <c r="AD146" s="38"/>
    </row>
    <row r="147" spans="1:30" ht="34.5" customHeight="1" x14ac:dyDescent="0.2">
      <c r="A147" s="39">
        <v>2992</v>
      </c>
      <c r="B147" s="29" t="s">
        <v>203</v>
      </c>
      <c r="C147" s="58"/>
      <c r="D147" s="58"/>
      <c r="E147" s="32"/>
      <c r="F147" s="33">
        <v>20694.29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f t="shared" si="23"/>
        <v>0</v>
      </c>
      <c r="N147" s="34">
        <v>6881.29</v>
      </c>
      <c r="O147" s="34">
        <v>0</v>
      </c>
      <c r="P147" s="56">
        <f t="shared" si="29"/>
        <v>0</v>
      </c>
      <c r="Q147" s="57"/>
      <c r="R147" s="33"/>
      <c r="S147" s="33">
        <f t="shared" si="32"/>
        <v>6881.29</v>
      </c>
      <c r="T147" s="33">
        <v>13813</v>
      </c>
      <c r="U147" s="61">
        <v>0</v>
      </c>
      <c r="V147" s="61">
        <v>0</v>
      </c>
      <c r="W147" s="36">
        <f t="shared" si="31"/>
        <v>13813</v>
      </c>
      <c r="X147" s="37">
        <v>90</v>
      </c>
      <c r="Y147" s="38">
        <f t="shared" si="24"/>
        <v>0</v>
      </c>
      <c r="Z147" s="70"/>
      <c r="AC147" s="38"/>
      <c r="AD147" s="38"/>
    </row>
    <row r="148" spans="1:30" ht="26.25" customHeight="1" x14ac:dyDescent="0.2">
      <c r="A148" s="39">
        <v>2993</v>
      </c>
      <c r="B148" s="29" t="s">
        <v>204</v>
      </c>
      <c r="C148" s="58"/>
      <c r="D148" s="58"/>
      <c r="E148" s="32"/>
      <c r="F148" s="33">
        <v>28404.17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f t="shared" si="23"/>
        <v>0</v>
      </c>
      <c r="N148" s="34">
        <v>8582.17</v>
      </c>
      <c r="O148" s="34">
        <v>0</v>
      </c>
      <c r="P148" s="56">
        <f t="shared" si="29"/>
        <v>0</v>
      </c>
      <c r="Q148" s="57"/>
      <c r="R148" s="33"/>
      <c r="S148" s="33">
        <f t="shared" si="32"/>
        <v>8582.17</v>
      </c>
      <c r="T148" s="33">
        <v>19822</v>
      </c>
      <c r="U148" s="61">
        <v>0</v>
      </c>
      <c r="V148" s="61">
        <v>0</v>
      </c>
      <c r="W148" s="36">
        <f t="shared" si="31"/>
        <v>19822</v>
      </c>
      <c r="X148" s="37">
        <v>90</v>
      </c>
      <c r="Y148" s="38">
        <f t="shared" si="24"/>
        <v>0</v>
      </c>
      <c r="Z148" s="70"/>
      <c r="AC148" s="38"/>
      <c r="AD148" s="38"/>
    </row>
    <row r="149" spans="1:30" ht="26.25" customHeight="1" x14ac:dyDescent="0.2">
      <c r="A149" s="39">
        <v>2994</v>
      </c>
      <c r="B149" s="29" t="s">
        <v>205</v>
      </c>
      <c r="C149" s="58"/>
      <c r="D149" s="58"/>
      <c r="E149" s="32"/>
      <c r="F149" s="33">
        <v>46697.18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f t="shared" si="23"/>
        <v>0</v>
      </c>
      <c r="N149" s="34">
        <v>6245.18</v>
      </c>
      <c r="O149" s="34">
        <v>0</v>
      </c>
      <c r="P149" s="56">
        <f t="shared" si="29"/>
        <v>0</v>
      </c>
      <c r="Q149" s="57"/>
      <c r="R149" s="33"/>
      <c r="S149" s="33">
        <f t="shared" si="32"/>
        <v>6245.18</v>
      </c>
      <c r="T149" s="33">
        <v>40452</v>
      </c>
      <c r="U149" s="61">
        <v>0</v>
      </c>
      <c r="V149" s="61">
        <v>0</v>
      </c>
      <c r="W149" s="36">
        <f t="shared" si="31"/>
        <v>40452</v>
      </c>
      <c r="X149" s="37">
        <v>90</v>
      </c>
      <c r="Y149" s="38">
        <f t="shared" si="24"/>
        <v>0</v>
      </c>
      <c r="Z149" s="70"/>
      <c r="AC149" s="38"/>
      <c r="AD149" s="38"/>
    </row>
    <row r="150" spans="1:30" ht="26.25" customHeight="1" x14ac:dyDescent="0.2">
      <c r="A150" s="39">
        <v>2995</v>
      </c>
      <c r="B150" s="29" t="s">
        <v>206</v>
      </c>
      <c r="C150" s="58"/>
      <c r="D150" s="58"/>
      <c r="E150" s="32"/>
      <c r="F150" s="33">
        <v>5449.41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f t="shared" si="23"/>
        <v>0</v>
      </c>
      <c r="N150" s="34">
        <v>5449.41</v>
      </c>
      <c r="O150" s="34">
        <v>0</v>
      </c>
      <c r="P150" s="56">
        <f t="shared" si="29"/>
        <v>0</v>
      </c>
      <c r="Q150" s="57"/>
      <c r="R150" s="33"/>
      <c r="S150" s="33">
        <f t="shared" si="32"/>
        <v>5449.41</v>
      </c>
      <c r="T150" s="33">
        <v>0</v>
      </c>
      <c r="U150" s="61">
        <v>0</v>
      </c>
      <c r="V150" s="61">
        <v>0</v>
      </c>
      <c r="W150" s="36">
        <f t="shared" si="31"/>
        <v>0</v>
      </c>
      <c r="X150" s="37">
        <v>90</v>
      </c>
      <c r="Y150" s="38">
        <f t="shared" si="24"/>
        <v>0</v>
      </c>
      <c r="Z150" s="70"/>
      <c r="AC150" s="38"/>
      <c r="AD150" s="38"/>
    </row>
    <row r="151" spans="1:30" ht="26.25" customHeight="1" x14ac:dyDescent="0.2">
      <c r="A151" s="39">
        <v>2996</v>
      </c>
      <c r="B151" s="29" t="s">
        <v>207</v>
      </c>
      <c r="C151" s="58"/>
      <c r="D151" s="58"/>
      <c r="E151" s="32"/>
      <c r="F151" s="33">
        <v>54220.11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f t="shared" si="23"/>
        <v>0</v>
      </c>
      <c r="N151" s="34">
        <v>4929.1099999999997</v>
      </c>
      <c r="O151" s="34">
        <v>0</v>
      </c>
      <c r="P151" s="56">
        <f t="shared" si="29"/>
        <v>0</v>
      </c>
      <c r="Q151" s="57"/>
      <c r="R151" s="33"/>
      <c r="S151" s="33">
        <f t="shared" si="32"/>
        <v>4929.1099999999997</v>
      </c>
      <c r="T151" s="33">
        <v>49291</v>
      </c>
      <c r="U151" s="61">
        <v>0</v>
      </c>
      <c r="V151" s="61">
        <v>0</v>
      </c>
      <c r="W151" s="36">
        <f t="shared" si="31"/>
        <v>49291</v>
      </c>
      <c r="X151" s="37">
        <v>90</v>
      </c>
      <c r="Y151" s="38">
        <f t="shared" si="24"/>
        <v>0</v>
      </c>
      <c r="Z151" s="70"/>
      <c r="AC151" s="38"/>
      <c r="AD151" s="38"/>
    </row>
    <row r="152" spans="1:30" ht="51.75" customHeight="1" x14ac:dyDescent="0.2">
      <c r="A152" s="39">
        <v>2997</v>
      </c>
      <c r="B152" s="29" t="s">
        <v>208</v>
      </c>
      <c r="C152" s="58"/>
      <c r="D152" s="58"/>
      <c r="E152" s="32"/>
      <c r="F152" s="33">
        <v>30801.48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f t="shared" si="23"/>
        <v>0</v>
      </c>
      <c r="N152" s="34">
        <v>5139.4800000000005</v>
      </c>
      <c r="O152" s="34">
        <v>0</v>
      </c>
      <c r="P152" s="56">
        <f t="shared" si="29"/>
        <v>0</v>
      </c>
      <c r="Q152" s="57"/>
      <c r="R152" s="33"/>
      <c r="S152" s="33">
        <f t="shared" si="32"/>
        <v>5139.4800000000005</v>
      </c>
      <c r="T152" s="33">
        <v>25662</v>
      </c>
      <c r="U152" s="61">
        <v>0</v>
      </c>
      <c r="V152" s="61">
        <v>0</v>
      </c>
      <c r="W152" s="36">
        <f t="shared" si="31"/>
        <v>25662</v>
      </c>
      <c r="X152" s="37">
        <v>90</v>
      </c>
      <c r="Y152" s="38">
        <f t="shared" si="24"/>
        <v>0</v>
      </c>
      <c r="Z152" s="70"/>
      <c r="AC152" s="38"/>
      <c r="AD152" s="38"/>
    </row>
    <row r="153" spans="1:30" ht="26.25" customHeight="1" x14ac:dyDescent="0.2">
      <c r="A153" s="39">
        <v>2998</v>
      </c>
      <c r="B153" s="29" t="s">
        <v>209</v>
      </c>
      <c r="C153" s="58"/>
      <c r="D153" s="58"/>
      <c r="E153" s="32"/>
      <c r="F153" s="33">
        <v>5360.61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f t="shared" si="23"/>
        <v>0</v>
      </c>
      <c r="N153" s="34">
        <v>5360.61</v>
      </c>
      <c r="O153" s="34">
        <v>0</v>
      </c>
      <c r="P153" s="56">
        <f t="shared" si="29"/>
        <v>0</v>
      </c>
      <c r="Q153" s="57"/>
      <c r="R153" s="33"/>
      <c r="S153" s="33">
        <f t="shared" si="32"/>
        <v>5360.61</v>
      </c>
      <c r="T153" s="33">
        <v>0</v>
      </c>
      <c r="U153" s="61">
        <v>0</v>
      </c>
      <c r="V153" s="61">
        <v>0</v>
      </c>
      <c r="W153" s="36">
        <f t="shared" si="31"/>
        <v>0</v>
      </c>
      <c r="X153" s="37">
        <v>90</v>
      </c>
      <c r="Y153" s="38">
        <f t="shared" si="24"/>
        <v>0</v>
      </c>
      <c r="Z153" s="70"/>
      <c r="AC153" s="38"/>
      <c r="AD153" s="38"/>
    </row>
    <row r="154" spans="1:30" ht="26.25" customHeight="1" x14ac:dyDescent="0.2">
      <c r="A154" s="39">
        <v>2999</v>
      </c>
      <c r="B154" s="29" t="s">
        <v>210</v>
      </c>
      <c r="C154" s="58"/>
      <c r="D154" s="58"/>
      <c r="E154" s="32"/>
      <c r="F154" s="33">
        <v>31339.11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f t="shared" si="23"/>
        <v>0</v>
      </c>
      <c r="N154" s="34">
        <v>4826.1100000000006</v>
      </c>
      <c r="O154" s="34">
        <v>0</v>
      </c>
      <c r="P154" s="56">
        <f t="shared" si="29"/>
        <v>0</v>
      </c>
      <c r="Q154" s="57"/>
      <c r="R154" s="33"/>
      <c r="S154" s="33">
        <f t="shared" si="32"/>
        <v>4826.1100000000006</v>
      </c>
      <c r="T154" s="33">
        <v>26513</v>
      </c>
      <c r="U154" s="61">
        <v>0</v>
      </c>
      <c r="V154" s="61">
        <v>0</v>
      </c>
      <c r="W154" s="36">
        <f t="shared" si="31"/>
        <v>26513</v>
      </c>
      <c r="X154" s="37">
        <v>90</v>
      </c>
      <c r="Y154" s="38">
        <f t="shared" si="24"/>
        <v>0</v>
      </c>
      <c r="Z154" s="70"/>
      <c r="AC154" s="38"/>
      <c r="AD154" s="38"/>
    </row>
    <row r="155" spans="1:30" ht="39.75" customHeight="1" x14ac:dyDescent="0.2">
      <c r="A155" s="39">
        <v>3000</v>
      </c>
      <c r="B155" s="29" t="s">
        <v>211</v>
      </c>
      <c r="C155" s="58"/>
      <c r="D155" s="58"/>
      <c r="E155" s="32"/>
      <c r="F155" s="33">
        <v>53385.88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f t="shared" si="23"/>
        <v>0</v>
      </c>
      <c r="N155" s="34">
        <v>6601.88</v>
      </c>
      <c r="O155" s="34">
        <v>0</v>
      </c>
      <c r="P155" s="56">
        <f t="shared" si="29"/>
        <v>0</v>
      </c>
      <c r="Q155" s="57"/>
      <c r="R155" s="33"/>
      <c r="S155" s="33">
        <f t="shared" si="32"/>
        <v>6601.88</v>
      </c>
      <c r="T155" s="33">
        <v>46784</v>
      </c>
      <c r="U155" s="61">
        <v>0</v>
      </c>
      <c r="V155" s="61">
        <v>0</v>
      </c>
      <c r="W155" s="36">
        <f t="shared" si="31"/>
        <v>46784</v>
      </c>
      <c r="X155" s="37">
        <v>90</v>
      </c>
      <c r="Y155" s="38">
        <f t="shared" si="24"/>
        <v>0</v>
      </c>
      <c r="Z155" s="70"/>
      <c r="AC155" s="38"/>
      <c r="AD155" s="38"/>
    </row>
    <row r="156" spans="1:30" ht="39.75" customHeight="1" x14ac:dyDescent="0.2">
      <c r="A156" s="39">
        <v>3001</v>
      </c>
      <c r="B156" s="29" t="s">
        <v>212</v>
      </c>
      <c r="C156" s="58"/>
      <c r="D156" s="58"/>
      <c r="E156" s="32"/>
      <c r="F156" s="33">
        <v>14162.46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f t="shared" si="23"/>
        <v>0</v>
      </c>
      <c r="N156" s="34">
        <v>4287.46</v>
      </c>
      <c r="O156" s="34">
        <v>0</v>
      </c>
      <c r="P156" s="56">
        <f t="shared" si="29"/>
        <v>0</v>
      </c>
      <c r="Q156" s="57"/>
      <c r="R156" s="33"/>
      <c r="S156" s="33">
        <f t="shared" si="32"/>
        <v>4287.46</v>
      </c>
      <c r="T156" s="33">
        <v>9875</v>
      </c>
      <c r="U156" s="61">
        <v>0</v>
      </c>
      <c r="V156" s="61">
        <v>0</v>
      </c>
      <c r="W156" s="36">
        <f t="shared" si="31"/>
        <v>9875</v>
      </c>
      <c r="X156" s="37">
        <v>90</v>
      </c>
      <c r="Y156" s="38">
        <f t="shared" si="24"/>
        <v>0</v>
      </c>
      <c r="Z156" s="70"/>
      <c r="AC156" s="38"/>
      <c r="AD156" s="38"/>
    </row>
    <row r="157" spans="1:30" ht="26.25" customHeight="1" x14ac:dyDescent="0.2">
      <c r="A157" s="39">
        <v>3002</v>
      </c>
      <c r="B157" s="29" t="s">
        <v>213</v>
      </c>
      <c r="C157" s="58"/>
      <c r="D157" s="58"/>
      <c r="E157" s="32"/>
      <c r="F157" s="33">
        <v>5244.82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f t="shared" si="23"/>
        <v>0</v>
      </c>
      <c r="N157" s="34">
        <v>5244.82</v>
      </c>
      <c r="O157" s="34">
        <v>0</v>
      </c>
      <c r="P157" s="56">
        <f t="shared" si="29"/>
        <v>0</v>
      </c>
      <c r="Q157" s="57"/>
      <c r="R157" s="33"/>
      <c r="S157" s="33">
        <f t="shared" si="32"/>
        <v>5244.82</v>
      </c>
      <c r="T157" s="33">
        <v>0</v>
      </c>
      <c r="U157" s="61">
        <v>0</v>
      </c>
      <c r="V157" s="61">
        <v>0</v>
      </c>
      <c r="W157" s="36">
        <f t="shared" si="31"/>
        <v>0</v>
      </c>
      <c r="X157" s="37">
        <v>90</v>
      </c>
      <c r="Y157" s="38">
        <f t="shared" si="24"/>
        <v>0</v>
      </c>
      <c r="Z157" s="70"/>
      <c r="AC157" s="38"/>
      <c r="AD157" s="38"/>
    </row>
    <row r="158" spans="1:30" ht="26.25" customHeight="1" x14ac:dyDescent="0.2">
      <c r="A158" s="39">
        <v>3003</v>
      </c>
      <c r="B158" s="29" t="s">
        <v>214</v>
      </c>
      <c r="C158" s="58"/>
      <c r="D158" s="58"/>
      <c r="E158" s="32"/>
      <c r="F158" s="33">
        <v>12957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f t="shared" si="23"/>
        <v>0</v>
      </c>
      <c r="N158" s="34">
        <v>3240</v>
      </c>
      <c r="O158" s="34">
        <v>0</v>
      </c>
      <c r="P158" s="56">
        <f t="shared" si="29"/>
        <v>0</v>
      </c>
      <c r="Q158" s="57"/>
      <c r="R158" s="33"/>
      <c r="S158" s="33">
        <f t="shared" si="32"/>
        <v>3240</v>
      </c>
      <c r="T158" s="33">
        <v>9717</v>
      </c>
      <c r="U158" s="61">
        <v>0</v>
      </c>
      <c r="V158" s="61">
        <v>0</v>
      </c>
      <c r="W158" s="36">
        <f t="shared" si="31"/>
        <v>9717</v>
      </c>
      <c r="X158" s="37">
        <v>90</v>
      </c>
      <c r="Y158" s="38">
        <f t="shared" si="24"/>
        <v>0</v>
      </c>
      <c r="Z158" s="70"/>
      <c r="AC158" s="38"/>
      <c r="AD158" s="38"/>
    </row>
    <row r="159" spans="1:30" ht="26.25" customHeight="1" x14ac:dyDescent="0.2">
      <c r="A159" s="39">
        <v>3004</v>
      </c>
      <c r="B159" s="29" t="s">
        <v>215</v>
      </c>
      <c r="C159" s="58"/>
      <c r="D159" s="58"/>
      <c r="E159" s="32"/>
      <c r="F159" s="33">
        <v>13761.02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f t="shared" si="23"/>
        <v>0</v>
      </c>
      <c r="N159" s="34">
        <v>5251.02</v>
      </c>
      <c r="O159" s="34">
        <v>0</v>
      </c>
      <c r="P159" s="56">
        <f t="shared" si="29"/>
        <v>0</v>
      </c>
      <c r="Q159" s="57"/>
      <c r="R159" s="33"/>
      <c r="S159" s="33">
        <f t="shared" si="32"/>
        <v>5251.02</v>
      </c>
      <c r="T159" s="33">
        <v>8510</v>
      </c>
      <c r="U159" s="61">
        <v>0</v>
      </c>
      <c r="V159" s="61">
        <v>0</v>
      </c>
      <c r="W159" s="36">
        <f t="shared" si="31"/>
        <v>8510</v>
      </c>
      <c r="X159" s="37">
        <v>90</v>
      </c>
      <c r="Y159" s="38">
        <f t="shared" si="24"/>
        <v>0</v>
      </c>
      <c r="Z159" s="70"/>
      <c r="AC159" s="38"/>
      <c r="AD159" s="38"/>
    </row>
    <row r="160" spans="1:30" ht="26.25" customHeight="1" x14ac:dyDescent="0.2">
      <c r="A160" s="39">
        <v>3005</v>
      </c>
      <c r="B160" s="29" t="s">
        <v>216</v>
      </c>
      <c r="C160" s="58"/>
      <c r="D160" s="58"/>
      <c r="E160" s="32"/>
      <c r="F160" s="33">
        <v>12632.32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f t="shared" si="23"/>
        <v>0</v>
      </c>
      <c r="N160" s="34">
        <v>5077.32</v>
      </c>
      <c r="O160" s="34">
        <v>0</v>
      </c>
      <c r="P160" s="56">
        <f t="shared" si="29"/>
        <v>0</v>
      </c>
      <c r="Q160" s="57"/>
      <c r="R160" s="33"/>
      <c r="S160" s="33">
        <f t="shared" si="32"/>
        <v>5077.32</v>
      </c>
      <c r="T160" s="33">
        <v>7555</v>
      </c>
      <c r="U160" s="61">
        <v>0</v>
      </c>
      <c r="V160" s="61">
        <v>0</v>
      </c>
      <c r="W160" s="36">
        <f t="shared" si="31"/>
        <v>7555</v>
      </c>
      <c r="X160" s="37">
        <v>90</v>
      </c>
      <c r="Y160" s="38">
        <f t="shared" si="24"/>
        <v>0</v>
      </c>
      <c r="Z160" s="70"/>
      <c r="AC160" s="38"/>
      <c r="AD160" s="38"/>
    </row>
    <row r="161" spans="1:30" ht="26.25" customHeight="1" x14ac:dyDescent="0.2">
      <c r="A161" s="39">
        <v>3006</v>
      </c>
      <c r="B161" s="29" t="s">
        <v>217</v>
      </c>
      <c r="C161" s="58"/>
      <c r="D161" s="58"/>
      <c r="E161" s="32"/>
      <c r="F161" s="33">
        <v>29512.46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f t="shared" si="23"/>
        <v>0</v>
      </c>
      <c r="N161" s="34">
        <v>4683.46</v>
      </c>
      <c r="O161" s="34">
        <v>0</v>
      </c>
      <c r="P161" s="56">
        <f t="shared" si="29"/>
        <v>0</v>
      </c>
      <c r="Q161" s="57"/>
      <c r="R161" s="33"/>
      <c r="S161" s="33">
        <f t="shared" si="32"/>
        <v>4683.46</v>
      </c>
      <c r="T161" s="33">
        <v>24829</v>
      </c>
      <c r="U161" s="61">
        <v>0</v>
      </c>
      <c r="V161" s="61">
        <v>0</v>
      </c>
      <c r="W161" s="36">
        <f t="shared" si="31"/>
        <v>24829</v>
      </c>
      <c r="X161" s="37">
        <v>90</v>
      </c>
      <c r="Y161" s="38">
        <f t="shared" si="24"/>
        <v>0</v>
      </c>
      <c r="Z161" s="70"/>
      <c r="AC161" s="38"/>
      <c r="AD161" s="38"/>
    </row>
    <row r="162" spans="1:30" ht="26.25" customHeight="1" x14ac:dyDescent="0.2">
      <c r="A162" s="39">
        <v>3007</v>
      </c>
      <c r="B162" s="29" t="s">
        <v>218</v>
      </c>
      <c r="C162" s="58"/>
      <c r="D162" s="58"/>
      <c r="E162" s="32"/>
      <c r="F162" s="33">
        <v>14465.05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f t="shared" si="23"/>
        <v>0</v>
      </c>
      <c r="N162" s="34">
        <v>5315.05</v>
      </c>
      <c r="O162" s="34">
        <v>0</v>
      </c>
      <c r="P162" s="56">
        <f t="shared" si="29"/>
        <v>0</v>
      </c>
      <c r="Q162" s="57"/>
      <c r="R162" s="33"/>
      <c r="S162" s="33">
        <f t="shared" si="32"/>
        <v>5315.05</v>
      </c>
      <c r="T162" s="33">
        <v>9150</v>
      </c>
      <c r="U162" s="61">
        <v>0</v>
      </c>
      <c r="V162" s="61">
        <v>0</v>
      </c>
      <c r="W162" s="36">
        <f t="shared" si="31"/>
        <v>9150</v>
      </c>
      <c r="X162" s="37">
        <v>90</v>
      </c>
      <c r="Y162" s="38">
        <f t="shared" si="24"/>
        <v>0</v>
      </c>
      <c r="Z162" s="70"/>
      <c r="AC162" s="38"/>
      <c r="AD162" s="38"/>
    </row>
    <row r="163" spans="1:30" ht="26.25" customHeight="1" x14ac:dyDescent="0.2">
      <c r="A163" s="39">
        <v>3008</v>
      </c>
      <c r="B163" s="29" t="s">
        <v>219</v>
      </c>
      <c r="C163" s="58"/>
      <c r="D163" s="58"/>
      <c r="E163" s="32"/>
      <c r="F163" s="33">
        <v>5008.54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f t="shared" si="23"/>
        <v>0</v>
      </c>
      <c r="N163" s="34">
        <v>5008.54</v>
      </c>
      <c r="O163" s="34">
        <v>0</v>
      </c>
      <c r="P163" s="56">
        <f t="shared" si="29"/>
        <v>0</v>
      </c>
      <c r="Q163" s="57"/>
      <c r="R163" s="33"/>
      <c r="S163" s="33">
        <f t="shared" si="32"/>
        <v>5008.54</v>
      </c>
      <c r="T163" s="33">
        <v>0</v>
      </c>
      <c r="U163" s="61">
        <v>0</v>
      </c>
      <c r="V163" s="61">
        <v>0</v>
      </c>
      <c r="W163" s="36">
        <f t="shared" si="31"/>
        <v>0</v>
      </c>
      <c r="X163" s="37">
        <v>90</v>
      </c>
      <c r="Y163" s="38">
        <f t="shared" si="24"/>
        <v>0</v>
      </c>
      <c r="Z163" s="70"/>
      <c r="AC163" s="38"/>
      <c r="AD163" s="38"/>
    </row>
    <row r="164" spans="1:30" ht="26.25" customHeight="1" x14ac:dyDescent="0.2">
      <c r="A164" s="39">
        <v>3009</v>
      </c>
      <c r="B164" s="29" t="s">
        <v>220</v>
      </c>
      <c r="C164" s="58"/>
      <c r="D164" s="58"/>
      <c r="E164" s="32"/>
      <c r="F164" s="33">
        <v>19337.059999999998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f t="shared" si="23"/>
        <v>0</v>
      </c>
      <c r="N164" s="34">
        <v>6789.0600000000013</v>
      </c>
      <c r="O164" s="34">
        <v>0</v>
      </c>
      <c r="P164" s="56">
        <f t="shared" si="29"/>
        <v>0</v>
      </c>
      <c r="Q164" s="57"/>
      <c r="R164" s="33"/>
      <c r="S164" s="33">
        <f t="shared" si="32"/>
        <v>6789.0600000000013</v>
      </c>
      <c r="T164" s="33">
        <v>12548</v>
      </c>
      <c r="U164" s="61">
        <v>0</v>
      </c>
      <c r="V164" s="61">
        <v>0</v>
      </c>
      <c r="W164" s="36">
        <f t="shared" si="31"/>
        <v>12548</v>
      </c>
      <c r="X164" s="37">
        <v>90</v>
      </c>
      <c r="Y164" s="38">
        <f t="shared" si="24"/>
        <v>0</v>
      </c>
      <c r="Z164" s="70"/>
      <c r="AC164" s="38"/>
      <c r="AD164" s="38"/>
    </row>
    <row r="165" spans="1:30" ht="26.25" customHeight="1" x14ac:dyDescent="0.2">
      <c r="A165" s="39">
        <v>3010</v>
      </c>
      <c r="B165" s="29" t="s">
        <v>221</v>
      </c>
      <c r="C165" s="58"/>
      <c r="D165" s="58"/>
      <c r="E165" s="32"/>
      <c r="F165" s="33">
        <v>6057.8899999999994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f t="shared" si="23"/>
        <v>0</v>
      </c>
      <c r="N165" s="34">
        <v>6057.8899999999994</v>
      </c>
      <c r="O165" s="34">
        <v>0</v>
      </c>
      <c r="P165" s="56">
        <f t="shared" si="29"/>
        <v>0</v>
      </c>
      <c r="Q165" s="57"/>
      <c r="R165" s="33"/>
      <c r="S165" s="33">
        <f t="shared" si="32"/>
        <v>6057.8899999999994</v>
      </c>
      <c r="T165" s="33">
        <v>0</v>
      </c>
      <c r="U165" s="61">
        <v>0</v>
      </c>
      <c r="V165" s="61">
        <v>0</v>
      </c>
      <c r="W165" s="36">
        <f t="shared" si="31"/>
        <v>0</v>
      </c>
      <c r="X165" s="37">
        <v>90</v>
      </c>
      <c r="Y165" s="38">
        <f t="shared" si="24"/>
        <v>0</v>
      </c>
      <c r="Z165" s="70"/>
      <c r="AC165" s="38"/>
      <c r="AD165" s="38"/>
    </row>
    <row r="166" spans="1:30" ht="39.75" customHeight="1" x14ac:dyDescent="0.2">
      <c r="A166" s="39">
        <v>3011</v>
      </c>
      <c r="B166" s="29" t="s">
        <v>222</v>
      </c>
      <c r="C166" s="58"/>
      <c r="D166" s="58"/>
      <c r="E166" s="32"/>
      <c r="F166" s="33">
        <v>11345.44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f t="shared" si="23"/>
        <v>0</v>
      </c>
      <c r="N166" s="34">
        <v>5031.4400000000005</v>
      </c>
      <c r="O166" s="34">
        <v>0</v>
      </c>
      <c r="P166" s="56">
        <f t="shared" si="29"/>
        <v>0</v>
      </c>
      <c r="Q166" s="57"/>
      <c r="R166" s="33"/>
      <c r="S166" s="33">
        <f t="shared" si="32"/>
        <v>5031.4400000000005</v>
      </c>
      <c r="T166" s="33">
        <v>6314</v>
      </c>
      <c r="U166" s="61">
        <v>0</v>
      </c>
      <c r="V166" s="61">
        <v>0</v>
      </c>
      <c r="W166" s="36">
        <f t="shared" si="31"/>
        <v>6314</v>
      </c>
      <c r="X166" s="37">
        <v>90</v>
      </c>
      <c r="Y166" s="38">
        <f t="shared" si="24"/>
        <v>0</v>
      </c>
      <c r="Z166" s="70"/>
      <c r="AC166" s="38"/>
      <c r="AD166" s="38"/>
    </row>
    <row r="167" spans="1:30" ht="26.25" customHeight="1" x14ac:dyDescent="0.2">
      <c r="A167" s="39">
        <v>3012</v>
      </c>
      <c r="B167" s="29" t="s">
        <v>223</v>
      </c>
      <c r="C167" s="58"/>
      <c r="D167" s="58"/>
      <c r="E167" s="32"/>
      <c r="F167" s="33">
        <v>6106.04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f t="shared" si="23"/>
        <v>0</v>
      </c>
      <c r="N167" s="34">
        <v>6106.04</v>
      </c>
      <c r="O167" s="34">
        <v>0</v>
      </c>
      <c r="P167" s="56">
        <f t="shared" si="29"/>
        <v>0</v>
      </c>
      <c r="Q167" s="57"/>
      <c r="R167" s="33"/>
      <c r="S167" s="33">
        <f t="shared" ref="S167:S182" si="36">N167</f>
        <v>6106.04</v>
      </c>
      <c r="T167" s="33">
        <v>0</v>
      </c>
      <c r="U167" s="61">
        <v>0</v>
      </c>
      <c r="V167" s="61">
        <v>0</v>
      </c>
      <c r="W167" s="36">
        <f t="shared" si="31"/>
        <v>0</v>
      </c>
      <c r="X167" s="37">
        <v>90</v>
      </c>
      <c r="Y167" s="38">
        <f t="shared" si="24"/>
        <v>0</v>
      </c>
      <c r="Z167" s="70"/>
      <c r="AC167" s="38"/>
      <c r="AD167" s="38"/>
    </row>
    <row r="168" spans="1:30" ht="26.25" customHeight="1" x14ac:dyDescent="0.2">
      <c r="A168" s="39">
        <v>3013</v>
      </c>
      <c r="B168" s="29" t="s">
        <v>224</v>
      </c>
      <c r="C168" s="58"/>
      <c r="D168" s="58"/>
      <c r="E168" s="32"/>
      <c r="F168" s="33">
        <v>9148.7200000000012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f t="shared" si="23"/>
        <v>0</v>
      </c>
      <c r="N168" s="34">
        <v>5985.72</v>
      </c>
      <c r="O168" s="34">
        <v>0</v>
      </c>
      <c r="P168" s="56">
        <f t="shared" si="29"/>
        <v>0</v>
      </c>
      <c r="Q168" s="57"/>
      <c r="R168" s="33"/>
      <c r="S168" s="33">
        <f t="shared" si="36"/>
        <v>5985.72</v>
      </c>
      <c r="T168" s="33">
        <v>3163</v>
      </c>
      <c r="U168" s="61">
        <v>0</v>
      </c>
      <c r="V168" s="61">
        <v>0</v>
      </c>
      <c r="W168" s="36">
        <f t="shared" si="31"/>
        <v>3163</v>
      </c>
      <c r="X168" s="37">
        <v>90</v>
      </c>
      <c r="Y168" s="38">
        <f t="shared" si="24"/>
        <v>0</v>
      </c>
      <c r="Z168" s="70"/>
      <c r="AC168" s="38"/>
      <c r="AD168" s="38"/>
    </row>
    <row r="169" spans="1:30" ht="26.25" customHeight="1" x14ac:dyDescent="0.2">
      <c r="A169" s="39">
        <v>3014</v>
      </c>
      <c r="B169" s="29" t="s">
        <v>225</v>
      </c>
      <c r="C169" s="58"/>
      <c r="D169" s="58"/>
      <c r="E169" s="32"/>
      <c r="F169" s="33">
        <v>4493.83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f t="shared" si="23"/>
        <v>0</v>
      </c>
      <c r="N169" s="34">
        <v>4493.83</v>
      </c>
      <c r="O169" s="34">
        <v>0</v>
      </c>
      <c r="P169" s="56">
        <f t="shared" si="29"/>
        <v>0</v>
      </c>
      <c r="Q169" s="57"/>
      <c r="R169" s="33"/>
      <c r="S169" s="33">
        <f t="shared" si="36"/>
        <v>4493.83</v>
      </c>
      <c r="T169" s="33">
        <v>0</v>
      </c>
      <c r="U169" s="61">
        <v>0</v>
      </c>
      <c r="V169" s="61">
        <v>0</v>
      </c>
      <c r="W169" s="36">
        <f t="shared" si="31"/>
        <v>0</v>
      </c>
      <c r="X169" s="37">
        <v>90</v>
      </c>
      <c r="Y169" s="38">
        <f t="shared" si="24"/>
        <v>0</v>
      </c>
      <c r="Z169" s="70"/>
      <c r="AC169" s="38"/>
      <c r="AD169" s="38"/>
    </row>
    <row r="170" spans="1:30" ht="26.25" customHeight="1" x14ac:dyDescent="0.2">
      <c r="A170" s="39">
        <v>3015</v>
      </c>
      <c r="B170" s="29" t="s">
        <v>226</v>
      </c>
      <c r="C170" s="58"/>
      <c r="D170" s="58"/>
      <c r="E170" s="32"/>
      <c r="F170" s="33">
        <v>4126.8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f t="shared" si="23"/>
        <v>0</v>
      </c>
      <c r="N170" s="34">
        <v>4126.8</v>
      </c>
      <c r="O170" s="34">
        <v>0</v>
      </c>
      <c r="P170" s="56">
        <f t="shared" si="29"/>
        <v>0</v>
      </c>
      <c r="Q170" s="57"/>
      <c r="R170" s="33"/>
      <c r="S170" s="33">
        <f t="shared" si="36"/>
        <v>4126.8</v>
      </c>
      <c r="T170" s="33">
        <v>0</v>
      </c>
      <c r="U170" s="61">
        <v>0</v>
      </c>
      <c r="V170" s="61">
        <v>0</v>
      </c>
      <c r="W170" s="36">
        <f t="shared" si="31"/>
        <v>0</v>
      </c>
      <c r="X170" s="37">
        <v>90</v>
      </c>
      <c r="Y170" s="38">
        <f t="shared" si="24"/>
        <v>0</v>
      </c>
      <c r="Z170" s="70"/>
      <c r="AC170" s="38"/>
      <c r="AD170" s="38"/>
    </row>
    <row r="171" spans="1:30" ht="26.25" customHeight="1" x14ac:dyDescent="0.2">
      <c r="A171" s="39">
        <v>3016</v>
      </c>
      <c r="B171" s="29" t="s">
        <v>227</v>
      </c>
      <c r="C171" s="58"/>
      <c r="D171" s="58"/>
      <c r="E171" s="32"/>
      <c r="F171" s="33">
        <v>8482.2200000000012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f t="shared" si="23"/>
        <v>0</v>
      </c>
      <c r="N171" s="34">
        <v>5045.22</v>
      </c>
      <c r="O171" s="34">
        <v>0</v>
      </c>
      <c r="P171" s="56">
        <f t="shared" si="29"/>
        <v>0</v>
      </c>
      <c r="Q171" s="57"/>
      <c r="R171" s="33"/>
      <c r="S171" s="33">
        <f t="shared" si="36"/>
        <v>5045.22</v>
      </c>
      <c r="T171" s="33">
        <v>3437</v>
      </c>
      <c r="U171" s="61">
        <v>0</v>
      </c>
      <c r="V171" s="61">
        <v>0</v>
      </c>
      <c r="W171" s="36">
        <f t="shared" si="31"/>
        <v>3437</v>
      </c>
      <c r="X171" s="37">
        <v>90</v>
      </c>
      <c r="Y171" s="38">
        <f t="shared" si="24"/>
        <v>0</v>
      </c>
      <c r="Z171" s="70"/>
      <c r="AC171" s="38"/>
      <c r="AD171" s="38"/>
    </row>
    <row r="172" spans="1:30" ht="26.25" customHeight="1" x14ac:dyDescent="0.2">
      <c r="A172" s="39">
        <v>3017</v>
      </c>
      <c r="B172" s="29" t="s">
        <v>228</v>
      </c>
      <c r="C172" s="58"/>
      <c r="D172" s="58"/>
      <c r="E172" s="32"/>
      <c r="F172" s="33">
        <v>14412.51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f t="shared" si="23"/>
        <v>0</v>
      </c>
      <c r="N172" s="34">
        <v>4448.51</v>
      </c>
      <c r="O172" s="34">
        <v>0</v>
      </c>
      <c r="P172" s="56">
        <f t="shared" si="29"/>
        <v>0</v>
      </c>
      <c r="Q172" s="57"/>
      <c r="R172" s="33"/>
      <c r="S172" s="33">
        <f t="shared" si="36"/>
        <v>4448.51</v>
      </c>
      <c r="T172" s="33">
        <v>9964</v>
      </c>
      <c r="U172" s="61">
        <v>0</v>
      </c>
      <c r="V172" s="61">
        <v>0</v>
      </c>
      <c r="W172" s="36">
        <f t="shared" si="31"/>
        <v>9964</v>
      </c>
      <c r="X172" s="37">
        <v>90</v>
      </c>
      <c r="Y172" s="38">
        <f t="shared" si="24"/>
        <v>0</v>
      </c>
      <c r="Z172" s="70"/>
      <c r="AC172" s="38"/>
      <c r="AD172" s="38"/>
    </row>
    <row r="173" spans="1:30" ht="26.25" customHeight="1" x14ac:dyDescent="0.2">
      <c r="A173" s="39">
        <v>3018</v>
      </c>
      <c r="B173" s="29" t="s">
        <v>229</v>
      </c>
      <c r="C173" s="58"/>
      <c r="D173" s="58"/>
      <c r="E173" s="32"/>
      <c r="F173" s="33">
        <v>6176.03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f t="shared" si="23"/>
        <v>0</v>
      </c>
      <c r="N173" s="34">
        <v>6176.0300000000007</v>
      </c>
      <c r="O173" s="34">
        <v>0</v>
      </c>
      <c r="P173" s="56">
        <f t="shared" si="29"/>
        <v>0</v>
      </c>
      <c r="Q173" s="57"/>
      <c r="R173" s="33"/>
      <c r="S173" s="33">
        <f t="shared" si="36"/>
        <v>6176.0300000000007</v>
      </c>
      <c r="T173" s="33">
        <v>0</v>
      </c>
      <c r="U173" s="61">
        <v>0</v>
      </c>
      <c r="V173" s="61">
        <v>0</v>
      </c>
      <c r="W173" s="36">
        <f t="shared" si="31"/>
        <v>0</v>
      </c>
      <c r="X173" s="37">
        <v>90</v>
      </c>
      <c r="Y173" s="38">
        <f t="shared" si="24"/>
        <v>0</v>
      </c>
      <c r="Z173" s="70"/>
      <c r="AC173" s="38"/>
      <c r="AD173" s="38"/>
    </row>
    <row r="174" spans="1:30" ht="26.25" customHeight="1" x14ac:dyDescent="0.2">
      <c r="A174" s="39">
        <v>3019</v>
      </c>
      <c r="B174" s="29" t="s">
        <v>230</v>
      </c>
      <c r="C174" s="58"/>
      <c r="D174" s="58"/>
      <c r="E174" s="32"/>
      <c r="F174" s="33">
        <v>19098.54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f t="shared" si="23"/>
        <v>0</v>
      </c>
      <c r="N174" s="34">
        <v>5963.5400000000009</v>
      </c>
      <c r="O174" s="34">
        <v>0</v>
      </c>
      <c r="P174" s="56">
        <f t="shared" si="29"/>
        <v>0</v>
      </c>
      <c r="Q174" s="57"/>
      <c r="R174" s="33"/>
      <c r="S174" s="33">
        <f t="shared" si="36"/>
        <v>5963.5400000000009</v>
      </c>
      <c r="T174" s="33">
        <v>13135</v>
      </c>
      <c r="U174" s="61">
        <v>0</v>
      </c>
      <c r="V174" s="61">
        <v>0</v>
      </c>
      <c r="W174" s="36">
        <f t="shared" si="31"/>
        <v>13135</v>
      </c>
      <c r="X174" s="37">
        <v>90</v>
      </c>
      <c r="Y174" s="38">
        <f t="shared" si="24"/>
        <v>0</v>
      </c>
      <c r="Z174" s="70"/>
      <c r="AC174" s="38"/>
      <c r="AD174" s="38"/>
    </row>
    <row r="175" spans="1:30" x14ac:dyDescent="0.2">
      <c r="A175" s="39">
        <v>3055</v>
      </c>
      <c r="B175" s="29" t="s">
        <v>78</v>
      </c>
      <c r="C175" s="30"/>
      <c r="D175" s="31"/>
      <c r="E175" s="33">
        <f>M175+S175+W175</f>
        <v>795.31999999999994</v>
      </c>
      <c r="F175" s="33">
        <v>795.31999999999994</v>
      </c>
      <c r="G175" s="33">
        <v>0</v>
      </c>
      <c r="H175" s="33">
        <v>0</v>
      </c>
      <c r="I175" s="33">
        <v>0</v>
      </c>
      <c r="J175" s="33">
        <v>0</v>
      </c>
      <c r="K175" s="33">
        <v>146.93</v>
      </c>
      <c r="L175" s="33">
        <v>147.75</v>
      </c>
      <c r="M175" s="33">
        <f t="shared" si="23"/>
        <v>294.68</v>
      </c>
      <c r="N175" s="34">
        <v>523.53</v>
      </c>
      <c r="O175" s="34">
        <v>290.18068999999997</v>
      </c>
      <c r="P175" s="56">
        <f t="shared" si="29"/>
        <v>55.427709968865202</v>
      </c>
      <c r="Q175" s="57">
        <v>63</v>
      </c>
      <c r="R175" s="33">
        <f>N175+Q175</f>
        <v>586.53</v>
      </c>
      <c r="S175" s="33">
        <v>500.64</v>
      </c>
      <c r="T175" s="33">
        <v>0</v>
      </c>
      <c r="U175" s="61">
        <v>0</v>
      </c>
      <c r="V175" s="33">
        <v>0</v>
      </c>
      <c r="W175" s="36">
        <f t="shared" si="31"/>
        <v>0</v>
      </c>
      <c r="X175" s="37">
        <v>100</v>
      </c>
      <c r="Y175" s="38">
        <f t="shared" si="24"/>
        <v>0</v>
      </c>
      <c r="Z175" s="70"/>
      <c r="AC175" s="38"/>
      <c r="AD175" s="38"/>
    </row>
    <row r="176" spans="1:30" ht="36" customHeight="1" x14ac:dyDescent="0.2">
      <c r="A176" s="39">
        <v>3056</v>
      </c>
      <c r="B176" s="29" t="s">
        <v>79</v>
      </c>
      <c r="C176" s="30"/>
      <c r="D176" s="31"/>
      <c r="E176" s="33">
        <f>M176+S176+W176</f>
        <v>450.04</v>
      </c>
      <c r="F176" s="33">
        <v>450.04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36.96</v>
      </c>
      <c r="M176" s="33">
        <f t="shared" si="23"/>
        <v>36.96</v>
      </c>
      <c r="N176" s="34">
        <v>413.08000000000004</v>
      </c>
      <c r="O176" s="34">
        <v>144.73944</v>
      </c>
      <c r="P176" s="56">
        <f t="shared" si="29"/>
        <v>35.039082018011037</v>
      </c>
      <c r="Q176" s="57">
        <v>61</v>
      </c>
      <c r="R176" s="33">
        <f>N176+Q176</f>
        <v>474.08000000000004</v>
      </c>
      <c r="S176" s="33">
        <f t="shared" si="36"/>
        <v>413.08000000000004</v>
      </c>
      <c r="T176" s="33">
        <v>0</v>
      </c>
      <c r="U176" s="61">
        <v>0</v>
      </c>
      <c r="V176" s="33">
        <v>0</v>
      </c>
      <c r="W176" s="36">
        <f t="shared" si="31"/>
        <v>0</v>
      </c>
      <c r="X176" s="37">
        <v>100</v>
      </c>
      <c r="Y176" s="38">
        <f t="shared" ref="Y176:Y224" si="37">F176-(M176+S176+W176)</f>
        <v>0</v>
      </c>
      <c r="Z176" s="70"/>
      <c r="AC176" s="38"/>
      <c r="AD176" s="38"/>
    </row>
    <row r="177" spans="1:30" ht="51" customHeight="1" x14ac:dyDescent="0.2">
      <c r="A177" s="39">
        <v>3057</v>
      </c>
      <c r="B177" s="29" t="s">
        <v>80</v>
      </c>
      <c r="C177" s="30"/>
      <c r="D177" s="31"/>
      <c r="E177" s="33">
        <f>M177+S177+W177</f>
        <v>733.08</v>
      </c>
      <c r="F177" s="33">
        <v>733.07999999999993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217.47</v>
      </c>
      <c r="M177" s="33">
        <f t="shared" ref="M177:M221" si="38">SUM(G177:L177)</f>
        <v>217.47</v>
      </c>
      <c r="N177" s="34">
        <v>515.61</v>
      </c>
      <c r="O177" s="34">
        <v>304.28068000000002</v>
      </c>
      <c r="P177" s="56">
        <f t="shared" si="29"/>
        <v>59.013727429646444</v>
      </c>
      <c r="Q177" s="57">
        <v>56</v>
      </c>
      <c r="R177" s="33">
        <f>N177+Q177</f>
        <v>571.61</v>
      </c>
      <c r="S177" s="33">
        <f t="shared" si="36"/>
        <v>515.61</v>
      </c>
      <c r="T177" s="33">
        <v>0</v>
      </c>
      <c r="U177" s="61">
        <v>0</v>
      </c>
      <c r="V177" s="33">
        <v>0</v>
      </c>
      <c r="W177" s="36">
        <f t="shared" si="31"/>
        <v>0</v>
      </c>
      <c r="X177" s="37">
        <v>100</v>
      </c>
      <c r="Y177" s="38">
        <f t="shared" si="37"/>
        <v>0</v>
      </c>
      <c r="Z177" s="70"/>
      <c r="AC177" s="38"/>
      <c r="AD177" s="38"/>
    </row>
    <row r="178" spans="1:30" x14ac:dyDescent="0.2">
      <c r="A178" s="39">
        <v>3058</v>
      </c>
      <c r="B178" s="29" t="s">
        <v>129</v>
      </c>
      <c r="C178" s="69"/>
      <c r="D178" s="58"/>
      <c r="E178" s="33"/>
      <c r="F178" s="33">
        <v>547.29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0.32</v>
      </c>
      <c r="M178" s="33">
        <f t="shared" si="38"/>
        <v>0.32</v>
      </c>
      <c r="N178" s="34">
        <v>473.96999999999997</v>
      </c>
      <c r="O178" s="34">
        <v>189.73971</v>
      </c>
      <c r="P178" s="56">
        <f t="shared" si="29"/>
        <v>40.032008354959174</v>
      </c>
      <c r="Q178" s="57"/>
      <c r="R178" s="33"/>
      <c r="S178" s="33">
        <f t="shared" si="36"/>
        <v>473.96999999999997</v>
      </c>
      <c r="T178" s="33">
        <v>73</v>
      </c>
      <c r="U178" s="61">
        <v>0</v>
      </c>
      <c r="V178" s="33">
        <v>0</v>
      </c>
      <c r="W178" s="36">
        <f t="shared" si="31"/>
        <v>73</v>
      </c>
      <c r="X178" s="37">
        <v>100</v>
      </c>
      <c r="Y178" s="38">
        <f t="shared" si="37"/>
        <v>0</v>
      </c>
      <c r="Z178" s="70"/>
      <c r="AC178" s="38"/>
      <c r="AD178" s="38"/>
    </row>
    <row r="179" spans="1:30" ht="22.5" x14ac:dyDescent="0.2">
      <c r="A179" s="39">
        <v>3059</v>
      </c>
      <c r="B179" s="29" t="s">
        <v>130</v>
      </c>
      <c r="C179" s="69"/>
      <c r="D179" s="58"/>
      <c r="E179" s="33"/>
      <c r="F179" s="33">
        <v>737.25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53.122459999999997</v>
      </c>
      <c r="M179" s="33">
        <f t="shared" si="38"/>
        <v>53.122459999999997</v>
      </c>
      <c r="N179" s="78">
        <v>641.10000000000014</v>
      </c>
      <c r="O179" s="78">
        <v>153.88184999999999</v>
      </c>
      <c r="P179" s="56">
        <f t="shared" si="29"/>
        <v>24.00278427702386</v>
      </c>
      <c r="Q179" s="79"/>
      <c r="R179" s="33"/>
      <c r="S179" s="33">
        <v>588.13</v>
      </c>
      <c r="T179" s="33">
        <v>96</v>
      </c>
      <c r="U179" s="61">
        <v>0</v>
      </c>
      <c r="V179" s="33">
        <v>0</v>
      </c>
      <c r="W179" s="36">
        <f t="shared" si="31"/>
        <v>96</v>
      </c>
      <c r="X179" s="37">
        <v>100</v>
      </c>
      <c r="Y179" s="38">
        <f t="shared" si="37"/>
        <v>-2.4600000000418731E-3</v>
      </c>
      <c r="Z179" s="70"/>
      <c r="AC179" s="38"/>
      <c r="AD179" s="38"/>
    </row>
    <row r="180" spans="1:30" x14ac:dyDescent="0.2">
      <c r="A180" s="39">
        <v>3060</v>
      </c>
      <c r="B180" s="29" t="s">
        <v>171</v>
      </c>
      <c r="C180" s="69"/>
      <c r="D180" s="58"/>
      <c r="E180" s="33"/>
      <c r="F180" s="33">
        <v>1612.33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f t="shared" si="38"/>
        <v>0</v>
      </c>
      <c r="N180" s="78">
        <v>1189.33</v>
      </c>
      <c r="O180" s="78">
        <v>485.84222</v>
      </c>
      <c r="P180" s="56">
        <f t="shared" si="29"/>
        <v>40.850076934072128</v>
      </c>
      <c r="Q180" s="79"/>
      <c r="R180" s="33"/>
      <c r="S180" s="33">
        <f t="shared" si="36"/>
        <v>1189.33</v>
      </c>
      <c r="T180" s="33">
        <v>423</v>
      </c>
      <c r="U180" s="61">
        <v>0</v>
      </c>
      <c r="V180" s="33">
        <v>0</v>
      </c>
      <c r="W180" s="36">
        <f t="shared" si="31"/>
        <v>423</v>
      </c>
      <c r="X180" s="37">
        <v>75</v>
      </c>
      <c r="Y180" s="38">
        <f t="shared" si="37"/>
        <v>0</v>
      </c>
      <c r="Z180" s="70"/>
      <c r="AC180" s="38"/>
      <c r="AD180" s="38"/>
    </row>
    <row r="181" spans="1:30" ht="27" customHeight="1" x14ac:dyDescent="0.2">
      <c r="A181" s="39">
        <v>3061</v>
      </c>
      <c r="B181" s="29" t="s">
        <v>241</v>
      </c>
      <c r="C181" s="69"/>
      <c r="D181" s="58"/>
      <c r="E181" s="33"/>
      <c r="F181" s="33">
        <v>1000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f t="shared" si="38"/>
        <v>0</v>
      </c>
      <c r="N181" s="34">
        <v>424</v>
      </c>
      <c r="O181" s="34">
        <v>0</v>
      </c>
      <c r="P181" s="56">
        <f>O181/N181*100</f>
        <v>0</v>
      </c>
      <c r="Q181" s="79"/>
      <c r="R181" s="33"/>
      <c r="S181" s="33">
        <f t="shared" si="36"/>
        <v>424</v>
      </c>
      <c r="T181" s="33">
        <v>576</v>
      </c>
      <c r="U181" s="61">
        <v>0</v>
      </c>
      <c r="V181" s="33">
        <v>0</v>
      </c>
      <c r="W181" s="36">
        <f t="shared" si="31"/>
        <v>576</v>
      </c>
      <c r="X181" s="37">
        <v>100</v>
      </c>
      <c r="Y181" s="38">
        <f t="shared" si="37"/>
        <v>0</v>
      </c>
      <c r="Z181" s="70"/>
      <c r="AC181" s="38"/>
      <c r="AD181" s="38"/>
    </row>
    <row r="182" spans="1:30" ht="26.25" customHeight="1" x14ac:dyDescent="0.2">
      <c r="A182" s="39">
        <v>3121</v>
      </c>
      <c r="B182" s="29" t="s">
        <v>131</v>
      </c>
      <c r="C182" s="58"/>
      <c r="D182" s="58"/>
      <c r="E182" s="32"/>
      <c r="F182" s="33">
        <v>431.30999999999995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128.41</v>
      </c>
      <c r="M182" s="33">
        <f t="shared" si="38"/>
        <v>128.41</v>
      </c>
      <c r="N182" s="34">
        <v>263.90000000000003</v>
      </c>
      <c r="O182" s="34">
        <v>48.97334</v>
      </c>
      <c r="P182" s="56">
        <f>O182/N182*100</f>
        <v>18.557536945812807</v>
      </c>
      <c r="Q182" s="57"/>
      <c r="R182" s="33"/>
      <c r="S182" s="33">
        <f t="shared" si="36"/>
        <v>263.90000000000003</v>
      </c>
      <c r="T182" s="33">
        <v>39</v>
      </c>
      <c r="U182" s="61">
        <v>0</v>
      </c>
      <c r="V182" s="33">
        <v>0</v>
      </c>
      <c r="W182" s="36">
        <f t="shared" si="31"/>
        <v>39</v>
      </c>
      <c r="X182" s="37">
        <v>100</v>
      </c>
      <c r="Y182" s="38">
        <f t="shared" si="37"/>
        <v>0</v>
      </c>
      <c r="Z182" s="70"/>
      <c r="AC182" s="38"/>
      <c r="AD182" s="38"/>
    </row>
    <row r="183" spans="1:30" ht="37.5" customHeight="1" x14ac:dyDescent="0.2">
      <c r="A183" s="39">
        <v>1811.1813</v>
      </c>
      <c r="B183" s="29" t="s">
        <v>81</v>
      </c>
      <c r="C183" s="80"/>
      <c r="D183" s="81"/>
      <c r="E183" s="82">
        <v>67439.539999999994</v>
      </c>
      <c r="F183" s="33">
        <f>M183+S183+W183</f>
        <v>68304.480709999989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67836.980709999989</v>
      </c>
      <c r="M183" s="33">
        <f>SUM(G183:L183)</f>
        <v>67836.980709999989</v>
      </c>
      <c r="N183" s="34">
        <v>11517.400000000001</v>
      </c>
      <c r="O183" s="34">
        <v>11517.389290000001</v>
      </c>
      <c r="P183" s="56">
        <f>O183/N183*100</f>
        <v>99.999907010262731</v>
      </c>
      <c r="Q183" s="57">
        <v>6860.29</v>
      </c>
      <c r="R183" s="33">
        <f>N183+Q183</f>
        <v>18377.690000000002</v>
      </c>
      <c r="S183" s="135">
        <v>467.5</v>
      </c>
      <c r="T183" s="33">
        <v>0</v>
      </c>
      <c r="U183" s="61">
        <v>0</v>
      </c>
      <c r="V183" s="33">
        <v>0</v>
      </c>
      <c r="W183" s="36">
        <f>SUM(T183:V183)</f>
        <v>0</v>
      </c>
      <c r="X183" s="42" t="s">
        <v>16</v>
      </c>
      <c r="Y183" s="38">
        <f>F183-(M183+S183+W183)</f>
        <v>0</v>
      </c>
      <c r="Z183" s="70"/>
      <c r="AC183" s="38"/>
      <c r="AD183" s="38"/>
    </row>
    <row r="184" spans="1:30" ht="36" customHeight="1" x14ac:dyDescent="0.2">
      <c r="A184" s="39">
        <v>8013</v>
      </c>
      <c r="B184" s="29" t="s">
        <v>184</v>
      </c>
      <c r="C184" s="80"/>
      <c r="D184" s="81"/>
      <c r="E184" s="82">
        <v>67439.539999999994</v>
      </c>
      <c r="F184" s="33">
        <f>M184+S184+W184</f>
        <v>224.95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f>SUM(G184:L184)</f>
        <v>0</v>
      </c>
      <c r="N184" s="34">
        <v>224.95000000000002</v>
      </c>
      <c r="O184" s="34">
        <v>224.94495999999998</v>
      </c>
      <c r="P184" s="56">
        <f>O184/N184*100</f>
        <v>99.997759502111563</v>
      </c>
      <c r="Q184" s="57">
        <v>6860.29</v>
      </c>
      <c r="R184" s="33">
        <f>N184+Q184</f>
        <v>7085.24</v>
      </c>
      <c r="S184" s="136">
        <v>224.95</v>
      </c>
      <c r="T184" s="33">
        <v>0</v>
      </c>
      <c r="U184" s="61">
        <v>0</v>
      </c>
      <c r="V184" s="33">
        <v>0</v>
      </c>
      <c r="W184" s="36">
        <f t="shared" si="31"/>
        <v>0</v>
      </c>
      <c r="X184" s="42" t="s">
        <v>16</v>
      </c>
      <c r="Y184" s="38">
        <f t="shared" si="37"/>
        <v>0</v>
      </c>
      <c r="Z184" s="84"/>
      <c r="AC184" s="38"/>
      <c r="AD184" s="38"/>
    </row>
    <row r="185" spans="1:30" ht="26.25" hidden="1" customHeight="1" x14ac:dyDescent="0.2">
      <c r="A185" s="51"/>
      <c r="B185" s="29" t="s">
        <v>140</v>
      </c>
      <c r="C185" s="58"/>
      <c r="D185" s="58"/>
      <c r="E185" s="33"/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124">
        <v>0</v>
      </c>
      <c r="O185" s="34">
        <v>0</v>
      </c>
      <c r="P185" s="78">
        <v>0</v>
      </c>
      <c r="Q185" s="85">
        <v>6860.29</v>
      </c>
      <c r="R185" s="33">
        <f>N185+Q185</f>
        <v>6860.29</v>
      </c>
      <c r="S185" s="33">
        <v>0</v>
      </c>
      <c r="T185" s="33">
        <v>0</v>
      </c>
      <c r="U185" s="33">
        <v>0</v>
      </c>
      <c r="V185" s="33">
        <v>0</v>
      </c>
      <c r="W185" s="36">
        <f t="shared" si="31"/>
        <v>0</v>
      </c>
      <c r="X185" s="86" t="s">
        <v>16</v>
      </c>
      <c r="Y185" s="38">
        <f t="shared" si="37"/>
        <v>0</v>
      </c>
      <c r="Z185" s="84"/>
      <c r="AC185" s="38"/>
      <c r="AD185" s="38"/>
    </row>
    <row r="186" spans="1:30" s="49" customFormat="1" ht="19.5" customHeight="1" x14ac:dyDescent="0.2">
      <c r="A186" s="43"/>
      <c r="B186" s="44" t="s">
        <v>82</v>
      </c>
      <c r="C186" s="45"/>
      <c r="D186" s="46"/>
      <c r="E186" s="47">
        <f t="shared" ref="E186:O186" si="39">SUM(E187:E205)</f>
        <v>1103570.9529899999</v>
      </c>
      <c r="F186" s="47">
        <f t="shared" si="39"/>
        <v>1692723.3360000001</v>
      </c>
      <c r="G186" s="47">
        <f t="shared" si="39"/>
        <v>0</v>
      </c>
      <c r="H186" s="47">
        <f t="shared" si="39"/>
        <v>13751.941000000001</v>
      </c>
      <c r="I186" s="47">
        <f t="shared" si="39"/>
        <v>1292.2399999999998</v>
      </c>
      <c r="J186" s="47">
        <f t="shared" si="39"/>
        <v>53328.311000000009</v>
      </c>
      <c r="K186" s="47">
        <f t="shared" si="39"/>
        <v>199248.85885999998</v>
      </c>
      <c r="L186" s="47">
        <f t="shared" si="39"/>
        <v>334651.93679000007</v>
      </c>
      <c r="M186" s="47">
        <f t="shared" si="39"/>
        <v>602273.28765000007</v>
      </c>
      <c r="N186" s="47">
        <f t="shared" si="39"/>
        <v>439066.05000000005</v>
      </c>
      <c r="O186" s="47">
        <f t="shared" si="39"/>
        <v>288171.61622999999</v>
      </c>
      <c r="P186" s="47">
        <f>O186/N186*100</f>
        <v>65.632862351803325</v>
      </c>
      <c r="Q186" s="47">
        <f t="shared" ref="Q186:W186" si="40">SUM(Q187:Q205)</f>
        <v>-14459.150000000001</v>
      </c>
      <c r="R186" s="47">
        <f t="shared" si="40"/>
        <v>251971.7</v>
      </c>
      <c r="S186" s="47">
        <f t="shared" si="40"/>
        <v>439066.0400000001</v>
      </c>
      <c r="T186" s="47">
        <f t="shared" si="40"/>
        <v>651384</v>
      </c>
      <c r="U186" s="47">
        <f t="shared" si="40"/>
        <v>0</v>
      </c>
      <c r="V186" s="47">
        <f t="shared" si="40"/>
        <v>0</v>
      </c>
      <c r="W186" s="47">
        <f t="shared" si="40"/>
        <v>651384</v>
      </c>
      <c r="X186" s="48" t="s">
        <v>16</v>
      </c>
      <c r="Y186" s="138"/>
      <c r="Z186" s="138"/>
      <c r="AC186" s="50"/>
      <c r="AD186" s="50"/>
    </row>
    <row r="187" spans="1:30" ht="27" customHeight="1" x14ac:dyDescent="0.2">
      <c r="A187" s="39">
        <v>2523</v>
      </c>
      <c r="B187" s="29" t="s">
        <v>83</v>
      </c>
      <c r="C187" s="69" t="s">
        <v>17</v>
      </c>
      <c r="D187" s="58" t="s">
        <v>18</v>
      </c>
      <c r="E187" s="33">
        <f>M187+S187+W187</f>
        <v>176001.49100000001</v>
      </c>
      <c r="F187" s="33">
        <v>176001.49099999998</v>
      </c>
      <c r="G187" s="33">
        <v>0</v>
      </c>
      <c r="H187" s="33">
        <v>28.181000000000001</v>
      </c>
      <c r="I187" s="33">
        <v>382.25</v>
      </c>
      <c r="J187" s="33">
        <v>51847.62</v>
      </c>
      <c r="K187" s="33">
        <v>62003.73</v>
      </c>
      <c r="L187" s="33">
        <v>34664.639999999999</v>
      </c>
      <c r="M187" s="33">
        <f t="shared" si="38"/>
        <v>148926.421</v>
      </c>
      <c r="N187" s="78">
        <v>27075.07</v>
      </c>
      <c r="O187" s="78">
        <v>18809.45</v>
      </c>
      <c r="P187" s="78">
        <f>O187/N187*100</f>
        <v>69.471473203947397</v>
      </c>
      <c r="Q187" s="79">
        <v>-7600.26</v>
      </c>
      <c r="R187" s="33">
        <f>N187+Q187</f>
        <v>19474.809999999998</v>
      </c>
      <c r="S187" s="33">
        <f t="shared" ref="S187:S203" si="41">N187</f>
        <v>27075.07</v>
      </c>
      <c r="T187" s="33">
        <v>0</v>
      </c>
      <c r="U187" s="33">
        <v>0</v>
      </c>
      <c r="V187" s="33">
        <v>0</v>
      </c>
      <c r="W187" s="36">
        <f t="shared" ref="W187:W198" si="42">SUM(T187:V187)</f>
        <v>0</v>
      </c>
      <c r="X187" s="37">
        <v>92.5</v>
      </c>
      <c r="Y187" s="38">
        <f t="shared" si="37"/>
        <v>0</v>
      </c>
      <c r="Z187" s="70"/>
      <c r="AC187" s="38"/>
      <c r="AD187" s="38"/>
    </row>
    <row r="188" spans="1:30" ht="22.5" x14ac:dyDescent="0.2">
      <c r="A188" s="39">
        <v>2526</v>
      </c>
      <c r="B188" s="29" t="s">
        <v>84</v>
      </c>
      <c r="C188" s="69"/>
      <c r="D188" s="58"/>
      <c r="E188" s="33">
        <f>M188+S188+W188</f>
        <v>69753.089000000007</v>
      </c>
      <c r="F188" s="33">
        <v>69753.09</v>
      </c>
      <c r="G188" s="33">
        <v>0</v>
      </c>
      <c r="H188" s="33">
        <v>0</v>
      </c>
      <c r="I188" s="33">
        <v>0</v>
      </c>
      <c r="J188" s="33">
        <v>103.831</v>
      </c>
      <c r="K188" s="33">
        <v>541.86799999999994</v>
      </c>
      <c r="L188" s="33">
        <v>53697.36</v>
      </c>
      <c r="M188" s="33">
        <f t="shared" si="38"/>
        <v>54343.059000000001</v>
      </c>
      <c r="N188" s="78">
        <v>15410.03</v>
      </c>
      <c r="O188" s="78">
        <v>10131.464</v>
      </c>
      <c r="P188" s="78">
        <f t="shared" ref="P188:P202" si="43">O188/N188*100</f>
        <v>65.745907048850654</v>
      </c>
      <c r="Q188" s="79">
        <v>28547.11</v>
      </c>
      <c r="R188" s="33">
        <f>N188+Q188</f>
        <v>43957.14</v>
      </c>
      <c r="S188" s="33">
        <f t="shared" si="41"/>
        <v>15410.03</v>
      </c>
      <c r="T188" s="33">
        <v>0</v>
      </c>
      <c r="U188" s="33">
        <v>0</v>
      </c>
      <c r="V188" s="33">
        <v>0</v>
      </c>
      <c r="W188" s="36">
        <f t="shared" si="42"/>
        <v>0</v>
      </c>
      <c r="X188" s="37">
        <v>85</v>
      </c>
      <c r="Y188" s="38">
        <f t="shared" si="37"/>
        <v>9.9999998928979039E-4</v>
      </c>
      <c r="Z188" s="70"/>
      <c r="AC188" s="38"/>
      <c r="AD188" s="38"/>
    </row>
    <row r="189" spans="1:30" ht="22.5" x14ac:dyDescent="0.2">
      <c r="A189" s="39">
        <v>2527</v>
      </c>
      <c r="B189" s="29" t="s">
        <v>85</v>
      </c>
      <c r="C189" s="69"/>
      <c r="D189" s="58"/>
      <c r="E189" s="33">
        <f>M189+S189+W189</f>
        <v>477000.45188000001</v>
      </c>
      <c r="F189" s="33">
        <v>477000.44999999995</v>
      </c>
      <c r="G189" s="33">
        <v>0</v>
      </c>
      <c r="H189" s="33">
        <v>0</v>
      </c>
      <c r="I189" s="33">
        <v>909.64</v>
      </c>
      <c r="J189" s="33">
        <v>348.16</v>
      </c>
      <c r="K189" s="33">
        <v>8762.1885000000002</v>
      </c>
      <c r="L189" s="33">
        <v>37753.223379999996</v>
      </c>
      <c r="M189" s="33">
        <f t="shared" si="38"/>
        <v>47773.211879999995</v>
      </c>
      <c r="N189" s="78">
        <v>135000.24000000002</v>
      </c>
      <c r="O189" s="78">
        <v>82921.952139999979</v>
      </c>
      <c r="P189" s="78">
        <f t="shared" si="43"/>
        <v>61.423559054413509</v>
      </c>
      <c r="Q189" s="79">
        <v>-35406</v>
      </c>
      <c r="R189" s="33">
        <f>N189+Q189</f>
        <v>99594.24000000002</v>
      </c>
      <c r="S189" s="33">
        <f t="shared" si="41"/>
        <v>135000.24000000002</v>
      </c>
      <c r="T189" s="33">
        <v>294227</v>
      </c>
      <c r="U189" s="33">
        <v>0</v>
      </c>
      <c r="V189" s="33">
        <v>0</v>
      </c>
      <c r="W189" s="36">
        <f t="shared" si="42"/>
        <v>294227</v>
      </c>
      <c r="X189" s="77">
        <v>85</v>
      </c>
      <c r="Y189" s="38">
        <f t="shared" si="37"/>
        <v>-1.8800000543706119E-3</v>
      </c>
      <c r="Z189" s="70"/>
      <c r="AC189" s="38"/>
      <c r="AD189" s="38"/>
    </row>
    <row r="190" spans="1:30" ht="33.75" x14ac:dyDescent="0.2">
      <c r="A190" s="39">
        <v>2528</v>
      </c>
      <c r="B190" s="29" t="s">
        <v>103</v>
      </c>
      <c r="C190" s="69"/>
      <c r="D190" s="58"/>
      <c r="E190" s="33">
        <f>M190+S190+W190</f>
        <v>46319.88</v>
      </c>
      <c r="F190" s="33">
        <v>46319.88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319.88</v>
      </c>
      <c r="M190" s="33">
        <f t="shared" si="38"/>
        <v>319.88</v>
      </c>
      <c r="N190" s="78">
        <v>850</v>
      </c>
      <c r="O190" s="78">
        <v>0</v>
      </c>
      <c r="P190" s="78">
        <f t="shared" si="43"/>
        <v>0</v>
      </c>
      <c r="Q190" s="79"/>
      <c r="R190" s="33"/>
      <c r="S190" s="33">
        <f t="shared" si="41"/>
        <v>850</v>
      </c>
      <c r="T190" s="33">
        <v>45150</v>
      </c>
      <c r="U190" s="33">
        <v>0</v>
      </c>
      <c r="V190" s="33">
        <v>0</v>
      </c>
      <c r="W190" s="36">
        <f t="shared" si="42"/>
        <v>45150</v>
      </c>
      <c r="X190" s="37">
        <v>85</v>
      </c>
      <c r="Y190" s="38">
        <f t="shared" si="37"/>
        <v>0</v>
      </c>
      <c r="Z190" s="70"/>
      <c r="AC190" s="38"/>
      <c r="AD190" s="38"/>
    </row>
    <row r="191" spans="1:30" ht="25.5" customHeight="1" x14ac:dyDescent="0.2">
      <c r="A191" s="39">
        <v>2529</v>
      </c>
      <c r="B191" s="29" t="s">
        <v>243</v>
      </c>
      <c r="C191" s="69"/>
      <c r="D191" s="58"/>
      <c r="E191" s="33"/>
      <c r="F191" s="33">
        <v>44999.75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f t="shared" si="38"/>
        <v>0</v>
      </c>
      <c r="N191" s="78">
        <v>613.75</v>
      </c>
      <c r="O191" s="78">
        <v>220.22</v>
      </c>
      <c r="P191" s="78">
        <f t="shared" si="43"/>
        <v>35.881059063136455</v>
      </c>
      <c r="Q191" s="79"/>
      <c r="R191" s="33"/>
      <c r="S191" s="33">
        <f t="shared" si="41"/>
        <v>613.75</v>
      </c>
      <c r="T191" s="33">
        <v>44386</v>
      </c>
      <c r="U191" s="33">
        <v>0</v>
      </c>
      <c r="V191" s="33">
        <v>0</v>
      </c>
      <c r="W191" s="36">
        <f t="shared" si="42"/>
        <v>44386</v>
      </c>
      <c r="X191" s="37">
        <v>85</v>
      </c>
      <c r="Y191" s="38">
        <f t="shared" si="37"/>
        <v>0</v>
      </c>
      <c r="Z191" s="70"/>
      <c r="AC191" s="38"/>
      <c r="AD191" s="38"/>
    </row>
    <row r="192" spans="1:30" ht="24" customHeight="1" x14ac:dyDescent="0.2">
      <c r="A192" s="39">
        <v>2530</v>
      </c>
      <c r="B192" s="29" t="s">
        <v>172</v>
      </c>
      <c r="C192" s="69"/>
      <c r="D192" s="58"/>
      <c r="E192" s="33"/>
      <c r="F192" s="33">
        <v>295000.08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69166.080000000002</v>
      </c>
      <c r="M192" s="33">
        <f t="shared" si="38"/>
        <v>69166.080000000002</v>
      </c>
      <c r="N192" s="78">
        <v>131494</v>
      </c>
      <c r="O192" s="78">
        <v>68515.926999999981</v>
      </c>
      <c r="P192" s="78">
        <f t="shared" si="43"/>
        <v>52.105743988318842</v>
      </c>
      <c r="Q192" s="79"/>
      <c r="R192" s="33"/>
      <c r="S192" s="33">
        <f t="shared" si="41"/>
        <v>131494</v>
      </c>
      <c r="T192" s="33">
        <v>94340</v>
      </c>
      <c r="U192" s="33">
        <v>0</v>
      </c>
      <c r="V192" s="33">
        <v>0</v>
      </c>
      <c r="W192" s="36">
        <f t="shared" si="42"/>
        <v>94340</v>
      </c>
      <c r="X192" s="37">
        <v>85</v>
      </c>
      <c r="Y192" s="38">
        <f t="shared" si="37"/>
        <v>0</v>
      </c>
      <c r="Z192" s="70"/>
      <c r="AC192" s="38"/>
      <c r="AD192" s="38"/>
    </row>
    <row r="193" spans="1:30" x14ac:dyDescent="0.2">
      <c r="A193" s="39">
        <v>2531</v>
      </c>
      <c r="B193" s="29" t="s">
        <v>183</v>
      </c>
      <c r="C193" s="69"/>
      <c r="D193" s="58"/>
      <c r="E193" s="33"/>
      <c r="F193" s="33">
        <v>80199.75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f t="shared" si="38"/>
        <v>0</v>
      </c>
      <c r="N193" s="78">
        <v>1613.75</v>
      </c>
      <c r="O193" s="78">
        <v>223.85000000000002</v>
      </c>
      <c r="P193" s="78">
        <f t="shared" si="43"/>
        <v>13.871417505809452</v>
      </c>
      <c r="Q193" s="79"/>
      <c r="R193" s="33"/>
      <c r="S193" s="33">
        <f t="shared" si="41"/>
        <v>1613.75</v>
      </c>
      <c r="T193" s="33">
        <v>78586</v>
      </c>
      <c r="U193" s="33">
        <v>0</v>
      </c>
      <c r="V193" s="33">
        <v>0</v>
      </c>
      <c r="W193" s="36">
        <f t="shared" si="42"/>
        <v>78586</v>
      </c>
      <c r="X193" s="37">
        <v>85</v>
      </c>
      <c r="Y193" s="38">
        <f t="shared" si="37"/>
        <v>0</v>
      </c>
      <c r="Z193" s="70"/>
      <c r="AC193" s="38"/>
      <c r="AD193" s="38"/>
    </row>
    <row r="194" spans="1:30" ht="40.5" customHeight="1" x14ac:dyDescent="0.2">
      <c r="A194" s="39">
        <v>2535</v>
      </c>
      <c r="B194" s="29" t="s">
        <v>244</v>
      </c>
      <c r="C194" s="69"/>
      <c r="D194" s="58"/>
      <c r="E194" s="33"/>
      <c r="F194" s="33">
        <v>37000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f t="shared" si="38"/>
        <v>0</v>
      </c>
      <c r="N194" s="78">
        <v>1000</v>
      </c>
      <c r="O194" s="78">
        <v>83.641000000000005</v>
      </c>
      <c r="P194" s="78">
        <f t="shared" si="43"/>
        <v>8.3641000000000005</v>
      </c>
      <c r="Q194" s="79"/>
      <c r="R194" s="33"/>
      <c r="S194" s="33">
        <f t="shared" si="41"/>
        <v>1000</v>
      </c>
      <c r="T194" s="33">
        <v>36000</v>
      </c>
      <c r="U194" s="33">
        <v>0</v>
      </c>
      <c r="V194" s="33">
        <v>0</v>
      </c>
      <c r="W194" s="36">
        <f t="shared" si="42"/>
        <v>36000</v>
      </c>
      <c r="X194" s="37">
        <v>85</v>
      </c>
      <c r="Y194" s="38">
        <f t="shared" si="37"/>
        <v>0</v>
      </c>
      <c r="Z194" s="70"/>
      <c r="AC194" s="38"/>
      <c r="AD194" s="38"/>
    </row>
    <row r="195" spans="1:30" ht="26.25" customHeight="1" x14ac:dyDescent="0.2">
      <c r="A195" s="39">
        <v>2538</v>
      </c>
      <c r="B195" s="29" t="s">
        <v>239</v>
      </c>
      <c r="C195" s="69"/>
      <c r="D195" s="58"/>
      <c r="E195" s="33"/>
      <c r="F195" s="33">
        <v>25000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f t="shared" si="38"/>
        <v>0</v>
      </c>
      <c r="N195" s="78">
        <v>500</v>
      </c>
      <c r="O195" s="78">
        <v>0</v>
      </c>
      <c r="P195" s="78">
        <f t="shared" si="43"/>
        <v>0</v>
      </c>
      <c r="Q195" s="79"/>
      <c r="R195" s="33"/>
      <c r="S195" s="33">
        <f t="shared" si="41"/>
        <v>500</v>
      </c>
      <c r="T195" s="33">
        <v>24500</v>
      </c>
      <c r="U195" s="33">
        <v>0</v>
      </c>
      <c r="V195" s="33">
        <v>0</v>
      </c>
      <c r="W195" s="36">
        <f t="shared" si="42"/>
        <v>24500</v>
      </c>
      <c r="X195" s="37">
        <v>85</v>
      </c>
      <c r="Y195" s="38">
        <f t="shared" si="37"/>
        <v>0</v>
      </c>
      <c r="Z195" s="70"/>
      <c r="AC195" s="38"/>
      <c r="AD195" s="38"/>
    </row>
    <row r="196" spans="1:30" ht="34.5" customHeight="1" x14ac:dyDescent="0.2">
      <c r="A196" s="39">
        <v>2792</v>
      </c>
      <c r="B196" s="29" t="s">
        <v>86</v>
      </c>
      <c r="C196" s="69"/>
      <c r="D196" s="58"/>
      <c r="E196" s="33">
        <f>M196+S196+W196</f>
        <v>35720.11</v>
      </c>
      <c r="F196" s="33">
        <v>35720.11</v>
      </c>
      <c r="G196" s="33">
        <v>0</v>
      </c>
      <c r="H196" s="33">
        <v>0</v>
      </c>
      <c r="I196" s="33">
        <v>0</v>
      </c>
      <c r="J196" s="33">
        <v>82.32</v>
      </c>
      <c r="K196" s="33">
        <v>35.28</v>
      </c>
      <c r="L196" s="33">
        <v>907.51</v>
      </c>
      <c r="M196" s="33">
        <f t="shared" si="38"/>
        <v>1025.1099999999999</v>
      </c>
      <c r="N196" s="78">
        <v>500</v>
      </c>
      <c r="O196" s="78">
        <v>0</v>
      </c>
      <c r="P196" s="78">
        <f t="shared" si="43"/>
        <v>0</v>
      </c>
      <c r="Q196" s="79">
        <v>0</v>
      </c>
      <c r="R196" s="33">
        <f>N196+Q196</f>
        <v>500</v>
      </c>
      <c r="S196" s="33">
        <f t="shared" si="41"/>
        <v>500</v>
      </c>
      <c r="T196" s="33">
        <v>34195</v>
      </c>
      <c r="U196" s="33">
        <v>0</v>
      </c>
      <c r="V196" s="33">
        <v>0</v>
      </c>
      <c r="W196" s="36">
        <f t="shared" si="42"/>
        <v>34195</v>
      </c>
      <c r="X196" s="37">
        <v>85</v>
      </c>
      <c r="Y196" s="38">
        <f t="shared" si="37"/>
        <v>0</v>
      </c>
      <c r="Z196" s="70"/>
      <c r="AC196" s="38"/>
      <c r="AD196" s="38"/>
    </row>
    <row r="197" spans="1:30" ht="24.75" customHeight="1" x14ac:dyDescent="0.2">
      <c r="A197" s="141">
        <v>2793</v>
      </c>
      <c r="B197" s="29" t="s">
        <v>198</v>
      </c>
      <c r="C197" s="69"/>
      <c r="D197" s="58"/>
      <c r="E197" s="33"/>
      <c r="F197" s="33">
        <f>M197+S197+W197</f>
        <v>21868.11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459</v>
      </c>
      <c r="M197" s="33">
        <f t="shared" si="38"/>
        <v>459</v>
      </c>
      <c r="N197" s="78">
        <v>21409.11</v>
      </c>
      <c r="O197" s="78">
        <v>20009.631789999999</v>
      </c>
      <c r="P197" s="78">
        <f t="shared" si="43"/>
        <v>93.463164933058863</v>
      </c>
      <c r="Q197" s="79"/>
      <c r="R197" s="33"/>
      <c r="S197" s="33">
        <f t="shared" si="41"/>
        <v>21409.11</v>
      </c>
      <c r="T197" s="33">
        <v>0</v>
      </c>
      <c r="U197" s="33">
        <v>0</v>
      </c>
      <c r="V197" s="33">
        <v>0</v>
      </c>
      <c r="W197" s="36">
        <f t="shared" si="42"/>
        <v>0</v>
      </c>
      <c r="X197" s="37" t="s">
        <v>136</v>
      </c>
      <c r="Y197" s="38">
        <f t="shared" si="37"/>
        <v>0</v>
      </c>
      <c r="Z197" s="70"/>
      <c r="AC197" s="38"/>
      <c r="AD197" s="38"/>
    </row>
    <row r="198" spans="1:30" x14ac:dyDescent="0.2">
      <c r="A198" s="141">
        <v>2794</v>
      </c>
      <c r="B198" s="29" t="s">
        <v>240</v>
      </c>
      <c r="C198" s="69"/>
      <c r="D198" s="58"/>
      <c r="E198" s="33"/>
      <c r="F198" s="33">
        <f>M198+S198+W198</f>
        <v>14438.439999999999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f t="shared" si="38"/>
        <v>0</v>
      </c>
      <c r="N198" s="78">
        <v>14438.439999999999</v>
      </c>
      <c r="O198" s="78">
        <v>14438.430630000001</v>
      </c>
      <c r="P198" s="78">
        <f t="shared" si="43"/>
        <v>99.999935103792396</v>
      </c>
      <c r="Q198" s="79"/>
      <c r="R198" s="33"/>
      <c r="S198" s="33">
        <f t="shared" si="41"/>
        <v>14438.439999999999</v>
      </c>
      <c r="T198" s="33">
        <v>0</v>
      </c>
      <c r="U198" s="33">
        <v>0</v>
      </c>
      <c r="V198" s="33">
        <v>0</v>
      </c>
      <c r="W198" s="36">
        <f t="shared" si="42"/>
        <v>0</v>
      </c>
      <c r="X198" s="37" t="s">
        <v>136</v>
      </c>
      <c r="Y198" s="38">
        <f t="shared" si="37"/>
        <v>0</v>
      </c>
      <c r="Z198" s="70"/>
      <c r="AC198" s="38"/>
      <c r="AD198" s="38"/>
    </row>
    <row r="199" spans="1:30" ht="26.25" customHeight="1" x14ac:dyDescent="0.2">
      <c r="A199" s="39">
        <v>2916</v>
      </c>
      <c r="B199" s="29" t="s">
        <v>87</v>
      </c>
      <c r="C199" s="69" t="s">
        <v>77</v>
      </c>
      <c r="D199" s="58" t="s">
        <v>18</v>
      </c>
      <c r="E199" s="33">
        <f>M199+S199+W199</f>
        <v>152718.64814</v>
      </c>
      <c r="F199" s="33">
        <v>152718.65</v>
      </c>
      <c r="G199" s="33">
        <v>0</v>
      </c>
      <c r="H199" s="33">
        <v>13723.76</v>
      </c>
      <c r="I199" s="33">
        <v>0.35</v>
      </c>
      <c r="J199" s="33">
        <v>696.48</v>
      </c>
      <c r="K199" s="33">
        <v>61950.533170000002</v>
      </c>
      <c r="L199" s="33">
        <v>40982.644969999994</v>
      </c>
      <c r="M199" s="33">
        <f t="shared" si="38"/>
        <v>117353.76814</v>
      </c>
      <c r="N199" s="78">
        <v>35364.879999999997</v>
      </c>
      <c r="O199" s="78">
        <v>24457.673110000003</v>
      </c>
      <c r="P199" s="78">
        <f t="shared" si="43"/>
        <v>69.158083132192189</v>
      </c>
      <c r="Q199" s="79">
        <v>0</v>
      </c>
      <c r="R199" s="33">
        <f>N199+Q199</f>
        <v>35364.879999999997</v>
      </c>
      <c r="S199" s="33">
        <f t="shared" si="41"/>
        <v>35364.879999999997</v>
      </c>
      <c r="T199" s="33">
        <v>0</v>
      </c>
      <c r="U199" s="33">
        <v>0</v>
      </c>
      <c r="V199" s="33">
        <v>0</v>
      </c>
      <c r="W199" s="36">
        <f t="shared" ref="W199:W205" si="44">SUM(T199:V199)</f>
        <v>0</v>
      </c>
      <c r="X199" s="37" t="s">
        <v>136</v>
      </c>
      <c r="Y199" s="38">
        <f t="shared" si="37"/>
        <v>1.8599999893922359E-3</v>
      </c>
      <c r="Z199" s="70"/>
      <c r="AC199" s="38"/>
      <c r="AD199" s="38"/>
    </row>
    <row r="200" spans="1:30" ht="26.25" customHeight="1" x14ac:dyDescent="0.2">
      <c r="A200" s="39">
        <v>2918</v>
      </c>
      <c r="B200" s="74" t="s">
        <v>88</v>
      </c>
      <c r="C200" s="75"/>
      <c r="D200" s="75"/>
      <c r="E200" s="33">
        <f>M200+S200+W200</f>
        <v>63680.860030000011</v>
      </c>
      <c r="F200" s="33">
        <v>63680.86</v>
      </c>
      <c r="G200" s="33">
        <v>0</v>
      </c>
      <c r="H200" s="33">
        <v>0</v>
      </c>
      <c r="I200" s="33">
        <v>0</v>
      </c>
      <c r="J200" s="33">
        <v>0</v>
      </c>
      <c r="K200" s="33">
        <v>10338.63003</v>
      </c>
      <c r="L200" s="33">
        <v>28171.02</v>
      </c>
      <c r="M200" s="33">
        <f t="shared" si="38"/>
        <v>38509.650030000004</v>
      </c>
      <c r="N200" s="78">
        <v>25171.210000000003</v>
      </c>
      <c r="O200" s="78">
        <v>20009.395590000004</v>
      </c>
      <c r="P200" s="78">
        <f t="shared" si="43"/>
        <v>79.493181257476309</v>
      </c>
      <c r="Q200" s="79">
        <v>0</v>
      </c>
      <c r="R200" s="33">
        <f>N200+Q200</f>
        <v>25171.210000000003</v>
      </c>
      <c r="S200" s="33">
        <f t="shared" si="41"/>
        <v>25171.210000000003</v>
      </c>
      <c r="T200" s="33">
        <v>0</v>
      </c>
      <c r="U200" s="33">
        <v>0</v>
      </c>
      <c r="V200" s="33">
        <v>0</v>
      </c>
      <c r="W200" s="36">
        <f t="shared" si="44"/>
        <v>0</v>
      </c>
      <c r="X200" s="37">
        <v>37.5</v>
      </c>
      <c r="Y200" s="38">
        <f t="shared" si="37"/>
        <v>-3.0000010156072676E-5</v>
      </c>
      <c r="Z200" s="70"/>
      <c r="AC200" s="38"/>
      <c r="AD200" s="38"/>
    </row>
    <row r="201" spans="1:30" ht="26.25" customHeight="1" x14ac:dyDescent="0.2">
      <c r="A201" s="39">
        <v>2919</v>
      </c>
      <c r="B201" s="74" t="s">
        <v>89</v>
      </c>
      <c r="C201" s="75"/>
      <c r="D201" s="75"/>
      <c r="E201" s="33">
        <f>M201+S201+W201</f>
        <v>61889.537059999995</v>
      </c>
      <c r="F201" s="33">
        <v>61889.54</v>
      </c>
      <c r="G201" s="33">
        <v>0</v>
      </c>
      <c r="H201" s="33">
        <v>0</v>
      </c>
      <c r="I201" s="33">
        <v>0</v>
      </c>
      <c r="J201" s="33">
        <v>249.9</v>
      </c>
      <c r="K201" s="33">
        <v>45429.153809999996</v>
      </c>
      <c r="L201" s="33">
        <v>13037.70325</v>
      </c>
      <c r="M201" s="33">
        <f t="shared" si="38"/>
        <v>58716.757059999996</v>
      </c>
      <c r="N201" s="78">
        <v>3172.7900000000004</v>
      </c>
      <c r="O201" s="78">
        <v>2982.1647400000002</v>
      </c>
      <c r="P201" s="78">
        <f t="shared" si="43"/>
        <v>93.991872768131515</v>
      </c>
      <c r="Q201" s="79">
        <v>0</v>
      </c>
      <c r="R201" s="33">
        <f>N201+Q201</f>
        <v>3172.7900000000004</v>
      </c>
      <c r="S201" s="33">
        <f>N201-0.01</f>
        <v>3172.78</v>
      </c>
      <c r="T201" s="33">
        <v>0</v>
      </c>
      <c r="U201" s="33">
        <v>0</v>
      </c>
      <c r="V201" s="33">
        <v>0</v>
      </c>
      <c r="W201" s="36">
        <f t="shared" si="44"/>
        <v>0</v>
      </c>
      <c r="X201" s="37">
        <v>57.52</v>
      </c>
      <c r="Y201" s="38">
        <f t="shared" si="37"/>
        <v>2.9400000057648867E-3</v>
      </c>
      <c r="Z201" s="70"/>
      <c r="AC201" s="38"/>
      <c r="AD201" s="38"/>
    </row>
    <row r="202" spans="1:30" ht="26.25" customHeight="1" x14ac:dyDescent="0.2">
      <c r="A202" s="87">
        <v>2920</v>
      </c>
      <c r="B202" s="88" t="s">
        <v>90</v>
      </c>
      <c r="C202" s="89"/>
      <c r="D202" s="89"/>
      <c r="E202" s="90">
        <f>M202+S202+W202</f>
        <v>20486.885880000002</v>
      </c>
      <c r="F202" s="90">
        <v>20486.89</v>
      </c>
      <c r="G202" s="85">
        <v>0</v>
      </c>
      <c r="H202" s="85">
        <v>0</v>
      </c>
      <c r="I202" s="85">
        <v>0</v>
      </c>
      <c r="J202" s="85">
        <v>0</v>
      </c>
      <c r="K202" s="85">
        <v>10187.475350000001</v>
      </c>
      <c r="L202" s="85">
        <v>9583.2605300000014</v>
      </c>
      <c r="M202" s="33">
        <f t="shared" si="38"/>
        <v>19770.73588</v>
      </c>
      <c r="N202" s="91">
        <v>716.15</v>
      </c>
      <c r="O202" s="91">
        <v>701.22221999999999</v>
      </c>
      <c r="P202" s="78">
        <f t="shared" si="43"/>
        <v>97.915551211338411</v>
      </c>
      <c r="Q202" s="85"/>
      <c r="R202" s="33"/>
      <c r="S202" s="33">
        <f t="shared" si="41"/>
        <v>716.15</v>
      </c>
      <c r="T202" s="33">
        <v>0</v>
      </c>
      <c r="U202" s="33">
        <v>0</v>
      </c>
      <c r="V202" s="33">
        <v>0</v>
      </c>
      <c r="W202" s="36">
        <f t="shared" si="44"/>
        <v>0</v>
      </c>
      <c r="X202" s="36" t="s">
        <v>136</v>
      </c>
      <c r="Y202" s="38">
        <f t="shared" si="37"/>
        <v>4.1199999977834523E-3</v>
      </c>
      <c r="Z202" s="70"/>
      <c r="AC202" s="38"/>
      <c r="AD202" s="38"/>
    </row>
    <row r="203" spans="1:30" ht="26.25" customHeight="1" x14ac:dyDescent="0.2">
      <c r="A203" s="51">
        <v>2927</v>
      </c>
      <c r="B203" s="29" t="s">
        <v>132</v>
      </c>
      <c r="C203" s="58"/>
      <c r="D203" s="58"/>
      <c r="E203" s="33"/>
      <c r="F203" s="33">
        <v>49476.600000000006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26424.969659999999</v>
      </c>
      <c r="M203" s="33">
        <f>SUM(G203:L203)</f>
        <v>26424.969659999999</v>
      </c>
      <c r="N203" s="34">
        <v>23051.63</v>
      </c>
      <c r="O203" s="34">
        <v>22981.602010000002</v>
      </c>
      <c r="P203" s="78">
        <f>O203/N203*100</f>
        <v>99.696212415347645</v>
      </c>
      <c r="Q203" s="85">
        <v>0</v>
      </c>
      <c r="R203" s="33">
        <f>N203+Q203</f>
        <v>23051.63</v>
      </c>
      <c r="S203" s="33">
        <f t="shared" si="41"/>
        <v>23051.63</v>
      </c>
      <c r="T203" s="33">
        <v>0</v>
      </c>
      <c r="U203" s="33">
        <v>0</v>
      </c>
      <c r="V203" s="33">
        <v>0</v>
      </c>
      <c r="W203" s="36">
        <f>SUM(T203:V203)</f>
        <v>0</v>
      </c>
      <c r="X203" s="36">
        <v>60</v>
      </c>
      <c r="Y203" s="38">
        <f>F203-(M203+S203+W203)</f>
        <v>3.4000000596279278E-4</v>
      </c>
      <c r="Z203" s="70"/>
      <c r="AC203" s="38"/>
      <c r="AD203" s="38"/>
    </row>
    <row r="204" spans="1:30" ht="38.25" customHeight="1" x14ac:dyDescent="0.2">
      <c r="A204" s="51">
        <v>8011</v>
      </c>
      <c r="B204" s="29" t="s">
        <v>185</v>
      </c>
      <c r="C204" s="58"/>
      <c r="D204" s="58"/>
      <c r="E204" s="33"/>
      <c r="F204" s="33">
        <f>M204+S204+W204</f>
        <v>21169.645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19484.645</v>
      </c>
      <c r="M204" s="33">
        <f t="shared" si="38"/>
        <v>19484.645</v>
      </c>
      <c r="N204" s="34">
        <v>1685</v>
      </c>
      <c r="O204" s="34">
        <v>1684.992</v>
      </c>
      <c r="P204" s="78">
        <f>O204/N204*100</f>
        <v>99.999525222551924</v>
      </c>
      <c r="Q204" s="85">
        <v>0</v>
      </c>
      <c r="R204" s="33">
        <f>N204+Q204</f>
        <v>1685</v>
      </c>
      <c r="S204" s="33">
        <v>1685</v>
      </c>
      <c r="T204" s="33">
        <v>0</v>
      </c>
      <c r="U204" s="33">
        <v>0</v>
      </c>
      <c r="V204" s="33">
        <v>0</v>
      </c>
      <c r="W204" s="36">
        <f t="shared" si="44"/>
        <v>0</v>
      </c>
      <c r="X204" s="86" t="s">
        <v>16</v>
      </c>
      <c r="Y204" s="38">
        <f t="shared" si="37"/>
        <v>0</v>
      </c>
      <c r="Z204" s="70"/>
      <c r="AC204" s="38"/>
      <c r="AD204" s="38"/>
    </row>
    <row r="205" spans="1:30" ht="26.25" hidden="1" customHeight="1" x14ac:dyDescent="0.2">
      <c r="A205" s="51"/>
      <c r="B205" s="29" t="s">
        <v>140</v>
      </c>
      <c r="C205" s="58"/>
      <c r="D205" s="58"/>
      <c r="E205" s="33"/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4">
        <v>0</v>
      </c>
      <c r="O205" s="34">
        <v>0</v>
      </c>
      <c r="P205" s="78">
        <v>0</v>
      </c>
      <c r="Q205" s="85">
        <v>0</v>
      </c>
      <c r="R205" s="33">
        <f>N205+Q205</f>
        <v>0</v>
      </c>
      <c r="S205" s="33">
        <v>0</v>
      </c>
      <c r="T205" s="33">
        <v>0</v>
      </c>
      <c r="U205" s="33">
        <v>0</v>
      </c>
      <c r="V205" s="33">
        <v>0</v>
      </c>
      <c r="W205" s="36">
        <f t="shared" si="44"/>
        <v>0</v>
      </c>
      <c r="X205" s="86" t="s">
        <v>16</v>
      </c>
      <c r="Y205" s="38">
        <f t="shared" si="37"/>
        <v>0</v>
      </c>
      <c r="Z205" s="70"/>
      <c r="AC205" s="38"/>
      <c r="AD205" s="38"/>
    </row>
    <row r="206" spans="1:30" s="49" customFormat="1" ht="19.5" customHeight="1" x14ac:dyDescent="0.2">
      <c r="A206" s="43"/>
      <c r="B206" s="44" t="s">
        <v>91</v>
      </c>
      <c r="C206" s="45"/>
      <c r="D206" s="46"/>
      <c r="E206" s="47">
        <f>SUM(E209:E209)</f>
        <v>0</v>
      </c>
      <c r="F206" s="47">
        <f t="shared" ref="F206:O206" si="45">SUM(F207:F209)</f>
        <v>53208.56</v>
      </c>
      <c r="G206" s="47">
        <f t="shared" si="45"/>
        <v>0</v>
      </c>
      <c r="H206" s="47">
        <f t="shared" si="45"/>
        <v>0</v>
      </c>
      <c r="I206" s="47">
        <f t="shared" si="45"/>
        <v>0</v>
      </c>
      <c r="J206" s="47">
        <f t="shared" si="45"/>
        <v>0</v>
      </c>
      <c r="K206" s="47">
        <f t="shared" si="45"/>
        <v>201.6</v>
      </c>
      <c r="L206" s="47">
        <f t="shared" si="45"/>
        <v>1443.356</v>
      </c>
      <c r="M206" s="47">
        <f t="shared" si="45"/>
        <v>1644.9560000000001</v>
      </c>
      <c r="N206" s="47">
        <f t="shared" si="45"/>
        <v>7386.6</v>
      </c>
      <c r="O206" s="47">
        <f t="shared" si="45"/>
        <v>1370.8284000000001</v>
      </c>
      <c r="P206" s="47">
        <f t="shared" ref="P206:P217" si="46">O206/N206*100</f>
        <v>18.558313703192265</v>
      </c>
      <c r="Q206" s="47">
        <f>SUM(Q209:Q209)</f>
        <v>680</v>
      </c>
      <c r="R206" s="47">
        <f>SUM(R209:R209)</f>
        <v>6012.2300000000005</v>
      </c>
      <c r="S206" s="47">
        <f>SUM(S207:S209)</f>
        <v>7386.6</v>
      </c>
      <c r="T206" s="47">
        <f>SUM(T207:T209)</f>
        <v>44177</v>
      </c>
      <c r="U206" s="47">
        <f>SUM(U207:U209)</f>
        <v>0</v>
      </c>
      <c r="V206" s="47">
        <f>SUM(V207:V209)</f>
        <v>0</v>
      </c>
      <c r="W206" s="47">
        <f>SUM(W207:W209)</f>
        <v>44177</v>
      </c>
      <c r="X206" s="92" t="s">
        <v>16</v>
      </c>
      <c r="Y206" s="138"/>
      <c r="Z206" s="138"/>
      <c r="AC206" s="50"/>
      <c r="AD206" s="50"/>
    </row>
    <row r="207" spans="1:30" ht="26.25" customHeight="1" x14ac:dyDescent="0.2">
      <c r="A207" s="51">
        <v>2552</v>
      </c>
      <c r="B207" s="29" t="s">
        <v>100</v>
      </c>
      <c r="C207" s="89"/>
      <c r="D207" s="89"/>
      <c r="E207" s="85"/>
      <c r="F207" s="55">
        <v>43020.959999999999</v>
      </c>
      <c r="G207" s="33">
        <v>0</v>
      </c>
      <c r="H207" s="79">
        <v>0</v>
      </c>
      <c r="I207" s="79">
        <v>0</v>
      </c>
      <c r="J207" s="79">
        <v>0</v>
      </c>
      <c r="K207" s="79">
        <v>0</v>
      </c>
      <c r="L207" s="79">
        <v>975.34799999999996</v>
      </c>
      <c r="M207" s="33">
        <f t="shared" si="38"/>
        <v>975.34799999999996</v>
      </c>
      <c r="N207" s="34">
        <v>2000.6100000000001</v>
      </c>
      <c r="O207" s="34">
        <v>1287.3024</v>
      </c>
      <c r="P207" s="93">
        <f t="shared" si="46"/>
        <v>64.345494624139633</v>
      </c>
      <c r="Q207" s="33"/>
      <c r="R207" s="33"/>
      <c r="S207" s="33">
        <f>N207</f>
        <v>2000.6100000000001</v>
      </c>
      <c r="T207" s="33">
        <v>40045</v>
      </c>
      <c r="U207" s="33">
        <v>0</v>
      </c>
      <c r="V207" s="33">
        <v>0</v>
      </c>
      <c r="W207" s="36">
        <f>SUM(T207:V207)</f>
        <v>40045</v>
      </c>
      <c r="X207" s="94">
        <v>85</v>
      </c>
      <c r="Y207" s="38">
        <f t="shared" si="37"/>
        <v>2.0000000004074536E-3</v>
      </c>
      <c r="Z207" s="70"/>
      <c r="AC207" s="38"/>
      <c r="AD207" s="38"/>
    </row>
    <row r="208" spans="1:30" ht="26.25" customHeight="1" x14ac:dyDescent="0.2">
      <c r="A208" s="51">
        <v>2558</v>
      </c>
      <c r="B208" s="29" t="s">
        <v>186</v>
      </c>
      <c r="C208" s="89"/>
      <c r="D208" s="89"/>
      <c r="E208" s="85"/>
      <c r="F208" s="55">
        <v>555.6</v>
      </c>
      <c r="G208" s="33">
        <v>0</v>
      </c>
      <c r="H208" s="79">
        <v>0</v>
      </c>
      <c r="I208" s="79">
        <v>0</v>
      </c>
      <c r="J208" s="79">
        <v>0</v>
      </c>
      <c r="K208" s="79">
        <v>201.6</v>
      </c>
      <c r="L208" s="79">
        <v>300.24</v>
      </c>
      <c r="M208" s="33">
        <f t="shared" si="38"/>
        <v>501.84000000000003</v>
      </c>
      <c r="N208" s="34">
        <v>53.76</v>
      </c>
      <c r="O208" s="34">
        <v>0</v>
      </c>
      <c r="P208" s="93">
        <f t="shared" si="46"/>
        <v>0</v>
      </c>
      <c r="Q208" s="33"/>
      <c r="R208" s="33"/>
      <c r="S208" s="33">
        <v>53.76</v>
      </c>
      <c r="T208" s="33">
        <v>0</v>
      </c>
      <c r="U208" s="33">
        <v>0</v>
      </c>
      <c r="V208" s="33">
        <v>0</v>
      </c>
      <c r="W208" s="36">
        <f>SUM(T208:V208)</f>
        <v>0</v>
      </c>
      <c r="X208" s="94">
        <v>85</v>
      </c>
      <c r="Y208" s="38">
        <f t="shared" si="37"/>
        <v>0</v>
      </c>
      <c r="Z208" s="70"/>
      <c r="AC208" s="38"/>
      <c r="AD208" s="38"/>
    </row>
    <row r="209" spans="1:30" ht="26.25" customHeight="1" x14ac:dyDescent="0.2">
      <c r="A209" s="51">
        <v>2560</v>
      </c>
      <c r="B209" s="29" t="s">
        <v>133</v>
      </c>
      <c r="C209" s="89"/>
      <c r="D209" s="89"/>
      <c r="E209" s="85"/>
      <c r="F209" s="55">
        <v>9632</v>
      </c>
      <c r="G209" s="33">
        <v>0</v>
      </c>
      <c r="H209" s="79">
        <v>0</v>
      </c>
      <c r="I209" s="79">
        <v>0</v>
      </c>
      <c r="J209" s="79">
        <v>0</v>
      </c>
      <c r="K209" s="79">
        <v>0</v>
      </c>
      <c r="L209" s="79">
        <v>167.76800000000003</v>
      </c>
      <c r="M209" s="33">
        <f t="shared" si="38"/>
        <v>167.76800000000003</v>
      </c>
      <c r="N209" s="34">
        <v>5332.2300000000005</v>
      </c>
      <c r="O209" s="34">
        <v>83.52600000000001</v>
      </c>
      <c r="P209" s="93">
        <f t="shared" si="46"/>
        <v>1.5664365565626388</v>
      </c>
      <c r="Q209" s="33">
        <v>680</v>
      </c>
      <c r="R209" s="33">
        <f>N209+Q209</f>
        <v>6012.2300000000005</v>
      </c>
      <c r="S209" s="33">
        <v>5332.2300000000005</v>
      </c>
      <c r="T209" s="33">
        <v>4132</v>
      </c>
      <c r="U209" s="33">
        <v>0</v>
      </c>
      <c r="V209" s="33">
        <v>0</v>
      </c>
      <c r="W209" s="36">
        <f>SUM(T209:V209)</f>
        <v>4132</v>
      </c>
      <c r="X209" s="94">
        <v>85</v>
      </c>
      <c r="Y209" s="38">
        <f t="shared" si="37"/>
        <v>2.0000000004074536E-3</v>
      </c>
      <c r="Z209" s="70"/>
      <c r="AC209" s="38"/>
      <c r="AD209" s="38"/>
    </row>
    <row r="210" spans="1:30" s="49" customFormat="1" ht="45" customHeight="1" x14ac:dyDescent="0.2">
      <c r="A210" s="43"/>
      <c r="B210" s="44" t="s">
        <v>92</v>
      </c>
      <c r="C210" s="45"/>
      <c r="D210" s="46"/>
      <c r="E210" s="47">
        <f t="shared" ref="E210:O210" si="47">SUM(E211:E216)</f>
        <v>181302.99100000004</v>
      </c>
      <c r="F210" s="47">
        <f t="shared" si="47"/>
        <v>191045.97999999998</v>
      </c>
      <c r="G210" s="47">
        <f t="shared" si="47"/>
        <v>0</v>
      </c>
      <c r="H210" s="47">
        <f t="shared" si="47"/>
        <v>0</v>
      </c>
      <c r="I210" s="47">
        <f t="shared" si="47"/>
        <v>1123.25</v>
      </c>
      <c r="J210" s="47">
        <f t="shared" si="47"/>
        <v>3742.431</v>
      </c>
      <c r="K210" s="47">
        <f t="shared" si="47"/>
        <v>2838.14</v>
      </c>
      <c r="L210" s="47">
        <f t="shared" si="47"/>
        <v>50338.770820000005</v>
      </c>
      <c r="M210" s="47">
        <f t="shared" si="47"/>
        <v>58042.591820000001</v>
      </c>
      <c r="N210" s="47">
        <f t="shared" si="47"/>
        <v>83376.39</v>
      </c>
      <c r="O210" s="47">
        <f t="shared" si="47"/>
        <v>28746.772859999997</v>
      </c>
      <c r="P210" s="47">
        <f t="shared" si="46"/>
        <v>34.478313177147626</v>
      </c>
      <c r="Q210" s="47">
        <f t="shared" ref="Q210:W210" si="48">SUM(Q211:Q216)</f>
        <v>-57448.759999999995</v>
      </c>
      <c r="R210" s="47">
        <f t="shared" si="48"/>
        <v>20803.119999999995</v>
      </c>
      <c r="S210" s="47">
        <f t="shared" si="48"/>
        <v>83376.39</v>
      </c>
      <c r="T210" s="47">
        <f t="shared" si="48"/>
        <v>49627</v>
      </c>
      <c r="U210" s="47">
        <f t="shared" si="48"/>
        <v>0</v>
      </c>
      <c r="V210" s="47">
        <f t="shared" si="48"/>
        <v>0</v>
      </c>
      <c r="W210" s="47">
        <f t="shared" si="48"/>
        <v>49627</v>
      </c>
      <c r="X210" s="92" t="s">
        <v>16</v>
      </c>
      <c r="Y210" s="138"/>
      <c r="Z210" s="138"/>
      <c r="AA210" s="139"/>
      <c r="AC210" s="50"/>
      <c r="AD210" s="50"/>
    </row>
    <row r="211" spans="1:30" ht="26.25" customHeight="1" x14ac:dyDescent="0.2">
      <c r="A211" s="39">
        <v>2785</v>
      </c>
      <c r="B211" s="40" t="s">
        <v>173</v>
      </c>
      <c r="C211" s="31"/>
      <c r="D211" s="31"/>
      <c r="E211" s="33">
        <f>M211+S211+W211</f>
        <v>6241.880000000001</v>
      </c>
      <c r="F211" s="33">
        <v>6241.88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f t="shared" si="38"/>
        <v>0</v>
      </c>
      <c r="N211" s="78">
        <v>5491.880000000001</v>
      </c>
      <c r="O211" s="78">
        <v>238.31571000000002</v>
      </c>
      <c r="P211" s="56">
        <f t="shared" si="46"/>
        <v>4.3394194701996396</v>
      </c>
      <c r="Q211" s="95">
        <v>-2294.5700000000002</v>
      </c>
      <c r="R211" s="33">
        <f>N211+Q211</f>
        <v>3197.3100000000009</v>
      </c>
      <c r="S211" s="33">
        <f t="shared" ref="S211:S223" si="49">N211</f>
        <v>5491.880000000001</v>
      </c>
      <c r="T211" s="33">
        <v>750</v>
      </c>
      <c r="U211" s="61">
        <v>0</v>
      </c>
      <c r="V211" s="61">
        <v>0</v>
      </c>
      <c r="W211" s="36">
        <f t="shared" ref="W211:W216" si="50">SUM(T211:V211)</f>
        <v>750</v>
      </c>
      <c r="X211" s="37">
        <v>85</v>
      </c>
      <c r="Y211" s="83">
        <f t="shared" si="37"/>
        <v>0</v>
      </c>
      <c r="Z211" s="70"/>
      <c r="AA211" s="2"/>
      <c r="AC211" s="38"/>
      <c r="AD211" s="38"/>
    </row>
    <row r="212" spans="1:30" ht="26.25" customHeight="1" x14ac:dyDescent="0.2">
      <c r="A212" s="39">
        <v>2787</v>
      </c>
      <c r="B212" s="41" t="s">
        <v>134</v>
      </c>
      <c r="C212" s="31"/>
      <c r="D212" s="31"/>
      <c r="E212" s="32"/>
      <c r="F212" s="33">
        <v>5825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610.69082000000003</v>
      </c>
      <c r="M212" s="33">
        <f t="shared" si="38"/>
        <v>610.69082000000003</v>
      </c>
      <c r="N212" s="78">
        <v>4467.3100000000004</v>
      </c>
      <c r="O212" s="78">
        <v>2115.4241900000006</v>
      </c>
      <c r="P212" s="56">
        <f t="shared" si="46"/>
        <v>47.353422753290019</v>
      </c>
      <c r="Q212" s="95"/>
      <c r="R212" s="33"/>
      <c r="S212" s="33">
        <f t="shared" si="49"/>
        <v>4467.3100000000004</v>
      </c>
      <c r="T212" s="33">
        <v>747</v>
      </c>
      <c r="U212" s="33">
        <v>0</v>
      </c>
      <c r="V212" s="33">
        <v>0</v>
      </c>
      <c r="W212" s="36">
        <f t="shared" si="50"/>
        <v>747</v>
      </c>
      <c r="X212" s="37">
        <v>85</v>
      </c>
      <c r="Y212" s="83">
        <f t="shared" si="37"/>
        <v>-8.2000000020343577E-4</v>
      </c>
      <c r="Z212" s="70"/>
      <c r="AA212" s="2"/>
      <c r="AC212" s="38"/>
      <c r="AD212" s="38"/>
    </row>
    <row r="213" spans="1:30" ht="26.25" customHeight="1" x14ac:dyDescent="0.2">
      <c r="A213" s="39">
        <v>2808</v>
      </c>
      <c r="B213" s="40" t="s">
        <v>93</v>
      </c>
      <c r="C213" s="31"/>
      <c r="D213" s="31"/>
      <c r="E213" s="32">
        <f>M213+S213+W213</f>
        <v>135026.52100000001</v>
      </c>
      <c r="F213" s="33">
        <v>135026.51999999999</v>
      </c>
      <c r="G213" s="33">
        <v>0</v>
      </c>
      <c r="H213" s="33">
        <v>0</v>
      </c>
      <c r="I213" s="33">
        <v>627.98</v>
      </c>
      <c r="J213" s="33">
        <v>2615.5509999999999</v>
      </c>
      <c r="K213" s="33">
        <v>2025.76</v>
      </c>
      <c r="L213" s="33">
        <v>48757.23</v>
      </c>
      <c r="M213" s="33">
        <f t="shared" si="38"/>
        <v>54026.521000000001</v>
      </c>
      <c r="N213" s="78">
        <v>58199.999999999993</v>
      </c>
      <c r="O213" s="78">
        <v>25477.242749999998</v>
      </c>
      <c r="P213" s="56">
        <f t="shared" si="46"/>
        <v>43.775331185567012</v>
      </c>
      <c r="Q213" s="95">
        <v>-55082.52</v>
      </c>
      <c r="R213" s="33">
        <f>N213+Q213</f>
        <v>3117.4799999999959</v>
      </c>
      <c r="S213" s="33">
        <f t="shared" si="49"/>
        <v>58199.999999999993</v>
      </c>
      <c r="T213" s="33">
        <v>22800</v>
      </c>
      <c r="U213" s="61">
        <v>0</v>
      </c>
      <c r="V213" s="33">
        <v>0</v>
      </c>
      <c r="W213" s="36">
        <f t="shared" si="50"/>
        <v>22800</v>
      </c>
      <c r="X213" s="37">
        <v>85</v>
      </c>
      <c r="Y213" s="83">
        <f t="shared" si="37"/>
        <v>-1.0000000183936208E-3</v>
      </c>
      <c r="Z213" s="70"/>
      <c r="AA213" s="2"/>
      <c r="AC213" s="38"/>
      <c r="AD213" s="38"/>
    </row>
    <row r="214" spans="1:30" ht="26.25" customHeight="1" x14ac:dyDescent="0.2">
      <c r="A214" s="39">
        <v>2809</v>
      </c>
      <c r="B214" s="41" t="s">
        <v>174</v>
      </c>
      <c r="C214" s="31"/>
      <c r="D214" s="31"/>
      <c r="E214" s="32">
        <f>M214+S214+W214</f>
        <v>31999.89</v>
      </c>
      <c r="F214" s="33">
        <v>31999.89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59.89</v>
      </c>
      <c r="M214" s="33">
        <f t="shared" si="38"/>
        <v>59.89</v>
      </c>
      <c r="N214" s="78">
        <v>11200</v>
      </c>
      <c r="O214" s="78">
        <v>0</v>
      </c>
      <c r="P214" s="56">
        <f t="shared" si="46"/>
        <v>0</v>
      </c>
      <c r="Q214" s="95">
        <v>-71.67</v>
      </c>
      <c r="R214" s="33">
        <f>N214+Q214</f>
        <v>11128.33</v>
      </c>
      <c r="S214" s="33">
        <f t="shared" si="49"/>
        <v>11200</v>
      </c>
      <c r="T214" s="33">
        <v>20740</v>
      </c>
      <c r="U214" s="33">
        <v>0</v>
      </c>
      <c r="V214" s="33">
        <v>0</v>
      </c>
      <c r="W214" s="36">
        <f t="shared" si="50"/>
        <v>20740</v>
      </c>
      <c r="X214" s="37">
        <v>85</v>
      </c>
      <c r="Y214" s="83">
        <f t="shared" si="37"/>
        <v>0</v>
      </c>
      <c r="Z214" s="70"/>
      <c r="AA214" s="2"/>
      <c r="AC214" s="38"/>
      <c r="AD214" s="38"/>
    </row>
    <row r="215" spans="1:30" ht="36.75" customHeight="1" x14ac:dyDescent="0.2">
      <c r="A215" s="39">
        <v>2885</v>
      </c>
      <c r="B215" s="41" t="s">
        <v>199</v>
      </c>
      <c r="C215" s="31"/>
      <c r="D215" s="31"/>
      <c r="E215" s="32"/>
      <c r="F215" s="33">
        <v>3917.99</v>
      </c>
      <c r="G215" s="33">
        <v>0</v>
      </c>
      <c r="H215" s="33">
        <v>0</v>
      </c>
      <c r="I215" s="33">
        <v>495.27</v>
      </c>
      <c r="J215" s="33">
        <v>1126.8800000000001</v>
      </c>
      <c r="K215" s="33">
        <v>812.38</v>
      </c>
      <c r="L215" s="33">
        <v>826.26</v>
      </c>
      <c r="M215" s="33">
        <f t="shared" si="38"/>
        <v>3260.79</v>
      </c>
      <c r="N215" s="78">
        <v>657.2</v>
      </c>
      <c r="O215" s="78">
        <v>657.19020999999998</v>
      </c>
      <c r="P215" s="56">
        <f t="shared" si="46"/>
        <v>99.998510346926338</v>
      </c>
      <c r="Q215" s="95"/>
      <c r="R215" s="33"/>
      <c r="S215" s="33">
        <f t="shared" si="49"/>
        <v>657.2</v>
      </c>
      <c r="T215" s="33">
        <v>0</v>
      </c>
      <c r="U215" s="61">
        <v>0</v>
      </c>
      <c r="V215" s="33">
        <v>0</v>
      </c>
      <c r="W215" s="36">
        <f t="shared" si="50"/>
        <v>0</v>
      </c>
      <c r="X215" s="37">
        <v>90</v>
      </c>
      <c r="Y215" s="83">
        <f t="shared" si="37"/>
        <v>0</v>
      </c>
      <c r="Z215" s="70"/>
      <c r="AA215" s="2"/>
      <c r="AC215" s="38"/>
      <c r="AD215" s="38"/>
    </row>
    <row r="216" spans="1:30" ht="26.25" customHeight="1" x14ac:dyDescent="0.2">
      <c r="A216" s="39">
        <v>2928</v>
      </c>
      <c r="B216" s="41" t="s">
        <v>175</v>
      </c>
      <c r="C216" s="31"/>
      <c r="D216" s="31"/>
      <c r="E216" s="32">
        <f>M216+S216+W216</f>
        <v>8034.7000000000007</v>
      </c>
      <c r="F216" s="33">
        <v>8034.7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84.7</v>
      </c>
      <c r="M216" s="33">
        <f t="shared" si="38"/>
        <v>84.7</v>
      </c>
      <c r="N216" s="78">
        <v>3360.0000000000005</v>
      </c>
      <c r="O216" s="78">
        <v>258.60000000000002</v>
      </c>
      <c r="P216" s="56">
        <f t="shared" si="46"/>
        <v>7.6964285714285712</v>
      </c>
      <c r="Q216" s="95">
        <v>0</v>
      </c>
      <c r="R216" s="33">
        <f>N216+Q216</f>
        <v>3360.0000000000005</v>
      </c>
      <c r="S216" s="33">
        <f t="shared" si="49"/>
        <v>3360.0000000000005</v>
      </c>
      <c r="T216" s="33">
        <v>4590</v>
      </c>
      <c r="U216" s="61">
        <v>0</v>
      </c>
      <c r="V216" s="33">
        <v>0</v>
      </c>
      <c r="W216" s="36">
        <f t="shared" si="50"/>
        <v>4590</v>
      </c>
      <c r="X216" s="37">
        <v>90</v>
      </c>
      <c r="Y216" s="83">
        <f t="shared" si="37"/>
        <v>0</v>
      </c>
      <c r="Z216" s="70"/>
      <c r="AA216" s="2"/>
      <c r="AC216" s="38"/>
      <c r="AD216" s="38"/>
    </row>
    <row r="217" spans="1:30" s="49" customFormat="1" ht="19.5" customHeight="1" x14ac:dyDescent="0.2">
      <c r="A217" s="43"/>
      <c r="B217" s="44" t="s">
        <v>94</v>
      </c>
      <c r="C217" s="45"/>
      <c r="D217" s="46"/>
      <c r="E217" s="47">
        <f>SUM(E219:E220)</f>
        <v>18362.861030000004</v>
      </c>
      <c r="F217" s="47">
        <f t="shared" ref="F217:O217" si="51">SUM(F218:F224)</f>
        <v>31571.059999999998</v>
      </c>
      <c r="G217" s="47">
        <f t="shared" si="51"/>
        <v>110</v>
      </c>
      <c r="H217" s="47">
        <f t="shared" si="51"/>
        <v>0.156</v>
      </c>
      <c r="I217" s="47">
        <f t="shared" si="51"/>
        <v>2207.9</v>
      </c>
      <c r="J217" s="47">
        <f t="shared" si="51"/>
        <v>4453.67</v>
      </c>
      <c r="K217" s="47">
        <f t="shared" si="51"/>
        <v>3959.2705900000001</v>
      </c>
      <c r="L217" s="47">
        <f t="shared" si="51"/>
        <v>6179.3796400000001</v>
      </c>
      <c r="M217" s="47">
        <f t="shared" si="51"/>
        <v>16910.376230000002</v>
      </c>
      <c r="N217" s="47">
        <f t="shared" si="51"/>
        <v>12354.85</v>
      </c>
      <c r="O217" s="47">
        <f t="shared" si="51"/>
        <v>10627.98682</v>
      </c>
      <c r="P217" s="96">
        <f t="shared" si="46"/>
        <v>86.022791211548494</v>
      </c>
      <c r="Q217" s="47">
        <f>SUM(Q219:Q220)</f>
        <v>0</v>
      </c>
      <c r="R217" s="47">
        <f>SUM(R219:R220)</f>
        <v>1461.0700000000002</v>
      </c>
      <c r="S217" s="47">
        <f>SUM(S218:S224)</f>
        <v>12354.68</v>
      </c>
      <c r="T217" s="47">
        <f>SUM(T218:T224)</f>
        <v>2306</v>
      </c>
      <c r="U217" s="47">
        <f>SUM(U218:U224)</f>
        <v>0</v>
      </c>
      <c r="V217" s="47">
        <f>SUM(V218:V224)</f>
        <v>0</v>
      </c>
      <c r="W217" s="47">
        <f>SUM(W218:W224)</f>
        <v>2306</v>
      </c>
      <c r="X217" s="92" t="s">
        <v>16</v>
      </c>
      <c r="Y217" s="138"/>
      <c r="Z217" s="138"/>
      <c r="AA217" s="139"/>
      <c r="AC217" s="50"/>
      <c r="AD217" s="50"/>
    </row>
    <row r="218" spans="1:30" s="49" customFormat="1" ht="27.75" customHeight="1" x14ac:dyDescent="0.2">
      <c r="A218" s="39">
        <v>2900</v>
      </c>
      <c r="B218" s="29" t="s">
        <v>176</v>
      </c>
      <c r="C218" s="30"/>
      <c r="D218" s="31"/>
      <c r="E218" s="32"/>
      <c r="F218" s="33">
        <v>3306.01</v>
      </c>
      <c r="G218" s="33">
        <v>0</v>
      </c>
      <c r="H218" s="33">
        <v>0</v>
      </c>
      <c r="I218" s="55">
        <v>0</v>
      </c>
      <c r="J218" s="55">
        <v>0</v>
      </c>
      <c r="K218" s="55">
        <v>0</v>
      </c>
      <c r="L218" s="55">
        <v>0</v>
      </c>
      <c r="M218" s="33">
        <f t="shared" si="38"/>
        <v>0</v>
      </c>
      <c r="N218" s="34">
        <v>1000.01</v>
      </c>
      <c r="O218" s="34">
        <v>229.9</v>
      </c>
      <c r="P218" s="97">
        <f t="shared" ref="P218:P225" si="52">O218/N218*100</f>
        <v>22.98977010229898</v>
      </c>
      <c r="Q218" s="95"/>
      <c r="R218" s="33"/>
      <c r="S218" s="33">
        <f t="shared" si="49"/>
        <v>1000.01</v>
      </c>
      <c r="T218" s="33">
        <v>2306</v>
      </c>
      <c r="U218" s="33">
        <v>0</v>
      </c>
      <c r="V218" s="33">
        <v>0</v>
      </c>
      <c r="W218" s="36">
        <f t="shared" ref="W218:W224" si="53">SUM(T218:V218)</f>
        <v>2306</v>
      </c>
      <c r="X218" s="37">
        <v>90</v>
      </c>
      <c r="Y218" s="83">
        <f>F218-(M218+S218+W218)</f>
        <v>0</v>
      </c>
      <c r="Z218" s="138"/>
      <c r="AA218" s="139"/>
      <c r="AC218" s="50"/>
      <c r="AD218" s="50"/>
    </row>
    <row r="219" spans="1:30" ht="39.75" customHeight="1" x14ac:dyDescent="0.2">
      <c r="A219" s="39">
        <v>2903</v>
      </c>
      <c r="B219" s="29" t="s">
        <v>95</v>
      </c>
      <c r="C219" s="58" t="s">
        <v>96</v>
      </c>
      <c r="D219" s="58" t="s">
        <v>18</v>
      </c>
      <c r="E219" s="33">
        <f>M219+S219+W219</f>
        <v>16534.089630000002</v>
      </c>
      <c r="F219" s="33">
        <v>16534.09</v>
      </c>
      <c r="G219" s="33">
        <v>110</v>
      </c>
      <c r="H219" s="33">
        <v>0.156</v>
      </c>
      <c r="I219" s="55">
        <v>2207.9</v>
      </c>
      <c r="J219" s="55">
        <v>4453.67</v>
      </c>
      <c r="K219" s="55">
        <v>3850.2605899999999</v>
      </c>
      <c r="L219" s="55">
        <v>4764.1930400000001</v>
      </c>
      <c r="M219" s="33">
        <f t="shared" si="38"/>
        <v>15386.179630000001</v>
      </c>
      <c r="N219" s="34">
        <v>1148.0700000000002</v>
      </c>
      <c r="O219" s="34">
        <v>1147.9104600000001</v>
      </c>
      <c r="P219" s="97">
        <f t="shared" si="52"/>
        <v>99.986103634795782</v>
      </c>
      <c r="Q219" s="95">
        <v>0</v>
      </c>
      <c r="R219" s="33">
        <f>N219+Q219</f>
        <v>1148.0700000000002</v>
      </c>
      <c r="S219" s="33">
        <v>1147.9100000000001</v>
      </c>
      <c r="T219" s="33">
        <v>0</v>
      </c>
      <c r="U219" s="33">
        <v>0</v>
      </c>
      <c r="V219" s="33">
        <v>0</v>
      </c>
      <c r="W219" s="36">
        <f t="shared" si="53"/>
        <v>0</v>
      </c>
      <c r="X219" s="37">
        <v>50</v>
      </c>
      <c r="Y219" s="83">
        <f>F219-(M219+S219+W219)</f>
        <v>3.6999999792897142E-4</v>
      </c>
      <c r="Z219" s="70"/>
      <c r="AA219" s="2"/>
      <c r="AC219" s="38"/>
      <c r="AD219" s="38"/>
    </row>
    <row r="220" spans="1:30" ht="24" customHeight="1" x14ac:dyDescent="0.2">
      <c r="A220" s="39">
        <v>2908</v>
      </c>
      <c r="B220" s="29" t="s">
        <v>97</v>
      </c>
      <c r="C220" s="30"/>
      <c r="D220" s="31"/>
      <c r="E220" s="32">
        <f>M220+S220+W220</f>
        <v>1828.7713999999999</v>
      </c>
      <c r="F220" s="33">
        <v>1828.77</v>
      </c>
      <c r="G220" s="33">
        <v>0</v>
      </c>
      <c r="H220" s="33">
        <v>0</v>
      </c>
      <c r="I220" s="98">
        <v>0</v>
      </c>
      <c r="J220" s="98">
        <v>0</v>
      </c>
      <c r="K220" s="98">
        <v>100.61</v>
      </c>
      <c r="L220" s="98">
        <v>1415.1614</v>
      </c>
      <c r="M220" s="33">
        <f t="shared" si="38"/>
        <v>1515.7713999999999</v>
      </c>
      <c r="N220" s="34">
        <v>313</v>
      </c>
      <c r="O220" s="34">
        <v>312.62200000000001</v>
      </c>
      <c r="P220" s="97">
        <f t="shared" si="52"/>
        <v>99.879233226837059</v>
      </c>
      <c r="Q220" s="95">
        <v>0</v>
      </c>
      <c r="R220" s="33">
        <f>N220+Q220</f>
        <v>313</v>
      </c>
      <c r="S220" s="33">
        <f t="shared" si="49"/>
        <v>313</v>
      </c>
      <c r="T220" s="33">
        <v>0</v>
      </c>
      <c r="U220" s="61">
        <v>0</v>
      </c>
      <c r="V220" s="61">
        <v>0</v>
      </c>
      <c r="W220" s="36">
        <f t="shared" si="53"/>
        <v>0</v>
      </c>
      <c r="X220" s="37">
        <v>100</v>
      </c>
      <c r="Y220" s="83">
        <f t="shared" si="37"/>
        <v>-1.3999999998759449E-3</v>
      </c>
      <c r="Z220" s="70"/>
      <c r="AA220" s="2"/>
      <c r="AC220" s="38"/>
      <c r="AD220" s="38"/>
    </row>
    <row r="221" spans="1:30" ht="40.5" customHeight="1" x14ac:dyDescent="0.2">
      <c r="A221" s="87">
        <v>2909</v>
      </c>
      <c r="B221" s="99" t="s">
        <v>101</v>
      </c>
      <c r="C221" s="100"/>
      <c r="D221" s="101"/>
      <c r="E221" s="102">
        <f>M221+S221+W221</f>
        <v>7921.2651999999998</v>
      </c>
      <c r="F221" s="85">
        <v>7921.27</v>
      </c>
      <c r="G221" s="85">
        <v>0</v>
      </c>
      <c r="H221" s="85">
        <v>0</v>
      </c>
      <c r="I221" s="103">
        <v>0</v>
      </c>
      <c r="J221" s="103">
        <v>0</v>
      </c>
      <c r="K221" s="103">
        <v>8.4</v>
      </c>
      <c r="L221" s="103">
        <v>2.52E-2</v>
      </c>
      <c r="M221" s="33">
        <f t="shared" si="38"/>
        <v>8.4252000000000002</v>
      </c>
      <c r="N221" s="104">
        <v>7912.84</v>
      </c>
      <c r="O221" s="104">
        <v>7852.4543599999997</v>
      </c>
      <c r="P221" s="97">
        <f t="shared" si="52"/>
        <v>99.23686514576309</v>
      </c>
      <c r="Q221" s="105"/>
      <c r="R221" s="90"/>
      <c r="S221" s="33">
        <f t="shared" si="49"/>
        <v>7912.84</v>
      </c>
      <c r="T221" s="90">
        <v>0</v>
      </c>
      <c r="U221" s="90">
        <v>0</v>
      </c>
      <c r="V221" s="90">
        <v>0</v>
      </c>
      <c r="W221" s="36">
        <f t="shared" si="53"/>
        <v>0</v>
      </c>
      <c r="X221" s="106">
        <v>90</v>
      </c>
      <c r="Y221" s="83">
        <f t="shared" si="37"/>
        <v>4.8000000006140908E-3</v>
      </c>
      <c r="Z221" s="70"/>
      <c r="AA221" s="2"/>
      <c r="AC221" s="38"/>
      <c r="AD221" s="38"/>
    </row>
    <row r="222" spans="1:30" ht="40.5" customHeight="1" x14ac:dyDescent="0.2">
      <c r="A222" s="87">
        <v>2912</v>
      </c>
      <c r="B222" s="29" t="s">
        <v>102</v>
      </c>
      <c r="C222" s="30"/>
      <c r="D222" s="31"/>
      <c r="E222" s="32">
        <f>M222+S222+W222</f>
        <v>806.81999999999994</v>
      </c>
      <c r="F222" s="33">
        <v>806.81999999999994</v>
      </c>
      <c r="G222" s="33">
        <v>0</v>
      </c>
      <c r="H222" s="33">
        <v>0</v>
      </c>
      <c r="I222" s="55">
        <v>0</v>
      </c>
      <c r="J222" s="55">
        <v>0</v>
      </c>
      <c r="K222" s="55">
        <v>0</v>
      </c>
      <c r="L222" s="55">
        <v>0</v>
      </c>
      <c r="M222" s="33">
        <f>SUM(G222:L222)</f>
        <v>0</v>
      </c>
      <c r="N222" s="34">
        <v>806.81999999999994</v>
      </c>
      <c r="O222" s="34">
        <v>806.8</v>
      </c>
      <c r="P222" s="97">
        <f>O222/N222*100</f>
        <v>99.997521132346748</v>
      </c>
      <c r="Q222" s="57"/>
      <c r="R222" s="33"/>
      <c r="S222" s="33">
        <f t="shared" si="49"/>
        <v>806.81999999999994</v>
      </c>
      <c r="T222" s="33">
        <v>0</v>
      </c>
      <c r="U222" s="33">
        <v>0</v>
      </c>
      <c r="V222" s="33">
        <v>0</v>
      </c>
      <c r="W222" s="36">
        <f t="shared" si="53"/>
        <v>0</v>
      </c>
      <c r="X222" s="94">
        <v>90</v>
      </c>
      <c r="Y222" s="83">
        <f t="shared" si="37"/>
        <v>0</v>
      </c>
      <c r="Z222" s="70"/>
      <c r="AA222" s="2"/>
      <c r="AC222" s="38"/>
      <c r="AD222" s="38"/>
    </row>
    <row r="223" spans="1:30" ht="40.5" customHeight="1" x14ac:dyDescent="0.2">
      <c r="A223" s="87">
        <v>2913</v>
      </c>
      <c r="B223" s="29" t="s">
        <v>177</v>
      </c>
      <c r="C223" s="30"/>
      <c r="D223" s="31"/>
      <c r="E223" s="32"/>
      <c r="F223" s="33">
        <v>920</v>
      </c>
      <c r="G223" s="33">
        <v>0</v>
      </c>
      <c r="H223" s="33">
        <v>0</v>
      </c>
      <c r="I223" s="55">
        <v>0</v>
      </c>
      <c r="J223" s="55">
        <v>0</v>
      </c>
      <c r="K223" s="55">
        <v>0</v>
      </c>
      <c r="L223" s="55">
        <v>0</v>
      </c>
      <c r="M223" s="33">
        <f>SUM(G223:L223)</f>
        <v>0</v>
      </c>
      <c r="N223" s="34">
        <v>920</v>
      </c>
      <c r="O223" s="34">
        <v>24.2</v>
      </c>
      <c r="P223" s="97">
        <f>O223/N223*100</f>
        <v>2.6304347826086953</v>
      </c>
      <c r="Q223" s="57"/>
      <c r="R223" s="33"/>
      <c r="S223" s="33">
        <f t="shared" si="49"/>
        <v>920</v>
      </c>
      <c r="T223" s="33">
        <v>0</v>
      </c>
      <c r="U223" s="33">
        <v>0</v>
      </c>
      <c r="V223" s="33">
        <v>0</v>
      </c>
      <c r="W223" s="36">
        <f t="shared" si="53"/>
        <v>0</v>
      </c>
      <c r="X223" s="94">
        <v>90</v>
      </c>
      <c r="Y223" s="83">
        <f t="shared" si="37"/>
        <v>0</v>
      </c>
      <c r="Z223" s="70"/>
      <c r="AA223" s="2"/>
      <c r="AC223" s="38"/>
      <c r="AD223" s="38"/>
    </row>
    <row r="224" spans="1:30" ht="40.5" customHeight="1" thickBot="1" x14ac:dyDescent="0.25">
      <c r="A224" s="87">
        <v>2914</v>
      </c>
      <c r="B224" s="29" t="s">
        <v>178</v>
      </c>
      <c r="C224" s="30"/>
      <c r="D224" s="31"/>
      <c r="E224" s="32"/>
      <c r="F224" s="33">
        <v>254.1</v>
      </c>
      <c r="G224" s="33">
        <v>0</v>
      </c>
      <c r="H224" s="33">
        <v>0</v>
      </c>
      <c r="I224" s="55">
        <v>0</v>
      </c>
      <c r="J224" s="55">
        <v>0</v>
      </c>
      <c r="K224" s="55">
        <v>0</v>
      </c>
      <c r="L224" s="55">
        <v>0</v>
      </c>
      <c r="M224" s="33">
        <f>SUM(G224:L224)</f>
        <v>0</v>
      </c>
      <c r="N224" s="34">
        <v>254.10999999999999</v>
      </c>
      <c r="O224" s="34">
        <v>254.1</v>
      </c>
      <c r="P224" s="97">
        <f>O224/N224*100</f>
        <v>99.996064696391329</v>
      </c>
      <c r="Q224" s="57"/>
      <c r="R224" s="33"/>
      <c r="S224" s="33">
        <v>254.1</v>
      </c>
      <c r="T224" s="33">
        <v>0</v>
      </c>
      <c r="U224" s="33">
        <v>0</v>
      </c>
      <c r="V224" s="33">
        <v>0</v>
      </c>
      <c r="W224" s="36">
        <f t="shared" si="53"/>
        <v>0</v>
      </c>
      <c r="X224" s="94">
        <v>90</v>
      </c>
      <c r="Y224" s="83">
        <f t="shared" si="37"/>
        <v>0</v>
      </c>
      <c r="Z224" s="70"/>
      <c r="AA224" s="2"/>
      <c r="AC224" s="38"/>
      <c r="AD224" s="38"/>
    </row>
    <row r="225" spans="1:30" ht="19.5" customHeight="1" thickBot="1" x14ac:dyDescent="0.25">
      <c r="A225" s="107"/>
      <c r="B225" s="108" t="s">
        <v>98</v>
      </c>
      <c r="C225" s="109"/>
      <c r="D225" s="109"/>
      <c r="E225" s="110" t="e">
        <f>E217+E210+E206+E186+E100+E65+E56+E50+E42+E12</f>
        <v>#REF!</v>
      </c>
      <c r="F225" s="110">
        <f>F217+F210+F206+F186+F100+F65+F56+F50+F42+F12</f>
        <v>11655186.12418</v>
      </c>
      <c r="G225" s="110">
        <f t="shared" ref="G225:L225" si="54">G217+G210+G206+G186+G100+G65+G56+G50+G42+G12</f>
        <v>39319.394009999996</v>
      </c>
      <c r="H225" s="110">
        <f t="shared" si="54"/>
        <v>199175.43400000001</v>
      </c>
      <c r="I225" s="110">
        <f t="shared" si="54"/>
        <v>337998.30000000005</v>
      </c>
      <c r="J225" s="110">
        <f t="shared" si="54"/>
        <v>772697.93479999993</v>
      </c>
      <c r="K225" s="110">
        <f t="shared" si="54"/>
        <v>1033507.4482200001</v>
      </c>
      <c r="L225" s="110">
        <f t="shared" si="54"/>
        <v>1324812.0989499995</v>
      </c>
      <c r="M225" s="110">
        <f>M217+M210+M206+M186+M100+M65+M56+M50+M42+M12</f>
        <v>3707510.5299800006</v>
      </c>
      <c r="N225" s="110">
        <f>N217+N210+N206+N186+N100+N65+N56+N50+N42+N12</f>
        <v>3535948.27</v>
      </c>
      <c r="O225" s="110">
        <f>O217+O210+O206+O186+O100+O65+O56+O50+O42+O12</f>
        <v>1736994.0706800004</v>
      </c>
      <c r="P225" s="110">
        <f t="shared" si="52"/>
        <v>49.123854141678393</v>
      </c>
      <c r="Q225" s="110" t="e">
        <f>Q217+Q210+Q206+Q186+Q100+Q65+Q56+Q50+Q42+Q12+#REF!</f>
        <v>#REF!</v>
      </c>
      <c r="R225" s="110" t="e">
        <f>R217+R210+R206+R186+R100+R65+R56+R50+R42+R12+#REF!</f>
        <v>#REF!</v>
      </c>
      <c r="S225" s="110">
        <f>S217+S210+S206+S186+S100+S65+S56+S50+S42+S12</f>
        <v>3440986.4291500002</v>
      </c>
      <c r="T225" s="110">
        <f>T217+T210+T206+T186+T100+T65+T56+T50+T42+T12</f>
        <v>4481689.1500000004</v>
      </c>
      <c r="U225" s="110">
        <f>U217+U210+U206+U186+U100+U65+U56+U50+U42+U12</f>
        <v>25000</v>
      </c>
      <c r="V225" s="110">
        <f>V217+V210+V206+V186+V100+V65+V56+V50+V42+V12</f>
        <v>25000</v>
      </c>
      <c r="W225" s="110">
        <f>W217+W210+W206+W186+W100+W65+W56+W50+W42+W12</f>
        <v>4506689.1500000004</v>
      </c>
      <c r="X225" s="111" t="s">
        <v>16</v>
      </c>
      <c r="Y225" s="143"/>
      <c r="Z225" s="143"/>
      <c r="AA225" s="2"/>
      <c r="AC225" s="38"/>
      <c r="AD225" s="38"/>
    </row>
    <row r="226" spans="1:30" ht="10.5" customHeight="1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3"/>
      <c r="S226" s="113"/>
      <c r="T226" s="112"/>
      <c r="U226" s="112"/>
      <c r="V226" s="112"/>
      <c r="W226" s="112"/>
      <c r="X226" s="112"/>
      <c r="Y226" s="112"/>
      <c r="Z226" s="112"/>
      <c r="AC226" s="38"/>
      <c r="AD226" s="38"/>
    </row>
    <row r="227" spans="1:30" ht="10.5" customHeight="1" x14ac:dyDescent="0.2"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3"/>
      <c r="S227" s="113"/>
      <c r="T227" s="112"/>
      <c r="U227" s="112"/>
      <c r="V227" s="112"/>
      <c r="W227" s="112"/>
      <c r="X227" s="112"/>
      <c r="Y227" s="112"/>
      <c r="Z227" s="112"/>
      <c r="AC227" s="38"/>
      <c r="AD227" s="38"/>
    </row>
    <row r="228" spans="1:30" ht="10.5" customHeight="1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3"/>
      <c r="S228" s="113"/>
      <c r="T228" s="112"/>
      <c r="U228" s="112"/>
      <c r="V228" s="112"/>
      <c r="W228" s="112"/>
      <c r="X228" s="112"/>
      <c r="Y228" s="112"/>
      <c r="Z228" s="112"/>
      <c r="AC228" s="38"/>
      <c r="AD228" s="38"/>
    </row>
    <row r="229" spans="1:30" x14ac:dyDescent="0.2">
      <c r="B229" s="114" t="s">
        <v>242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3"/>
      <c r="S229" s="113"/>
      <c r="T229" s="112"/>
      <c r="U229" s="112"/>
      <c r="V229" s="112"/>
      <c r="W229" s="112"/>
      <c r="X229" s="112"/>
      <c r="Y229" s="112"/>
      <c r="Z229" s="112"/>
      <c r="AC229" s="38"/>
      <c r="AD229" s="38"/>
    </row>
    <row r="230" spans="1:30" s="2" customFormat="1" x14ac:dyDescent="0.2">
      <c r="B230" s="115" t="s">
        <v>135</v>
      </c>
      <c r="C230" s="116"/>
      <c r="D230" s="116"/>
      <c r="E230" s="116"/>
      <c r="F230" s="117"/>
      <c r="G230" s="118"/>
      <c r="H230" s="118"/>
      <c r="I230" s="118"/>
      <c r="J230" s="118"/>
      <c r="K230" s="118"/>
      <c r="L230" s="118"/>
      <c r="M230" s="118"/>
      <c r="N230" s="119"/>
      <c r="O230" s="119"/>
      <c r="P230" s="119"/>
      <c r="Q230" s="119"/>
      <c r="R230" s="119"/>
      <c r="S230" s="119"/>
      <c r="T230" s="118"/>
      <c r="U230" s="118"/>
      <c r="V230" s="118"/>
      <c r="W230" s="112"/>
      <c r="X230" s="117"/>
      <c r="Y230" s="117"/>
      <c r="Z230" s="117"/>
      <c r="AC230" s="83"/>
      <c r="AD230" s="83"/>
    </row>
    <row r="231" spans="1:30" x14ac:dyDescent="0.2">
      <c r="G231" s="120"/>
      <c r="T231" s="83"/>
      <c r="U231" s="83"/>
      <c r="V231" s="83"/>
      <c r="W231" s="2"/>
      <c r="AC231" s="38"/>
      <c r="AD231" s="38"/>
    </row>
    <row r="232" spans="1:30" x14ac:dyDescent="0.2">
      <c r="G232" s="38"/>
      <c r="H232" s="38"/>
      <c r="I232" s="38"/>
      <c r="J232" s="38"/>
      <c r="K232" s="38"/>
      <c r="L232" s="38"/>
      <c r="M232" s="38"/>
      <c r="T232" s="38"/>
      <c r="U232" s="38"/>
      <c r="V232" s="38"/>
      <c r="AC232" s="38"/>
      <c r="AD232" s="38"/>
    </row>
    <row r="233" spans="1:30" x14ac:dyDescent="0.2">
      <c r="T233" s="38"/>
      <c r="U233" s="38"/>
      <c r="V233" s="38"/>
    </row>
    <row r="234" spans="1:30" x14ac:dyDescent="0.2">
      <c r="T234" s="38"/>
      <c r="U234" s="38"/>
      <c r="V234" s="38"/>
    </row>
    <row r="235" spans="1:30" x14ac:dyDescent="0.2">
      <c r="T235" s="38"/>
      <c r="U235" s="38"/>
      <c r="V235" s="38"/>
    </row>
    <row r="236" spans="1:30" x14ac:dyDescent="0.2">
      <c r="T236" s="38"/>
      <c r="U236" s="38"/>
      <c r="V236" s="38"/>
    </row>
  </sheetData>
  <customSheetViews>
    <customSheetView guid="{7025D35C-B0E6-4D5E-9074-EED2BB5802F4}" scale="70" showPageBreaks="1" printArea="1" hiddenRows="1" hiddenColumns="1" view="pageBreakPreview" topLeftCell="B6">
      <pane xSplit="3" ySplit="6" topLeftCell="K21" activePane="bottomRight" state="frozen"/>
      <selection pane="bottomRight" activeCell="K23" sqref="K23"/>
      <rowBreaks count="5" manualBreakCount="5">
        <brk id="54" min="1" max="23" man="1"/>
        <brk id="92" min="1" max="23" man="1"/>
        <brk id="135" min="1" max="23" man="1"/>
        <brk id="160" min="1" max="23" man="1"/>
        <brk id="194" min="1" max="23" man="1"/>
      </rowBreaks>
      <pageMargins left="0.15748031496062992" right="0.19685039370078741" top="0.23622047244094491" bottom="0.35433070866141736" header="0.15748031496062992" footer="0.19685039370078741"/>
      <printOptions horizontalCentered="1"/>
      <pageSetup paperSize="9" scale="52" fitToHeight="7" orientation="landscape" r:id="rId1"/>
      <headerFooter alignWithMargins="0">
        <oddFooter>&amp;C&amp;P</oddFooter>
      </headerFooter>
    </customSheetView>
    <customSheetView guid="{D306AA55-E2C3-4B0F-8DEC-1801FC479580}" scale="80" showPageBreaks="1" hiddenRows="1" hiddenColumns="1" view="pageBreakPreview" topLeftCell="A6">
      <pane xSplit="4" ySplit="6" topLeftCell="M165" activePane="bottomRight" state="frozen"/>
      <selection pane="bottomRight" activeCell="X182" sqref="X182"/>
      <rowBreaks count="6" manualBreakCount="6">
        <brk id="56" max="16383" man="1"/>
        <brk id="87" max="16383" man="1"/>
        <brk id="125" max="16383" man="1"/>
        <brk id="157" max="16383" man="1"/>
        <brk id="176" max="16383" man="1"/>
        <brk id="215" max="16383" man="1"/>
      </rowBreaks>
      <pageMargins left="0.15748031496062992" right="0.19685039370078741" top="0.23622047244094491" bottom="0.35433070866141736" header="0.15748031496062992" footer="0.19685039370078741"/>
      <printOptions horizontalCentered="1"/>
      <pageSetup paperSize="9" scale="50" fitToHeight="7" orientation="landscape" r:id="rId2"/>
      <headerFooter alignWithMargins="0">
        <oddFooter>&amp;C&amp;P</oddFooter>
      </headerFooter>
    </customSheetView>
    <customSheetView guid="{0317C754-E320-475B-A87C-F6502E2C21D0}" showPageBreaks="1" printArea="1" hiddenRows="1" hiddenColumns="1" view="pageBreakPreview" showRuler="0" topLeftCell="B6">
      <pane xSplit="3" ySplit="6" topLeftCell="F159" activePane="bottomRight" state="frozen"/>
      <selection pane="bottomRight" activeCell="I158" sqref="I158"/>
      <rowBreaks count="7" manualBreakCount="7">
        <brk id="48" min="1" max="22" man="1"/>
        <brk id="78" min="1" max="22" man="1"/>
        <brk id="81" min="1" max="22" man="1"/>
        <brk id="115" min="1" max="22" man="1"/>
        <brk id="141" min="1" max="22" man="1"/>
        <brk id="142" min="1" max="22" man="1"/>
        <brk id="173" min="1" max="22" man="1"/>
      </rowBreaks>
      <pageMargins left="0.17" right="0.19685039370078741" top="0.23622047244094491" bottom="0.35433070866141736" header="0.15748031496062992" footer="0.19685039370078741"/>
      <printOptions horizontalCentered="1"/>
      <pageSetup paperSize="9" scale="55" fitToHeight="7" orientation="landscape" r:id="rId3"/>
      <headerFooter alignWithMargins="0">
        <oddFooter>&amp;C&amp;P</oddFooter>
      </headerFooter>
    </customSheetView>
    <customSheetView guid="{CC560D72-E6A0-4F9D-ACC3-F0D95031C84E}" scale="80" showPageBreaks="1" printArea="1" hiddenRows="1" hiddenColumns="1" view="pageBreakPreview" showRuler="0" topLeftCell="A3">
      <pane xSplit="4" ySplit="9" topLeftCell="K72" activePane="bottomRight" state="frozen"/>
      <selection pane="bottomRight" activeCell="W92" sqref="W92"/>
      <rowBreaks count="5" manualBreakCount="5">
        <brk id="52" max="23" man="1"/>
        <brk id="89" max="16383" man="1"/>
        <brk id="125" max="16383" man="1"/>
        <brk id="155" max="24" man="1"/>
        <brk id="160" max="24" man="1"/>
      </rowBreaks>
      <pageMargins left="0.15748031496062992" right="0.19685039370078741" top="0.23622047244094491" bottom="0.35433070866141736" header="0.15748031496062992" footer="0.19685039370078741"/>
      <printOptions horizontalCentered="1"/>
      <pageSetup paperSize="9" scale="49" fitToHeight="7" orientation="landscape" r:id="rId4"/>
      <headerFooter alignWithMargins="0">
        <oddFooter>&amp;C&amp;P</oddFooter>
      </headerFooter>
    </customSheetView>
    <customSheetView guid="{979DB2FE-B526-4EE3-9CD4-A9E29A987073}" scale="60" showPageBreaks="1" printArea="1" hiddenRows="1" hiddenColumns="1" view="pageBreakPreview" topLeftCell="B6">
      <pane xSplit="3" ySplit="6" topLeftCell="F12" activePane="bottomRight" state="frozen"/>
      <selection pane="bottomRight" activeCell="B6" sqref="B6"/>
      <rowBreaks count="4" manualBreakCount="4">
        <brk id="46" min="1" max="23" man="1"/>
        <brk id="85" min="1" max="23" man="1"/>
        <brk id="121" min="1" max="23" man="1"/>
        <brk id="150" min="1" max="23" man="1"/>
      </rowBreaks>
      <pageMargins left="0.15748031496062992" right="0.19685039370078741" top="0.23622047244094491" bottom="0.35433070866141736" header="0.15748031496062992" footer="0.19685039370078741"/>
      <printOptions horizontalCentered="1"/>
      <pageSetup paperSize="9" scale="52" fitToHeight="7" orientation="landscape" r:id="rId5"/>
      <headerFooter alignWithMargins="0">
        <oddFooter>&amp;C&amp;P</oddFooter>
      </headerFooter>
    </customSheetView>
  </customSheetViews>
  <mergeCells count="15">
    <mergeCell ref="B8:X8"/>
    <mergeCell ref="B4:X4"/>
    <mergeCell ref="G10:M10"/>
    <mergeCell ref="N10:N11"/>
    <mergeCell ref="X10:X11"/>
    <mergeCell ref="F10:F11"/>
    <mergeCell ref="O10:O11"/>
    <mergeCell ref="P10:P11"/>
    <mergeCell ref="S10:S11"/>
    <mergeCell ref="T10:W10"/>
    <mergeCell ref="A10:A11"/>
    <mergeCell ref="B10:B11"/>
    <mergeCell ref="C10:C11"/>
    <mergeCell ref="D10:D11"/>
    <mergeCell ref="E10:E11"/>
  </mergeCells>
  <phoneticPr fontId="3" type="noConversion"/>
  <printOptions horizontalCentered="1"/>
  <pageMargins left="0.15748031496062992" right="0.19685039370078741" top="0.23622047244094491" bottom="0.35433070866141736" header="0.15748031496062992" footer="0.19685039370078741"/>
  <pageSetup paperSize="9" scale="52" fitToHeight="7" orientation="landscape" r:id="rId6"/>
  <headerFooter alignWithMargins="0">
    <oddFooter>&amp;C&amp;P</oddFooter>
  </headerFooter>
  <rowBreaks count="5" manualBreakCount="5">
    <brk id="54" min="1" max="23" man="1"/>
    <brk id="92" min="1" max="23" man="1"/>
    <brk id="135" min="1" max="23" man="1"/>
    <brk id="160" min="1" max="23" man="1"/>
    <brk id="194" min="1" max="23" man="1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 EU</vt:lpstr>
      <vt:lpstr>'tabulka EU'!Názvy_tisku</vt:lpstr>
      <vt:lpstr>'tabulka EU'!Oblast_tisku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stankova2598</dc:creator>
  <cp:lastModifiedBy>Slívová Galina</cp:lastModifiedBy>
  <cp:lastPrinted>2014-11-24T12:38:24Z</cp:lastPrinted>
  <dcterms:created xsi:type="dcterms:W3CDTF">2012-08-13T13:14:46Z</dcterms:created>
  <dcterms:modified xsi:type="dcterms:W3CDTF">2014-11-24T12:38:49Z</dcterms:modified>
</cp:coreProperties>
</file>