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25" windowWidth="19320" windowHeight="15150" tabRatio="968"/>
  </bookViews>
  <sheets>
    <sheet name="titul" sheetId="1" r:id="rId1"/>
    <sheet name="A. SOUHRNNÉ ÚDAJE ROZPOČTU" sheetId="2" r:id="rId2"/>
    <sheet name="B. PŘÍJMY ROZPOČTU" sheetId="3" r:id="rId3"/>
    <sheet name="C1a. BĚŽNÉ VÝDAJE" sheetId="4" r:id="rId4"/>
    <sheet name="C1b. BĚŽNÉ VÝDAJE" sheetId="5" r:id="rId5"/>
    <sheet name="C1c. BĚŽNÉ VÝDAJE" sheetId="6" r:id="rId6"/>
    <sheet name="C2. KAPITÁLOVÉ VÝDAJE" sheetId="7" r:id="rId7"/>
    <sheet name="D. FINANCOVÁNÍ" sheetId="8" r:id="rId8"/>
    <sheet name="E.zav.ukaz." sheetId="9" r:id="rId9"/>
    <sheet name="TAB-1" sheetId="10" r:id="rId10"/>
    <sheet name="TAB-2" sheetId="11" r:id="rId11"/>
    <sheet name="TAB-3" sheetId="12" r:id="rId12"/>
    <sheet name="TAB-4" sheetId="13" r:id="rId13"/>
    <sheet name="TAB-5" sheetId="14" r:id="rId14"/>
    <sheet name="TAB-5 účel" sheetId="15" r:id="rId15"/>
    <sheet name="TAB-6" sheetId="16" r:id="rId16"/>
    <sheet name="TAB-7" sheetId="17" r:id="rId17"/>
    <sheet name="TAB-8" sheetId="18" r:id="rId18"/>
    <sheet name="TAB-9" sheetId="19" r:id="rId19"/>
    <sheet name="F.návratné fin.výpomoci" sheetId="20" r:id="rId20"/>
  </sheets>
  <definedNames>
    <definedName name="_xlnm._FilterDatabase" localSheetId="12" hidden="1">'TAB-4'!$A$4:$F$73</definedName>
    <definedName name="_xlnm._FilterDatabase" localSheetId="13" hidden="1">'TAB-5'!$A$3:$C$154</definedName>
    <definedName name="_xlnm._FilterDatabase" localSheetId="14" hidden="1">'TAB-5 účel'!$A$4:$D$6</definedName>
    <definedName name="_xlnm._FilterDatabase" localSheetId="15" hidden="1">'TAB-6'!$A$14:$D$47</definedName>
    <definedName name="_xlnm._FilterDatabase" localSheetId="17" hidden="1">'TAB-8'!$A$4:$F$30</definedName>
    <definedName name="_xlnm.Print_Titles" localSheetId="9">'TAB-1'!$1:$1</definedName>
    <definedName name="_xlnm.Print_Titles" localSheetId="10">'TAB-2'!$14:$15</definedName>
    <definedName name="_xlnm.Print_Titles" localSheetId="12">'TAB-4'!$28:$29</definedName>
    <definedName name="_xlnm.Print_Titles" localSheetId="13">'TAB-5'!$3:$4</definedName>
    <definedName name="_xlnm.Print_Titles" localSheetId="14">'TAB-5 účel'!$4:$6</definedName>
    <definedName name="_xlnm.Print_Titles" localSheetId="15">'TAB-6'!$14:$15</definedName>
    <definedName name="_xlnm.Print_Titles" localSheetId="16">'TAB-7'!$11:$12</definedName>
    <definedName name="_xlnm.Print_Titles" localSheetId="17">'TAB-8'!$13:$14</definedName>
    <definedName name="_xlnm.Print_Titles" localSheetId="18">'TAB-9'!$1:$1</definedName>
    <definedName name="_xlnm.Print_Area" localSheetId="3">'C1a. BĚŽNÉ VÝDAJE'!$A$1:$E$851</definedName>
    <definedName name="_xlnm.Print_Area" localSheetId="4">'C1b. BĚŽNÉ VÝDAJE'!$A$2:$F$91</definedName>
    <definedName name="_xlnm.Print_Area" localSheetId="8">E.zav.ukaz.!$A$1:$I$15</definedName>
    <definedName name="_xlnm.Print_Area" localSheetId="19">'F.návratné fin.výpomoci'!$A$1:$E$27</definedName>
    <definedName name="_xlnm.Print_Area" localSheetId="9">'TAB-1'!$A$1:$D$19</definedName>
    <definedName name="_xlnm.Print_Area" localSheetId="10">'TAB-2'!$A$1:$D$35</definedName>
    <definedName name="_xlnm.Print_Area" localSheetId="11">'TAB-3'!$A$1:$D$17</definedName>
    <definedName name="_xlnm.Print_Area" localSheetId="12">'TAB-4'!$A$1:$E$81</definedName>
    <definedName name="_xlnm.Print_Area" localSheetId="13">'TAB-5'!$A$1:$C$154</definedName>
    <definedName name="_xlnm.Print_Area" localSheetId="14">'TAB-5 účel'!$A$1:$D$27</definedName>
    <definedName name="_xlnm.Print_Area" localSheetId="15">'TAB-6'!$A$1:$D$47</definedName>
    <definedName name="_xlnm.Print_Area" localSheetId="16">'TAB-7'!$A$1:$D$21</definedName>
    <definedName name="_xlnm.Print_Area" localSheetId="17">'TAB-8'!$A$1:$E$43</definedName>
    <definedName name="_xlnm.Print_Area" localSheetId="18">'TAB-9'!$A$1:$D$17</definedName>
    <definedName name="Z_632980EE_AB4F_49FA_B8D9_C4F0628108CE_.wvu.FilterData" localSheetId="13" hidden="1">'TAB-5'!$A$4:$C$154</definedName>
    <definedName name="Z_632980EE_AB4F_49FA_B8D9_C4F0628108CE_.wvu.FilterData" localSheetId="14" hidden="1">'TAB-5 účel'!$A$4:$D$6</definedName>
    <definedName name="Z_632980EE_AB4F_49FA_B8D9_C4F0628108CE_.wvu.FilterData" localSheetId="15" hidden="1">'TAB-6'!$A$14:$D$47</definedName>
    <definedName name="Z_632980EE_AB4F_49FA_B8D9_C4F0628108CE_.wvu.PrintArea" localSheetId="8" hidden="1">E.zav.ukaz.!$A$1:$I$15</definedName>
    <definedName name="Z_632980EE_AB4F_49FA_B8D9_C4F0628108CE_.wvu.PrintArea" localSheetId="19" hidden="1">'F.návratné fin.výpomoci'!$A$1:$E$27</definedName>
    <definedName name="Z_632980EE_AB4F_49FA_B8D9_C4F0628108CE_.wvu.PrintArea" localSheetId="9" hidden="1">'TAB-1'!$A$1:$D$19</definedName>
    <definedName name="Z_632980EE_AB4F_49FA_B8D9_C4F0628108CE_.wvu.PrintArea" localSheetId="10" hidden="1">'TAB-2'!$A$1:$D$29</definedName>
    <definedName name="Z_632980EE_AB4F_49FA_B8D9_C4F0628108CE_.wvu.PrintArea" localSheetId="11" hidden="1">'TAB-3'!$A$1:$D$19</definedName>
    <definedName name="Z_632980EE_AB4F_49FA_B8D9_C4F0628108CE_.wvu.PrintArea" localSheetId="13" hidden="1">'TAB-5'!$A$1:$C$154</definedName>
    <definedName name="Z_632980EE_AB4F_49FA_B8D9_C4F0628108CE_.wvu.PrintArea" localSheetId="14" hidden="1">'TAB-5 účel'!$A$1:$D$27</definedName>
    <definedName name="Z_632980EE_AB4F_49FA_B8D9_C4F0628108CE_.wvu.PrintArea" localSheetId="15" hidden="1">'TAB-6'!$A$1:$D$47</definedName>
    <definedName name="Z_632980EE_AB4F_49FA_B8D9_C4F0628108CE_.wvu.PrintArea" localSheetId="16" hidden="1">'TAB-7'!$A$1:$D$23</definedName>
    <definedName name="Z_632980EE_AB4F_49FA_B8D9_C4F0628108CE_.wvu.PrintArea" localSheetId="18" hidden="1">'TAB-9'!$A$1:$D$6</definedName>
    <definedName name="Z_632980EE_AB4F_49FA_B8D9_C4F0628108CE_.wvu.PrintTitles" localSheetId="9" hidden="1">'TAB-1'!$1:$1</definedName>
    <definedName name="Z_632980EE_AB4F_49FA_B8D9_C4F0628108CE_.wvu.PrintTitles" localSheetId="10" hidden="1">'TAB-2'!$1:$1</definedName>
    <definedName name="Z_632980EE_AB4F_49FA_B8D9_C4F0628108CE_.wvu.PrintTitles" localSheetId="13" hidden="1">'TAB-5'!$3:$4</definedName>
    <definedName name="Z_632980EE_AB4F_49FA_B8D9_C4F0628108CE_.wvu.PrintTitles" localSheetId="14" hidden="1">'TAB-5 účel'!$4:$6</definedName>
    <definedName name="Z_632980EE_AB4F_49FA_B8D9_C4F0628108CE_.wvu.PrintTitles" localSheetId="15" hidden="1">'TAB-6'!$14:$15</definedName>
    <definedName name="Z_632980EE_AB4F_49FA_B8D9_C4F0628108CE_.wvu.PrintTitles" localSheetId="18" hidden="1">'TAB-9'!$1:$1</definedName>
    <definedName name="Z_72958AFE_462B_4821_9CB1_6F26C5AA230B_.wvu.FilterData" localSheetId="12" hidden="1">'TAB-4'!$A$4:$F$73</definedName>
    <definedName name="Z_72958AFE_462B_4821_9CB1_6F26C5AA230B_.wvu.FilterData" localSheetId="13" hidden="1">'TAB-5'!$A$3:$C$154</definedName>
    <definedName name="Z_72958AFE_462B_4821_9CB1_6F26C5AA230B_.wvu.FilterData" localSheetId="14" hidden="1">'TAB-5 účel'!$A$4:$D$6</definedName>
    <definedName name="Z_72958AFE_462B_4821_9CB1_6F26C5AA230B_.wvu.FilterData" localSheetId="15" hidden="1">'TAB-6'!$A$14:$D$47</definedName>
    <definedName name="Z_72958AFE_462B_4821_9CB1_6F26C5AA230B_.wvu.FilterData" localSheetId="17" hidden="1">'TAB-8'!$A$4:$F$30</definedName>
    <definedName name="Z_72958AFE_462B_4821_9CB1_6F26C5AA230B_.wvu.PrintArea" localSheetId="3" hidden="1">'C1a. BĚŽNÉ VÝDAJE'!$A$1:$E$851</definedName>
    <definedName name="Z_72958AFE_462B_4821_9CB1_6F26C5AA230B_.wvu.PrintArea" localSheetId="4" hidden="1">'C1b. BĚŽNÉ VÝDAJE'!$A$2:$F$91</definedName>
    <definedName name="Z_72958AFE_462B_4821_9CB1_6F26C5AA230B_.wvu.PrintArea" localSheetId="8" hidden="1">E.zav.ukaz.!$A$1:$I$15</definedName>
    <definedName name="Z_72958AFE_462B_4821_9CB1_6F26C5AA230B_.wvu.PrintArea" localSheetId="19" hidden="1">'F.návratné fin.výpomoci'!$A$1:$E$27</definedName>
    <definedName name="Z_72958AFE_462B_4821_9CB1_6F26C5AA230B_.wvu.PrintArea" localSheetId="9" hidden="1">'TAB-1'!$A$1:$D$19</definedName>
    <definedName name="Z_72958AFE_462B_4821_9CB1_6F26C5AA230B_.wvu.PrintArea" localSheetId="10" hidden="1">'TAB-2'!$A$1:$D$35</definedName>
    <definedName name="Z_72958AFE_462B_4821_9CB1_6F26C5AA230B_.wvu.PrintArea" localSheetId="11" hidden="1">'TAB-3'!$A$1:$D$17</definedName>
    <definedName name="Z_72958AFE_462B_4821_9CB1_6F26C5AA230B_.wvu.PrintArea" localSheetId="12" hidden="1">'TAB-4'!$A$1:$E$81</definedName>
    <definedName name="Z_72958AFE_462B_4821_9CB1_6F26C5AA230B_.wvu.PrintArea" localSheetId="13" hidden="1">'TAB-5'!$A$1:$C$154</definedName>
    <definedName name="Z_72958AFE_462B_4821_9CB1_6F26C5AA230B_.wvu.PrintArea" localSheetId="14" hidden="1">'TAB-5 účel'!$A$1:$D$27</definedName>
    <definedName name="Z_72958AFE_462B_4821_9CB1_6F26C5AA230B_.wvu.PrintArea" localSheetId="15" hidden="1">'TAB-6'!$A$1:$D$47</definedName>
    <definedName name="Z_72958AFE_462B_4821_9CB1_6F26C5AA230B_.wvu.PrintArea" localSheetId="16" hidden="1">'TAB-7'!$A$1:$D$21</definedName>
    <definedName name="Z_72958AFE_462B_4821_9CB1_6F26C5AA230B_.wvu.PrintArea" localSheetId="17" hidden="1">'TAB-8'!$A$1:$E$43</definedName>
    <definedName name="Z_72958AFE_462B_4821_9CB1_6F26C5AA230B_.wvu.PrintArea" localSheetId="18" hidden="1">'TAB-9'!$A$1:$D$17</definedName>
    <definedName name="Z_72958AFE_462B_4821_9CB1_6F26C5AA230B_.wvu.PrintTitles" localSheetId="9" hidden="1">'TAB-1'!$1:$1</definedName>
    <definedName name="Z_72958AFE_462B_4821_9CB1_6F26C5AA230B_.wvu.PrintTitles" localSheetId="10" hidden="1">'TAB-2'!$14:$15</definedName>
    <definedName name="Z_72958AFE_462B_4821_9CB1_6F26C5AA230B_.wvu.PrintTitles" localSheetId="12" hidden="1">'TAB-4'!$28:$29</definedName>
    <definedName name="Z_72958AFE_462B_4821_9CB1_6F26C5AA230B_.wvu.PrintTitles" localSheetId="13" hidden="1">'TAB-5'!$3:$4</definedName>
    <definedName name="Z_72958AFE_462B_4821_9CB1_6F26C5AA230B_.wvu.PrintTitles" localSheetId="14" hidden="1">'TAB-5 účel'!$4:$6</definedName>
    <definedName name="Z_72958AFE_462B_4821_9CB1_6F26C5AA230B_.wvu.PrintTitles" localSheetId="15" hidden="1">'TAB-6'!$14:$15</definedName>
    <definedName name="Z_72958AFE_462B_4821_9CB1_6F26C5AA230B_.wvu.PrintTitles" localSheetId="16" hidden="1">'TAB-7'!$11:$12</definedName>
    <definedName name="Z_72958AFE_462B_4821_9CB1_6F26C5AA230B_.wvu.PrintTitles" localSheetId="17" hidden="1">'TAB-8'!$13:$14</definedName>
    <definedName name="Z_72958AFE_462B_4821_9CB1_6F26C5AA230B_.wvu.PrintTitles" localSheetId="18" hidden="1">'TAB-9'!$1:$1</definedName>
    <definedName name="Z_72958AFE_462B_4821_9CB1_6F26C5AA230B_.wvu.Rows" localSheetId="1" hidden="1">'A. SOUHRNNÉ ÚDAJE ROZPOČTU'!$1:$1</definedName>
    <definedName name="Z_72958AFE_462B_4821_9CB1_6F26C5AA230B_.wvu.Rows" localSheetId="2" hidden="1">'B. PŘÍJMY ROZPOČTU'!$1:$1</definedName>
    <definedName name="Z_72958AFE_462B_4821_9CB1_6F26C5AA230B_.wvu.Rows" localSheetId="3" hidden="1">'C1a. BĚŽNÉ VÝDAJE'!$1:$1,'C1a. BĚŽNÉ VÝDAJE'!$855:$855</definedName>
    <definedName name="Z_72958AFE_462B_4821_9CB1_6F26C5AA230B_.wvu.Rows" localSheetId="4" hidden="1">'C1b. BĚŽNÉ VÝDAJE'!$1:$1</definedName>
    <definedName name="Z_72958AFE_462B_4821_9CB1_6F26C5AA230B_.wvu.Rows" localSheetId="5" hidden="1">'C1c. BĚŽNÉ VÝDAJE'!$1:$1</definedName>
    <definedName name="Z_72958AFE_462B_4821_9CB1_6F26C5AA230B_.wvu.Rows" localSheetId="6" hidden="1">'C2. KAPITÁLOVÉ VÝDAJE'!$1:$1</definedName>
    <definedName name="Z_72958AFE_462B_4821_9CB1_6F26C5AA230B_.wvu.Rows" localSheetId="7" hidden="1">'D. FINANCOVÁNÍ'!$1:$1</definedName>
    <definedName name="Z_72958AFE_462B_4821_9CB1_6F26C5AA230B_.wvu.Rows" localSheetId="0" hidden="1">titul!$1:$1</definedName>
    <definedName name="Z_EFAD90BE_EFFB_4F0D_9A95_6915124B8751_.wvu.FilterData" localSheetId="13" hidden="1">'TAB-5'!$A$3:$C$154</definedName>
    <definedName name="Z_EFAD90BE_EFFB_4F0D_9A95_6915124B8751_.wvu.FilterData" localSheetId="14" hidden="1">'TAB-5 účel'!$A$4:$D$6</definedName>
    <definedName name="Z_EFAD90BE_EFFB_4F0D_9A95_6915124B8751_.wvu.FilterData" localSheetId="15" hidden="1">'TAB-6'!$A$14:$D$47</definedName>
    <definedName name="Z_EFAD90BE_EFFB_4F0D_9A95_6915124B8751_.wvu.PrintArea" localSheetId="8" hidden="1">E.zav.ukaz.!$A$1:$I$15</definedName>
    <definedName name="Z_EFAD90BE_EFFB_4F0D_9A95_6915124B8751_.wvu.PrintArea" localSheetId="19" hidden="1">'F.návratné fin.výpomoci'!$A$1:$E$27</definedName>
    <definedName name="Z_EFAD90BE_EFFB_4F0D_9A95_6915124B8751_.wvu.PrintArea" localSheetId="9" hidden="1">'TAB-1'!$A$1:$D$19</definedName>
    <definedName name="Z_EFAD90BE_EFFB_4F0D_9A95_6915124B8751_.wvu.PrintArea" localSheetId="10" hidden="1">'TAB-2'!$A$1:$D$29</definedName>
    <definedName name="Z_EFAD90BE_EFFB_4F0D_9A95_6915124B8751_.wvu.PrintArea" localSheetId="11" hidden="1">'TAB-3'!$A$1:$D$19</definedName>
    <definedName name="Z_EFAD90BE_EFFB_4F0D_9A95_6915124B8751_.wvu.PrintArea" localSheetId="13" hidden="1">'TAB-5'!$A$1:$C$154</definedName>
    <definedName name="Z_EFAD90BE_EFFB_4F0D_9A95_6915124B8751_.wvu.PrintArea" localSheetId="14" hidden="1">'TAB-5 účel'!$A$1:$D$27</definedName>
    <definedName name="Z_EFAD90BE_EFFB_4F0D_9A95_6915124B8751_.wvu.PrintArea" localSheetId="15" hidden="1">'TAB-6'!$A$1:$D$47</definedName>
    <definedName name="Z_EFAD90BE_EFFB_4F0D_9A95_6915124B8751_.wvu.PrintArea" localSheetId="16" hidden="1">'TAB-7'!$A$1:$D$23</definedName>
    <definedName name="Z_EFAD90BE_EFFB_4F0D_9A95_6915124B8751_.wvu.PrintArea" localSheetId="18" hidden="1">'TAB-9'!$A$1:$D$6</definedName>
    <definedName name="Z_EFAD90BE_EFFB_4F0D_9A95_6915124B8751_.wvu.PrintTitles" localSheetId="9" hidden="1">'TAB-1'!$1:$1</definedName>
    <definedName name="Z_EFAD90BE_EFFB_4F0D_9A95_6915124B8751_.wvu.PrintTitles" localSheetId="10" hidden="1">'TAB-2'!$14:$15</definedName>
    <definedName name="Z_EFAD90BE_EFFB_4F0D_9A95_6915124B8751_.wvu.PrintTitles" localSheetId="13" hidden="1">'TAB-5'!$3:$4</definedName>
    <definedName name="Z_EFAD90BE_EFFB_4F0D_9A95_6915124B8751_.wvu.PrintTitles" localSheetId="14" hidden="1">'TAB-5 účel'!$4:$6</definedName>
    <definedName name="Z_EFAD90BE_EFFB_4F0D_9A95_6915124B8751_.wvu.PrintTitles" localSheetId="15" hidden="1">'TAB-6'!$14:$15</definedName>
    <definedName name="Z_EFAD90BE_EFFB_4F0D_9A95_6915124B8751_.wvu.PrintTitles" localSheetId="16" hidden="1">'TAB-7'!$11:$12</definedName>
    <definedName name="Z_EFAD90BE_EFFB_4F0D_9A95_6915124B8751_.wvu.PrintTitles" localSheetId="18" hidden="1">'TAB-9'!$1:$1</definedName>
    <definedName name="Z_FE857634_B83D_4669_BE72_6E5297B7F9FE_.wvu.Cols" localSheetId="8" hidden="1">E.zav.ukaz.!#REF!</definedName>
    <definedName name="Z_FE857634_B83D_4669_BE72_6E5297B7F9FE_.wvu.Cols" localSheetId="19" hidden="1">'F.návratné fin.výpomoci'!#REF!</definedName>
    <definedName name="Z_FE857634_B83D_4669_BE72_6E5297B7F9FE_.wvu.PrintArea" localSheetId="8" hidden="1">E.zav.ukaz.!$A$1:$I$15</definedName>
    <definedName name="Z_FE857634_B83D_4669_BE72_6E5297B7F9FE_.wvu.PrintArea" localSheetId="19" hidden="1">'F.návratné fin.výpomoci'!$A$1:$G$5</definedName>
  </definedNames>
  <calcPr calcId="145621"/>
  <customWorkbookViews>
    <customWorkbookView name="Metelka Tomáš – osobní zobrazení" guid="{72958AFE-462B-4821-9CB1-6F26C5AA230B}" mergeInterval="0" personalView="1" maximized="1" windowWidth="1916" windowHeight="855" tabRatio="968" activeSheetId="1"/>
  </customWorkbookViews>
</workbook>
</file>

<file path=xl/calcChain.xml><?xml version="1.0" encoding="utf-8"?>
<calcChain xmlns="http://schemas.openxmlformats.org/spreadsheetml/2006/main">
  <c r="D5" i="11" l="1"/>
  <c r="E376" i="7" l="1"/>
  <c r="D27" i="20" l="1"/>
  <c r="D17" i="19"/>
  <c r="D11" i="19"/>
  <c r="D5" i="19"/>
  <c r="D6" i="19" s="1"/>
  <c r="D43" i="18"/>
  <c r="D30" i="18"/>
  <c r="D11" i="18"/>
  <c r="D21" i="17"/>
  <c r="D8" i="17"/>
  <c r="D7" i="17"/>
  <c r="D9" i="17" s="1"/>
  <c r="D47" i="16"/>
  <c r="D11" i="16"/>
  <c r="D27" i="15"/>
  <c r="C154" i="14"/>
  <c r="D81" i="13"/>
  <c r="D73" i="13"/>
  <c r="D26" i="13"/>
  <c r="D17" i="12"/>
  <c r="D11" i="12"/>
  <c r="D6" i="12"/>
  <c r="D35" i="11"/>
  <c r="D29" i="11"/>
  <c r="D11" i="11"/>
  <c r="D10" i="11"/>
  <c r="D9" i="11"/>
  <c r="D8" i="11"/>
  <c r="D12" i="11" s="1"/>
  <c r="D7" i="11"/>
  <c r="D6" i="11"/>
  <c r="D19" i="10"/>
  <c r="D12" i="10"/>
  <c r="D5" i="10"/>
  <c r="D6" i="10" s="1"/>
  <c r="F44" i="5" l="1"/>
  <c r="F5" i="5"/>
  <c r="E37" i="6" l="1"/>
  <c r="E32" i="6"/>
  <c r="E27" i="6"/>
  <c r="E19" i="6"/>
  <c r="E9" i="6"/>
  <c r="E4" i="6"/>
  <c r="E44" i="5"/>
  <c r="E5" i="5"/>
  <c r="E6" i="8" l="1"/>
  <c r="E24" i="8" s="1"/>
  <c r="E15" i="2" s="1"/>
  <c r="E11" i="7"/>
  <c r="E16" i="7"/>
  <c r="E21" i="7"/>
  <c r="E34" i="7"/>
  <c r="E39" i="7"/>
  <c r="E44" i="7"/>
  <c r="E57" i="7"/>
  <c r="E67" i="7"/>
  <c r="E73" i="7"/>
  <c r="E78" i="7"/>
  <c r="E99" i="7"/>
  <c r="E126" i="7"/>
  <c r="E147" i="7"/>
  <c r="E154" i="7"/>
  <c r="E159" i="7"/>
  <c r="E164" i="7"/>
  <c r="E171" i="7"/>
  <c r="E178" i="7"/>
  <c r="E183" i="7"/>
  <c r="E189" i="7"/>
  <c r="E219" i="7"/>
  <c r="E229" i="7"/>
  <c r="E236" i="7"/>
  <c r="E247" i="7"/>
  <c r="E252" i="7"/>
  <c r="E257" i="7"/>
  <c r="E268" i="7"/>
  <c r="E273" i="7"/>
  <c r="E279" i="7"/>
  <c r="E284" i="7"/>
  <c r="E296" i="7"/>
  <c r="E306" i="7"/>
  <c r="E311" i="7"/>
  <c r="E316" i="7"/>
  <c r="E323" i="7"/>
  <c r="E329" i="7"/>
  <c r="E338" i="7"/>
  <c r="E344" i="7"/>
  <c r="E358" i="7"/>
  <c r="E363" i="7"/>
  <c r="E14" i="4"/>
  <c r="E21" i="4"/>
  <c r="E31" i="4"/>
  <c r="E37" i="4"/>
  <c r="E47" i="4"/>
  <c r="E93" i="4"/>
  <c r="E104" i="4"/>
  <c r="E109" i="4"/>
  <c r="E115" i="4"/>
  <c r="E123" i="4"/>
  <c r="E128" i="4"/>
  <c r="E133" i="4"/>
  <c r="E139" i="4"/>
  <c r="E144" i="4"/>
  <c r="E149" i="4"/>
  <c r="E166" i="4"/>
  <c r="E171" i="4"/>
  <c r="E176" i="4"/>
  <c r="E182" i="4"/>
  <c r="E191" i="4"/>
  <c r="E207" i="4"/>
  <c r="E216" i="4"/>
  <c r="E222" i="4"/>
  <c r="E227" i="4"/>
  <c r="E232" i="4"/>
  <c r="E237" i="4"/>
  <c r="E242" i="4"/>
  <c r="E248" i="4"/>
  <c r="E253" i="4"/>
  <c r="E258" i="4"/>
  <c r="E264" i="4"/>
  <c r="E269" i="4"/>
  <c r="E275" i="4"/>
  <c r="E305" i="4"/>
  <c r="E313" i="4"/>
  <c r="E318" i="4"/>
  <c r="E330" i="4"/>
  <c r="E348" i="4"/>
  <c r="E367" i="4"/>
  <c r="E379" i="4"/>
  <c r="E384" i="4"/>
  <c r="E391" i="4"/>
  <c r="E397" i="4"/>
  <c r="E403" i="4"/>
  <c r="E408" i="4"/>
  <c r="E417" i="4"/>
  <c r="E434" i="4"/>
  <c r="E446" i="4"/>
  <c r="E470" i="4"/>
  <c r="E478" i="4"/>
  <c r="E483" i="4"/>
  <c r="E497" i="4"/>
  <c r="E505" i="4"/>
  <c r="E512" i="4"/>
  <c r="E533" i="4"/>
  <c r="E541" i="4"/>
  <c r="E558" i="4"/>
  <c r="E597" i="4"/>
  <c r="E602" i="4"/>
  <c r="E607" i="4"/>
  <c r="E613" i="4"/>
  <c r="E621" i="4"/>
  <c r="E629" i="4"/>
  <c r="E635" i="4"/>
  <c r="E640" i="4"/>
  <c r="E645" i="4"/>
  <c r="E655" i="4"/>
  <c r="E660" i="4"/>
  <c r="E677" i="4"/>
  <c r="E687" i="4"/>
  <c r="E692" i="4"/>
  <c r="E699" i="4"/>
  <c r="E704" i="4"/>
  <c r="E710" i="4"/>
  <c r="E717" i="4"/>
  <c r="E724" i="4"/>
  <c r="E732" i="4"/>
  <c r="E742" i="4"/>
  <c r="E749" i="4"/>
  <c r="E759" i="4"/>
  <c r="E780" i="4"/>
  <c r="E785" i="4"/>
  <c r="E797" i="4"/>
  <c r="E809" i="4"/>
  <c r="E814" i="4"/>
  <c r="E819" i="4"/>
  <c r="E826" i="4"/>
  <c r="E831" i="4"/>
  <c r="E840" i="4"/>
  <c r="E846" i="4"/>
  <c r="E8" i="3"/>
  <c r="E17" i="3" s="1"/>
  <c r="E8" i="2" s="1"/>
  <c r="E21" i="3"/>
  <c r="E27" i="3"/>
  <c r="E31" i="3"/>
  <c r="E35" i="3"/>
  <c r="E39" i="3"/>
  <c r="E43" i="3"/>
  <c r="E47" i="3"/>
  <c r="E51" i="3"/>
  <c r="E59" i="3"/>
  <c r="E63" i="3"/>
  <c r="E67" i="3"/>
  <c r="E71" i="3"/>
  <c r="E75" i="3"/>
  <c r="E81" i="3"/>
  <c r="E88" i="3"/>
  <c r="E93" i="3"/>
  <c r="E96" i="3" s="1"/>
  <c r="E10" i="2" s="1"/>
  <c r="E100" i="3"/>
  <c r="E110" i="3" s="1"/>
  <c r="E11" i="2" s="1"/>
  <c r="E381" i="7" l="1"/>
  <c r="E386" i="7" s="1"/>
  <c r="E14" i="2" s="1"/>
  <c r="E855" i="4"/>
  <c r="E41" i="6" s="1"/>
  <c r="E385" i="7" s="1"/>
  <c r="E13" i="2" s="1"/>
  <c r="E113" i="3"/>
  <c r="E7" i="2" s="1"/>
  <c r="E84" i="3"/>
  <c r="E9" i="2" s="1"/>
  <c r="E389" i="7" l="1"/>
  <c r="E12" i="2" s="1"/>
</calcChain>
</file>

<file path=xl/sharedStrings.xml><?xml version="1.0" encoding="utf-8"?>
<sst xmlns="http://schemas.openxmlformats.org/spreadsheetml/2006/main" count="3351" uniqueCount="1380">
  <si>
    <t>A. SOUHRNNÉ ÚDAJE ROZPOČTU</t>
  </si>
  <si>
    <t>Moravskoslezského kraje na rok 2016</t>
  </si>
  <si>
    <t>PŘÍJMY CELKEM</t>
  </si>
  <si>
    <t>z toho</t>
  </si>
  <si>
    <t>daňové příjmy</t>
  </si>
  <si>
    <t>nedaňové příjmy</t>
  </si>
  <si>
    <t>kapitálové příjmy</t>
  </si>
  <si>
    <t>přijaté transfery</t>
  </si>
  <si>
    <t>VÝDAJE CELKEM</t>
  </si>
  <si>
    <t>běžné výdaje</t>
  </si>
  <si>
    <t>kapitálové výdaje</t>
  </si>
  <si>
    <t>FINANCOVÁNÍ</t>
  </si>
  <si>
    <t>B. PŘÍJMY ROZPOČTU</t>
  </si>
  <si>
    <t>Paragraf</t>
  </si>
  <si>
    <t>Položka</t>
  </si>
  <si>
    <t>Název</t>
  </si>
  <si>
    <t>Schválený rozpočet v tis. Kč</t>
  </si>
  <si>
    <t>1111</t>
  </si>
  <si>
    <t>Daň z příjmů fyzických osob ze závislé činnosti a funkčních požitků</t>
  </si>
  <si>
    <t>1112</t>
  </si>
  <si>
    <t>Daň z příjmů fyzických osob ze samostatné výdělečné činnosti</t>
  </si>
  <si>
    <t>1113</t>
  </si>
  <si>
    <t>Daň z příjmů fyzických osob z kapitálových výnosů</t>
  </si>
  <si>
    <t>1121</t>
  </si>
  <si>
    <t>Daň z příjmů právnických osob</t>
  </si>
  <si>
    <t>1123</t>
  </si>
  <si>
    <t>Daň z příjmů právnických osob za kraje</t>
  </si>
  <si>
    <t>1211</t>
  </si>
  <si>
    <t>Daň z přidané hodnoty</t>
  </si>
  <si>
    <t>1361</t>
  </si>
  <si>
    <t>Správní poplatky</t>
  </si>
  <si>
    <t>Daňové příjmy celkem v tis. Kč</t>
  </si>
  <si>
    <t>2412</t>
  </si>
  <si>
    <t>Splátky půjčených prostředků od ponikatelských nefinančních subjektů - právnických osob</t>
  </si>
  <si>
    <t>2420</t>
  </si>
  <si>
    <t>Splátky půjčených prostředků od obecně prospěšných společností a podobných subjektů</t>
  </si>
  <si>
    <t>2451</t>
  </si>
  <si>
    <t>Splátky půjčených prostředků od příspěvkových organizací</t>
  </si>
  <si>
    <t>Ostatní záležitosti v silniční dopravě</t>
  </si>
  <si>
    <t>2212</t>
  </si>
  <si>
    <t>Sankční platby přijaté od jiných subjektů</t>
  </si>
  <si>
    <t>Letiště</t>
  </si>
  <si>
    <t>2132</t>
  </si>
  <si>
    <t>Příjmy z pronájmu ostatních nemovitostí a jejich částí</t>
  </si>
  <si>
    <t>Ostatní záležitosti vodního hospodářství</t>
  </si>
  <si>
    <t>2342</t>
  </si>
  <si>
    <t>Platby za odebrané množství podzemní vody</t>
  </si>
  <si>
    <t>Gymnázia</t>
  </si>
  <si>
    <t>2122</t>
  </si>
  <si>
    <t>Odvody příspěvkových organizací</t>
  </si>
  <si>
    <t>Střední školy poskytující střední vzdělání s výučním listem</t>
  </si>
  <si>
    <t>Ostatní nemocnice</t>
  </si>
  <si>
    <t>Komunální služby a územní rozvoj jinde nezařazené</t>
  </si>
  <si>
    <t>2111</t>
  </si>
  <si>
    <t>Příjmy z poskytování služeb a výrobků</t>
  </si>
  <si>
    <t>2119</t>
  </si>
  <si>
    <t>Ostatní příjmy z vlastní činnosti</t>
  </si>
  <si>
    <t>2131</t>
  </si>
  <si>
    <t>Příjmy z pronájmu pozemků</t>
  </si>
  <si>
    <t>2139</t>
  </si>
  <si>
    <t>Ostatní příjmy z pronájmu majetku</t>
  </si>
  <si>
    <t>Ostatní správa v ochraně životního prostředí</t>
  </si>
  <si>
    <t>2324</t>
  </si>
  <si>
    <t>Přijaté nekapitálové příspěvky a náhrady</t>
  </si>
  <si>
    <t>Ostatní správa v oblasti krizového řízení</t>
  </si>
  <si>
    <t>Požární ochrana - profesionální část</t>
  </si>
  <si>
    <t>2329</t>
  </si>
  <si>
    <t>Ostatní nedaňové příjmy jinde nezařazené</t>
  </si>
  <si>
    <t>Činnost regionální správy</t>
  </si>
  <si>
    <t>2211</t>
  </si>
  <si>
    <t>Sankční platby přijaté od státu, obcí a krajů</t>
  </si>
  <si>
    <t>Obecné příjmy a výdaje z finančních operací</t>
  </si>
  <si>
    <t>2141</t>
  </si>
  <si>
    <t>Příjmy z úroků (část)</t>
  </si>
  <si>
    <t>Nedaňové příjmy celkem v tis. Kč</t>
  </si>
  <si>
    <t>3111</t>
  </si>
  <si>
    <t>Příjmy z prodeje pozemků</t>
  </si>
  <si>
    <t>3112</t>
  </si>
  <si>
    <t>Příjmy z prodeje ostatních nemovitostí a jejich částí</t>
  </si>
  <si>
    <t>3129</t>
  </si>
  <si>
    <t>Ostatní investiční příjmy jinde nezařazené</t>
  </si>
  <si>
    <t>Kapitálové příjmy celkem v tis. Kč</t>
  </si>
  <si>
    <t>4112</t>
  </si>
  <si>
    <t>Neinvestiční přijaté transfery ze státního rozpočtu v rámci souhrnného dotačního vztahu</t>
  </si>
  <si>
    <t>4116</t>
  </si>
  <si>
    <t>Ostatní neinvestiční přijaté transfery ze státního rozpočtu</t>
  </si>
  <si>
    <t>4118</t>
  </si>
  <si>
    <t>Neinvestiční převody z Národního fondu</t>
  </si>
  <si>
    <t>4121</t>
  </si>
  <si>
    <t>Neinvestiční přijaté transfery od obcí</t>
  </si>
  <si>
    <t>4123</t>
  </si>
  <si>
    <t>Neinvestiční přijaté transfery od regionálních rad</t>
  </si>
  <si>
    <t>4216</t>
  </si>
  <si>
    <t>Ostatní investiční přijaté transfery ze státního rozpočtu</t>
  </si>
  <si>
    <t>4221</t>
  </si>
  <si>
    <t>Investiční přijaté transfery od obcí</t>
  </si>
  <si>
    <t>4223</t>
  </si>
  <si>
    <t>Investiční přijaté tranfery od regionálních rad</t>
  </si>
  <si>
    <t>Přijaté transfery celkem v tis. Kč</t>
  </si>
  <si>
    <t>PŘÍJMY CELKEM v tis. Kč</t>
  </si>
  <si>
    <t>C1. BĚŽNÉ VÝDAJE</t>
  </si>
  <si>
    <t>C. VÝDAJE ROZPOČTU</t>
  </si>
  <si>
    <t>5222</t>
  </si>
  <si>
    <t>Neinvestiční transfery spolkům</t>
  </si>
  <si>
    <t>5229</t>
  </si>
  <si>
    <t>Ostatní neinvestiční transfery neziskovým a podobným organizacím</t>
  </si>
  <si>
    <t>Podpora včelařství v Moravskoslezském kraji</t>
  </si>
  <si>
    <t>Propagace v oblasti zemědělství</t>
  </si>
  <si>
    <t>Ostatní záležitosti lesního hospodářství</t>
  </si>
  <si>
    <t>Dotační program - Podpora hospodaření v lesích v Moravskoslezském kraji</t>
  </si>
  <si>
    <t>Úspora energie a obnovitelné zdroje</t>
  </si>
  <si>
    <t>5331</t>
  </si>
  <si>
    <t>Neinvestiční příspěvky zřízeným příspěvkovým organizacím</t>
  </si>
  <si>
    <t>Příspěvek na provoz v odvětví životního prostředí - příspěvkové organizace kraje   (Moravskoslezské energetické centrum, příspěvková organizace, Ostrava)</t>
  </si>
  <si>
    <t>Vnitřní obchod</t>
  </si>
  <si>
    <t>5136</t>
  </si>
  <si>
    <t>Knihy, učební pomůcky a tisk</t>
  </si>
  <si>
    <t>5139</t>
  </si>
  <si>
    <t>Nákup materiálu jinde nezařazený</t>
  </si>
  <si>
    <t>5164</t>
  </si>
  <si>
    <t>Nájemné</t>
  </si>
  <si>
    <t>5169</t>
  </si>
  <si>
    <t>Nákup ostatních služeb</t>
  </si>
  <si>
    <t>5175</t>
  </si>
  <si>
    <t>Pohoštění</t>
  </si>
  <si>
    <t>Propagace kraje a prezentační předměty</t>
  </si>
  <si>
    <t>Podpora rozvojových aktivit v oblasti regionálního rozvoje</t>
  </si>
  <si>
    <t>Cestovní ruch</t>
  </si>
  <si>
    <t>5137</t>
  </si>
  <si>
    <t>Drobný hmotný dlouhodobý majetek</t>
  </si>
  <si>
    <t>5151</t>
  </si>
  <si>
    <t>Studená voda</t>
  </si>
  <si>
    <t>5152</t>
  </si>
  <si>
    <t>Teplo</t>
  </si>
  <si>
    <t>5154</t>
  </si>
  <si>
    <t>Elektrická energie</t>
  </si>
  <si>
    <t>5166</t>
  </si>
  <si>
    <t>Konzultační, poradenské a právní služby</t>
  </si>
  <si>
    <t>5167</t>
  </si>
  <si>
    <t>Služby školení a vzdělávání</t>
  </si>
  <si>
    <t>5168</t>
  </si>
  <si>
    <t>Zpracování dat a služby související s informačními a komunikačními technologiemi</t>
  </si>
  <si>
    <t>5171</t>
  </si>
  <si>
    <t>Opravy a udržování</t>
  </si>
  <si>
    <t>5173</t>
  </si>
  <si>
    <t>Cestovné (tuzemské i zahraniční)</t>
  </si>
  <si>
    <t>5194</t>
  </si>
  <si>
    <t>Věcné dary</t>
  </si>
  <si>
    <t>5213</t>
  </si>
  <si>
    <t>Neinvestiční transfery nefinančním podnikatelským subjektům - právnickým osobám</t>
  </si>
  <si>
    <t>5221</t>
  </si>
  <si>
    <t>Neinvestiční transfery obecně prospěšným společnostem</t>
  </si>
  <si>
    <t>5321</t>
  </si>
  <si>
    <t>Neinvestiční transfery obcím</t>
  </si>
  <si>
    <t>Služby pro informační systém Beskydská a Jesenická magistrála</t>
  </si>
  <si>
    <t>Podpora významných akcí cestovního ruchu</t>
  </si>
  <si>
    <t>Činnosti společnosti Moravian Silesian Tourism, s.r.o.</t>
  </si>
  <si>
    <t>Rozvojové aktivity v cestovním ruchu</t>
  </si>
  <si>
    <t>Turistické značení</t>
  </si>
  <si>
    <t>Dotace zájmovému sdružení právnických osob Dolní oblast VÍTKOVICE</t>
  </si>
  <si>
    <t>Stálá expozice historických dopravních prostředků s restaurátorskou dílnou</t>
  </si>
  <si>
    <t>Propagace Moravskoslezského kraje prostřednictvím letecké reklamy</t>
  </si>
  <si>
    <t>Propagace Moravskoslezského kraje na Letišti Leoše Janáčka Ostrava</t>
  </si>
  <si>
    <t>Členský poplatek za účast v zájmovém sdružení právnických osob Evropská kulturní stezka sv. Cyrila a Metoděje</t>
  </si>
  <si>
    <t>Dotační program - Úprava lyžařských běžeckých tras v Moravskoslezském kraji</t>
  </si>
  <si>
    <t>Dotační program - Podpora turistických oblastí v Moravskoslezském kraji</t>
  </si>
  <si>
    <t>Dotační program - Program na podporu technických atraktivit</t>
  </si>
  <si>
    <t>Bez bariér se nám žije snáz</t>
  </si>
  <si>
    <t>Cyklovýlety na hrady a zámky v Moravskoslezském a Žilinském kraji</t>
  </si>
  <si>
    <t>Gastroturistika</t>
  </si>
  <si>
    <t>Historické poznání kraje - folklór a tradice</t>
  </si>
  <si>
    <t>Chutě a vůně bez hranic</t>
  </si>
  <si>
    <t>Přeshraniční lyžařské běžecké trasy</t>
  </si>
  <si>
    <t>Přeshraniční páteřní síť cyklotras</t>
  </si>
  <si>
    <t>Mezinárodní spolupráce v průmyslu, stavebnictví, obchodu a službách</t>
  </si>
  <si>
    <t>5511</t>
  </si>
  <si>
    <t>Neinvestiční transfery mezinárodním organizacím</t>
  </si>
  <si>
    <t>Mezinárodní spolupráce</t>
  </si>
  <si>
    <t>Příspěvky mezinárodním organizacím</t>
  </si>
  <si>
    <t>Podpora akcí celokrajského významu</t>
  </si>
  <si>
    <t>Silnice</t>
  </si>
  <si>
    <t>Souvislé opravy silnic II. a III. tříd (Správa silnic Moravskoslezského kraje, příspěvková organizace, Ostrava)</t>
  </si>
  <si>
    <t>Příspěvek na provoz v odvětví dopravy - příspěvkové organizace kraje (Správa silnic Moravskoslezského kraje, příspěvková organizace, Ostrava)</t>
  </si>
  <si>
    <t>Provoz veřejné silniční dopravy</t>
  </si>
  <si>
    <t>5193</t>
  </si>
  <si>
    <t>Výdaje na dopravní územní obslužnost</t>
  </si>
  <si>
    <t>Dopravní obslužnost - linková doprava</t>
  </si>
  <si>
    <t>Ostatní výdaje v odvětví dopravy</t>
  </si>
  <si>
    <t>Bezpečnost silničního provozu</t>
  </si>
  <si>
    <t>5339</t>
  </si>
  <si>
    <t>Neinvestiční transfery cizím příspěvkovým organizacím</t>
  </si>
  <si>
    <t>Železniční dráhy</t>
  </si>
  <si>
    <t>Provozování železniční dráhy</t>
  </si>
  <si>
    <t>Provoz veřejné železniční dopravy</t>
  </si>
  <si>
    <t>5192</t>
  </si>
  <si>
    <t>Poskytnuté náhrady</t>
  </si>
  <si>
    <t>Dopravní obslužnost - drážní doprava</t>
  </si>
  <si>
    <t>Zajištění hasičské záchranné služby, bezpečnosti a ostrahy letiště</t>
  </si>
  <si>
    <t>Ostatní záležitosti civilní letecké dopravy</t>
  </si>
  <si>
    <t>Ostatní záležitosti v dopravě</t>
  </si>
  <si>
    <t>Technická údržba, podpora a služby k software v odvětví dopravy</t>
  </si>
  <si>
    <t>Konference Transport</t>
  </si>
  <si>
    <t>Akční plán snižování hluku pro okolí hlavních pozemních komunikací</t>
  </si>
  <si>
    <t>Plán dopravní obslužnosti území Moravskoslezského kraje</t>
  </si>
  <si>
    <t>Mateřské školy pro děti se speciálními vzdělávacími potřebami</t>
  </si>
  <si>
    <t>Příspěvek na provoz v odvětví školství - příspěvkové organizace kraje</t>
  </si>
  <si>
    <t>Základní školy</t>
  </si>
  <si>
    <t>Základní školy pro žáky se speciálními vzdělávacími potřebami</t>
  </si>
  <si>
    <t>Výměna oken (Základní škola, Opava, Havlíčkova 1, příspěvková organizace)</t>
  </si>
  <si>
    <t>Modernizace výuky přírodovědných předmětů</t>
  </si>
  <si>
    <t>Výměna střešní krytiny (Gymnázium, Krnov, příspěvková organizace)</t>
  </si>
  <si>
    <t>Oprava havarijního stavu fasády (Slezské gymnázium, Opava, příspěvková organizace)</t>
  </si>
  <si>
    <t>Střední odborné školy</t>
  </si>
  <si>
    <t>Podpora výuky CNC obrábění</t>
  </si>
  <si>
    <t>Elektrolaboratoře</t>
  </si>
  <si>
    <t>Cooperation in vocational education for European labour market</t>
  </si>
  <si>
    <t>Podpora strojírenských oborů II</t>
  </si>
  <si>
    <t>Oprava střechy budovy B - 1. máje 11 (Střední zdravotnická škola a Vyšší odborná škola zdravotnická,  Ostrava, příspěvková organizace)</t>
  </si>
  <si>
    <t>Oprava střechy budovy školy (Střední zdravotnická škola, Opava, příspěvková organizace)</t>
  </si>
  <si>
    <t>Oprava přístupové komunikace k budově školy (Střední průmyslová škola, Karviná, příspěvková organizace)</t>
  </si>
  <si>
    <t>Modernizace výuky svařování</t>
  </si>
  <si>
    <t>Laboratoře technických měření</t>
  </si>
  <si>
    <t>Střední školy a konzervatoře pro žáky se speciálními vzdělávacími potřebami</t>
  </si>
  <si>
    <t>Oprava fasády (Odborné učiliště a Praktická škola, Nový Jičín, příspěvková organizace)</t>
  </si>
  <si>
    <t>Střediska praktického vyučování a školní hospodářství</t>
  </si>
  <si>
    <t>Konzervatoře</t>
  </si>
  <si>
    <t>Dětské domovy</t>
  </si>
  <si>
    <t>Školní stravování</t>
  </si>
  <si>
    <t>Zařízení výchovného poradenství</t>
  </si>
  <si>
    <t>Výměna střešní krytiny (Pedagogicko-psychologická poradna, Frýdek-Místek, příspěvková organizace)</t>
  </si>
  <si>
    <t>Domovy mládeže</t>
  </si>
  <si>
    <t>Základní umělecké školy</t>
  </si>
  <si>
    <t>Oprava rozvodů a úprava sociálního zařízení (Základní umělecká škola, Ostrava - Poruba, J. Valčíka 4413, příspěvková organizace)</t>
  </si>
  <si>
    <t>Výměna podlahové krytiny na chodbách (Základní umělecká škola Leoše Janáčka, Frýdlant nad Ostravicí, příspěvková organizace)</t>
  </si>
  <si>
    <t>Střediska volného času</t>
  </si>
  <si>
    <t>Mezinárodní spolupráce ve vzdělávání</t>
  </si>
  <si>
    <t>5493</t>
  </si>
  <si>
    <t>Účelové neinvestiční transfery fyzickým osobám</t>
  </si>
  <si>
    <t>Studium a vzdělávání v zahraničí</t>
  </si>
  <si>
    <t>Ostatní záležitosti vzdělávání</t>
  </si>
  <si>
    <t>5492</t>
  </si>
  <si>
    <t>Dary obyvatelstvu</t>
  </si>
  <si>
    <t>Technická údržba, podpora a služby k software v odvětví školství</t>
  </si>
  <si>
    <t>Ocenění nejúspěšnějších žáků a školních týmů středních škol v Moravskoslezském kraji</t>
  </si>
  <si>
    <t>Ocenění práce pedagogických pracovníků a ostatní výdaje</t>
  </si>
  <si>
    <t>Podpora soutěží a přehlídek</t>
  </si>
  <si>
    <t>Podpora talentů</t>
  </si>
  <si>
    <t>Kvalita vzdělávání na středních školách</t>
  </si>
  <si>
    <t>Využití terapií ve vzdělávání žáků se zdravotním postižením</t>
  </si>
  <si>
    <t>Spaces for learning</t>
  </si>
  <si>
    <t>Krajský akční plán rozvoje vzdělávání Moravskoslezského kraje</t>
  </si>
  <si>
    <t>MSKariéra</t>
  </si>
  <si>
    <t>Rozvoj přirozených dovedností žáků v přírodních vědách</t>
  </si>
  <si>
    <t>Podpora inkluze v Moravskoslezském kraji</t>
  </si>
  <si>
    <t>Ostatní účelový příspěvek na provoz v odvětví školství - příspěvkové organizace kraje</t>
  </si>
  <si>
    <t>Řešení dopadů institucionální a oborové optimalizace sítě škol a školských zařízení včteně udržení dostupnosti vzdělávání a zajištění nových kapacit</t>
  </si>
  <si>
    <t>Školní psychologové, školní speciální pedagogové</t>
  </si>
  <si>
    <t>Podpora soutěží a přehlídek - příspěvkové organizace MSK</t>
  </si>
  <si>
    <t>Podpora talentů - příspěvkové organizace MSK</t>
  </si>
  <si>
    <t>Divadelní činnost</t>
  </si>
  <si>
    <t>Podpora profesionálních divadel a profesionálního symfonického orchestru</t>
  </si>
  <si>
    <t>Příspěvek na provoz v odvětví kultury - příspěvkové organizace kraje</t>
  </si>
  <si>
    <t>Kulturní akce krajského a nadregionálního významu v příspěvkových organizacích MSK</t>
  </si>
  <si>
    <t>Hudební činnost</t>
  </si>
  <si>
    <t>Kulturní akce krajského a nadregionálního významu</t>
  </si>
  <si>
    <t>Činnosti knihovnické</t>
  </si>
  <si>
    <t>5494</t>
  </si>
  <si>
    <t>Neinvestiční transfery obyvatelstvu nemající charakter daru</t>
  </si>
  <si>
    <t>Regionální funkce knihoven</t>
  </si>
  <si>
    <t>Ocenění udělovaná v odvětví kultury</t>
  </si>
  <si>
    <t>Podpora akcí v oblasti kultury pro občany se zdravotním postižením</t>
  </si>
  <si>
    <t>Regionální funkce knihoven - příspěvkové organizace MSK</t>
  </si>
  <si>
    <t>Činnosti muzeí a galerií</t>
  </si>
  <si>
    <t>Podpora rozvoje muzejnictví v Moravskoslezském kraji</t>
  </si>
  <si>
    <t>Restaurování v interiéru zámecké expozice (Muzeum v Bruntále, příspěvková organizace)</t>
  </si>
  <si>
    <t>Oprava střechy věže zámku (Muzeum Beskyd Frýdek-Místek, příspěvková organizace)</t>
  </si>
  <si>
    <t>Statické zabezpečení jižního a jihovýchodního křídla zámku (Muzeum Beskyd Frýdek-Místek, příspěvková organizace)</t>
  </si>
  <si>
    <t>Výměna dlažby na I. nádvoří zámku (Muzeum Beskyd Frýdek-Místek, příspěvková organizace)</t>
  </si>
  <si>
    <t>Stavební úpravy objektu Muzea ve Štramberku (Muzeum Novojičínska, příspěvková organizace)</t>
  </si>
  <si>
    <t>Stavební úpravy rodného domu Františka Palackého (Muzeum Novojičínska, příspěvková organizace)</t>
  </si>
  <si>
    <t>Oprava dřevostaveb v akropoli Archeoparku (Muzeum Těšínska, příspěvková organizace)</t>
  </si>
  <si>
    <t>Výměna střešní krytiny a oprava Kotulovy dřevěnky (Muzeum Těšínska, příspěvková organizace)</t>
  </si>
  <si>
    <t>Podpora rozvoje muzejnictví v Moravskoslezském kraji - příspěvkové organizace MSK</t>
  </si>
  <si>
    <t>Ostatní záležitosti kultury</t>
  </si>
  <si>
    <t>5041</t>
  </si>
  <si>
    <t>Odměny za užití duševního vlastnictví</t>
  </si>
  <si>
    <t>Ediční plán</t>
  </si>
  <si>
    <t>Technická údržba, podpora a služby k software v odvětví kultury</t>
  </si>
  <si>
    <t>Soutěže, festivaly a aktivity v oblasti kultury</t>
  </si>
  <si>
    <t>Podpora neprofesionálního umění v Moravskoslezském kraji</t>
  </si>
  <si>
    <t>Dotační program - Program podpory aktivit příslušníků národnostních menšin žijících na území Moravskoslezského kraje</t>
  </si>
  <si>
    <t>Dotační program - Program podpory aktivit v oblasti kultury</t>
  </si>
  <si>
    <t>Zachování a obnova kulturních památek</t>
  </si>
  <si>
    <t>Podpora individuálních akcí na obnovu kulturních památek a památek místního významu</t>
  </si>
  <si>
    <t>Dotační program - Program obnovy kulturních památek a památkově chráněných nemovitostí v Moravskoslezském kraji</t>
  </si>
  <si>
    <t>J. A. Komenský a jeho životní štěstí ve Fulneku</t>
  </si>
  <si>
    <t>Revitalizace Hradu Hukvaldy</t>
  </si>
  <si>
    <t>Hrad Sovinec - záchrana a revitalizace unikátní kulturní památky</t>
  </si>
  <si>
    <t>Revitalizace zámku ve Frýdku včetně obnovy expozice</t>
  </si>
  <si>
    <t>Pořízení, zachování a obnova hodnot místního kulturního, národního a historického povědomí</t>
  </si>
  <si>
    <t>Zachování a obnova válečných hrobů a pietních míst</t>
  </si>
  <si>
    <t>5179</t>
  </si>
  <si>
    <t>Ostatní nákupy jinde nezařazené</t>
  </si>
  <si>
    <t>Odměny obyvatelstvu (archeologické nálezy)</t>
  </si>
  <si>
    <t>Konzultační, poradenské a právní služby památkové péče</t>
  </si>
  <si>
    <t>Rozhlas a televize</t>
  </si>
  <si>
    <t>Realizace komunikační strategie</t>
  </si>
  <si>
    <t>Ostatní záležitosti sdělovacích prostředků</t>
  </si>
  <si>
    <t>Ostatní záležitosti kultury, církví a sdělovacích prostředků</t>
  </si>
  <si>
    <t>Ostatní tělovýchovná činnost</t>
  </si>
  <si>
    <t>5134</t>
  </si>
  <si>
    <t>Prádlo, oděv a obuv</t>
  </si>
  <si>
    <t>Podpora sportu a pohybových aktivit občanů Moravskoslezského kraje</t>
  </si>
  <si>
    <t>Olympiáda RIO 2016</t>
  </si>
  <si>
    <t>Dotační program - Podpora sportu v Moravskoslezském kraji</t>
  </si>
  <si>
    <t>Využití volného času dětí a mládeže</t>
  </si>
  <si>
    <t>Významné akce kraje - využití volného času dětí a mládeže</t>
  </si>
  <si>
    <t>Napříč Evropou s mládeží</t>
  </si>
  <si>
    <t>Nemocnice s poliklinikou v Novém Jičíně</t>
  </si>
  <si>
    <t>Vybavení psychiatrické ambulance Krnov</t>
  </si>
  <si>
    <t>Zvýšení bezpečí pacientů, ochrany osobních údajů i kvality péče v nemocnicích MSK</t>
  </si>
  <si>
    <t>Modernizace a pořízení ITC systémů zajišťující ochranu a zabezpečení dat, síťového provozu pro nemocnice MSK</t>
  </si>
  <si>
    <t>Vyžádaná a koordinovaná péče mezi poskytovateli v MSK</t>
  </si>
  <si>
    <t>Pořízení přístrojové techniky a vybavení pro účely mikrobiologie</t>
  </si>
  <si>
    <t>Modernizace vybavení pro základní obory návazné péče v nemocnicích zřízených MSK</t>
  </si>
  <si>
    <t>Modernizace vybavení pro další obory návazné péče v nemocnicích zřízených MSK</t>
  </si>
  <si>
    <t>Nemocnice s poliklinikou v Novém Jičíně - reinvestiční část nájemného a opravy</t>
  </si>
  <si>
    <t>Výměna rozvodů zdravotechniky v křídle A Karviná (Nemocnice s poliklinikou Karviná-Ráj, příspěvková organizace)</t>
  </si>
  <si>
    <t>Zdravotnické prostředky pro ošetřovatelskou a rehabilitační péči</t>
  </si>
  <si>
    <t>Příspěvek na provoz v odvětví zdravotnictví - příspěvkové organizace kraje</t>
  </si>
  <si>
    <t>Náklady spojené s vyplácením stipendií pro studenty lékařských fakult</t>
  </si>
  <si>
    <t>Protialkoholní záchytná stanice - příspěvkové organizace MSK</t>
  </si>
  <si>
    <t>Zajištění lékařské pohotovostní služby - příspěvkové organizace MSK</t>
  </si>
  <si>
    <t>Stanice sociálních lůžek</t>
  </si>
  <si>
    <t>Preventivní programy v oblasti zdravotnictví - příspěvkové organizace MSK</t>
  </si>
  <si>
    <t>Odborné léčebné ústavy</t>
  </si>
  <si>
    <t>Dětský stacionář  (Odborný léčebný ústav Metylovice - Moravskoslezské sanatorium, příspěvková organizace)</t>
  </si>
  <si>
    <t>Parkové úpravy v areálu OLÚ Metylovice (Odborný léčebný ústav Metylovice – Moravskoslezské sanatorium, příspěvková organizace)</t>
  </si>
  <si>
    <t>Ostatní ústavní péče</t>
  </si>
  <si>
    <t>Zdravotnická záchranná služba</t>
  </si>
  <si>
    <t>Pořízení náhradních zdrojů na všechna VS ZZS MSK</t>
  </si>
  <si>
    <t>Digitalizace krajské radiosítě</t>
  </si>
  <si>
    <t>Výdaje související s provozem Integrovaného bezpečnostního centra Moravskoslezského kraje (Zdravotnická záchranná služba Moravskoslezského kraje, příspěvková organizace, Ostrava)</t>
  </si>
  <si>
    <t>Výjezdové centrum Město Albrechtice (Zdravotnická záchranná služba Moravskoslezského kraje, příspěvková organizace, Ostrava)</t>
  </si>
  <si>
    <t>Provozní výdaje IVC Mošnov (Zdravotnická záchranná služba Moravskoslezského kraje, příspěvková organizace, Ostrava)</t>
  </si>
  <si>
    <t>Provozní výdaje IVC Ostrava-Jih (Zdravotnická záchranná služba Moravskoslezského kraje, příspěvková organizace, Ostrava)</t>
  </si>
  <si>
    <t>Prevence rizikových projevů chování – krajská konference</t>
  </si>
  <si>
    <t>Dotační program - Podpora prevence rizikového chování dětí a mládeže</t>
  </si>
  <si>
    <t>Ostatní speciální zdravotnická péče</t>
  </si>
  <si>
    <t>5212</t>
  </si>
  <si>
    <t>Neinvestiční transfery nefinančním podnikatelským subjektům - fyzickým osobám</t>
  </si>
  <si>
    <t>Dotační program - Program na podporu projektů ve zdravotnictví</t>
  </si>
  <si>
    <t>Dotační program – Specializační vzdělávání všeobecných praktických lékařů pro dospělé a praktických lékařů pro děti a dorost</t>
  </si>
  <si>
    <t>Ostatní činnost ve zdravotnictví</t>
  </si>
  <si>
    <t>5021</t>
  </si>
  <si>
    <t>Ostatní osobní výdaje</t>
  </si>
  <si>
    <t>Technická údržba, podpora a služby k software v odvětví zdravotnictví</t>
  </si>
  <si>
    <t>Zajištění ohledání těl zemřelých</t>
  </si>
  <si>
    <t>Protialkoholní záchytná stanice</t>
  </si>
  <si>
    <t>Umísťování dětí vyžadujících specializovanou péči</t>
  </si>
  <si>
    <t>Zpracování odborných posudků, činnost nezávislých odborných komisí a znalců</t>
  </si>
  <si>
    <t>Optimalizace a řízení zdravotnických zařízení</t>
  </si>
  <si>
    <t>Odborní garanti v odvětví zdravotnictví</t>
  </si>
  <si>
    <t>Konference, sympózia a aktivity v oblasti zdravotnictví</t>
  </si>
  <si>
    <t>Moravskoslezská sestra</t>
  </si>
  <si>
    <t>Preventivní programy v oblasti zdravotnictví</t>
  </si>
  <si>
    <t>Zajištění lékařské pohotovostní služby</t>
  </si>
  <si>
    <t>Územní plánování</t>
  </si>
  <si>
    <t>Konzultační a poradenské služby - územní plánování a stavební řád</t>
  </si>
  <si>
    <t>Nákup ostatních služeb - územní plánování a stavební řád</t>
  </si>
  <si>
    <t>Studie k aktualizaci a vyplývající ze Zásad územního rozvoje Moravskoslezského kraje</t>
  </si>
  <si>
    <t>Územní rozvoj</t>
  </si>
  <si>
    <t>5332</t>
  </si>
  <si>
    <t>Neinvestiční transfery vysokým školám</t>
  </si>
  <si>
    <t>Zpracování ratingu Moravskoslezského kraje</t>
  </si>
  <si>
    <t>Vesnice roku</t>
  </si>
  <si>
    <t>Členský poplatek za účast v zájmovém sdružení právnických osob Trojhalí Karolina</t>
  </si>
  <si>
    <t>Podpora mobilit studentů VŠ a vědeckých pracovníků</t>
  </si>
  <si>
    <t>Investiční pobídky</t>
  </si>
  <si>
    <t>Dotační program - Podpora vědy a výzkumu v Moravskoslezském kraji</t>
  </si>
  <si>
    <t>Dotační program - Podpora podnikání</t>
  </si>
  <si>
    <t>Duhové variace</t>
  </si>
  <si>
    <t>5141</t>
  </si>
  <si>
    <t>Úroky vlastní</t>
  </si>
  <si>
    <t>5162</t>
  </si>
  <si>
    <t>Služby telekomunikací a radiokomunikací</t>
  </si>
  <si>
    <t>5230</t>
  </si>
  <si>
    <t>Neinvestiční nedotační transfery podnikatelským subjektům</t>
  </si>
  <si>
    <t>5362</t>
  </si>
  <si>
    <t>Platby daní a poplatků státnímu rozpočtu</t>
  </si>
  <si>
    <t>5909</t>
  </si>
  <si>
    <t>Ostatní neinvestiční výdaje jinde nezařazené</t>
  </si>
  <si>
    <t>Pokutové bloky</t>
  </si>
  <si>
    <t>Výdaje související s užíváním nebytových prostor krajského úřadu cizími subjekty</t>
  </si>
  <si>
    <t>Výdaje související se sdílenými službami - neinvestiční</t>
  </si>
  <si>
    <t>Ostatní výdaje související s nakládáním s majetkem</t>
  </si>
  <si>
    <t>Platby daní</t>
  </si>
  <si>
    <t>Činnosti zajišťované Agenturou pro regionální rozvoj</t>
  </si>
  <si>
    <t>Smart akcelerátor RIS 3 strategie</t>
  </si>
  <si>
    <t>Technická pomoc - Podpora aktivit v rámci Programu Interreg V-A ČR - PR</t>
  </si>
  <si>
    <t>Prostředky na přípravu projektů</t>
  </si>
  <si>
    <t>Realizace energetických úspor metodou EPC ve vybraných objektech Moravskoslezského kraje</t>
  </si>
  <si>
    <t>Změny technologií vytápění</t>
  </si>
  <si>
    <t>Kotlíkové dotace v Moravskoslezském kraji - 1. grantové schéma</t>
  </si>
  <si>
    <t>Monitoring ochrany ovzduší</t>
  </si>
  <si>
    <t>Informační systém o znečištění ovzduší</t>
  </si>
  <si>
    <t>Ostatní činnosti k ochraně ovzduší</t>
  </si>
  <si>
    <t>Situační zpráva o kvalitě ovzduší</t>
  </si>
  <si>
    <t>Rozptylová studie</t>
  </si>
  <si>
    <t>Ostatní nakládání s odpady</t>
  </si>
  <si>
    <t>Podpora tříděného sběru</t>
  </si>
  <si>
    <t>Kolektivní systémy zpětného odběru elektrozařízení</t>
  </si>
  <si>
    <t>Ochrana druhů a stanovišť</t>
  </si>
  <si>
    <t>Péče o chráněné druhy živočichů</t>
  </si>
  <si>
    <t>Tvorba biotopu páchníka hnědého v evropsky významných lokalitách</t>
  </si>
  <si>
    <t>Chráněné části přírody</t>
  </si>
  <si>
    <t>Protierozní, protilavinová a protipožární ochrana</t>
  </si>
  <si>
    <t>Povodňový plán Moravskoslezského kraje</t>
  </si>
  <si>
    <t>Ostatní činností k ochraně přírody a krajiny</t>
  </si>
  <si>
    <t>Implementace soustavy Natura 2000 v Moravskoslezském kraji, 2. vlna</t>
  </si>
  <si>
    <t>Zpracování posudků EIA</t>
  </si>
  <si>
    <t>Prevence závažných havárií</t>
  </si>
  <si>
    <t>Expertní studie, průzkumy</t>
  </si>
  <si>
    <t>Protiradonová opatření</t>
  </si>
  <si>
    <t>Ekologická výchova a osvěta</t>
  </si>
  <si>
    <t>Smart region</t>
  </si>
  <si>
    <t>Osvětová činnost</t>
  </si>
  <si>
    <t>Implementace MA 21 a principů udržitelného rozvoje v Moravskoslezském kraji</t>
  </si>
  <si>
    <t>EMAS</t>
  </si>
  <si>
    <t>Podpora environmentálního vzdělávání, výchovy a osvěty (EVVO) – soutěž ekologická škola</t>
  </si>
  <si>
    <t>Dotační program - Podpora dobrovolných aktivit v oblasti udržitelného rozvoje</t>
  </si>
  <si>
    <t>Dotační program - Podpora environmentálního vzdělávání, výchovy a osvěty (EVVO)</t>
  </si>
  <si>
    <t>Podpora environmentálního vzdělávání, výchovy a osvěty (EVVO) – konference - příspěvkové organizace MSK</t>
  </si>
  <si>
    <t>Ostatní ekologické záležitosti</t>
  </si>
  <si>
    <t>Propagace v oblasti životního prostředí</t>
  </si>
  <si>
    <t>Odborné sociální poradenství</t>
  </si>
  <si>
    <t>Příspěvek na provoz odvětví sociálních věcí - příspěvkové organizace kraje</t>
  </si>
  <si>
    <t>Ostatní výdaje související se sociálním poradenstvím</t>
  </si>
  <si>
    <t>Příprava a posuzování žadatelů o náhradní rodinnou péči (Centrum psychologické pomoci, příspěvková organizace, Karviná)</t>
  </si>
  <si>
    <t>Ostatní sociální péče a pomoc dětem a mládeži</t>
  </si>
  <si>
    <t>Podpora rozvoje rodičovských kompetencí</t>
  </si>
  <si>
    <t>Ostatní sociální péče a pomoc rodině a manželství</t>
  </si>
  <si>
    <t>Zpracování odborných posudků - psychologická vyšetření</t>
  </si>
  <si>
    <t>Podpora a rozvoj náhradní rodinné péče v Moravskoslezském kraji</t>
  </si>
  <si>
    <t>Sociální péče a pomoc přistěhovalcům a vybraným etnikům</t>
  </si>
  <si>
    <t>Podpora romských kulturních a společenských aktivit</t>
  </si>
  <si>
    <t>Dotační program - Program na podporu komunitní práce a na zmírňování následků sociálního vyloučení v sociálně vyloučených lokalitách Moravskoslezského kraje</t>
  </si>
  <si>
    <t>Ostatní sociální péče a pomoc ostatním skupinám obyvatelstva</t>
  </si>
  <si>
    <t>Podpora projektů sociální prevence a sociálního začleňování s regionální působností v Moravskoslezském kraji</t>
  </si>
  <si>
    <t>Domovy pro seniory</t>
  </si>
  <si>
    <t>5651</t>
  </si>
  <si>
    <t>Neinvestiční půjčené prostředky zřízeným příspěvkovým organizacím</t>
  </si>
  <si>
    <t>Příspěvek na provoz příspěvkovým organizacím v odvětví sociálních věcí - dofinancování provozu</t>
  </si>
  <si>
    <t>Výměna dřevěného oplocení (Náš svět, příspěvková organizace, Pržno)</t>
  </si>
  <si>
    <t>Transformace a humanizace pobytových sociálních služeb</t>
  </si>
  <si>
    <t>Ostatní služby a činnosti v oblasti sociální péče</t>
  </si>
  <si>
    <t>Technická údržba, podpora a služby k software v odvětví sociálních věcí</t>
  </si>
  <si>
    <t>Podpora zkvalitnění a rozvoje služeb pro osoby s duševním onemocněním</t>
  </si>
  <si>
    <t>Ostatní služby a činnosti v oblasti sociální prevence</t>
  </si>
  <si>
    <t>Dotační program - Program realizace specifických aktivit Moravskoslezského krajského plánu vyrovnávání příležitostí pro občany se zdravotním postižením</t>
  </si>
  <si>
    <t>Podpora služeb sociální prevence</t>
  </si>
  <si>
    <t>Podpora komunitní práce na území MSK</t>
  </si>
  <si>
    <t>Podpora procesu transformace v MSK III</t>
  </si>
  <si>
    <t>Ostatní záležitosti sociálních věcí a politiky zaměstnanosti</t>
  </si>
  <si>
    <t>Konzultační a poradenská činnost v odvětví sociálních věcí</t>
  </si>
  <si>
    <t>Podpora činností a celokrajských aktivit pro seniory Moravskoslezského kraje</t>
  </si>
  <si>
    <t>Dotační program - Program na podporu zvýšení kvality sociálních služeb poskytovaných v Moravskoslezském kraji</t>
  </si>
  <si>
    <t>Dotační program - Program podpory činností v oblasti sociálně právní ochrany dětí a navazujících činností v sociálních službách</t>
  </si>
  <si>
    <t>Ochrana obyvatelstva</t>
  </si>
  <si>
    <t>Realizace koncepce ochrany obyvatel kraje - příprava na mimořádné situace</t>
  </si>
  <si>
    <t>5132</t>
  </si>
  <si>
    <t>Ochranné pomůcky</t>
  </si>
  <si>
    <t>Zajištění činnosti krizového štábu</t>
  </si>
  <si>
    <t>Telekomunikace a datové přenosy pro Integrované bezpečnostní centrum Moravskoslezského kraje</t>
  </si>
  <si>
    <t>Zabezpečení technické podpory pro Integrované bezpečnostní centrum Moravskoslezského kraje</t>
  </si>
  <si>
    <t>Záležitosti krizového řízení jinde nezařazené</t>
  </si>
  <si>
    <t>Odborná příprava orgánů krizového řízení</t>
  </si>
  <si>
    <t>Podpora obcím a organizacím na úseku bezpečnosti a Integrovaného záchranného systému (IZS)</t>
  </si>
  <si>
    <t>Ostatní výdaje v odvětví krizového řízení</t>
  </si>
  <si>
    <t>Bezpečnost a veřejný pořádek</t>
  </si>
  <si>
    <t>5319</t>
  </si>
  <si>
    <t>Ostatní neinvestiční transfery jiným veřejným rozpočtům</t>
  </si>
  <si>
    <t>Podpora činnosti bezpečnostních a ostatních složek Moravskoslezského kraje</t>
  </si>
  <si>
    <t>Výdaje související s provozem stanice Integrovaného výjezdového centra Nošovice</t>
  </si>
  <si>
    <t>Požární ochrana - dobrovolná část</t>
  </si>
  <si>
    <t>Příspěvek obcím na financování potřeb jednotek sborů dobrovolných hasičů obcí</t>
  </si>
  <si>
    <t>Činnost krajského sdružení hasičů Moravskoslezského kraje</t>
  </si>
  <si>
    <t>Ostatní záležitosti požární ochrany</t>
  </si>
  <si>
    <t>Operační a informační střediska integrovaného záchranného systému</t>
  </si>
  <si>
    <t>Vybudování komunikační platformy krizového řízení</t>
  </si>
  <si>
    <t>Rozvoj ICT a služeb v prostředí IZS</t>
  </si>
  <si>
    <t>Integrované bezpečnostní centrum Moravskoslezského kraje - dovybavení</t>
  </si>
  <si>
    <t>Mezinárodní spolupráce v oblasti požární ochrany a integrovaného záchranného systému</t>
  </si>
  <si>
    <t>Ověřování připravenosti Integrovaného záchranného systému</t>
  </si>
  <si>
    <t>Zastupitelstva krajů</t>
  </si>
  <si>
    <t>5019</t>
  </si>
  <si>
    <t>Ostatní platy</t>
  </si>
  <si>
    <t>5023</t>
  </si>
  <si>
    <t>Odměny členů zastupitelstev obcí a krajů</t>
  </si>
  <si>
    <t>5029</t>
  </si>
  <si>
    <t>Ostatní platby za provedenou práci jinde nezařazené</t>
  </si>
  <si>
    <t>5031</t>
  </si>
  <si>
    <t>Povinné pojistné na sociální zabezpečení a příspěvek na státní politiku zaměstnanosti</t>
  </si>
  <si>
    <t>5032</t>
  </si>
  <si>
    <t>Povinné pojistné na veřejné zdravotní pojištění</t>
  </si>
  <si>
    <t>5038</t>
  </si>
  <si>
    <t>Povinné pojistné na úrazové pojištění</t>
  </si>
  <si>
    <t>5039</t>
  </si>
  <si>
    <t>Ostatní povinné pojistné placené zaměstnavatelem</t>
  </si>
  <si>
    <t>5142</t>
  </si>
  <si>
    <t>Kursové rozdíly ve výdajích</t>
  </si>
  <si>
    <t>5156</t>
  </si>
  <si>
    <t>Pohonné hmoty a maziva</t>
  </si>
  <si>
    <t>5163</t>
  </si>
  <si>
    <t>Služby peněžních ústavů</t>
  </si>
  <si>
    <t>5176</t>
  </si>
  <si>
    <t>Účastnické poplatky na konference</t>
  </si>
  <si>
    <t>5240</t>
  </si>
  <si>
    <t>5424</t>
  </si>
  <si>
    <t>Náhrady mezd v době nemoci</t>
  </si>
  <si>
    <t>5499</t>
  </si>
  <si>
    <t>Ostatní neinvestiční transfery obyvatelstvu</t>
  </si>
  <si>
    <t>5901</t>
  </si>
  <si>
    <t>Nespecifikované rezervy</t>
  </si>
  <si>
    <t>Ostatní běžné výdaje - činnost zastupitelstva kraje</t>
  </si>
  <si>
    <t>Odměny zastupitelů kraje včetně povinných odvodů</t>
  </si>
  <si>
    <t>Čerpání prostředků ze sociálního fondu</t>
  </si>
  <si>
    <t>5011</t>
  </si>
  <si>
    <t>Platy zaměstnanců v pracovním poměru</t>
  </si>
  <si>
    <t>5131</t>
  </si>
  <si>
    <t>Potraviny</t>
  </si>
  <si>
    <t>5133</t>
  </si>
  <si>
    <t>Léky a zdravotnický materiál</t>
  </si>
  <si>
    <t>5161</t>
  </si>
  <si>
    <t>Poštovní služby</t>
  </si>
  <si>
    <t>5172</t>
  </si>
  <si>
    <t>Programové vybavení</t>
  </si>
  <si>
    <t>5189</t>
  </si>
  <si>
    <t>Ostatní poskytované zálohy a jistiny</t>
  </si>
  <si>
    <t>5361</t>
  </si>
  <si>
    <t>Nákup kolků</t>
  </si>
  <si>
    <t>Ostatní běžné výdaje - činnost krajského úřadu</t>
  </si>
  <si>
    <t>Platy zaměstnanců kraje zařazených do krajského úřadu včetně povinných odvodů</t>
  </si>
  <si>
    <t>Rozvoj architektury ICT Moravskoslezského kraje</t>
  </si>
  <si>
    <t>Efektivní veřejná správa</t>
  </si>
  <si>
    <t>Příměstské tábory pro děti zaměstnanců KÚ MSK</t>
  </si>
  <si>
    <t>Vzděláváním v samosprávě ke zlepšení kvality činnosti územních samosprávných celků</t>
  </si>
  <si>
    <t>Činnost regionálních rad</t>
  </si>
  <si>
    <t>5325</t>
  </si>
  <si>
    <t>Neinvestiční transfery regionálním radám</t>
  </si>
  <si>
    <t>Dotace na spolufinancování nezpůsobilých výdajů Regionální rady regionu soudržnosti Moravskoslezsko</t>
  </si>
  <si>
    <t>Mezinárodní spolupráce (jinde nezařazená)</t>
  </si>
  <si>
    <t>Prezentace a propagace kraje v EU</t>
  </si>
  <si>
    <t>5147</t>
  </si>
  <si>
    <t>Úrokové výdaje na finanční deriváty kromě k vlastním dluhopisům</t>
  </si>
  <si>
    <t>Poplatky z bankovních účtů</t>
  </si>
  <si>
    <t>Hrazené úroky z úvěrů</t>
  </si>
  <si>
    <t>Pojištění funkčně nespecifikované</t>
  </si>
  <si>
    <t>Pojištění majetku a odpovědnosti kraje</t>
  </si>
  <si>
    <t>Ostatní finanční operace</t>
  </si>
  <si>
    <t>Ostatní činnosti jinde nezařazené</t>
  </si>
  <si>
    <t>Rezerva na mimořádné akce a akce s nedořešeným financováním v roce 2016</t>
  </si>
  <si>
    <t>Rezerva pro řešení dopadů v restrukturalizací postižených regionech, včetně řešení dopadů vyplývajících ze zvýšených ekonomických nákladů při poskytování zdravotních, školských a sociálních služeb v těchto regionech</t>
  </si>
  <si>
    <t>BĚŽNÉ VÝDAJE CELKEM v tis. Kč</t>
  </si>
  <si>
    <t>C2. KAPITÁLOVÉ VÝDAJE</t>
  </si>
  <si>
    <t>6351</t>
  </si>
  <si>
    <t>Investiční transfery zřízeným příspěvkovým organizacím</t>
  </si>
  <si>
    <t>Pořízení automobilu (Moravskoslezské energetické centrum, příspěvková organizace, Ostrava)</t>
  </si>
  <si>
    <t>6329</t>
  </si>
  <si>
    <t>Ostatní investiční  transfery neziskovým a podobným organizacím</t>
  </si>
  <si>
    <t>6121</t>
  </si>
  <si>
    <t>Budovy, haly a stavby</t>
  </si>
  <si>
    <t>6130</t>
  </si>
  <si>
    <t>Pozemky</t>
  </si>
  <si>
    <t>Rekonstrukce MÚK Bazaly – I. etapa</t>
  </si>
  <si>
    <t>Rekonstrukce silnice II/475 Horní Suchá - průtah</t>
  </si>
  <si>
    <t>Rekonstrukce silnice II/477 Frýdek - Místek - Lískovec</t>
  </si>
  <si>
    <t>Rekonstrukce a modernizace silnic II. a III. tříd - IROP 2015</t>
  </si>
  <si>
    <t>Příprava staveb a vypořádání pozemků (Správa silnic Moravskoslezského kraje, příspěvková organizace, Ostrava)</t>
  </si>
  <si>
    <t>Vypořádání pozemků pod stavbami silnic II. a III.třídy</t>
  </si>
  <si>
    <t>Okružní křižovatka Sviadnov (Správa silnic Moravskoslezského kraje, příspěvková organizace, Ostrava)</t>
  </si>
  <si>
    <t>Ostatní záležitosti pozemních komunikací</t>
  </si>
  <si>
    <t>6341</t>
  </si>
  <si>
    <t>Investiční transfery obcím</t>
  </si>
  <si>
    <t>Podpora aktivit obcí</t>
  </si>
  <si>
    <t>6315</t>
  </si>
  <si>
    <t>Investiční transfery vybraným podnikatelským subjektům ve vlastnictví státu</t>
  </si>
  <si>
    <t>6201</t>
  </si>
  <si>
    <t>Nákup akcií</t>
  </si>
  <si>
    <t>6313</t>
  </si>
  <si>
    <t>Investiční transfery nefinančním podnikatelským subjektům - právnickým osobám</t>
  </si>
  <si>
    <t>Zvýšení základního kapitálu obchodní společnosti Letiště Ostrava, a.s.</t>
  </si>
  <si>
    <t>Letiště Leoše Janáčka Ostrava, rekonstrukce lapolu A</t>
  </si>
  <si>
    <t>Letiště Leoše Janáčka Ostrava, vybudování nového vodovodního řadu</t>
  </si>
  <si>
    <t>Letiště Leoše Janáčka Ostrava, vybudování nových vodovodních přípojek</t>
  </si>
  <si>
    <t>Dotační program - Drobné vodohospodářské akce</t>
  </si>
  <si>
    <t>Rekonstrukce spojovací chodby (Mateřská škola Eliška, Opava, příspěvková organizace)</t>
  </si>
  <si>
    <t>Vzduchotechnika v kuchyni (Mateřská škola logopedická, Ostrava - Poruba, Na Robinsonce 1646, příspěvková organizace)</t>
  </si>
  <si>
    <t>6122</t>
  </si>
  <si>
    <t>Stroje, přístroje a zařízení</t>
  </si>
  <si>
    <t>Výměna oken (Všeobecné a sportovní gymnázium, Bruntál, příspěvková organizace)</t>
  </si>
  <si>
    <t>Stavební úpravy v tělocvičně (Gymnázium a Střední odborná škola, Rýmařov, příspěvková organizace)</t>
  </si>
  <si>
    <t>Rekonstrukce podlahy v tělocvičně (Gymnázium, Krnov, příspěvková organizace)</t>
  </si>
  <si>
    <t>Rekonstrukce elektroinstalace (Gymnázium, Frýdlant nad Ostravicí, nám. T. G. Masaryka 1260, příspěvková organizace)</t>
  </si>
  <si>
    <t>Rekonstrukce kotelny (Gymnázium a Střední odborná škola, Nový Jičín, příspěvková organizace)</t>
  </si>
  <si>
    <t>Rekonstrukce střechy gymnázia (Gymnázium, Ostrava - Hrabůvka, příspěvková organizace)</t>
  </si>
  <si>
    <t>Rekonstrukce sociálních zařízení (Gymnázium a Střední odborná škola, Frýdek-Místek, Cihelní 410, příspěvková organizace)</t>
  </si>
  <si>
    <t>Instalace programové regulace topení (Gymnázium Josefa Kainara, Hlučín, příspěvková organizace)</t>
  </si>
  <si>
    <t>Výměna oken (Gymnázium Josefa Kainara, Hlučín, příspěvková organizace)</t>
  </si>
  <si>
    <t>Hydroizolace a sanace zdí budovy gymnázia (Gymnázium, Havířov-Město, Komenského 2, příspěvková organizace)</t>
  </si>
  <si>
    <t>Výměna rozvodů zdravotechniky v pavilonu B budovy gymnázia (Gymnázium, Havířov-Podlesí, příspěvková organizace)</t>
  </si>
  <si>
    <t>Celková rekonstrukce elektroinstalace školy (Gymnázium, Český Těšín, příspěvková organizace)</t>
  </si>
  <si>
    <t>6125</t>
  </si>
  <si>
    <t>Výpočetní technika</t>
  </si>
  <si>
    <t>Dílny pro Střední školu stavební a dřevozpracující, Ostrava, příspěvková organizace</t>
  </si>
  <si>
    <t>Budova dílen pro obor Opravář zemědělských strojů ve Střední odborné škole Bruntál</t>
  </si>
  <si>
    <t>Učebny CAD/CAM programování</t>
  </si>
  <si>
    <t>Laboratoře virtuální reality</t>
  </si>
  <si>
    <t>Rekonstrukce elektroinstalace objektů školy (Masarykova střední škola zemědělská a Vyšší odborná škola, Opava, příspěvková organizace)</t>
  </si>
  <si>
    <t>Rekonstrukce střechy budovy B (Střední škola služeb a podnikání, Ostrava-Poruba, příspěvková organizace)</t>
  </si>
  <si>
    <t>Rekonstrukce učeben (Albrechtova střední škola, Český Těšín, příspěvková organizace)</t>
  </si>
  <si>
    <t>Rekonstrukce sociálního zařízení v budově domova mládeže (Střední pedagogická škola a Střední zdravotnická škola, Krnov, příspěvková organizace)</t>
  </si>
  <si>
    <t>Výměna elektroinstalace v budově obchodní akademie (Střední průmyslová škola, Obchodní akademie a Jazyková škola s právem státní jazykové zkoušky, Frýdek-Místek, příspěvková organizace)</t>
  </si>
  <si>
    <t>Rekonstrukce výměníkové stanice (Střední průmyslová škola chemická akademika Heyrovského a Gymnázium, Ostrava, příspěvková organizace)</t>
  </si>
  <si>
    <t>Sanace suterénního zdiva budovy  (Střední průmyslová škola, Ostrava - Vítkovice, příspěvková organizace)</t>
  </si>
  <si>
    <t>Rekonstrukce elektroinstalace (Mendelova střední škola, Nový Jičín, příspěvková organizace)</t>
  </si>
  <si>
    <t>Rekonstrukce rozvodů vody a odpadů (Střední škola teleinformatiky, Ostrava, příspěvková organizace)</t>
  </si>
  <si>
    <t>Rekonstrukce zasklení objektu bazénu (Střední škola prof. Zdeňka Matějčka, Ostrava - Poruba, 17. listopadu 1123, příspěvková organizace)</t>
  </si>
  <si>
    <t>Výměna oken v budově školy (Střední průmyslová škola elektrotechnická, Havířov, příspěvková organizace)</t>
  </si>
  <si>
    <t>Vybudování dílen pro praktické vyučování, Střední odborná škola, Frýdek-Místek, příspěvková organizace</t>
  </si>
  <si>
    <t>Aditivní technologie a 3D tisk do škol MSK</t>
  </si>
  <si>
    <t>Rekonstrukce sociálních zařízení v budově E (Střední škola gastronomie, oděvnictví a služeb, Frýdek-Místek, příspěvková organizace)</t>
  </si>
  <si>
    <t>Vybudování protihlukové stěny (Střední škola společného stravování, Ostrava-Hrabůvka, příspěvková organizace)</t>
  </si>
  <si>
    <t>Vybudování přečerpávací stanice (Střední škola technická, Opava, Kolofíkovo nábřeží 51, příspěvková organizace)</t>
  </si>
  <si>
    <t>Rekonstrukce kotelny (Střední odborná škola, Bruntál, příspěvková organizace)</t>
  </si>
  <si>
    <t>Rekonstrukce sociálního zařízení (Střední škola, Bohumín, příspěvková organizace)</t>
  </si>
  <si>
    <t>Výměna oken (Odborné učiliště a Praktická škola, Nový Jičín, příspěvková organizace)</t>
  </si>
  <si>
    <t>Rekonstrukce objektu garáží (Odborné učiliště a Praktická škola, Hlučín, příspěvková organizace)</t>
  </si>
  <si>
    <t>Modernizace Školního statku v Opavě</t>
  </si>
  <si>
    <t>Výměna okenních stěn v sálech (Základní umělecká škola Leoše Janáčka, Havířov, příspěvková organizace)</t>
  </si>
  <si>
    <t>Výměna oken v budově školy (Základní umělecká škola Bohuslava Martinů, Havířov-Město, Na Schodech 1, příspěvková organizace)</t>
  </si>
  <si>
    <t>Energetické úspory ve školách a školských zařízeních zřizovaných Moravskoslezským krajem – IV. etapa</t>
  </si>
  <si>
    <t>Podpora zvýšení bezpečnosti škol</t>
  </si>
  <si>
    <t>Modernizace ozvučení divadelního sálu (Těšínské divadlo Český Těšín, příspěvková organizace)</t>
  </si>
  <si>
    <t>Nákup podílu na budově muzea včetně pozemků v Českém Těšíně (Muzeum Těšínska, příspěvková organizace)</t>
  </si>
  <si>
    <t>6111</t>
  </si>
  <si>
    <t>Úspory energie v Bílovecké nemocnici, a.s.</t>
  </si>
  <si>
    <t>Modernizace a rekonstrukce pavilonu (oddělení) psychiatrie Nemocnice s poliklinikou Havířov, p. o.</t>
  </si>
  <si>
    <t>Zateplení vybraných objektů Nemocnice ve Frýdku-Místku – II. etapa</t>
  </si>
  <si>
    <t>Vybudování centra komplexní paliativní a geriatrické péče v LDN a OOP v Městě Albrechtice (Sdružené zdravotnické zařízení Krnov, příspěvková organizace)</t>
  </si>
  <si>
    <t>Revitalizace vybraných objektů areálu Nemocnice s poliklinikou Karviná-Ráj</t>
  </si>
  <si>
    <t>Přepojení kanalizace od objektu D (Nemocnice ve Frýdku-Místku, příspěvková organizace)</t>
  </si>
  <si>
    <t>Přepojení kanalizace od objektu V (Nemocnice ve Frýdku-Místku, příspěvková organizace)</t>
  </si>
  <si>
    <t>Rekonstrukce mezioborové JIP (Nemocnice Třinec, příspěvková organizace)</t>
  </si>
  <si>
    <t>Rekonstrukce střechy polikliniky Orlová (Nemocnice s poliklinikou Karviná-Ráj, příspěvková organizace)</t>
  </si>
  <si>
    <t>Jednotka poanesteziologické péče (Nemocnice s poliklinikou Havířov, příspěvková organizace)</t>
  </si>
  <si>
    <t>Rekonstrukce šaten sester (Nemocnice s poliklinikou Havířov, příspěvková organizace)</t>
  </si>
  <si>
    <t>Výstavba nadzemních koridorů (Slezská nemocnice v Opavě, příspěvková organizace)</t>
  </si>
  <si>
    <t>Energetické úspory ve vybraných objektech Zdravotnické záchranné služby Moravskoslezského kraje</t>
  </si>
  <si>
    <t>Výstavba výjezdového stanoviště Nový Jičín</t>
  </si>
  <si>
    <t>Dotační program - Podpora obnovy a rozvoje venkova Moravskoslezského kraje</t>
  </si>
  <si>
    <t>Dotační program - Program na podporu přípravy projektové dokumentace</t>
  </si>
  <si>
    <t>Dotační program – Program podpory financování akcí s podporou EU pro obce do 2 tis. obyvatel</t>
  </si>
  <si>
    <t>Nákup pozemků</t>
  </si>
  <si>
    <t>Průmyslová zóna Nad Barborou</t>
  </si>
  <si>
    <t>6371</t>
  </si>
  <si>
    <t>Účelové investiční transfery nepodnikajícím fyzickým osobám</t>
  </si>
  <si>
    <t>6319</t>
  </si>
  <si>
    <t>Ostatní investiční transfery podnikatelským subjektům</t>
  </si>
  <si>
    <t>Podpora prevence před povodněmi</t>
  </si>
  <si>
    <t>Tvorba tůní ve vybraných evropsky významných lokalitách</t>
  </si>
  <si>
    <t>Vybudování tůní na Krnovsku</t>
  </si>
  <si>
    <t>Venkovní úpravy ploch objektu na ul. K. Śliwky, č. p. 620 (Centrum psychologické pomoci, příspěvková organizace, Karviná)</t>
  </si>
  <si>
    <t>Revitalizace budovy Domova Příbor (Domov Příbor, příspěvková organizace)</t>
  </si>
  <si>
    <t>Úpravy objektu na ul. Šunychelská včetně vybudování bydlení komunitního typu (Domov Jistoty, příspěvková organizace, Bohumín)</t>
  </si>
  <si>
    <t>Chráněné bydlení</t>
  </si>
  <si>
    <t>Chráněné bydlení organizace Sagapo v Bruntále</t>
  </si>
  <si>
    <t>Domov pro osoby se zdravotním postižením organizace Sagapo v Bruntále</t>
  </si>
  <si>
    <t>Zateplení budovy Domova Duha v Novém Jičíně</t>
  </si>
  <si>
    <t>Revitalizace budovy Domova Letokruhy (Domov Letokruhy, příspěvková organizace, Budišov nad Budišovkou)</t>
  </si>
  <si>
    <t>Dispoziční změny v hlavní budově (Domov Na zámku, příspěvková organizace, Kyjovice)</t>
  </si>
  <si>
    <t>Rekonstrukce ubytovací části a přístavba budovy D (Nový domov, příspěvková organizace, Karviná)</t>
  </si>
  <si>
    <t>Rekonstrukce a výstavba domova (Domov Březiny, příspěvková organizace, Petřvald)</t>
  </si>
  <si>
    <t>Elektronická požární signalizace včetně čidel (Zámek Dolní Životice, příspěvková organizace)</t>
  </si>
  <si>
    <t>Sociálně terapeutické dílny</t>
  </si>
  <si>
    <t>Sociálně terapeutické dílny a zázemí pro vedení organizace Sagapo v Bruntále</t>
  </si>
  <si>
    <t>Příspěvek statutárnímu městu Ostrava na výstavbu vrtulníkového hangáru v areálu Hasičského záchranného sboru Moravskoslezského kraje</t>
  </si>
  <si>
    <t>6119</t>
  </si>
  <si>
    <t>Ostatní nákupy dlouhodobého nehmotného majetku</t>
  </si>
  <si>
    <t>Pořízení mapových podkladů a datových souborů</t>
  </si>
  <si>
    <t>6339</t>
  </si>
  <si>
    <t>Ostatní investiční transfery jiným veřejným rozpočtům</t>
  </si>
  <si>
    <t>6123</t>
  </si>
  <si>
    <t>Dopravní prostředky</t>
  </si>
  <si>
    <t>Příspěvek Hasičskému záchrannému sboru Moravskoslezského kraje na výstavbu a rekonstrukci hasičských stanic</t>
  </si>
  <si>
    <t>Pořízení techniky pro Hasičský záchranný sbor Moravskoslezského kraje</t>
  </si>
  <si>
    <t>Kapitálové výdaje – činnost zastupitelstva kraje</t>
  </si>
  <si>
    <t>Jednotný personální a mzdový systém pro Moravskoslezský kraj</t>
  </si>
  <si>
    <t>Rekonstrukce budovy krajského úřadu</t>
  </si>
  <si>
    <t>Kapitálové výdaje - ICT - činnost krajského úřadu</t>
  </si>
  <si>
    <t>Ostatní kapitálové výdaje - činnost krajského úřadu</t>
  </si>
  <si>
    <t>KAPITÁLOVÉ VÝDAJE CELKEM v tis. Kč</t>
  </si>
  <si>
    <t>Běžné výdaje v tis. Kč</t>
  </si>
  <si>
    <t>Kapitálové výdaje v tis. Kč</t>
  </si>
  <si>
    <t>VÝDAJE CELKEM v tis. Kč</t>
  </si>
  <si>
    <t>D. FINANCOVÁNÍ</t>
  </si>
  <si>
    <t>8115</t>
  </si>
  <si>
    <t>Změna stavu krátkodobých prostředků na bankovních účtech kromě účtů státních finančních aktiv, které tvoří kapitolu OSFA</t>
  </si>
  <si>
    <t>8123</t>
  </si>
  <si>
    <t>Dlouhodobé přijaté půjčené prostředky</t>
  </si>
  <si>
    <t>8124</t>
  </si>
  <si>
    <t>Uhrazené splátky dlouhodobých přijatých půjčených prostředků</t>
  </si>
  <si>
    <t>8224</t>
  </si>
  <si>
    <t>FINANCOVÁNÍ CELKEM v tis. Kč</t>
  </si>
  <si>
    <t xml:space="preserve">   </t>
  </si>
  <si>
    <t>A.</t>
  </si>
  <si>
    <t>SOUHRNNÉ ÚDAJE ROZPOČTU Moravskoslezského kraje na rok 2016</t>
  </si>
  <si>
    <t>B.</t>
  </si>
  <si>
    <t>PŘÍJMY ROZPOČTU Moravskoslezského kraje na rok 2016</t>
  </si>
  <si>
    <t>C.</t>
  </si>
  <si>
    <t>VÝDAJE ROZPOČTU Moravskoslezského kraje na rok 2016</t>
  </si>
  <si>
    <t>C1.</t>
  </si>
  <si>
    <t>BĚŽNÉ VÝDAJE ROZPOČTU Moravskoslezského kraje na rok 2016</t>
  </si>
  <si>
    <t>C2.</t>
  </si>
  <si>
    <t>KAPITÁLOVÉ VÝDAJE ROZPOČTU Moravskoslezského kraje na rok 2016</t>
  </si>
  <si>
    <t>D.</t>
  </si>
  <si>
    <t>E.</t>
  </si>
  <si>
    <t>F.</t>
  </si>
  <si>
    <t>Schválený rozpočet 2016
v tis. Kč</t>
  </si>
  <si>
    <t>-</t>
  </si>
  <si>
    <t>0000</t>
  </si>
  <si>
    <t>3639</t>
  </si>
  <si>
    <t>6310</t>
  </si>
  <si>
    <t>6172</t>
  </si>
  <si>
    <t>5273</t>
  </si>
  <si>
    <t>4357</t>
  </si>
  <si>
    <t>3769</t>
  </si>
  <si>
    <t>3522</t>
  </si>
  <si>
    <t>3123</t>
  </si>
  <si>
    <t>3121</t>
  </si>
  <si>
    <t>2399</t>
  </si>
  <si>
    <t>2251</t>
  </si>
  <si>
    <t>2229</t>
  </si>
  <si>
    <t>1019</t>
  </si>
  <si>
    <t>1039</t>
  </si>
  <si>
    <t>2115</t>
  </si>
  <si>
    <t>2143</t>
  </si>
  <si>
    <t>2191</t>
  </si>
  <si>
    <t>2199</t>
  </si>
  <si>
    <t>2221</t>
  </si>
  <si>
    <t>2223</t>
  </si>
  <si>
    <t>2241</t>
  </si>
  <si>
    <t>2242</t>
  </si>
  <si>
    <t>2259</t>
  </si>
  <si>
    <t>2299</t>
  </si>
  <si>
    <t>3113</t>
  </si>
  <si>
    <t>3114</t>
  </si>
  <si>
    <t>3122</t>
  </si>
  <si>
    <t>3124</t>
  </si>
  <si>
    <t>3125</t>
  </si>
  <si>
    <t>3126</t>
  </si>
  <si>
    <t>3133</t>
  </si>
  <si>
    <t>3141</t>
  </si>
  <si>
    <t>3146</t>
  </si>
  <si>
    <t>3147</t>
  </si>
  <si>
    <t>3149</t>
  </si>
  <si>
    <t>3231</t>
  </si>
  <si>
    <t>3233</t>
  </si>
  <si>
    <t>3291</t>
  </si>
  <si>
    <t>3299</t>
  </si>
  <si>
    <t>3311</t>
  </si>
  <si>
    <t>3312</t>
  </si>
  <si>
    <t>3314</t>
  </si>
  <si>
    <t>3315</t>
  </si>
  <si>
    <t>3319</t>
  </si>
  <si>
    <t>3322</t>
  </si>
  <si>
    <t>3326</t>
  </si>
  <si>
    <t>3329</t>
  </si>
  <si>
    <t>3341</t>
  </si>
  <si>
    <t>3349</t>
  </si>
  <si>
    <t>3391</t>
  </si>
  <si>
    <t>3399</t>
  </si>
  <si>
    <t>3419</t>
  </si>
  <si>
    <t>3421</t>
  </si>
  <si>
    <t>3523</t>
  </si>
  <si>
    <t>3529</t>
  </si>
  <si>
    <t>3533</t>
  </si>
  <si>
    <t>3541</t>
  </si>
  <si>
    <t>3549</t>
  </si>
  <si>
    <t>3599</t>
  </si>
  <si>
    <t>3635</t>
  </si>
  <si>
    <t>3636</t>
  </si>
  <si>
    <t>3713</t>
  </si>
  <si>
    <t>3716</t>
  </si>
  <si>
    <t>3719</t>
  </si>
  <si>
    <t>3729</t>
  </si>
  <si>
    <t>3741</t>
  </si>
  <si>
    <t>3742</t>
  </si>
  <si>
    <t>3744</t>
  </si>
  <si>
    <t>3749</t>
  </si>
  <si>
    <t>3771</t>
  </si>
  <si>
    <t>3792</t>
  </si>
  <si>
    <t>3799</t>
  </si>
  <si>
    <t>4312</t>
  </si>
  <si>
    <t>4319</t>
  </si>
  <si>
    <t>4329</t>
  </si>
  <si>
    <t>4339</t>
  </si>
  <si>
    <t>4342</t>
  </si>
  <si>
    <t>4349</t>
  </si>
  <si>
    <t>4350</t>
  </si>
  <si>
    <t>4359</t>
  </si>
  <si>
    <t>4379</t>
  </si>
  <si>
    <t>4399</t>
  </si>
  <si>
    <t>5279</t>
  </si>
  <si>
    <t>5311</t>
  </si>
  <si>
    <t>5512</t>
  </si>
  <si>
    <t>5519</t>
  </si>
  <si>
    <t>5521</t>
  </si>
  <si>
    <t>5591</t>
  </si>
  <si>
    <t>5599</t>
  </si>
  <si>
    <t>6113</t>
  </si>
  <si>
    <t>6174</t>
  </si>
  <si>
    <t>6223</t>
  </si>
  <si>
    <t>6320</t>
  </si>
  <si>
    <t>6399</t>
  </si>
  <si>
    <t>6409</t>
  </si>
  <si>
    <t>Domovy pro osoby se zdravotním postižením
a domovy se zvláštním režimem</t>
  </si>
  <si>
    <t>Ostatní zemědělská a potravinářská činnost
a rozvoj</t>
  </si>
  <si>
    <t>Zpracování dat a služby související s informačními
a komunikačními technologiemi</t>
  </si>
  <si>
    <t>Kulturní a přírodní dědictví pro rozvoj polsko-českého pohraničí "Společné dědictví"</t>
  </si>
  <si>
    <t>Dotační program - Podpora turistických informačních center
v Moravskoslezském kraji</t>
  </si>
  <si>
    <t>TECHNO TRASA</t>
  </si>
  <si>
    <t>Záležitosti průmyslu, stavebnictví, obchodu
a služeb jinde nezařazené</t>
  </si>
  <si>
    <t>Oprava pozemních komunikací v areálu SPŠ Bruntál (Střední průmyslová škola
a Obchodní akademie, Bruntál, příspěvková organizace)</t>
  </si>
  <si>
    <t>Výměna střešní krytiny na budově školy (Střední odborná škola dopravy
a cestovního ruchu, Krnov, příspěvková organizace)</t>
  </si>
  <si>
    <t>Jazykové učebny a laboratoře SŠ MSK, zlepšování podmínek výuky jazyků ve SŠ MSK</t>
  </si>
  <si>
    <t>Ostatní zařízení související s výchovou
a vzděláváním mládeže</t>
  </si>
  <si>
    <t>NKP Zámek Bruntál - Revitalizace objektu "saly terreny"</t>
  </si>
  <si>
    <t>Ostatní záležitosti ochrany památek a péče
o kulturní dědictví</t>
  </si>
  <si>
    <t>Mezinárodní spolupráce v kultuře, církvích
a sdělovacích prostředcích</t>
  </si>
  <si>
    <t>Hry "Olympiády dětí a mládeže"</t>
  </si>
  <si>
    <t>Dotační program - Podpora volnočasových aktivit směřující k "Naplňování Koncepce podpory mládeže na krajské úrovni"</t>
  </si>
  <si>
    <t>Dotační program - Podpora aktivit v oblastech využití volného času dětí
a mládeže a celoživotního vzdělávání osob se zdravotním postižením</t>
  </si>
  <si>
    <t>Prevence před drogami, alkoholem, nikotinem
a jinými závislostmi</t>
  </si>
  <si>
    <t>Zabezpečení aktivit odborných pracovních skupin tripartity                             </t>
  </si>
  <si>
    <t>Dotační program – Program zajištění dostupnosti vybraných sociálních služeb
v Moravskoslezském kraji</t>
  </si>
  <si>
    <t>Ostatní záležitosti požární ochrany
a integrovaného záchranného systému</t>
  </si>
  <si>
    <t>2219</t>
  </si>
  <si>
    <t>4354</t>
  </si>
  <si>
    <t>4377</t>
  </si>
  <si>
    <t>Nákup pozemků v areálu Letiště Ostrava, a.s.</t>
  </si>
  <si>
    <t>Úprava budovy pro potřeby mateřské školy (Střední škola elektrostavební
a dřevozpracující, Frýdek-Místek, příspěvková organizace)</t>
  </si>
  <si>
    <t>Rekonstrukce elektroinstalace budovy C (Střední škola elektrostavební
a dřevozpracující, Frýdek-Místek, příspěvková organizace)</t>
  </si>
  <si>
    <t>Zateplení budovy tělocvičny včetně přístavby (Střední škola technická
a zemědělská, Nový Jičín, příspěvková organizace)</t>
  </si>
  <si>
    <t>Rekonstrukce střechy konzervatoře (Janáčkova konzervatoř a Gymnázium
v Ostravě, příspěvková organizace)</t>
  </si>
  <si>
    <t>Přístavba Domu umění - Galerie 21. století</t>
  </si>
  <si>
    <t>Zapojení části zůstatku finančních prostředků rozpočtového hospodaření roku 2015</t>
  </si>
  <si>
    <t>Úhrada splátky části úvěru od České spořitelny, a. s., na předfinancování
a spolufinancování akcí spolufinancovaných z evropských zdrojů</t>
  </si>
  <si>
    <t>Modernizace IT vybavení škol zřizovaných Moravskoslezským krajem</t>
  </si>
  <si>
    <t>Nákup a ochrana knihovního fondu, nákup licencí k databázím a zajištění výpůjčních služeb k e-knihám (Moravskoslezská vědecká knihovna v Ostravě, příspěvková organizace)</t>
  </si>
  <si>
    <t>Čerpání úvěru od Československé obchodní banky, a. s., na předfinancování
a spolufinancování akcí spolufinancovaných z evropských a jiných zdrojů</t>
  </si>
  <si>
    <t>Úhrada splátky jistiny úvěrů od Evropské investiční banky</t>
  </si>
  <si>
    <t>Úhrada splátky části uvěru od Československé obchodní banky, a. s., na předfinancování a spolufinancování akcí spolufinancovaných z evropských
a jiných zdrojů</t>
  </si>
  <si>
    <t>Ostatní individuální dotace v odvětví dopravy</t>
  </si>
  <si>
    <t>RESOLVE - Sustainable mobility and the transition to a low-carbon retailing economy -  RESOLVE - Udržitelná mobilita a přechod k nízkouhlíkové ekonomice služeb (obchodu)</t>
  </si>
  <si>
    <t>Efektivní naplňování střednědobého plánu v podmínkách MSK</t>
  </si>
  <si>
    <t>Ostatní individuální dotace v odvětví krizového řízení</t>
  </si>
  <si>
    <t>Skupina 1 - ZEMĚDĚLSTVÍ, LESNÍ HOSPODÁŘSTVÍ A RYBÁŘSTVÍ</t>
  </si>
  <si>
    <t>Skupina 2 - PRŮMYSLOVÁ A OSTATNÍ ODVĚTVÍ HOSPODÁŘSTVÍ</t>
  </si>
  <si>
    <t>Skupina 3 - SLUŽBY PRO OBYVATELSTVO</t>
  </si>
  <si>
    <t>Skupina 4 - SOCIÁLNÍ VĚCI A POLITIKA ZAMĚSTNANOSTI</t>
  </si>
  <si>
    <t>Skupina 5 - BEZPEČNOST STÁTU A PRÁVNÍ OCHRANA</t>
  </si>
  <si>
    <t>Skupina 6 - VŠEOBECNÁ VEŘEJNÁ SPRÁVA A SLUŽBY</t>
  </si>
  <si>
    <t>Schválený rozpočet
v tis. Kč</t>
  </si>
  <si>
    <t>Z toho rozpočet sociálního fondu
v tis. Kč</t>
  </si>
  <si>
    <t>str.</t>
  </si>
  <si>
    <t>NÁVRATNÉ FINANČNÍ VÝPOMOCI příspěvkovým organizacím
z rozpočtu Moravskoslezského kraje na rok 2016</t>
  </si>
  <si>
    <t xml:space="preserve">E. ZÁVAZNÉ UKAZATELE pro příspěvkové organizace </t>
  </si>
  <si>
    <t xml:space="preserve">    Moravskoslezského kraje na rok 2016</t>
  </si>
  <si>
    <t>Tabulka č. 1</t>
  </si>
  <si>
    <t>ZÁVAZNÉ UKAZATELE pro příspěvkovou organizaci v odvětví dopravy - příspěvek na provoz, účelový investiční příspěvek do fondu investic</t>
  </si>
  <si>
    <t>Tabulka č. 2</t>
  </si>
  <si>
    <t>ZÁVAZNÉ UKAZATELE pro příspěvkové organizace v odvětví kultury - příspěvek na provoz, účelový investiční příspěvek do fondu investic</t>
  </si>
  <si>
    <t>Tabulka č. 3</t>
  </si>
  <si>
    <t>ZÁVAZNÉ UKAZATELE pro příspěvkové organizace v odvětví sociálních věcí - příspěvek na provoz, odvod do rozpočtu kraje</t>
  </si>
  <si>
    <t>Tabulka č. 4</t>
  </si>
  <si>
    <t>ZÁVAZNÉ UKAZATELE pro příspěvkové organizace v odvětví sociálních věcí na základě smlouvy o závazku veřejné služby a vyrovnávací platbě za jeho výkon - příspěvek na provoz, účelový investiční příspěvek do fondu investic</t>
  </si>
  <si>
    <t>Tabulka č. 5</t>
  </si>
  <si>
    <t>ZÁVAZNÉ UKAZATELE pro příspěvkové organizace v odvětví školství – příspěvek na provoz</t>
  </si>
  <si>
    <t>Tabulka č. 6</t>
  </si>
  <si>
    <t>ZÁVAZNÉ UKAZATELE pro příspěvkové organizace v odvětví školství – odvod do rozpočtu kraje, účelový investiční příspěvek do fondu investic</t>
  </si>
  <si>
    <t>Tabulka č. 7</t>
  </si>
  <si>
    <t>ZÁVAZNÉ UKAZATELE pro příspěvkové organizace v odvětví zdravotnictví - příspěvek na provoz</t>
  </si>
  <si>
    <t>Tabulka č. 8</t>
  </si>
  <si>
    <t>ZÁVAZNÉ UKAZATELE pro příspěvkové organizace v odvětví zdravotnictví na základě smlouvy o závazku veřejné služby a vyrovnávací platbě za jeho výkon - příspěvek na provoz, účelový investiční příspěvek do fondu investic</t>
  </si>
  <si>
    <t>Tabulka č. 9</t>
  </si>
  <si>
    <t>ZÁVAZNÉ UKAZATELE pro příspěvkovou organizaci v odvětví životního prostředí - příspěvek na provoz, účelový investiční příspěvek do fondu investic</t>
  </si>
  <si>
    <t>ZÁVAZNÉ UKAZATELE PRO PŘÍSPĚVKOVOU ORGANIZACI V ODVĚTVÍ DOPRAVY</t>
  </si>
  <si>
    <t>IČ</t>
  </si>
  <si>
    <t>Název příspěvkové organizace</t>
  </si>
  <si>
    <t>ZÁVAZNÝ UKAZATEL</t>
  </si>
  <si>
    <r>
      <t xml:space="preserve">Příspěvek na provoz celkem           </t>
    </r>
    <r>
      <rPr>
        <sz val="10"/>
        <rFont val="Tahoma"/>
        <family val="2"/>
        <charset val="238"/>
      </rPr>
      <t xml:space="preserve">                             v tis. Kč</t>
    </r>
  </si>
  <si>
    <t>00095711</t>
  </si>
  <si>
    <t>Správa silnic Moravskoslezského kraje, příspěvková organizace, Ostrava</t>
  </si>
  <si>
    <t>Celkem</t>
  </si>
  <si>
    <t>z toho závazný ukazatel příspěvek na provoz účelově určený:</t>
  </si>
  <si>
    <t>Účel</t>
  </si>
  <si>
    <r>
      <t xml:space="preserve">Příspěvek na provoz                   účelově určený                                      </t>
    </r>
    <r>
      <rPr>
        <sz val="10"/>
        <rFont val="Tahoma"/>
        <family val="2"/>
        <charset val="238"/>
      </rPr>
      <t xml:space="preserve">  v tis. Kč </t>
    </r>
  </si>
  <si>
    <t>Odpisy hmotného a nehmotného majetku</t>
  </si>
  <si>
    <t>Souvislé opravy silnic II. a III. tříd</t>
  </si>
  <si>
    <r>
      <t xml:space="preserve">Účelový investiční příspěvek                                do fondu investic                                   </t>
    </r>
    <r>
      <rPr>
        <sz val="10"/>
        <rFont val="Tahoma"/>
        <family val="2"/>
        <charset val="238"/>
      </rPr>
      <t xml:space="preserve"> v tis. Kč </t>
    </r>
  </si>
  <si>
    <t>Příprava staveb a vypořádání pozemků</t>
  </si>
  <si>
    <t>Okružní křižovatka Sviadnov</t>
  </si>
  <si>
    <t>ZÁVAZNÉ UKAZATELE PRO PŘÍSPĚVKOVÉ ORGANIZACE V ODVĚTVÍ KULTURY</t>
  </si>
  <si>
    <t>00100579</t>
  </si>
  <si>
    <t>Moravskoslezská vědecká knihovna v Ostravě, příspěvková organizace</t>
  </si>
  <si>
    <t>00373231</t>
  </si>
  <si>
    <t>Galerie výtvarného umění v Ostravě, příspěvková organizace</t>
  </si>
  <si>
    <t>00100536</t>
  </si>
  <si>
    <t>Těšínské divadlo Český Těšín, příspěvková organizace</t>
  </si>
  <si>
    <t>00305847</t>
  </si>
  <si>
    <t>Muzeum Těšínska, příspěvková organizace, Český Těšín</t>
  </si>
  <si>
    <t>00095630</t>
  </si>
  <si>
    <t>Muzeum Beskyd Frýdek-Místek, příspěvková organizace</t>
  </si>
  <si>
    <t>00095354</t>
  </si>
  <si>
    <t>Muzeum v Bruntále, příspěvková organizace</t>
  </si>
  <si>
    <t>00096296</t>
  </si>
  <si>
    <t>Muzeum Novojičínska, příspěvková organizace, Nový Jičín</t>
  </si>
  <si>
    <t>Nákup a ochrana knihovního fondu, nákup licencí k databázím a zajištění výpůjčních služeb k e-knihám</t>
  </si>
  <si>
    <t>Podpora aktivit v oblasti knihovnictví pro osoby se zrakovým a sluchovým postižením</t>
  </si>
  <si>
    <t>Projekt "Svět podle nás"</t>
  </si>
  <si>
    <t>Festival divadel Moravy a Slezska</t>
  </si>
  <si>
    <t>Realizace výstavy zaměřené na začleňování osob se zdravotním postižením do společnosti</t>
  </si>
  <si>
    <t>Oprava dřevostaveb v akropoli Archeoparku</t>
  </si>
  <si>
    <t>Oprava střechy věže zámku</t>
  </si>
  <si>
    <t>Statické zabezpečení jižního a jihovýchodního křídla zámku</t>
  </si>
  <si>
    <t>Výměna dlažby na I. nádvoří zámku</t>
  </si>
  <si>
    <t>Restaurování v interiéru zámecké expozice</t>
  </si>
  <si>
    <t>Stavební úpravy objektu Muzea ve Štramberku</t>
  </si>
  <si>
    <t>Stavební úpravy rodného domu Františka Palackého</t>
  </si>
  <si>
    <r>
      <t xml:space="preserve">Účelový investiční příspěvek                                do fondu investic                                       </t>
    </r>
    <r>
      <rPr>
        <sz val="10"/>
        <color indexed="8"/>
        <rFont val="Tahoma"/>
        <family val="2"/>
        <charset val="238"/>
      </rPr>
      <t xml:space="preserve"> v tis. Kč </t>
    </r>
  </si>
  <si>
    <t>Modernizace ozvučení divadelního sálu</t>
  </si>
  <si>
    <t>ZÁVAZNÉ UKAZATELE PRO PŘÍSPĚVKOVÉ ORGANIZACE V ODVĚTVÍ SOCIÁLNÍCH VĚCÍ</t>
  </si>
  <si>
    <t>00847267</t>
  </si>
  <si>
    <t>Centrum psychologické pomoci, příspěvková organizace, Karviná</t>
  </si>
  <si>
    <t>Příprava a posuzování žadatelů o náhradní rodinnou péči</t>
  </si>
  <si>
    <r>
      <t xml:space="preserve">Odvod do rozpočtu kraje                                       </t>
    </r>
    <r>
      <rPr>
        <sz val="10"/>
        <color indexed="8"/>
        <rFont val="Tahoma"/>
        <family val="2"/>
        <charset val="238"/>
      </rPr>
      <t xml:space="preserve"> v tis. Kč </t>
    </r>
  </si>
  <si>
    <t>00847372</t>
  </si>
  <si>
    <t>Domov Jistoty, příspěvková organizace, Bohumín</t>
  </si>
  <si>
    <t>Úpravy objektu na ul. Šunychelská včetně vybudování bydlení komunitního typu</t>
  </si>
  <si>
    <t>ZÁVAZNÉ UKAZATELE PRO PŘÍSPĚVKOVÉ ORGANIZACE V ODVĚTVÍ SOCIÁLNÍCH VĚCÍ NA ZÁKLADĚ SMLOUVY
O ZÁVAZKU VEŘEJNÉ SLUŽBY A VYROVNÁVACÍ PLATBĚ ZA JEHO VÝKON</t>
  </si>
  <si>
    <t>Číslo smlouvy o závazku veřejné služby a vyrovnávací platbě za jeho výkon</t>
  </si>
  <si>
    <t>00016772</t>
  </si>
  <si>
    <t>Domov Bílá Opava, příspěvková organizace, Opava</t>
  </si>
  <si>
    <t>03535/2014/SOC</t>
  </si>
  <si>
    <t>00846350</t>
  </si>
  <si>
    <t>Sagapo, příspěvková organizace, Bruntál</t>
  </si>
  <si>
    <t>03521/2014/SOC</t>
  </si>
  <si>
    <t>00846384</t>
  </si>
  <si>
    <t>Harmonie, příspěvková organizace, Krnov</t>
  </si>
  <si>
    <t>03514/2014/SOC</t>
  </si>
  <si>
    <t>00847046</t>
  </si>
  <si>
    <t>Náš svět, příspěvková organizace, Pržno</t>
  </si>
  <si>
    <t>03533/2014/SOC</t>
  </si>
  <si>
    <t>03531/2014/SOC</t>
  </si>
  <si>
    <t>00847330</t>
  </si>
  <si>
    <t>Nový domov, příspěvková organizace, Karviná</t>
  </si>
  <si>
    <t>03511/2014/SOC</t>
  </si>
  <si>
    <t>00847348</t>
  </si>
  <si>
    <t>Domov Březiny, příspěvková organizace, Petřvald</t>
  </si>
  <si>
    <t>03508/2014/SOC</t>
  </si>
  <si>
    <t>03523/2014/SOC</t>
  </si>
  <si>
    <t>00847461</t>
  </si>
  <si>
    <t>Benjamín, příspěvková organizace, Petřvald</t>
  </si>
  <si>
    <t>03517/2014/SOC</t>
  </si>
  <si>
    <t>48804843</t>
  </si>
  <si>
    <t>Domov Hortenzie, příspěvková organizace, Frenštát pod Radhoštěm</t>
  </si>
  <si>
    <t>03539/2014/SOC</t>
  </si>
  <si>
    <t>48804860</t>
  </si>
  <si>
    <t>Zámek Nová Horka, příspěvková organizace, Studénka</t>
  </si>
  <si>
    <t>03516/2014/SOC</t>
  </si>
  <si>
    <t>48804878</t>
  </si>
  <si>
    <t>Domov Příbor, příspěvková organizace</t>
  </si>
  <si>
    <t>03519/2014/SOC</t>
  </si>
  <si>
    <t>48804886</t>
  </si>
  <si>
    <t>Domov Duha, příspěvková organizace, Nový Jičín</t>
  </si>
  <si>
    <t>03512/2014/SOC</t>
  </si>
  <si>
    <t>48804894</t>
  </si>
  <si>
    <t>Domov Odry, příspěvková organizace</t>
  </si>
  <si>
    <t>03538/2014/SOC</t>
  </si>
  <si>
    <t>71196951</t>
  </si>
  <si>
    <t>Domov Vítkov, příspěvková organizace</t>
  </si>
  <si>
    <t>03502/2014/SOC</t>
  </si>
  <si>
    <t>71197001</t>
  </si>
  <si>
    <t>Domov Na zámku, příspěvková organizace, Kyjovice</t>
  </si>
  <si>
    <t>03532/2014/SOC</t>
  </si>
  <si>
    <t>71197010</t>
  </si>
  <si>
    <t>Domov Letokruhy, příspěvková organizace, Budišov nad Budišovkou</t>
  </si>
  <si>
    <t>03537/2014/SOC</t>
  </si>
  <si>
    <t>71197036</t>
  </si>
  <si>
    <t>Sírius, příspěvková organizace, Opava</t>
  </si>
  <si>
    <t>03515/2014/SOC</t>
  </si>
  <si>
    <t>71197044</t>
  </si>
  <si>
    <t>Fontána, příspěvková organizace, Hlučín</t>
  </si>
  <si>
    <t>03522/2014/SOC</t>
  </si>
  <si>
    <t>71197052</t>
  </si>
  <si>
    <t>Zámek Dolní Životice, příspěvková organizace</t>
  </si>
  <si>
    <t>03534/2014/SOC</t>
  </si>
  <si>
    <t>71197061</t>
  </si>
  <si>
    <t>Marianum, příspěvková organizace, Opava</t>
  </si>
  <si>
    <t>03536/2014/SOC</t>
  </si>
  <si>
    <t xml:space="preserve">Dofinancování hlavní činnosti </t>
  </si>
  <si>
    <t>Výměna dřevěného oplocení</t>
  </si>
  <si>
    <t>Dispoziční změny v hlavní budově</t>
  </si>
  <si>
    <t>Venkovní úpravy ploch objektu na ul. K. Śliwky, č. p. 620</t>
  </si>
  <si>
    <t>Elektronická požární signalizace včetně čidel</t>
  </si>
  <si>
    <t>ZÁVAZNÉ UKAZATELE PRO PŘÍSPĚVKOVÉ ORGANIZACE V ODVĚTVÍ ŠKOLSTVÍ</t>
  </si>
  <si>
    <t>00601624</t>
  </si>
  <si>
    <t>Vyšší odborná škola, Střední odborná škola a Střední odborné učiliště, Kopřivnice, příspěvková organizace</t>
  </si>
  <si>
    <t>Masarykova střední škola zemědělská a Vyšší odborná škola, Opava, příspěvková organizace</t>
  </si>
  <si>
    <t>00577235</t>
  </si>
  <si>
    <t>Albrechtova střední škola, Český Těšín, příspěvková organizace</t>
  </si>
  <si>
    <t>00577910</t>
  </si>
  <si>
    <t>Střední škola, Odry, příspěvková organizace</t>
  </si>
  <si>
    <t>00601594</t>
  </si>
  <si>
    <t>Odborné učiliště a Praktická škola, Nový Jičín, příspěvková organizace</t>
  </si>
  <si>
    <t>00601837</t>
  </si>
  <si>
    <t>Odborné učiliště a Praktická škola, Hlučín, příspěvková organizace</t>
  </si>
  <si>
    <t>Střední škola automobilní, Krnov, příspěvková organizace</t>
  </si>
  <si>
    <t>00100307</t>
  </si>
  <si>
    <t>Střední škola zemědělství a služeb, Město Albrechtice, příspěvková organizace</t>
  </si>
  <si>
    <t>00100340</t>
  </si>
  <si>
    <t>Střední odborná škola a Střední odborné učiliště podnikání a služeb, Jablunkov, Školní 416, příspěvková organizace</t>
  </si>
  <si>
    <t>Mateřská škola logopedická, Ostrava-Poruba, U Školky 1621, příspěvková organizace</t>
  </si>
  <si>
    <t>Mateřská škola logopedická, Ostrava-Poruba, Na Robinsonce 1646, příspěvková organizace</t>
  </si>
  <si>
    <t>13644319</t>
  </si>
  <si>
    <t>Střední škola prof. Zdeňka Matějčka, Ostrava-Poruba, příspěvková organizace</t>
  </si>
  <si>
    <t>Mateřská škola Paraplíčko, Havířov, příspěvková organizace</t>
  </si>
  <si>
    <t>Mateřská škola Klíček, Karviná-Hranice, Einsteinova 2849, příspěvková organizace</t>
  </si>
  <si>
    <t>Mateřská škola Eliška, Opava, příspěvková organizace</t>
  </si>
  <si>
    <t>62330403</t>
  </si>
  <si>
    <t>Krajské zařízení pro další vzdělávání pedagogických pracovníků a informační centrum, Nový Jičín, příspěvková organizace</t>
  </si>
  <si>
    <t>00602159</t>
  </si>
  <si>
    <t>Gymnázium Olgy Havlové, Ostrava-Poruba, příspěvková organizace</t>
  </si>
  <si>
    <t>00842702</t>
  </si>
  <si>
    <t>Wichterlovo gymnázium, Ostrava-Poruba, příspěvková organizace</t>
  </si>
  <si>
    <t>00842737</t>
  </si>
  <si>
    <t>Gymnázium, Ostrava-Zábřeh, Volgogradská 6a, příspěvková organizace</t>
  </si>
  <si>
    <t>Jazykové gymnázium Pavla Tigrida, Ostrava-Poruba, příspěvková organizace</t>
  </si>
  <si>
    <t>00602060</t>
  </si>
  <si>
    <t>Sportovní gymnázium Dany a Emila Zátopkových, Ostrava, příspěvková organizace</t>
  </si>
  <si>
    <t>Gymnázium Františka Živného, Bohumín, Jana Palacha 794, příspěvková organizace</t>
  </si>
  <si>
    <t>00601667</t>
  </si>
  <si>
    <t>Gymnázium Mikuláše Koperníka, Bílovec, příspěvková organizace</t>
  </si>
  <si>
    <t>00601675</t>
  </si>
  <si>
    <t>Gymnázium a Střední odborná škola, Nový Jičín, příspěvková organizace</t>
  </si>
  <si>
    <t>00601641</t>
  </si>
  <si>
    <t>Masarykovo gymnázium, Příbor, příspěvková organizace</t>
  </si>
  <si>
    <t>Gymnázium Josefa Kainara, Hlučín, příspěvková organizace</t>
  </si>
  <si>
    <t>Mendelovo gymnázium, Opava, příspěvková organizace</t>
  </si>
  <si>
    <t>Slezské gymnázium, Opava, příspěvková organizace</t>
  </si>
  <si>
    <t>00601357</t>
  </si>
  <si>
    <t>Všeobecné a sportovní gymnázium, Bruntál, příspěvková organizace</t>
  </si>
  <si>
    <t>00601349</t>
  </si>
  <si>
    <t>Gymnázium, Krnov, příspěvková organizace</t>
  </si>
  <si>
    <t>00601331</t>
  </si>
  <si>
    <t>Gymnázium a Střední odborná škola, Rýmařov, příspěvková organizace</t>
  </si>
  <si>
    <t>Základní škola a Mateřská škola, Frýdlant nad Ostravicí, Náměstí 7, příspěvková organizace</t>
  </si>
  <si>
    <t>Střední škola, Základní škola a Mateřská škola, Třinec, Jablunkovská 241, příspěvková organizace</t>
  </si>
  <si>
    <t>00842761</t>
  </si>
  <si>
    <t>Matiční gymnázium, Ostrava, příspěvková organizace</t>
  </si>
  <si>
    <t>00842753</t>
  </si>
  <si>
    <t>Gymnázium Hladnov a Jazyková škola s právem státní jazykové zkoušky, Ostrava, příspěvková organizace</t>
  </si>
  <si>
    <t>00842745</t>
  </si>
  <si>
    <t>Gymnázium, Ostrava-Hrabůvka, příspěvková organizace</t>
  </si>
  <si>
    <t>Gymnázium, Český Těšín, příspěvková organizace</t>
  </si>
  <si>
    <t>Polské gymnázium - Polskie Gimnazjum im. Juliusza Słowackiego, Český Těšín, příspěvková organizace</t>
  </si>
  <si>
    <t>Gymnázium, Havířov-Město, Komenského 2, příspěvková organizace</t>
  </si>
  <si>
    <t>Gymnázium, Havířov-Podlesí, příspěvková organizace</t>
  </si>
  <si>
    <t>Gymnázium, Karviná, příspěvková organizace</t>
  </si>
  <si>
    <t>62331540</t>
  </si>
  <si>
    <t>Gymnázium a Obchodní akademie, Orlová, příspěvková organizace</t>
  </si>
  <si>
    <t>00601659</t>
  </si>
  <si>
    <t>Gymnázium a Střední průmyslová škola elektrotechniky a informatiky, Frenštát pod Radhoštěm, příspěvková organizace</t>
  </si>
  <si>
    <t>00601411</t>
  </si>
  <si>
    <t>Gymnázium Petra Bezruče, Frýdek-Místek, příspěvková organizace</t>
  </si>
  <si>
    <t>00846881</t>
  </si>
  <si>
    <t>Gymnázium a Střední odborná škola, Frýdek-Místek, Cihelní 410, příspěvková organizace</t>
  </si>
  <si>
    <t>00601403</t>
  </si>
  <si>
    <t>Gymnázium, Frýdlant nad Ostravicí, nám. T. G. Masaryka 1260, příspěvková organizace</t>
  </si>
  <si>
    <t>00601390</t>
  </si>
  <si>
    <t>Gymnázium, Třinec, příspěvková organizace</t>
  </si>
  <si>
    <t>00601985</t>
  </si>
  <si>
    <t>Základní škola pro sluchově postižené a Mateřská škola pro sluchově postižené, Ostrava-Poruba, příspěvková organizace</t>
  </si>
  <si>
    <t>00601977</t>
  </si>
  <si>
    <t>Základní škola speciální, Ostrava-Slezská Ostrava, příspěvková organizace</t>
  </si>
  <si>
    <t>00847925</t>
  </si>
  <si>
    <t>Krajské středisko volného času JUVENTUS, Karviná, příspěvková organizace</t>
  </si>
  <si>
    <t>00602027</t>
  </si>
  <si>
    <t>Střední zahradnická škola, Ostrava, příspěvková organizace</t>
  </si>
  <si>
    <t>00602078</t>
  </si>
  <si>
    <t>Janáčkova konzervatoř a Gymnázium v Ostravě, příspěvková organizace</t>
  </si>
  <si>
    <t>00602051</t>
  </si>
  <si>
    <t>Střední umělecká škola, Ostrava, příspěvková organizace</t>
  </si>
  <si>
    <t>00600920</t>
  </si>
  <si>
    <t>Střední zdravotnická škola a Vyšší odborná škola zdravotnická, Ostrava, příspěvková organizace</t>
  </si>
  <si>
    <t>Střední průmyslová škola elektrotechnická, Havířov, příspěvková organizace</t>
  </si>
  <si>
    <t>Střední průmyslová škola stavební, Havířov, příspěvková organizace</t>
  </si>
  <si>
    <t>Střední průmyslová škola, Karviná, příspěvková organizace</t>
  </si>
  <si>
    <t>00844985</t>
  </si>
  <si>
    <t>Střední zdravotnická škola, Karviná, příspěvková organizace</t>
  </si>
  <si>
    <t>00601152</t>
  </si>
  <si>
    <t>Střední zdravotnická škola, Opava, příspěvková organizace</t>
  </si>
  <si>
    <t>Střední průmyslová škola stavební, Opava, příspěvková organizace</t>
  </si>
  <si>
    <t>Střední škola průmyslová a umělecká, Opava, příspěvková organizace</t>
  </si>
  <si>
    <t>00601381</t>
  </si>
  <si>
    <t>Střední průmyslová škola, Obchodní akademie a Jazyková škola s právem státní jazykové zkoušky, Frýdek-Místek, příspěvková organizace</t>
  </si>
  <si>
    <t>00561151</t>
  </si>
  <si>
    <t>Střední zdravotnická škola, Frýdek-Místek, příspěvková organizace</t>
  </si>
  <si>
    <t>Střední odborná škola dopravy a cestovního ruchu, Krnov, příspěvková organizace</t>
  </si>
  <si>
    <t>00601292</t>
  </si>
  <si>
    <t>Střední pedagogická škola a Střední zdravotnická škola, Krnov, příspěvková organizace</t>
  </si>
  <si>
    <t>00601322</t>
  </si>
  <si>
    <t>Střední průmyslová škola a Obchodní akademie, Bruntál, příspěvková organizace</t>
  </si>
  <si>
    <t>Střední odborná škola waldorfská, Ostrava, příspěvková organizace</t>
  </si>
  <si>
    <t>Základní škola a Mateřská škola, Ostrava-Poruba, Ukrajinská 19, příspěvková organizace</t>
  </si>
  <si>
    <t>Základní škola, Ostrava-Zábřeh, Kpt. Vajdy 1a, příspěvková organizace</t>
  </si>
  <si>
    <t>Základní škola, Ostrava-Hrabůvka, U Haldy 66, příspěvková organizace</t>
  </si>
  <si>
    <t>00845027</t>
  </si>
  <si>
    <t>Mendelova střední škola, Nový Jičín, příspěvková organizace</t>
  </si>
  <si>
    <t>00845213</t>
  </si>
  <si>
    <t>Střední škola stavební a dřevozpracující, Ostrava, příspěvková organizace</t>
  </si>
  <si>
    <t>Střední škola technická a dopravní, Ostrava-Vítkovice, příspěvková organizace</t>
  </si>
  <si>
    <t>Střední škola elektrotechnická, Ostrava, Na Jízdárně 30, příspěvková organizace</t>
  </si>
  <si>
    <t>68321261</t>
  </si>
  <si>
    <t>Střední škola technických oborů, Havířov-Šumbark, Lidická 1a/600, příspěvková organizace</t>
  </si>
  <si>
    <t>13644271</t>
  </si>
  <si>
    <t>Střední škola, Havířov-Prostřední Suchá, příspěvková organizace</t>
  </si>
  <si>
    <t>13644289</t>
  </si>
  <si>
    <t>Střední škola, Havířov-Šumbark, Sýkorova 1/613, příspěvková organizace</t>
  </si>
  <si>
    <t>00576441</t>
  </si>
  <si>
    <t>Hotelová škola, Frenštát pod Radhoštěm, příspěvková organizace</t>
  </si>
  <si>
    <t>00848077</t>
  </si>
  <si>
    <t>Střední škola technická a zemědělská, Nový Jičín, příspěvková organizace</t>
  </si>
  <si>
    <t>Střední odborné učiliště stavební, Opava, příspěvková organizace</t>
  </si>
  <si>
    <t>00845299</t>
  </si>
  <si>
    <t>Střední škola technická, Opava, Kolofíkovo nábřeží 51, příspěvková organizace</t>
  </si>
  <si>
    <t>00844691</t>
  </si>
  <si>
    <t>Střední odborná škola, Frýdek-Místek, příspěvková organizace</t>
  </si>
  <si>
    <t>Střední škola elektrostavební a dřevozpracující, Frýdek-Místek, příspěvková organizace</t>
  </si>
  <si>
    <t>00846279</t>
  </si>
  <si>
    <t>Střední škola průmyslová, Krnov, příspěvková organizace</t>
  </si>
  <si>
    <t>Střední odborná škola, Bruntál, příspěvková organizace</t>
  </si>
  <si>
    <t>00098752</t>
  </si>
  <si>
    <t>Školní statek, Opava, příspěvková organizace</t>
  </si>
  <si>
    <t>Zařízení školního stravování Matiční dům, Opava, Rybí trh 7-8, příspěvková organizace</t>
  </si>
  <si>
    <t>00602132</t>
  </si>
  <si>
    <t>Střední průmyslová škola elektrotechniky a informatiky, Ostrava, příspěvková organizace</t>
  </si>
  <si>
    <t>00602124</t>
  </si>
  <si>
    <t>Střední průmyslová škola chemická akademika Heyrovského a Gymnázium, Ostrava, příspěvková organizace</t>
  </si>
  <si>
    <t>00602116</t>
  </si>
  <si>
    <t>Střední průmyslová škola stavební, Ostrava, příspěvková organizace</t>
  </si>
  <si>
    <t>00602141</t>
  </si>
  <si>
    <t>Střední průmyslová škola, Ostrava-Vítkovice, příspěvková organizace</t>
  </si>
  <si>
    <t>Střední škola a Základní škola, Havířov-Šumbark, příspěvková organizace</t>
  </si>
  <si>
    <t>Základní škola speciální a Mateřská škola speciální, Nový Jičín, Komenského 64, příspěvková organizace</t>
  </si>
  <si>
    <t>Střední škola, Základní škola a Mateřská škola, Karviná, příspěvková organizace</t>
  </si>
  <si>
    <t>Základní škola a Mateřská škola, Nový Jičín, Dlouhá 54, příspěvková organizace</t>
  </si>
  <si>
    <t>Základní škola a Mateřská škola při lázních, Klimkovice, příspěvková organizace</t>
  </si>
  <si>
    <t>Základní škola a Mateřská škola Motýlek, Kopřivnice, Smetanova 1122, příspěvková organizace</t>
  </si>
  <si>
    <t>Základní škola, Frenštát pod Radhoštěm, Tyršova 1053, příspěvková organizace</t>
  </si>
  <si>
    <t>Základní škola Floriána Bayera, Kopřivnice, Štramberská 189, příspěvková organizace</t>
  </si>
  <si>
    <t>Základní škola při zdravotnickém zařízení a Mateřská škola při zdravotnickém zařízení, Opava, Olomoucká 88, příspěvková organizace</t>
  </si>
  <si>
    <t>Základní škola a Praktická škola, Opava, Slezského odboje 5, příspěvková organizace</t>
  </si>
  <si>
    <t>Základní škola, Vítkov, nám. J. Zajíce č. 1, příspěvková organizace</t>
  </si>
  <si>
    <t>Základní škola, Bruntál, Rýmařovská 15, příspěvková organizace</t>
  </si>
  <si>
    <t>Základní škola, Město Albrechtice, Hašlerova 2, příspěvková organizace</t>
  </si>
  <si>
    <t>Základní škola, Rýmařov, Školní náměstí 1, příspěvková organizace</t>
  </si>
  <si>
    <t>00845329</t>
  </si>
  <si>
    <t>Střední škola teleinformatiky, Ostrava, příspěvková organizace</t>
  </si>
  <si>
    <t>00577260</t>
  </si>
  <si>
    <t>Střední škola společného stravování, Ostrava-Hrabůvka, příspěvková organizace</t>
  </si>
  <si>
    <t>00575933</t>
  </si>
  <si>
    <t>Střední škola služeb a podnikání, Ostrava-Poruba, příspěvková organizace</t>
  </si>
  <si>
    <t>Střední škola, Bohumín, příspěvková organizace</t>
  </si>
  <si>
    <t>13644254</t>
  </si>
  <si>
    <t>Střední škola techniky a služeb, Karviná, příspěvková organizace</t>
  </si>
  <si>
    <t>00577243</t>
  </si>
  <si>
    <t>Střední škola gastronomie, oděvnictví a služeb, Frýdek-Místek, příspěvková organizace</t>
  </si>
  <si>
    <t>Pedagogicko-psychologická poradna, Ostrava-Zábřeh, příspěvková organizace</t>
  </si>
  <si>
    <t>00602001</t>
  </si>
  <si>
    <t>Domov mládeže a Školní jídelna-výdejna, Ostrava-Hrabůvka, Krakovská 1095, příspěvková organizace</t>
  </si>
  <si>
    <t>Pedagogicko-psychologická poradna, Karviná, příspěvková organizace</t>
  </si>
  <si>
    <t>Pedagogicko-psychologická poradna, Nový Jičín, příspěvková organizace</t>
  </si>
  <si>
    <t>00849936</t>
  </si>
  <si>
    <t>Pedagogicko-psychologická poradna, Opava, příspěvková organizace</t>
  </si>
  <si>
    <t>Pedagogicko-psychologická poradna, Frýdek-Místek, příspěvková organizace</t>
  </si>
  <si>
    <t>Pedagogicko-psychologická poradna, Bruntál, příspěvková organizace</t>
  </si>
  <si>
    <t>00602086</t>
  </si>
  <si>
    <t>Obchodní akademie a Vyšší odborná škola sociální, Ostrava-Mariánské Hory, příspěvková organizace</t>
  </si>
  <si>
    <t>00602094</t>
  </si>
  <si>
    <t>Obchodní akademie, Ostrava-Poruba, příspěvková organizace</t>
  </si>
  <si>
    <t>Obchodní akademie, Český Těšín, příspěvková organizace</t>
  </si>
  <si>
    <t>Obchodní akademie a Střední odborná škola logistická, Opava, příspěvková organizace</t>
  </si>
  <si>
    <t>72547651</t>
  </si>
  <si>
    <t>Střední škola hotelnictví a služeb a Vyšší odborná škola, Opava, příspěvková organizace</t>
  </si>
  <si>
    <t>Dětský domov a Školní jídelna, Ostrava-Slezská Ostrava, Na Vizině 28, příspěvková organizace</t>
  </si>
  <si>
    <t>Základní škola, Ostrava-Mariánské Hory, Karasova 6, příspěvková organizace</t>
  </si>
  <si>
    <t>Základní škola, Ostrava-Poruba, Čkalovova 942, příspěvková organizace</t>
  </si>
  <si>
    <t>62330268</t>
  </si>
  <si>
    <t>Dětský domov Loreta a Školní jídelna, Fulnek, příspěvková organizace</t>
  </si>
  <si>
    <t>Základní škola, Opava, Havlíčkova 1, příspěvková organizace</t>
  </si>
  <si>
    <t>Základní škola, Hlučín, Gen. Svobody 8, příspěvková organizace</t>
  </si>
  <si>
    <t>Dětský domov a Školní jídelna, Radkov-Dubová 141, příspěvková organizace</t>
  </si>
  <si>
    <t>Základní škola, Střední škola, Dětský domov, Školní jídelna a Internát, Velké Heraltice, Opavská 1, příspěvková organizace</t>
  </si>
  <si>
    <t>69610134</t>
  </si>
  <si>
    <t>Střední škola, Základní škola a Mateřská škola, Frýdek-Místek, příspěvková organizace</t>
  </si>
  <si>
    <t>00852619</t>
  </si>
  <si>
    <t>Základní škola, Dětský domov, Školní družina a Školní jídelna, Vrbno p. Pradědem, nám. Sv. Michala 17, příspěvková organizace</t>
  </si>
  <si>
    <t>71172050</t>
  </si>
  <si>
    <t>Základní škola, Ostrava-Slezská Ostrava, Na Vizině 28, příspěvková organizace</t>
  </si>
  <si>
    <t>Základní umělecká škola, Ostrava - Poruba, J. Valčíka 4413, příspěvková organizace</t>
  </si>
  <si>
    <t>Základní umělecká škola J. R. Míši, Orlová, příspěvková organizace</t>
  </si>
  <si>
    <t>Základní umělecká škola Leoše Janáčka, Frýdlant nad Ostravicí, příspěvková organizace</t>
  </si>
  <si>
    <t>61989321</t>
  </si>
  <si>
    <t>Dětský domov Úsměv a Školní jídelna, Ostrava-Slezská Ostrava, Bukovanského 25, příspěvková organizace</t>
  </si>
  <si>
    <t>Dětský domov a Školní jídelna, Ostrava-Hrabová, Reymontova 2a, příspěvková organizace</t>
  </si>
  <si>
    <t>Dětský domov a Školní jídelna, Havířov-Podlesí, Čelakovského 1, příspěvková organizace</t>
  </si>
  <si>
    <t>Dětský domov SRDCE a Školní jídelna, Karviná-Fryštát, Vydmuchov 10, příspěvková organizace</t>
  </si>
  <si>
    <t>Dětský domov a Školní jídelna, Nový Jičín, Revoluční 56, příspěvková organizace</t>
  </si>
  <si>
    <t>Dětský domov a Školní jídelna, Příbor, Masarykova 607, příspěvková organizace</t>
  </si>
  <si>
    <t>Dětský domov a Školní jídelna, Budišov nad Budišovkou, příspěvková organizace</t>
  </si>
  <si>
    <t>Dětský domov a Školní jídelna, Melč 4, příspěvková organizace</t>
  </si>
  <si>
    <t>Dětský domov a Školní jídelna, Opava, Rybí trh 14, příspěvková organizace</t>
  </si>
  <si>
    <t>Dětský domov a Školní jídelna, Frýdek-Místek, příspěvková organizace</t>
  </si>
  <si>
    <t>Dětský domov a Školní jídelna, Čeladná 87, příspěvková organizace</t>
  </si>
  <si>
    <t>00852732</t>
  </si>
  <si>
    <t>Dětský domov a Školní jídelna, Lichnov 253, příspěvková organizace</t>
  </si>
  <si>
    <t xml:space="preserve">Základní umělecká škola J. R. Míši, Orlová, příspěvková organizace </t>
  </si>
  <si>
    <t>Podpora soutěží a přehlídek - umělecké</t>
  </si>
  <si>
    <t>Podpora soutěží a přehlídek - ústřední kolo Soutěže žáků základních škol v komorní hře s převahou dechových nástrojů</t>
  </si>
  <si>
    <t xml:space="preserve">Podpora soutěží a přehlídek - okresní a krajská kola předmětových soutěží a soutěží  „Evropa ve škole“, „Celostátní přehlídka dětských recitátorů“, „Atletický čtyřboj žáků základních škol praktických a speciálních“ a „Soutěž v programování“ </t>
  </si>
  <si>
    <t>Podpora soutěží a přehlídek - sportovní "typu B"</t>
  </si>
  <si>
    <t>Podpora soutěží a přehlídek - celostátní kolo "Fyzikální olympiády"</t>
  </si>
  <si>
    <t>Na zajištění organizace celokrajské konference EVVO pro školy a školská zařízení</t>
  </si>
  <si>
    <t>62331795</t>
  </si>
  <si>
    <t>Na zajištění organizace konference prezentace žákovských projektů EVVO</t>
  </si>
  <si>
    <t xml:space="preserve"> 00577235</t>
  </si>
  <si>
    <r>
      <t>Na zajištění organizace 7</t>
    </r>
    <r>
      <rPr>
        <sz val="10"/>
        <color rgb="FFFF0000"/>
        <rFont val="Tahoma"/>
        <family val="2"/>
        <charset val="238"/>
      </rPr>
      <t>.</t>
    </r>
    <r>
      <rPr>
        <sz val="10"/>
        <rFont val="Tahoma"/>
        <family val="2"/>
        <charset val="238"/>
      </rPr>
      <t xml:space="preserve"> ročníku setkání koordinátorů EVVO a letní školy koordinátorů - zajištění dalšího vzdělávání pro koordinátory EVVO</t>
    </r>
  </si>
  <si>
    <t xml:space="preserve">Oprava fasády </t>
  </si>
  <si>
    <t>Oprava havarijního stavu fasády</t>
  </si>
  <si>
    <t>Oprava pozemních komunikací v areálu SPŠ Bruntál</t>
  </si>
  <si>
    <t>Oprava přístupové komunikace k budově školy</t>
  </si>
  <si>
    <t>Oprava rozvodů a úprava sociálního zařízení</t>
  </si>
  <si>
    <t xml:space="preserve">Oprava střechy budovy školy </t>
  </si>
  <si>
    <t>Oprava střechy-budova B - 1. máje 11</t>
  </si>
  <si>
    <t xml:space="preserve">Výměna oken </t>
  </si>
  <si>
    <t xml:space="preserve">Výměna střešní krytiny </t>
  </si>
  <si>
    <t>Výměna  střešní krytiny</t>
  </si>
  <si>
    <t>Výměna střešní krytiny na budově školy</t>
  </si>
  <si>
    <t>Výměna podlahové krytiny na chodbách</t>
  </si>
  <si>
    <t>Rekonstrukce elektroinstalace</t>
  </si>
  <si>
    <t>Celková rekonstrukce elektroinstalace školy</t>
  </si>
  <si>
    <t>Rekonstrukce střechy gymnázia</t>
  </si>
  <si>
    <t xml:space="preserve">Zateplení spojovacího koridoru </t>
  </si>
  <si>
    <t>Rekonstrukce sociálních zařízení v budově E</t>
  </si>
  <si>
    <t>Rekonstrukce elektroinstalace budovy C</t>
  </si>
  <si>
    <r>
      <t xml:space="preserve">Účelový investiční příspěvek                                do fondu investic                                       </t>
    </r>
    <r>
      <rPr>
        <sz val="10"/>
        <rFont val="Tahoma"/>
        <family val="2"/>
        <charset val="238"/>
      </rPr>
      <t xml:space="preserve"> v tis. Kč </t>
    </r>
  </si>
  <si>
    <r>
      <t>Hydroizolace a sanace</t>
    </r>
    <r>
      <rPr>
        <sz val="10"/>
        <color theme="1"/>
        <rFont val="Tahoma"/>
        <family val="2"/>
        <charset val="238"/>
      </rPr>
      <t xml:space="preserve"> zdí</t>
    </r>
    <r>
      <rPr>
        <sz val="10"/>
        <rFont val="Tahoma"/>
        <family val="2"/>
        <charset val="238"/>
      </rPr>
      <t xml:space="preserve"> budovy gymnázia</t>
    </r>
  </si>
  <si>
    <t xml:space="preserve">Instalace programové regulace topení </t>
  </si>
  <si>
    <t>Rekonstrukce zasklení objektu bazénu</t>
  </si>
  <si>
    <t>Výměna elektroinstalace v budově obchodní akademie</t>
  </si>
  <si>
    <t>Rekonstrukce kotelny</t>
  </si>
  <si>
    <t>Rekonstrukce objektu garáží</t>
  </si>
  <si>
    <t>Rekonstrukce rozvodů vody a odpadů</t>
  </si>
  <si>
    <t>Rekonstrukce sociálního zařízení v budově domova mládeže</t>
  </si>
  <si>
    <t>Rekonstrukce sociálního zařízení</t>
  </si>
  <si>
    <t>Rekonstrukce střechy konzervatoře</t>
  </si>
  <si>
    <t xml:space="preserve">Rekonstrukce učeben </t>
  </si>
  <si>
    <t>Rekonstrukce výměníkové stanice</t>
  </si>
  <si>
    <t>Sanace suterénního zdiva budovy</t>
  </si>
  <si>
    <t>Stavební úpravy v tělocvičně</t>
  </si>
  <si>
    <t>Vybudování protihlukové stěny</t>
  </si>
  <si>
    <t>Vybudování přečerpávací stanice</t>
  </si>
  <si>
    <t>Výměna oken</t>
  </si>
  <si>
    <t>Základní umělecká škola J. A. Komenského, Studénka, příspěvková organizace</t>
  </si>
  <si>
    <t xml:space="preserve">Výměna oken a dveří na budově </t>
  </si>
  <si>
    <t>Základní umělecká škola Bohuslava Martinů, Havířov - Město, Na Schodech 1, příspěvková organizace</t>
  </si>
  <si>
    <t>Výměna oken v budově školy</t>
  </si>
  <si>
    <t>Základní umělecká škola Leoše Janáčka, Havířov, příspěvková organizace</t>
  </si>
  <si>
    <t>Výměna okenních stěn v sálech</t>
  </si>
  <si>
    <t>Rekonstrukce podlahy v tělocvičně</t>
  </si>
  <si>
    <t>Výměna rozvodů zdravotechnicky v pavilonu B budovy gymnázia</t>
  </si>
  <si>
    <t>Vzduchotechnika v kuchyni</t>
  </si>
  <si>
    <t xml:space="preserve">Zateplení  budovy  tělocvičny včetně přístavby </t>
  </si>
  <si>
    <t xml:space="preserve">Rekonstrukce spojovací chodby </t>
  </si>
  <si>
    <t>ZÁVAZNÉ UKAZATELE PRO PŘÍSPĚVKOVÉ ORGANIZACE V ODVĚTVÍ ZDRAVOTNICTVÍ</t>
  </si>
  <si>
    <t>63024594</t>
  </si>
  <si>
    <t>Dětský domov Janovice u Rýmařova, příspěvková organizace</t>
  </si>
  <si>
    <t>68177992</t>
  </si>
  <si>
    <t>Dětské centrum Čtyřlístek, příspěvková organizace, Opava</t>
  </si>
  <si>
    <t>00534200</t>
  </si>
  <si>
    <t>Odborný léčebný ústav Metylovice - Moravskoslezské sanatorium, příspěvková organizace</t>
  </si>
  <si>
    <t>48804525</t>
  </si>
  <si>
    <t>Zdravotnická záchranná služba Moravskoslezského kraje, příspěvková organizace, Ostrava</t>
  </si>
  <si>
    <t>Dětský stacionář</t>
  </si>
  <si>
    <t>Parkové úpravy v areálu OLÚ Metylovice</t>
  </si>
  <si>
    <t>Výdaje související s provozem Integrovaného bezpečnostního centra Moravskoslezského kraje</t>
  </si>
  <si>
    <t>Úhrada ztráty z činnosti lékařské pohotovostní služby</t>
  </si>
  <si>
    <t>Provozní výdaje IVC Ostrava-Jih</t>
  </si>
  <si>
    <t>Provozní výdaje IVC Mošnov</t>
  </si>
  <si>
    <t>Výjezdové centrum Město Albrechtice</t>
  </si>
  <si>
    <t>ZÁVAZNÉ UKAZATELE PRO PŘÍSPĚVKOVÉ ORGANIZACE V ODVĚTVÍ ZDRAVOTNICTVÍ NA ZÁKLADĚ SMLOUVY
O ZÁVAZKU VEŘEJNÉ SLUŽBY A VYROVNÁVACÍ PLATBĚ ZA JEHO VÝKON</t>
  </si>
  <si>
    <t>00844641</t>
  </si>
  <si>
    <t>Sdružené zdravotnické zařízení Krnov, příspěvková organizace</t>
  </si>
  <si>
    <t>03564/2014/ZDR</t>
  </si>
  <si>
    <t>00534188</t>
  </si>
  <si>
    <t>Nemocnice ve Frýdku-Místku, příspěvková organizace</t>
  </si>
  <si>
    <t>03549/2014/ZDR</t>
  </si>
  <si>
    <t>00534242</t>
  </si>
  <si>
    <t>Nemocnice Třinec, příspěvková organizace</t>
  </si>
  <si>
    <t>03566/2014/ZDR</t>
  </si>
  <si>
    <t>00844853</t>
  </si>
  <si>
    <t>Nemocnice s poliklinikou Karviná-Ráj, příspěvková organizace</t>
  </si>
  <si>
    <t>03561/2014/ZDR</t>
  </si>
  <si>
    <t>00844896</t>
  </si>
  <si>
    <t>Nemocnice s poliklinikou Havířov, příspěvková organizace</t>
  </si>
  <si>
    <t>03562/2014/ZDR</t>
  </si>
  <si>
    <t>47813750</t>
  </si>
  <si>
    <t>Slezská nemocnice v Opavě, příspěvková organizace</t>
  </si>
  <si>
    <t>03547/2014/ZDR</t>
  </si>
  <si>
    <t>Odpisy dlouhodobého hmotného majetku</t>
  </si>
  <si>
    <t>Výměna rozvodů zdravotechniky v křídle A Karviná</t>
  </si>
  <si>
    <t>Vybudování centra komplexní paliativní 
a geriatrické péče v LDN a OOP v Městě Albrechtice</t>
  </si>
  <si>
    <t>Přepojení kanalizace od objektu D</t>
  </si>
  <si>
    <t>Přepojení kanalizace od objektu V</t>
  </si>
  <si>
    <t>Rekonstrukce mezioborové JIP</t>
  </si>
  <si>
    <t>Rekonstrukce střechy polikliniky Orlová</t>
  </si>
  <si>
    <t>Jednotka poanesteziologické péče</t>
  </si>
  <si>
    <t>Rekonstrukce šaten sester</t>
  </si>
  <si>
    <t>ZÁVAZNÉ UKAZATELE PRO PŘÍSPĚVKOVOU ORGANIZACI V ODVĚTVÍ ŽIVOTNÍHO PROSTŘEDÍ</t>
  </si>
  <si>
    <t>03103820</t>
  </si>
  <si>
    <t>Moravskoslezské energetické centrum, příspěvková organizace, Ostrava</t>
  </si>
  <si>
    <t>Územní energetické koncepce Moravskoslezského kraje</t>
  </si>
  <si>
    <t>Pořízení automobilu</t>
  </si>
  <si>
    <t xml:space="preserve">F.   NÁVRATNÉ FINANČNÍ VÝPOMOCI příspěvkovým organizacím </t>
  </si>
  <si>
    <t xml:space="preserve">       z rozpočtu Moravskoslezského kraje na rok 2016</t>
  </si>
  <si>
    <t>v tis. Kč</t>
  </si>
  <si>
    <t>Zabezpečení běžného chodu organizací v případě opožděných transferů ze státního rozpočtu podle zákona č. 108/2006 Sb., o sociálních službách</t>
  </si>
  <si>
    <t xml:space="preserve">Nový domov, příspěvková organizace, Karviná               </t>
  </si>
  <si>
    <t>Příspěvkové organizace v odvětví sociálních věcí celkem</t>
  </si>
  <si>
    <t>6901</t>
  </si>
  <si>
    <t>Rezervy kapitálových výdajů</t>
  </si>
  <si>
    <t>Počet stran přílohy: 65</t>
  </si>
  <si>
    <t>Zapojení prostředků Fondu životního prostředí Moravskoslezského kraje pro financování dotačního programu "Kotlíkové dotace v Moravskoslezském kraji"</t>
  </si>
  <si>
    <t>ZÁVAZNÉ UKAZATELE pro příspěvkové organizace Moravskoslezského kraje na rok 2016</t>
  </si>
  <si>
    <r>
      <t xml:space="preserve">Příspěvek na provoz                   účelově určený                                        </t>
    </r>
    <r>
      <rPr>
        <sz val="10"/>
        <rFont val="Tahoma"/>
        <family val="2"/>
        <charset val="238"/>
      </rPr>
      <t xml:space="preserve">v tis. Kč </t>
    </r>
  </si>
  <si>
    <r>
      <t xml:space="preserve">Příspěvek na provoz celkem           </t>
    </r>
    <r>
      <rPr>
        <sz val="10"/>
        <rFont val="Tahoma"/>
        <family val="2"/>
      </rPr>
      <t xml:space="preserve">                             v tis. Kč</t>
    </r>
  </si>
  <si>
    <t>Rozpočet</t>
  </si>
  <si>
    <t>(příloha č. 1 k usnesení)</t>
  </si>
  <si>
    <t>(příloha č. 2 k usnesení)</t>
  </si>
  <si>
    <t>(příloha č. 3 k usnesení)</t>
  </si>
  <si>
    <t>(příloha č. 4 k usnesení)</t>
  </si>
  <si>
    <t>(příloha č. 5 k usnesení)</t>
  </si>
  <si>
    <t>Územní energetické koncepce Moravskoslezského kraje (Moravskoslezské energetické centrum, příspěvková organizace, Ostrava)</t>
  </si>
  <si>
    <t>Podporujeme hrdinství, které není vidět</t>
  </si>
  <si>
    <t>Příspěvek na provoz v odvětví sociálních věcí - příspěvkové organizace kraje</t>
  </si>
  <si>
    <t>Návratná finanční výpomoc příspěvkovým organizacím v odvětví sociálních věcí</t>
  </si>
  <si>
    <t>Dotační program - Program na podporu neinvestičních aktivit z oblasti prevence kriminality</t>
  </si>
  <si>
    <t>Dotační program - Program na podporu financování běžných výdajů souvisejících s poskytováním sociálních služeb včetně realizace protidrogové politiky kraje</t>
  </si>
  <si>
    <t>Neinvestiční nedotační transfery neziskovým
a podobným organizacím</t>
  </si>
  <si>
    <t>Rekonstrukce obvodového pláště objektu (Základní škola, Bruntál, Rýmařovská 15, příspěvková organizace)</t>
  </si>
  <si>
    <t>Rekonstrukce elektroinstalace (Gymnázium Petra Bezruče,  Frýdek- Místek, příspěvková organizace)</t>
  </si>
  <si>
    <t>Rekonstrukce elektroinstalace (Gymnázium Olgy Havlové, Ostrava - Poruba, příspěvková organizace)</t>
  </si>
  <si>
    <t>Zateplení spojovacího koridoru (Střední škola technických oborů, Havířov-Šumbark, Lidická 1a/600, příspěvková organizace)</t>
  </si>
  <si>
    <t>Výměna oken a dveří na budově (Odborné učiliště a Praktická škola, Hlučín, příspěvková organizace)</t>
  </si>
  <si>
    <t>Výměna oken (Základní umělecká škola J. A. Komenského, Studénka, příspěvková organizace)</t>
  </si>
  <si>
    <t>Zateplení vybraných objektů Slezské nemocnice v Opavě - II. etapa</t>
  </si>
  <si>
    <t>Mezinárodní spolupráce v oblasti požární ochrany
a integrovaném záchranném systému</t>
  </si>
  <si>
    <t>Příloha č. 3 k materiálu č.: 4/1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</si>
</sst>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0"/>
      <name val="Arial"/>
      <charset val="238"/>
    </font>
    <font>
      <b/>
      <sz val="13"/>
      <name val="Tahoma"/>
      <family val="2"/>
      <charset val="238"/>
    </font>
    <font>
      <sz val="10"/>
      <name val="Tahoma"/>
      <family val="2"/>
      <charset val="238"/>
    </font>
    <font>
      <b/>
      <sz val="13"/>
      <color indexed="9"/>
      <name val="Tahoma"/>
      <family val="2"/>
      <charset val="238"/>
    </font>
    <font>
      <b/>
      <sz val="12"/>
      <name val="Tahoma"/>
      <family val="2"/>
      <charset val="238"/>
    </font>
    <font>
      <sz val="12"/>
      <name val="Tahoma"/>
      <family val="2"/>
      <charset val="238"/>
    </font>
    <font>
      <sz val="10"/>
      <color indexed="9"/>
      <name val="Tahoma"/>
      <family val="2"/>
      <charset val="238"/>
    </font>
    <font>
      <b/>
      <sz val="10"/>
      <name val="Tahoma"/>
      <family val="2"/>
      <charset val="238"/>
    </font>
    <font>
      <b/>
      <sz val="18"/>
      <name val="Tahoma"/>
      <family val="2"/>
      <charset val="238"/>
    </font>
    <font>
      <sz val="10"/>
      <name val="Arial"/>
      <family val="2"/>
      <charset val="238"/>
    </font>
    <font>
      <sz val="12"/>
      <color rgb="FFFF0000"/>
      <name val="Tahoma"/>
      <family val="2"/>
      <charset val="238"/>
    </font>
    <font>
      <sz val="10"/>
      <color theme="0"/>
      <name val="Arial"/>
      <family val="2"/>
      <charset val="238"/>
    </font>
    <font>
      <sz val="10"/>
      <name val="Arial CE"/>
      <charset val="238"/>
    </font>
    <font>
      <sz val="12"/>
      <color indexed="10"/>
      <name val="Tahoma"/>
      <family val="2"/>
      <charset val="238"/>
    </font>
    <font>
      <b/>
      <sz val="12"/>
      <color indexed="10"/>
      <name val="Tahoma"/>
      <family val="2"/>
      <charset val="238"/>
    </font>
    <font>
      <sz val="10"/>
      <color indexed="10"/>
      <name val="Tahoma"/>
      <family val="2"/>
      <charset val="238"/>
    </font>
    <font>
      <b/>
      <sz val="10"/>
      <color indexed="10"/>
      <name val="Tahoma"/>
      <family val="2"/>
      <charset val="238"/>
    </font>
    <font>
      <b/>
      <u/>
      <sz val="10"/>
      <name val="Tahoma"/>
      <family val="2"/>
      <charset val="238"/>
    </font>
    <font>
      <sz val="10"/>
      <color indexed="8"/>
      <name val="Tahoma"/>
      <family val="2"/>
      <charset val="238"/>
    </font>
    <font>
      <b/>
      <sz val="10"/>
      <color indexed="8"/>
      <name val="Tahoma"/>
      <family val="2"/>
      <charset val="238"/>
    </font>
    <font>
      <sz val="10"/>
      <color indexed="13"/>
      <name val="Tahoma"/>
      <family val="2"/>
      <charset val="238"/>
    </font>
    <font>
      <sz val="8"/>
      <name val="Tahoma"/>
      <family val="2"/>
      <charset val="238"/>
    </font>
    <font>
      <sz val="8"/>
      <color indexed="13"/>
      <name val="Tahoma"/>
      <family val="2"/>
      <charset val="238"/>
    </font>
    <font>
      <b/>
      <sz val="12"/>
      <name val="Tahoma"/>
      <family val="2"/>
    </font>
    <font>
      <sz val="10"/>
      <name val="Tahoma"/>
      <family val="2"/>
    </font>
    <font>
      <b/>
      <sz val="10"/>
      <name val="Tahoma"/>
      <family val="2"/>
    </font>
    <font>
      <sz val="10"/>
      <color rgb="FFFF0000"/>
      <name val="Tahoma"/>
      <family val="2"/>
      <charset val="238"/>
    </font>
    <font>
      <sz val="10"/>
      <color theme="1"/>
      <name val="Tahoma"/>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0">
    <border>
      <left/>
      <right/>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s>
  <cellStyleXfs count="18">
    <xf numFmtId="0" fontId="0"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12" fillId="0" borderId="0"/>
  </cellStyleXfs>
  <cellXfs count="485">
    <xf numFmtId="0" fontId="0" fillId="0" borderId="0" xfId="0"/>
    <xf numFmtId="0" fontId="1" fillId="0" borderId="0" xfId="0" applyFont="1" applyAlignment="1">
      <alignment horizontal="left"/>
    </xf>
    <xf numFmtId="0" fontId="2" fillId="0" borderId="0" xfId="0" applyFont="1"/>
    <xf numFmtId="0" fontId="2" fillId="0" borderId="0" xfId="0" applyFont="1" applyAlignment="1">
      <alignment horizontal="right"/>
    </xf>
    <xf numFmtId="49" fontId="3" fillId="0" borderId="0" xfId="0" applyNumberFormat="1" applyFont="1" applyAlignment="1">
      <alignment horizontal="left"/>
    </xf>
    <xf numFmtId="49" fontId="4" fillId="0" borderId="0" xfId="0" applyNumberFormat="1" applyFont="1" applyAlignment="1">
      <alignment horizontal="left"/>
    </xf>
    <xf numFmtId="0" fontId="4" fillId="0" borderId="0" xfId="0" applyFont="1" applyAlignment="1">
      <alignment horizontal="left"/>
    </xf>
    <xf numFmtId="0" fontId="4" fillId="0" borderId="0" xfId="0" applyFont="1"/>
    <xf numFmtId="0" fontId="4" fillId="0" borderId="0" xfId="0" applyFont="1" applyAlignment="1">
      <alignment horizontal="right"/>
    </xf>
    <xf numFmtId="0" fontId="5" fillId="0" borderId="0" xfId="0" applyFont="1" applyAlignment="1">
      <alignment horizontal="left"/>
    </xf>
    <xf numFmtId="49" fontId="5" fillId="0" borderId="0" xfId="0" applyNumberFormat="1" applyFont="1" applyAlignment="1">
      <alignment horizontal="left"/>
    </xf>
    <xf numFmtId="3" fontId="5" fillId="0" borderId="0" xfId="0" applyNumberFormat="1" applyFont="1" applyAlignment="1">
      <alignment horizontal="left"/>
    </xf>
    <xf numFmtId="0" fontId="6" fillId="0" borderId="0" xfId="0" applyFont="1"/>
    <xf numFmtId="3" fontId="2" fillId="0" borderId="0" xfId="0" applyNumberFormat="1" applyFont="1" applyAlignment="1">
      <alignment horizontal="right"/>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3" fontId="5" fillId="0" borderId="6" xfId="0" applyNumberFormat="1" applyFont="1" applyBorder="1" applyAlignment="1">
      <alignment horizontal="center" vertical="center" wrapText="1"/>
    </xf>
    <xf numFmtId="0" fontId="4" fillId="0" borderId="0" xfId="0" applyFont="1" applyAlignment="1">
      <alignment horizontal="left" vertical="center"/>
    </xf>
    <xf numFmtId="49" fontId="4" fillId="0" borderId="1" xfId="0" applyNumberFormat="1" applyFont="1" applyBorder="1" applyAlignment="1">
      <alignment horizontal="left" vertical="center"/>
    </xf>
    <xf numFmtId="3" fontId="4" fillId="0" borderId="3" xfId="0" applyNumberFormat="1" applyFont="1" applyBorder="1" applyAlignment="1">
      <alignment horizontal="right" vertical="center"/>
    </xf>
    <xf numFmtId="0" fontId="5" fillId="0" borderId="0" xfId="0" applyFont="1" applyAlignment="1">
      <alignment horizontal="right" vertical="center"/>
    </xf>
    <xf numFmtId="49" fontId="5" fillId="0" borderId="0" xfId="0" applyNumberFormat="1" applyFont="1" applyAlignment="1">
      <alignment horizontal="right" vertical="center"/>
    </xf>
    <xf numFmtId="0" fontId="5" fillId="0" borderId="0" xfId="0" applyFont="1" applyAlignment="1">
      <alignment horizontal="left" vertical="center"/>
    </xf>
    <xf numFmtId="0" fontId="5" fillId="0" borderId="1" xfId="0" applyFont="1" applyBorder="1" applyAlignment="1">
      <alignment horizontal="right" vertical="center"/>
    </xf>
    <xf numFmtId="3" fontId="5" fillId="0" borderId="3" xfId="0" applyNumberFormat="1" applyFont="1" applyBorder="1" applyAlignment="1">
      <alignment horizontal="right" vertical="center"/>
    </xf>
    <xf numFmtId="49" fontId="4" fillId="0" borderId="8" xfId="0" applyNumberFormat="1" applyFont="1" applyBorder="1" applyAlignment="1">
      <alignment horizontal="left" vertical="center"/>
    </xf>
    <xf numFmtId="0" fontId="4" fillId="0" borderId="7" xfId="0" applyFont="1" applyBorder="1" applyAlignment="1">
      <alignment horizontal="left" vertical="center"/>
    </xf>
    <xf numFmtId="3" fontId="4" fillId="0" borderId="9" xfId="0" applyNumberFormat="1" applyFont="1" applyBorder="1" applyAlignment="1">
      <alignment horizontal="right" vertical="center"/>
    </xf>
    <xf numFmtId="49" fontId="4" fillId="0" borderId="11" xfId="0" applyNumberFormat="1" applyFont="1" applyBorder="1" applyAlignment="1">
      <alignment horizontal="left" vertical="center"/>
    </xf>
    <xf numFmtId="0" fontId="4" fillId="0" borderId="10" xfId="0" applyFont="1" applyBorder="1" applyAlignment="1">
      <alignment horizontal="left" vertical="center"/>
    </xf>
    <xf numFmtId="3" fontId="4" fillId="0" borderId="12" xfId="0" applyNumberFormat="1" applyFont="1" applyBorder="1" applyAlignment="1">
      <alignment horizontal="right" vertical="center"/>
    </xf>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49"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3" fontId="2"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left" vertical="center" wrapText="1"/>
    </xf>
    <xf numFmtId="3" fontId="7" fillId="0" borderId="17" xfId="0" applyNumberFormat="1" applyFont="1" applyBorder="1" applyAlignment="1">
      <alignment horizontal="right" vertical="center" wrapText="1"/>
    </xf>
    <xf numFmtId="0" fontId="2" fillId="0" borderId="2" xfId="0" applyFont="1" applyBorder="1" applyAlignment="1">
      <alignment horizontal="left" vertical="center" wrapText="1"/>
    </xf>
    <xf numFmtId="3" fontId="2" fillId="0" borderId="13" xfId="0" applyNumberFormat="1" applyFont="1" applyBorder="1" applyAlignment="1">
      <alignment horizontal="right" vertical="center" wrapText="1"/>
    </xf>
    <xf numFmtId="0" fontId="0" fillId="0" borderId="7" xfId="0" applyBorder="1"/>
    <xf numFmtId="3" fontId="0" fillId="0" borderId="7" xfId="0" applyNumberFormat="1" applyBorder="1"/>
    <xf numFmtId="49" fontId="7" fillId="0" borderId="19" xfId="0" applyNumberFormat="1" applyFont="1" applyBorder="1" applyAlignment="1">
      <alignment horizontal="left"/>
    </xf>
    <xf numFmtId="0" fontId="7" fillId="0" borderId="18" xfId="0" applyFont="1" applyBorder="1" applyAlignment="1">
      <alignment horizontal="left"/>
    </xf>
    <xf numFmtId="0" fontId="7" fillId="0" borderId="18" xfId="0" applyFont="1" applyBorder="1"/>
    <xf numFmtId="3" fontId="7" fillId="0" borderId="20" xfId="0" applyNumberFormat="1" applyFont="1" applyBorder="1" applyAlignment="1">
      <alignment horizontal="right"/>
    </xf>
    <xf numFmtId="3" fontId="4" fillId="0" borderId="0" xfId="0" applyNumberFormat="1" applyFont="1" applyAlignment="1">
      <alignment horizontal="right"/>
    </xf>
    <xf numFmtId="3" fontId="2" fillId="0" borderId="0" xfId="0" applyNumberFormat="1" applyFont="1" applyAlignment="1">
      <alignment horizontal="right" vertical="center"/>
    </xf>
    <xf numFmtId="3" fontId="2" fillId="0" borderId="7" xfId="0" applyNumberFormat="1" applyFont="1" applyBorder="1" applyAlignment="1">
      <alignment horizontal="right" vertical="center"/>
    </xf>
    <xf numFmtId="49" fontId="2" fillId="0" borderId="19" xfId="0" applyNumberFormat="1" applyFont="1" applyBorder="1" applyAlignment="1">
      <alignment horizontal="left"/>
    </xf>
    <xf numFmtId="0" fontId="2" fillId="0" borderId="18" xfId="0" applyFont="1" applyBorder="1" applyAlignment="1">
      <alignment horizontal="left"/>
    </xf>
    <xf numFmtId="0" fontId="2" fillId="0" borderId="18" xfId="0" applyFont="1" applyBorder="1"/>
    <xf numFmtId="3" fontId="2" fillId="0" borderId="20" xfId="0" applyNumberFormat="1" applyFont="1" applyBorder="1" applyAlignment="1">
      <alignment horizontal="right"/>
    </xf>
    <xf numFmtId="49" fontId="5" fillId="0" borderId="0" xfId="0" applyNumberFormat="1" applyFont="1" applyAlignment="1">
      <alignment horizontal="left" vertical="top"/>
    </xf>
    <xf numFmtId="3" fontId="2" fillId="0" borderId="7"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49" fontId="2" fillId="0" borderId="0" xfId="0" applyNumberFormat="1" applyFont="1" applyAlignment="1">
      <alignment horizontal="left" vertical="center" wrapText="1"/>
    </xf>
    <xf numFmtId="0" fontId="0" fillId="0" borderId="0" xfId="0" applyAlignment="1">
      <alignment horizontal="left" vertical="center" wrapText="1"/>
    </xf>
    <xf numFmtId="0" fontId="9" fillId="0" borderId="0" xfId="1" applyFill="1"/>
    <xf numFmtId="49" fontId="4" fillId="0" borderId="0" xfId="1" applyNumberFormat="1" applyFont="1" applyFill="1" applyAlignment="1">
      <alignment horizontal="left"/>
    </xf>
    <xf numFmtId="0" fontId="4" fillId="0" borderId="0" xfId="1" applyFont="1" applyFill="1" applyAlignment="1">
      <alignment horizontal="left"/>
    </xf>
    <xf numFmtId="0" fontId="4" fillId="0" borderId="0" xfId="1" applyFont="1" applyFill="1"/>
    <xf numFmtId="3" fontId="4" fillId="0" borderId="0" xfId="1" applyNumberFormat="1" applyFont="1" applyFill="1" applyAlignment="1">
      <alignment horizontal="right"/>
    </xf>
    <xf numFmtId="0" fontId="9" fillId="0" borderId="0" xfId="2" applyFill="1"/>
    <xf numFmtId="49" fontId="7" fillId="0" borderId="0" xfId="2" applyNumberFormat="1" applyFont="1" applyFill="1" applyAlignment="1">
      <alignment horizontal="left"/>
    </xf>
    <xf numFmtId="0" fontId="7" fillId="0" borderId="0" xfId="2" applyFont="1" applyFill="1" applyAlignment="1">
      <alignment horizontal="left"/>
    </xf>
    <xf numFmtId="3" fontId="7" fillId="0" borderId="0" xfId="2" applyNumberFormat="1" applyFont="1" applyFill="1" applyAlignment="1">
      <alignment horizontal="left"/>
    </xf>
    <xf numFmtId="3" fontId="2" fillId="0" borderId="0" xfId="0" applyNumberFormat="1" applyFont="1" applyBorder="1" applyAlignment="1">
      <alignment horizontal="right" vertical="center"/>
    </xf>
    <xf numFmtId="0" fontId="2" fillId="0" borderId="0" xfId="2" applyFont="1" applyFill="1"/>
    <xf numFmtId="3" fontId="2" fillId="0" borderId="0" xfId="2" applyNumberFormat="1" applyFont="1" applyFill="1" applyAlignment="1">
      <alignment horizontal="right"/>
    </xf>
    <xf numFmtId="0" fontId="2" fillId="0" borderId="0" xfId="1" applyFont="1"/>
    <xf numFmtId="49" fontId="7" fillId="0" borderId="0" xfId="2" applyNumberFormat="1" applyFont="1" applyAlignment="1">
      <alignment horizontal="left"/>
    </xf>
    <xf numFmtId="0" fontId="1" fillId="0" borderId="0" xfId="1" applyFont="1" applyAlignment="1">
      <alignment horizontal="left"/>
    </xf>
    <xf numFmtId="0" fontId="2" fillId="0" borderId="0" xfId="1" applyFont="1" applyAlignment="1">
      <alignment horizontal="right"/>
    </xf>
    <xf numFmtId="49" fontId="2" fillId="0" borderId="14" xfId="3" applyNumberFormat="1" applyFont="1" applyBorder="1" applyAlignment="1">
      <alignment horizontal="center" vertical="center" wrapText="1"/>
    </xf>
    <xf numFmtId="0" fontId="2" fillId="0" borderId="14" xfId="3" applyFont="1" applyBorder="1" applyAlignment="1">
      <alignment horizontal="center" vertical="center" wrapText="1"/>
    </xf>
    <xf numFmtId="3" fontId="2" fillId="0" borderId="15" xfId="3" applyNumberFormat="1" applyFont="1" applyBorder="1" applyAlignment="1">
      <alignment horizontal="center" vertical="center" wrapText="1"/>
    </xf>
    <xf numFmtId="164" fontId="2" fillId="0" borderId="15" xfId="2" applyNumberFormat="1" applyFont="1" applyFill="1" applyBorder="1" applyAlignment="1">
      <alignment horizontal="center" vertical="center" wrapText="1"/>
    </xf>
    <xf numFmtId="0" fontId="2" fillId="0" borderId="24" xfId="0" applyFont="1" applyBorder="1" applyAlignment="1">
      <alignment horizontal="center" vertical="center" wrapText="1"/>
    </xf>
    <xf numFmtId="49" fontId="2" fillId="0" borderId="24" xfId="0" applyNumberFormat="1" applyFont="1" applyBorder="1" applyAlignment="1">
      <alignment horizontal="center" vertical="center" wrapText="1"/>
    </xf>
    <xf numFmtId="0" fontId="2" fillId="0" borderId="24" xfId="0" applyFont="1" applyBorder="1" applyAlignment="1">
      <alignment horizontal="left" vertical="center" wrapText="1"/>
    </xf>
    <xf numFmtId="3" fontId="2" fillId="0" borderId="25" xfId="0" applyNumberFormat="1" applyFont="1" applyBorder="1" applyAlignment="1">
      <alignment horizontal="right" vertical="center" wrapText="1"/>
    </xf>
    <xf numFmtId="49" fontId="7" fillId="0" borderId="24" xfId="0" applyNumberFormat="1" applyFont="1" applyBorder="1" applyAlignment="1">
      <alignment horizontal="center" vertical="center" wrapText="1"/>
    </xf>
    <xf numFmtId="0" fontId="7" fillId="0" borderId="24" xfId="0" applyFont="1" applyBorder="1" applyAlignment="1">
      <alignment horizontal="center" vertical="center" wrapText="1"/>
    </xf>
    <xf numFmtId="0" fontId="7" fillId="0" borderId="24" xfId="0" applyFont="1" applyBorder="1" applyAlignment="1">
      <alignment horizontal="left" vertical="center" wrapText="1"/>
    </xf>
    <xf numFmtId="3" fontId="7" fillId="0" borderId="25" xfId="0" applyNumberFormat="1" applyFont="1" applyBorder="1" applyAlignment="1">
      <alignment horizontal="right" vertical="center" wrapText="1"/>
    </xf>
    <xf numFmtId="3" fontId="2" fillId="0" borderId="22" xfId="0" applyNumberFormat="1" applyFont="1" applyBorder="1" applyAlignment="1">
      <alignment horizontal="right" vertical="center" wrapText="1"/>
    </xf>
    <xf numFmtId="0" fontId="5" fillId="0" borderId="0" xfId="2" applyFont="1" applyAlignment="1">
      <alignment horizontal="right" vertical="top"/>
    </xf>
    <xf numFmtId="3" fontId="11" fillId="0" borderId="0" xfId="0" applyNumberFormat="1" applyFont="1"/>
    <xf numFmtId="0" fontId="5" fillId="0" borderId="0" xfId="2" applyFont="1" applyFill="1" applyAlignment="1">
      <alignment vertical="top"/>
    </xf>
    <xf numFmtId="0" fontId="10" fillId="0" borderId="0" xfId="2" applyFont="1" applyFill="1" applyAlignment="1">
      <alignment vertical="top"/>
    </xf>
    <xf numFmtId="0" fontId="13" fillId="0" borderId="0" xfId="4" applyFont="1" applyAlignment="1">
      <alignment vertical="top"/>
    </xf>
    <xf numFmtId="0" fontId="14" fillId="0" borderId="0" xfId="4" applyFont="1"/>
    <xf numFmtId="49" fontId="5" fillId="0" borderId="0" xfId="4" applyNumberFormat="1" applyFont="1" applyAlignment="1">
      <alignment vertical="center"/>
    </xf>
    <xf numFmtId="0" fontId="5" fillId="0" borderId="0" xfId="4" applyFont="1" applyAlignment="1">
      <alignment vertical="center"/>
    </xf>
    <xf numFmtId="0" fontId="5" fillId="0" borderId="0" xfId="4" applyFont="1" applyAlignment="1">
      <alignment horizontal="center" vertical="center"/>
    </xf>
    <xf numFmtId="3" fontId="5" fillId="0" borderId="0" xfId="4" applyNumberFormat="1" applyFont="1" applyAlignment="1">
      <alignment vertical="center" wrapText="1"/>
    </xf>
    <xf numFmtId="0" fontId="13" fillId="0" borderId="0" xfId="4" applyFont="1" applyAlignment="1">
      <alignment vertical="center"/>
    </xf>
    <xf numFmtId="0" fontId="13" fillId="0" borderId="0" xfId="4" applyFont="1" applyFill="1" applyAlignment="1">
      <alignment vertical="top"/>
    </xf>
    <xf numFmtId="0" fontId="15" fillId="0" borderId="0" xfId="4" applyFont="1" applyAlignment="1">
      <alignment vertical="top"/>
    </xf>
    <xf numFmtId="0" fontId="16" fillId="0" borderId="0" xfId="4" applyFont="1" applyAlignment="1">
      <alignment vertical="top"/>
    </xf>
    <xf numFmtId="0" fontId="2" fillId="0" borderId="0" xfId="4" applyFont="1" applyAlignment="1">
      <alignment horizontal="right" vertical="top"/>
    </xf>
    <xf numFmtId="0" fontId="2" fillId="0" borderId="0" xfId="4" applyFont="1" applyAlignment="1">
      <alignment vertical="top" wrapText="1"/>
    </xf>
    <xf numFmtId="0" fontId="15" fillId="0" borderId="0" xfId="4" applyFont="1" applyAlignment="1">
      <alignment vertical="top" wrapText="1"/>
    </xf>
    <xf numFmtId="0" fontId="2" fillId="0" borderId="0" xfId="5" applyFont="1" applyAlignment="1">
      <alignment wrapText="1"/>
    </xf>
    <xf numFmtId="0" fontId="2" fillId="0" borderId="0" xfId="6" applyFont="1"/>
    <xf numFmtId="0" fontId="2" fillId="0" borderId="0" xfId="5" applyFont="1" applyAlignment="1">
      <alignment horizontal="center" wrapText="1"/>
    </xf>
    <xf numFmtId="1" fontId="2" fillId="0" borderId="0" xfId="5" applyNumberFormat="1" applyFont="1" applyAlignment="1">
      <alignment wrapText="1"/>
    </xf>
    <xf numFmtId="0" fontId="2" fillId="0" borderId="0" xfId="5" applyFont="1" applyAlignment="1">
      <alignment horizontal="right" wrapText="1"/>
    </xf>
    <xf numFmtId="1" fontId="7" fillId="0" borderId="6" xfId="5" applyNumberFormat="1" applyFont="1" applyBorder="1" applyAlignment="1">
      <alignment horizontal="center" vertical="center" wrapText="1"/>
    </xf>
    <xf numFmtId="0" fontId="7" fillId="0" borderId="0" xfId="5" applyFont="1" applyAlignment="1">
      <alignment vertical="center" wrapText="1"/>
    </xf>
    <xf numFmtId="1" fontId="7" fillId="0" borderId="12" xfId="5" applyNumberFormat="1" applyFont="1" applyBorder="1" applyAlignment="1">
      <alignment horizontal="center" vertical="center" wrapText="1"/>
    </xf>
    <xf numFmtId="49" fontId="2" fillId="0" borderId="32" xfId="5" applyNumberFormat="1" applyFont="1" applyBorder="1" applyAlignment="1">
      <alignment horizontal="center" vertical="center"/>
    </xf>
    <xf numFmtId="3" fontId="2" fillId="0" borderId="35" xfId="5" applyNumberFormat="1" applyFont="1" applyFill="1" applyBorder="1" applyAlignment="1">
      <alignment horizontal="right" vertical="center"/>
    </xf>
    <xf numFmtId="0" fontId="2" fillId="0" borderId="0" xfId="5" applyFont="1"/>
    <xf numFmtId="3" fontId="7" fillId="0" borderId="38" xfId="5" applyNumberFormat="1" applyFont="1" applyFill="1" applyBorder="1" applyAlignment="1">
      <alignment horizontal="right" vertical="center"/>
    </xf>
    <xf numFmtId="0" fontId="17" fillId="0" borderId="39" xfId="5" applyFont="1" applyBorder="1"/>
    <xf numFmtId="0" fontId="2" fillId="0" borderId="0" xfId="5" applyFont="1" applyBorder="1" applyAlignment="1">
      <alignment vertical="center"/>
    </xf>
    <xf numFmtId="0" fontId="2" fillId="0" borderId="0" xfId="5" applyFont="1" applyBorder="1" applyAlignment="1">
      <alignment vertical="center" wrapText="1"/>
    </xf>
    <xf numFmtId="0" fontId="2" fillId="0" borderId="40" xfId="5" applyFont="1" applyFill="1" applyBorder="1" applyAlignment="1">
      <alignment horizontal="right" vertical="center"/>
    </xf>
    <xf numFmtId="49" fontId="2" fillId="0" borderId="0" xfId="5" applyNumberFormat="1" applyFont="1" applyAlignment="1">
      <alignment horizontal="right"/>
    </xf>
    <xf numFmtId="0" fontId="7" fillId="0" borderId="6" xfId="5" applyFont="1" applyFill="1" applyBorder="1" applyAlignment="1">
      <alignment horizontal="center" vertical="center" wrapText="1"/>
    </xf>
    <xf numFmtId="1" fontId="7" fillId="0" borderId="12" xfId="5" applyNumberFormat="1" applyFont="1" applyFill="1" applyBorder="1" applyAlignment="1">
      <alignment horizontal="center" vertical="center" wrapText="1"/>
    </xf>
    <xf numFmtId="0" fontId="2" fillId="0" borderId="44" xfId="5" applyFont="1" applyFill="1" applyBorder="1" applyAlignment="1">
      <alignment horizontal="left" vertical="center" wrapText="1"/>
    </xf>
    <xf numFmtId="3" fontId="2" fillId="0" borderId="6" xfId="5" applyNumberFormat="1" applyFont="1" applyFill="1" applyBorder="1" applyAlignment="1">
      <alignment horizontal="right" vertical="center" wrapText="1"/>
    </xf>
    <xf numFmtId="0" fontId="2" fillId="0" borderId="22" xfId="5" applyFont="1" applyFill="1" applyBorder="1" applyAlignment="1">
      <alignment horizontal="left" vertical="center" wrapText="1"/>
    </xf>
    <xf numFmtId="3" fontId="2" fillId="0" borderId="9" xfId="5" applyNumberFormat="1" applyFont="1" applyFill="1" applyBorder="1" applyAlignment="1">
      <alignment horizontal="right" vertical="center" wrapText="1"/>
    </xf>
    <xf numFmtId="3" fontId="7" fillId="0" borderId="35" xfId="5" applyNumberFormat="1" applyFont="1" applyFill="1" applyBorder="1" applyAlignment="1">
      <alignment vertical="center" wrapText="1"/>
    </xf>
    <xf numFmtId="0" fontId="7" fillId="0" borderId="0" xfId="5" applyFont="1" applyBorder="1" applyAlignment="1">
      <alignment horizontal="left"/>
    </xf>
    <xf numFmtId="3" fontId="7" fillId="0" borderId="0" xfId="5" applyNumberFormat="1" applyFont="1" applyFill="1" applyBorder="1" applyAlignment="1">
      <alignment vertical="top" wrapText="1"/>
    </xf>
    <xf numFmtId="49" fontId="2" fillId="0" borderId="0" xfId="5" applyNumberFormat="1" applyFont="1" applyBorder="1" applyAlignment="1">
      <alignment horizontal="center"/>
    </xf>
    <xf numFmtId="0" fontId="2" fillId="0" borderId="0" xfId="5" applyFont="1" applyBorder="1"/>
    <xf numFmtId="3" fontId="2" fillId="0" borderId="0" xfId="5" applyNumberFormat="1" applyFont="1" applyBorder="1" applyAlignment="1">
      <alignment horizontal="right"/>
    </xf>
    <xf numFmtId="0" fontId="7" fillId="0" borderId="6" xfId="5" applyFont="1" applyBorder="1" applyAlignment="1">
      <alignment horizontal="center" vertical="center" wrapText="1"/>
    </xf>
    <xf numFmtId="0" fontId="2" fillId="0" borderId="44" xfId="5" applyFont="1" applyFill="1" applyBorder="1" applyAlignment="1">
      <alignment vertical="center" wrapText="1"/>
    </xf>
    <xf numFmtId="3" fontId="2" fillId="0" borderId="6" xfId="5" applyNumberFormat="1" applyFont="1" applyFill="1" applyBorder="1" applyAlignment="1">
      <alignment horizontal="right" vertical="center"/>
    </xf>
    <xf numFmtId="0" fontId="2" fillId="0" borderId="13" xfId="5" applyFont="1" applyFill="1" applyBorder="1" applyAlignment="1">
      <alignment vertical="center" wrapText="1"/>
    </xf>
    <xf numFmtId="3" fontId="2" fillId="0" borderId="3" xfId="5" applyNumberFormat="1" applyFont="1" applyFill="1" applyBorder="1" applyAlignment="1">
      <alignment horizontal="right" vertical="center"/>
    </xf>
    <xf numFmtId="3" fontId="7" fillId="0" borderId="35" xfId="5" applyNumberFormat="1" applyFont="1" applyBorder="1" applyAlignment="1">
      <alignment horizontal="right" vertical="center"/>
    </xf>
    <xf numFmtId="0" fontId="2" fillId="0" borderId="0" xfId="5" applyFont="1" applyBorder="1" applyAlignment="1">
      <alignment wrapText="1" shrinkToFit="1"/>
    </xf>
    <xf numFmtId="0" fontId="2" fillId="0" borderId="0" xfId="7" applyFont="1"/>
    <xf numFmtId="0" fontId="2" fillId="0" borderId="0" xfId="8" applyFont="1"/>
    <xf numFmtId="49" fontId="2" fillId="0" borderId="46" xfId="5" applyNumberFormat="1" applyFont="1" applyBorder="1" applyAlignment="1">
      <alignment horizontal="center" vertical="center"/>
    </xf>
    <xf numFmtId="3" fontId="18" fillId="0" borderId="49" xfId="5" applyNumberFormat="1" applyFont="1" applyFill="1" applyBorder="1" applyAlignment="1">
      <alignment horizontal="right" vertical="center"/>
    </xf>
    <xf numFmtId="0" fontId="2" fillId="0" borderId="0" xfId="5" applyFont="1" applyAlignment="1">
      <alignment vertical="center"/>
    </xf>
    <xf numFmtId="0" fontId="2" fillId="0" borderId="0" xfId="8" applyFont="1" applyAlignment="1">
      <alignment vertical="center"/>
    </xf>
    <xf numFmtId="3" fontId="18" fillId="0" borderId="50" xfId="5" applyNumberFormat="1" applyFont="1" applyFill="1" applyBorder="1" applyAlignment="1">
      <alignment horizontal="right" vertical="center"/>
    </xf>
    <xf numFmtId="49" fontId="2" fillId="0" borderId="51" xfId="5" applyNumberFormat="1" applyFont="1" applyFill="1" applyBorder="1" applyAlignment="1">
      <alignment horizontal="center" vertical="center"/>
    </xf>
    <xf numFmtId="3" fontId="19" fillId="0" borderId="35" xfId="5" applyNumberFormat="1" applyFont="1" applyFill="1" applyBorder="1" applyAlignment="1">
      <alignment horizontal="right" vertical="center"/>
    </xf>
    <xf numFmtId="49" fontId="6" fillId="0" borderId="0" xfId="5" applyNumberFormat="1" applyFont="1" applyAlignment="1">
      <alignment horizontal="right"/>
    </xf>
    <xf numFmtId="3" fontId="2" fillId="0" borderId="49" xfId="5" applyNumberFormat="1" applyFont="1" applyFill="1" applyBorder="1" applyAlignment="1">
      <alignment horizontal="right" vertical="center" wrapText="1"/>
    </xf>
    <xf numFmtId="49" fontId="6" fillId="0" borderId="0" xfId="5" applyNumberFormat="1" applyFont="1" applyAlignment="1">
      <alignment horizontal="right" vertical="center"/>
    </xf>
    <xf numFmtId="0" fontId="2" fillId="0" borderId="0" xfId="4" applyFont="1" applyAlignment="1">
      <alignment vertical="center"/>
    </xf>
    <xf numFmtId="3" fontId="2" fillId="0" borderId="0" xfId="5" applyNumberFormat="1" applyFont="1" applyAlignment="1">
      <alignment vertical="center"/>
    </xf>
    <xf numFmtId="0" fontId="2" fillId="0" borderId="17" xfId="5" applyFont="1" applyFill="1" applyBorder="1" applyAlignment="1">
      <alignment horizontal="left" vertical="center" wrapText="1"/>
    </xf>
    <xf numFmtId="49" fontId="2" fillId="0" borderId="55" xfId="5" applyNumberFormat="1" applyFont="1" applyFill="1" applyBorder="1" applyAlignment="1">
      <alignment horizontal="center" vertical="center"/>
    </xf>
    <xf numFmtId="49" fontId="2" fillId="0" borderId="25" xfId="5" applyNumberFormat="1" applyFont="1" applyFill="1" applyBorder="1" applyAlignment="1">
      <alignment horizontal="left" vertical="center"/>
    </xf>
    <xf numFmtId="49" fontId="2" fillId="0" borderId="25" xfId="5" applyNumberFormat="1" applyFont="1" applyFill="1" applyBorder="1" applyAlignment="1">
      <alignment horizontal="left" vertical="center" wrapText="1"/>
    </xf>
    <xf numFmtId="3" fontId="2" fillId="0" borderId="50" xfId="5" applyNumberFormat="1" applyFont="1" applyFill="1" applyBorder="1" applyAlignment="1">
      <alignment horizontal="right" vertical="center" wrapText="1"/>
    </xf>
    <xf numFmtId="0" fontId="2" fillId="0" borderId="17" xfId="5" applyFont="1" applyFill="1" applyBorder="1" applyAlignment="1">
      <alignment vertical="center" wrapText="1"/>
    </xf>
    <xf numFmtId="0" fontId="19" fillId="0" borderId="6" xfId="5" applyFont="1" applyBorder="1" applyAlignment="1">
      <alignment horizontal="center" vertical="center" wrapText="1"/>
    </xf>
    <xf numFmtId="0" fontId="2" fillId="0" borderId="0" xfId="4" applyFont="1"/>
    <xf numFmtId="1" fontId="19" fillId="0" borderId="12" xfId="5" applyNumberFormat="1" applyFont="1" applyBorder="1" applyAlignment="1">
      <alignment horizontal="center" vertical="center" wrapText="1"/>
    </xf>
    <xf numFmtId="0" fontId="2" fillId="0" borderId="13" xfId="5" applyFont="1" applyFill="1" applyBorder="1" applyAlignment="1">
      <alignment vertical="center"/>
    </xf>
    <xf numFmtId="3" fontId="19" fillId="0" borderId="35" xfId="5" applyNumberFormat="1" applyFont="1" applyBorder="1" applyAlignment="1">
      <alignment horizontal="right" vertical="center"/>
    </xf>
    <xf numFmtId="0" fontId="15" fillId="0" borderId="0" xfId="5" applyFont="1" applyAlignment="1">
      <alignment wrapText="1"/>
    </xf>
    <xf numFmtId="0" fontId="15" fillId="0" borderId="0" xfId="9" applyFont="1"/>
    <xf numFmtId="0" fontId="15" fillId="0" borderId="0" xfId="5" applyFont="1" applyAlignment="1">
      <alignment horizontal="center" wrapText="1"/>
    </xf>
    <xf numFmtId="1" fontId="15" fillId="0" borderId="0" xfId="5" applyNumberFormat="1" applyFont="1" applyAlignment="1">
      <alignment wrapText="1"/>
    </xf>
    <xf numFmtId="0" fontId="15" fillId="0" borderId="0" xfId="5" applyFont="1" applyAlignment="1">
      <alignment horizontal="right" wrapText="1"/>
    </xf>
    <xf numFmtId="0" fontId="2" fillId="0" borderId="0" xfId="10" applyFont="1"/>
    <xf numFmtId="0" fontId="2" fillId="0" borderId="0" xfId="5" applyFont="1" applyBorder="1" applyAlignment="1">
      <alignment wrapText="1"/>
    </xf>
    <xf numFmtId="49" fontId="2" fillId="0" borderId="52" xfId="5" applyNumberFormat="1" applyFont="1" applyBorder="1" applyAlignment="1">
      <alignment horizontal="center" vertical="center"/>
    </xf>
    <xf numFmtId="3" fontId="18" fillId="0" borderId="9" xfId="5" applyNumberFormat="1" applyFont="1" applyFill="1" applyBorder="1" applyAlignment="1">
      <alignment horizontal="right" vertical="center"/>
    </xf>
    <xf numFmtId="3" fontId="18" fillId="0" borderId="0" xfId="5" applyNumberFormat="1" applyFont="1" applyFill="1" applyBorder="1" applyAlignment="1">
      <alignment horizontal="right" vertical="top"/>
    </xf>
    <xf numFmtId="0" fontId="17" fillId="0" borderId="19" xfId="5" applyFont="1" applyBorder="1"/>
    <xf numFmtId="0" fontId="2" fillId="0" borderId="18" xfId="5" applyFont="1" applyBorder="1" applyAlignment="1">
      <alignment vertical="center"/>
    </xf>
    <xf numFmtId="0" fontId="2" fillId="0" borderId="18" xfId="5" applyFont="1" applyBorder="1" applyAlignment="1">
      <alignment vertical="center" wrapText="1"/>
    </xf>
    <xf numFmtId="0" fontId="2" fillId="0" borderId="20" xfId="5" applyFont="1" applyFill="1" applyBorder="1" applyAlignment="1">
      <alignment horizontal="right" vertical="center"/>
    </xf>
    <xf numFmtId="49" fontId="2" fillId="0" borderId="41" xfId="5" applyNumberFormat="1" applyFont="1" applyBorder="1" applyAlignment="1">
      <alignment horizontal="center" vertical="center"/>
    </xf>
    <xf numFmtId="0" fontId="2" fillId="0" borderId="42" xfId="5" applyFont="1" applyBorder="1" applyAlignment="1">
      <alignment horizontal="left" vertical="center" wrapText="1"/>
    </xf>
    <xf numFmtId="0" fontId="2" fillId="0" borderId="44" xfId="5" applyFont="1" applyBorder="1" applyAlignment="1">
      <alignment vertical="center" wrapText="1"/>
    </xf>
    <xf numFmtId="3" fontId="7" fillId="0" borderId="38" xfId="5" applyNumberFormat="1" applyFont="1" applyFill="1" applyBorder="1" applyAlignment="1">
      <alignment vertical="center" wrapText="1"/>
    </xf>
    <xf numFmtId="3" fontId="20" fillId="0" borderId="0" xfId="5" applyNumberFormat="1" applyFont="1" applyBorder="1" applyAlignment="1">
      <alignment horizontal="right"/>
    </xf>
    <xf numFmtId="0" fontId="2" fillId="0" borderId="24" xfId="5" applyFont="1" applyBorder="1" applyAlignment="1">
      <alignment horizontal="left" vertical="center" wrapText="1"/>
    </xf>
    <xf numFmtId="0" fontId="2" fillId="0" borderId="42" xfId="5" applyFont="1" applyFill="1" applyBorder="1" applyAlignment="1">
      <alignment horizontal="left" vertical="center" wrapText="1"/>
    </xf>
    <xf numFmtId="0" fontId="2" fillId="0" borderId="0" xfId="10" applyFont="1" applyBorder="1"/>
    <xf numFmtId="3" fontId="19" fillId="0" borderId="38" xfId="5" applyNumberFormat="1" applyFont="1" applyBorder="1" applyAlignment="1">
      <alignment horizontal="right" vertical="center"/>
    </xf>
    <xf numFmtId="0" fontId="15" fillId="0" borderId="0" xfId="9" applyFont="1" applyAlignment="1">
      <alignment wrapText="1"/>
    </xf>
    <xf numFmtId="0" fontId="5" fillId="0" borderId="0" xfId="5" applyFont="1" applyAlignment="1">
      <alignment wrapText="1"/>
    </xf>
    <xf numFmtId="0" fontId="5" fillId="0" borderId="0" xfId="11" applyFont="1"/>
    <xf numFmtId="0" fontId="2" fillId="0" borderId="0" xfId="11" applyFont="1"/>
    <xf numFmtId="1" fontId="7" fillId="0" borderId="47" xfId="5" applyNumberFormat="1" applyFont="1" applyBorder="1" applyAlignment="1">
      <alignment horizontal="center" vertical="center" wrapText="1"/>
    </xf>
    <xf numFmtId="1" fontId="7" fillId="0" borderId="59" xfId="5" applyNumberFormat="1" applyFont="1" applyBorder="1" applyAlignment="1">
      <alignment horizontal="center" vertical="center" wrapText="1"/>
    </xf>
    <xf numFmtId="3" fontId="18" fillId="0" borderId="24" xfId="5" applyNumberFormat="1" applyFont="1" applyFill="1" applyBorder="1" applyAlignment="1">
      <alignment horizontal="right" vertical="center"/>
    </xf>
    <xf numFmtId="0" fontId="2" fillId="0" borderId="0" xfId="11" applyFont="1" applyAlignment="1">
      <alignment vertical="center"/>
    </xf>
    <xf numFmtId="0" fontId="2" fillId="0" borderId="50" xfId="5" applyFont="1" applyFill="1" applyBorder="1" applyAlignment="1">
      <alignment horizontal="center" vertical="center"/>
    </xf>
    <xf numFmtId="49" fontId="2" fillId="0" borderId="51" xfId="5" applyNumberFormat="1" applyFont="1" applyBorder="1" applyAlignment="1">
      <alignment horizontal="center" vertical="center"/>
    </xf>
    <xf numFmtId="3" fontId="18" fillId="0" borderId="16" xfId="5" applyNumberFormat="1" applyFont="1" applyFill="1" applyBorder="1" applyAlignment="1">
      <alignment horizontal="right" vertical="center"/>
    </xf>
    <xf numFmtId="3" fontId="18" fillId="0" borderId="21" xfId="5" applyNumberFormat="1" applyFont="1" applyFill="1" applyBorder="1" applyAlignment="1">
      <alignment horizontal="right" vertical="center"/>
    </xf>
    <xf numFmtId="3" fontId="19" fillId="0" borderId="33" xfId="5" applyNumberFormat="1" applyFont="1" applyFill="1" applyBorder="1" applyAlignment="1">
      <alignment horizontal="right" vertical="center"/>
    </xf>
    <xf numFmtId="0" fontId="2" fillId="0" borderId="35" xfId="5" applyFont="1" applyBorder="1" applyAlignment="1">
      <alignment vertical="center"/>
    </xf>
    <xf numFmtId="0" fontId="2" fillId="0" borderId="18" xfId="5" applyFont="1" applyFill="1" applyBorder="1" applyAlignment="1">
      <alignment horizontal="right" vertical="center"/>
    </xf>
    <xf numFmtId="0" fontId="2" fillId="0" borderId="20" xfId="5" applyFont="1" applyBorder="1"/>
    <xf numFmtId="0" fontId="7" fillId="0" borderId="47" xfId="5" applyFont="1" applyFill="1" applyBorder="1" applyAlignment="1">
      <alignment horizontal="center" vertical="center" wrapText="1"/>
    </xf>
    <xf numFmtId="1" fontId="7" fillId="0" borderId="59" xfId="5" applyNumberFormat="1" applyFont="1" applyFill="1" applyBorder="1" applyAlignment="1">
      <alignment horizontal="center" vertical="center" wrapText="1"/>
    </xf>
    <xf numFmtId="3" fontId="2" fillId="0" borderId="24" xfId="5" applyNumberFormat="1" applyFont="1" applyFill="1" applyBorder="1" applyAlignment="1">
      <alignment horizontal="right" vertical="center" wrapText="1"/>
    </xf>
    <xf numFmtId="3" fontId="2" fillId="0" borderId="16" xfId="5" applyNumberFormat="1" applyFont="1" applyFill="1" applyBorder="1" applyAlignment="1">
      <alignment horizontal="right" vertical="center" wrapText="1"/>
    </xf>
    <xf numFmtId="3" fontId="7" fillId="0" borderId="33" xfId="5" applyNumberFormat="1" applyFont="1" applyFill="1" applyBorder="1" applyAlignment="1">
      <alignment vertical="center" wrapText="1"/>
    </xf>
    <xf numFmtId="0" fontId="19" fillId="0" borderId="47" xfId="5" applyFont="1" applyBorder="1" applyAlignment="1">
      <alignment horizontal="center" vertical="center" wrapText="1"/>
    </xf>
    <xf numFmtId="1" fontId="19" fillId="0" borderId="59" xfId="5" applyNumberFormat="1" applyFont="1" applyBorder="1" applyAlignment="1">
      <alignment horizontal="center" vertical="center" wrapText="1"/>
    </xf>
    <xf numFmtId="0" fontId="2" fillId="0" borderId="16" xfId="5" applyFont="1" applyBorder="1" applyAlignment="1">
      <alignment vertical="center" wrapText="1"/>
    </xf>
    <xf numFmtId="0" fontId="2" fillId="0" borderId="25" xfId="5" applyFont="1" applyFill="1" applyBorder="1" applyAlignment="1">
      <alignment vertical="center"/>
    </xf>
    <xf numFmtId="0" fontId="2" fillId="0" borderId="25" xfId="5" applyFont="1" applyBorder="1" applyAlignment="1">
      <alignment vertical="center" wrapText="1"/>
    </xf>
    <xf numFmtId="0" fontId="2" fillId="0" borderId="25" xfId="5" applyFont="1" applyFill="1" applyBorder="1" applyAlignment="1">
      <alignment vertical="center" wrapText="1"/>
    </xf>
    <xf numFmtId="0" fontId="2" fillId="0" borderId="22" xfId="5" applyFont="1" applyFill="1" applyBorder="1" applyAlignment="1">
      <alignment vertical="center" wrapText="1"/>
    </xf>
    <xf numFmtId="3" fontId="19" fillId="0" borderId="33" xfId="5" applyNumberFormat="1" applyFont="1" applyBorder="1" applyAlignment="1">
      <alignment horizontal="right" vertical="center"/>
    </xf>
    <xf numFmtId="49" fontId="21" fillId="0" borderId="0" xfId="5" applyNumberFormat="1" applyFont="1" applyBorder="1" applyAlignment="1">
      <alignment horizontal="center"/>
    </xf>
    <xf numFmtId="0" fontId="21" fillId="0" borderId="0" xfId="5" applyFont="1" applyBorder="1"/>
    <xf numFmtId="0" fontId="21" fillId="0" borderId="0" xfId="5" applyFont="1" applyBorder="1" applyAlignment="1">
      <alignment wrapText="1" shrinkToFit="1"/>
    </xf>
    <xf numFmtId="3" fontId="22" fillId="0" borderId="0" xfId="5" applyNumberFormat="1" applyFont="1" applyBorder="1" applyAlignment="1">
      <alignment horizontal="right"/>
    </xf>
    <xf numFmtId="0" fontId="21" fillId="0" borderId="0" xfId="5" applyFont="1"/>
    <xf numFmtId="0" fontId="21" fillId="0" borderId="0" xfId="11" applyFont="1"/>
    <xf numFmtId="0" fontId="2" fillId="0" borderId="0" xfId="5" applyFont="1" applyBorder="1" applyAlignment="1">
      <alignment horizontal="left"/>
    </xf>
    <xf numFmtId="0" fontId="21" fillId="0" borderId="0" xfId="5" applyFont="1" applyBorder="1" applyAlignment="1">
      <alignment wrapText="1"/>
    </xf>
    <xf numFmtId="1" fontId="21" fillId="0" borderId="0" xfId="5" applyNumberFormat="1" applyFont="1" applyBorder="1" applyAlignment="1">
      <alignment wrapText="1"/>
    </xf>
    <xf numFmtId="0" fontId="21" fillId="0" borderId="0" xfId="5" applyFont="1" applyBorder="1" applyAlignment="1">
      <alignment horizontal="center" wrapText="1"/>
    </xf>
    <xf numFmtId="0" fontId="24" fillId="0" borderId="0" xfId="12" applyFont="1"/>
    <xf numFmtId="0" fontId="24" fillId="0" borderId="0" xfId="5" applyNumberFormat="1" applyFont="1" applyBorder="1" applyAlignment="1">
      <alignment horizontal="center"/>
    </xf>
    <xf numFmtId="0" fontId="24" fillId="0" borderId="0" xfId="5" applyFont="1" applyFill="1" applyBorder="1"/>
    <xf numFmtId="0" fontId="25" fillId="0" borderId="0" xfId="5" applyFont="1" applyBorder="1"/>
    <xf numFmtId="0" fontId="2" fillId="0" borderId="25" xfId="12" applyFont="1" applyFill="1" applyBorder="1" applyAlignment="1" applyProtection="1">
      <alignment vertical="center" wrapText="1"/>
    </xf>
    <xf numFmtId="3" fontId="2" fillId="0" borderId="49" xfId="4" applyNumberFormat="1" applyFont="1" applyFill="1" applyBorder="1" applyAlignment="1">
      <alignment vertical="center"/>
    </xf>
    <xf numFmtId="0" fontId="2" fillId="0" borderId="0" xfId="4" applyFont="1" applyFill="1" applyAlignment="1" applyProtection="1">
      <alignment vertical="center"/>
    </xf>
    <xf numFmtId="0" fontId="2" fillId="0" borderId="17" xfId="12" applyFont="1" applyFill="1" applyBorder="1" applyAlignment="1" applyProtection="1">
      <alignment vertical="center" wrapText="1"/>
    </xf>
    <xf numFmtId="3" fontId="2" fillId="0" borderId="50" xfId="4" applyNumberFormat="1" applyFont="1" applyFill="1" applyBorder="1" applyAlignment="1">
      <alignment vertical="center"/>
    </xf>
    <xf numFmtId="3" fontId="2" fillId="0" borderId="17" xfId="4" applyNumberFormat="1" applyFont="1" applyBorder="1" applyAlignment="1">
      <alignment horizontal="left" vertical="center" wrapText="1"/>
    </xf>
    <xf numFmtId="3" fontId="2" fillId="0" borderId="50" xfId="4" applyNumberFormat="1" applyFont="1" applyBorder="1" applyAlignment="1">
      <alignment vertical="center"/>
    </xf>
    <xf numFmtId="3" fontId="2" fillId="0" borderId="17" xfId="4" applyNumberFormat="1" applyFont="1" applyFill="1" applyBorder="1" applyAlignment="1">
      <alignment horizontal="left" vertical="center" wrapText="1"/>
    </xf>
    <xf numFmtId="0" fontId="2" fillId="0" borderId="17" xfId="4" applyFont="1" applyFill="1" applyBorder="1" applyAlignment="1">
      <alignment horizontal="left" vertical="center" wrapText="1"/>
    </xf>
    <xf numFmtId="0" fontId="2" fillId="0" borderId="17" xfId="12" applyFont="1" applyFill="1" applyBorder="1" applyAlignment="1">
      <alignment vertical="center" wrapText="1"/>
    </xf>
    <xf numFmtId="0" fontId="2" fillId="2" borderId="17" xfId="5" applyFont="1" applyFill="1" applyBorder="1" applyAlignment="1">
      <alignment horizontal="left" vertical="center" wrapText="1"/>
    </xf>
    <xf numFmtId="0" fontId="2" fillId="0" borderId="17" xfId="5" applyFont="1" applyBorder="1" applyAlignment="1">
      <alignment horizontal="left" vertical="center" wrapText="1"/>
    </xf>
    <xf numFmtId="0" fontId="2" fillId="3" borderId="17" xfId="4" applyFont="1" applyFill="1" applyBorder="1" applyAlignment="1">
      <alignment horizontal="left" vertical="center" wrapText="1"/>
    </xf>
    <xf numFmtId="0" fontId="2" fillId="0" borderId="17" xfId="4" applyFont="1" applyFill="1" applyBorder="1" applyAlignment="1">
      <alignment vertical="center" wrapText="1"/>
    </xf>
    <xf numFmtId="0" fontId="2" fillId="0" borderId="0" xfId="12" applyFont="1"/>
    <xf numFmtId="0" fontId="2" fillId="0" borderId="17" xfId="4" applyFont="1" applyBorder="1" applyAlignment="1">
      <alignment vertical="center" wrapText="1"/>
    </xf>
    <xf numFmtId="3" fontId="2" fillId="0" borderId="50" xfId="4" applyNumberFormat="1" applyFont="1" applyFill="1" applyBorder="1" applyAlignment="1">
      <alignment vertical="center" wrapText="1"/>
    </xf>
    <xf numFmtId="0" fontId="2" fillId="0" borderId="17" xfId="4" applyFont="1" applyBorder="1" applyAlignment="1">
      <alignment horizontal="left" vertical="center" wrapText="1"/>
    </xf>
    <xf numFmtId="0" fontId="2" fillId="0" borderId="22" xfId="4" applyFont="1" applyBorder="1" applyAlignment="1">
      <alignment vertical="center" wrapText="1"/>
    </xf>
    <xf numFmtId="0" fontId="2" fillId="0" borderId="22" xfId="4" applyFont="1" applyFill="1" applyBorder="1" applyAlignment="1">
      <alignment vertical="center" wrapText="1"/>
    </xf>
    <xf numFmtId="3" fontId="2" fillId="0" borderId="9" xfId="4" applyNumberFormat="1" applyFont="1" applyFill="1" applyBorder="1" applyAlignment="1">
      <alignment vertical="center" wrapText="1"/>
    </xf>
    <xf numFmtId="0" fontId="2" fillId="0" borderId="0" xfId="10" applyFont="1" applyAlignment="1">
      <alignment vertical="center"/>
    </xf>
    <xf numFmtId="0" fontId="2" fillId="0" borderId="0" xfId="5" applyFont="1" applyBorder="1" applyAlignment="1">
      <alignment horizontal="center" wrapText="1"/>
    </xf>
    <xf numFmtId="1" fontId="2" fillId="0" borderId="0" xfId="5" applyNumberFormat="1" applyFont="1" applyBorder="1" applyAlignment="1">
      <alignment wrapText="1"/>
    </xf>
    <xf numFmtId="0" fontId="2" fillId="0" borderId="51" xfId="4" applyFont="1" applyBorder="1" applyAlignment="1">
      <alignment horizontal="center" vertical="center"/>
    </xf>
    <xf numFmtId="0" fontId="2" fillId="3" borderId="25" xfId="4" applyFont="1" applyFill="1" applyBorder="1" applyAlignment="1">
      <alignment vertical="center" wrapText="1"/>
    </xf>
    <xf numFmtId="0" fontId="2" fillId="0" borderId="25" xfId="4" applyFont="1" applyFill="1" applyBorder="1" applyAlignment="1">
      <alignment vertical="center" wrapText="1"/>
    </xf>
    <xf numFmtId="0" fontId="2" fillId="3" borderId="17" xfId="4" applyFont="1" applyFill="1" applyBorder="1" applyAlignment="1">
      <alignment vertical="center" wrapText="1"/>
    </xf>
    <xf numFmtId="49" fontId="2" fillId="0" borderId="17" xfId="4" applyNumberFormat="1" applyFont="1" applyBorder="1" applyAlignment="1">
      <alignment vertical="center" wrapText="1"/>
    </xf>
    <xf numFmtId="0" fontId="2" fillId="0" borderId="0" xfId="12" applyFont="1" applyAlignment="1">
      <alignment vertical="center"/>
    </xf>
    <xf numFmtId="0" fontId="7" fillId="0" borderId="0" xfId="5" applyFont="1" applyBorder="1" applyAlignment="1">
      <alignment horizontal="left" vertical="top"/>
    </xf>
    <xf numFmtId="3" fontId="7" fillId="0" borderId="0" xfId="5" applyNumberFormat="1" applyFont="1" applyBorder="1" applyAlignment="1">
      <alignment horizontal="right" vertical="top"/>
    </xf>
    <xf numFmtId="0" fontId="15" fillId="0" borderId="0" xfId="15" applyFont="1"/>
    <xf numFmtId="0" fontId="7" fillId="0" borderId="0" xfId="5" applyFont="1" applyAlignment="1">
      <alignment wrapText="1"/>
    </xf>
    <xf numFmtId="0" fontId="2" fillId="0" borderId="0" xfId="16" applyFont="1"/>
    <xf numFmtId="49" fontId="2" fillId="0" borderId="26" xfId="15" applyNumberFormat="1" applyFont="1" applyFill="1" applyBorder="1" applyAlignment="1">
      <alignment horizontal="center" vertical="center" wrapText="1"/>
    </xf>
    <xf numFmtId="0" fontId="2" fillId="0" borderId="0" xfId="16" applyFont="1" applyAlignment="1">
      <alignment vertical="center"/>
    </xf>
    <xf numFmtId="49" fontId="2" fillId="0" borderId="51" xfId="15" applyNumberFormat="1" applyFont="1" applyFill="1" applyBorder="1" applyAlignment="1">
      <alignment horizontal="center" vertical="center" wrapText="1"/>
    </xf>
    <xf numFmtId="49" fontId="2" fillId="0" borderId="52" xfId="15" applyNumberFormat="1" applyFont="1" applyFill="1" applyBorder="1" applyAlignment="1">
      <alignment horizontal="center" vertical="center" wrapText="1"/>
    </xf>
    <xf numFmtId="164" fontId="18" fillId="0" borderId="24" xfId="5" applyNumberFormat="1" applyFont="1" applyFill="1" applyBorder="1" applyAlignment="1">
      <alignment horizontal="right" vertical="center"/>
    </xf>
    <xf numFmtId="0" fontId="2" fillId="0" borderId="49" xfId="5" applyFont="1" applyBorder="1" applyAlignment="1">
      <alignment horizontal="center" vertical="center"/>
    </xf>
    <xf numFmtId="0" fontId="2" fillId="0" borderId="50" xfId="5" applyFont="1" applyBorder="1" applyAlignment="1">
      <alignment horizontal="center" vertical="center"/>
    </xf>
    <xf numFmtId="164" fontId="18" fillId="0" borderId="16" xfId="5" applyNumberFormat="1" applyFont="1" applyFill="1" applyBorder="1" applyAlignment="1">
      <alignment horizontal="right" vertical="center"/>
    </xf>
    <xf numFmtId="164" fontId="19" fillId="0" borderId="33" xfId="5" applyNumberFormat="1" applyFont="1" applyFill="1" applyBorder="1" applyAlignment="1">
      <alignment horizontal="right" vertical="center"/>
    </xf>
    <xf numFmtId="164" fontId="2" fillId="0" borderId="24" xfId="5" applyNumberFormat="1" applyFont="1" applyFill="1" applyBorder="1" applyAlignment="1">
      <alignment horizontal="right" vertical="center" wrapText="1"/>
    </xf>
    <xf numFmtId="0" fontId="2" fillId="0" borderId="25" xfId="15" applyFont="1" applyFill="1" applyBorder="1" applyAlignment="1">
      <alignment vertical="center" wrapText="1"/>
    </xf>
    <xf numFmtId="164" fontId="7" fillId="0" borderId="33" xfId="5" applyNumberFormat="1" applyFont="1" applyFill="1" applyBorder="1" applyAlignment="1">
      <alignment vertical="center" wrapText="1"/>
    </xf>
    <xf numFmtId="3" fontId="18" fillId="0" borderId="17" xfId="5" applyNumberFormat="1" applyFont="1" applyFill="1" applyBorder="1" applyAlignment="1">
      <alignment horizontal="right" vertical="center"/>
    </xf>
    <xf numFmtId="0" fontId="2" fillId="0" borderId="17" xfId="5" applyFont="1" applyBorder="1" applyAlignment="1">
      <alignment vertical="center" wrapText="1"/>
    </xf>
    <xf numFmtId="0" fontId="2" fillId="0" borderId="0" xfId="6" applyFont="1" applyAlignment="1">
      <alignment vertical="center"/>
    </xf>
    <xf numFmtId="3" fontId="2" fillId="0" borderId="3" xfId="5" applyNumberFormat="1" applyFont="1" applyFill="1" applyBorder="1" applyAlignment="1">
      <alignment horizontal="right" vertical="center" wrapText="1"/>
    </xf>
    <xf numFmtId="3" fontId="18" fillId="0" borderId="3" xfId="5" applyNumberFormat="1" applyFont="1" applyFill="1" applyBorder="1" applyAlignment="1">
      <alignment horizontal="right" vertical="center"/>
    </xf>
    <xf numFmtId="0" fontId="4" fillId="0" borderId="0" xfId="4" applyFont="1" applyAlignment="1">
      <alignment horizontal="right" vertical="center"/>
    </xf>
    <xf numFmtId="0" fontId="14" fillId="0" borderId="0" xfId="4" applyFont="1" applyAlignment="1">
      <alignment horizontal="right" vertical="center"/>
    </xf>
    <xf numFmtId="49" fontId="4" fillId="0" borderId="0" xfId="4" applyNumberFormat="1" applyFont="1" applyFill="1" applyAlignment="1">
      <alignment horizontal="left" vertical="center"/>
    </xf>
    <xf numFmtId="49" fontId="14" fillId="0" borderId="0" xfId="4" applyNumberFormat="1" applyFont="1" applyFill="1" applyAlignment="1">
      <alignment horizontal="left" vertical="center"/>
    </xf>
    <xf numFmtId="49" fontId="5" fillId="0" borderId="0" xfId="4" applyNumberFormat="1" applyFont="1" applyFill="1" applyAlignment="1">
      <alignment vertical="center"/>
    </xf>
    <xf numFmtId="49" fontId="13" fillId="0" borderId="0" xfId="4" applyNumberFormat="1" applyFont="1" applyFill="1" applyAlignment="1">
      <alignment vertical="center"/>
    </xf>
    <xf numFmtId="0" fontId="15" fillId="0" borderId="0" xfId="4" applyFont="1" applyAlignment="1">
      <alignment vertical="center"/>
    </xf>
    <xf numFmtId="0" fontId="14" fillId="0" borderId="0" xfId="4" applyFont="1" applyFill="1" applyBorder="1" applyAlignment="1">
      <alignment horizontal="center" vertical="center" wrapText="1"/>
    </xf>
    <xf numFmtId="0" fontId="13" fillId="0" borderId="0" xfId="4" applyFont="1" applyBorder="1" applyAlignment="1">
      <alignment horizontal="center" vertical="center" wrapText="1"/>
    </xf>
    <xf numFmtId="0" fontId="7" fillId="0" borderId="19" xfId="4" applyFont="1" applyFill="1" applyBorder="1" applyAlignment="1" applyProtection="1">
      <alignment horizontal="center" vertical="center" wrapText="1"/>
      <protection hidden="1"/>
    </xf>
    <xf numFmtId="0" fontId="7" fillId="0" borderId="33" xfId="4" applyFont="1" applyFill="1" applyBorder="1" applyAlignment="1" applyProtection="1">
      <alignment horizontal="center" vertical="center" wrapText="1"/>
      <protection hidden="1"/>
    </xf>
    <xf numFmtId="0" fontId="7" fillId="0" borderId="35" xfId="4" applyFont="1" applyFill="1" applyBorder="1" applyAlignment="1" applyProtection="1">
      <alignment horizontal="center" vertical="center" wrapText="1"/>
      <protection hidden="1"/>
    </xf>
    <xf numFmtId="49" fontId="2" fillId="0" borderId="51" xfId="4" applyNumberFormat="1" applyFont="1" applyFill="1" applyBorder="1" applyAlignment="1" applyProtection="1">
      <alignment horizontal="center" vertical="center"/>
      <protection hidden="1"/>
    </xf>
    <xf numFmtId="0" fontId="2" fillId="0" borderId="17" xfId="4" applyFont="1" applyFill="1" applyBorder="1" applyAlignment="1">
      <alignment horizontal="left" vertical="center"/>
    </xf>
    <xf numFmtId="3" fontId="2" fillId="0" borderId="16" xfId="17" applyNumberFormat="1" applyFont="1" applyBorder="1" applyAlignment="1">
      <alignment horizontal="right" vertical="center" wrapText="1"/>
    </xf>
    <xf numFmtId="3" fontId="2" fillId="0" borderId="16" xfId="4" applyNumberFormat="1" applyFont="1" applyFill="1" applyBorder="1" applyAlignment="1" applyProtection="1">
      <alignment horizontal="right" vertical="center"/>
      <protection locked="0"/>
    </xf>
    <xf numFmtId="3" fontId="7" fillId="0" borderId="33" xfId="4" applyNumberFormat="1" applyFont="1" applyFill="1" applyBorder="1" applyAlignment="1" applyProtection="1">
      <alignment horizontal="right" vertical="center"/>
      <protection locked="0"/>
    </xf>
    <xf numFmtId="0" fontId="2" fillId="0" borderId="35" xfId="4" applyFont="1" applyBorder="1" applyAlignment="1">
      <alignment vertical="center"/>
    </xf>
    <xf numFmtId="0" fontId="2" fillId="0" borderId="0" xfId="4" applyFont="1" applyFill="1" applyAlignment="1">
      <alignment vertical="top" wrapText="1"/>
    </xf>
    <xf numFmtId="49" fontId="2" fillId="0" borderId="52" xfId="5" applyNumberFormat="1" applyFont="1" applyFill="1" applyBorder="1" applyAlignment="1">
      <alignment horizontal="center" vertical="center"/>
    </xf>
    <xf numFmtId="49" fontId="2" fillId="0" borderId="46" xfId="5" applyNumberFormat="1" applyFont="1" applyFill="1" applyBorder="1" applyAlignment="1">
      <alignment horizontal="center" vertical="center"/>
    </xf>
    <xf numFmtId="0" fontId="2" fillId="0" borderId="22" xfId="5" applyFont="1" applyFill="1" applyBorder="1" applyAlignment="1">
      <alignment horizontal="left" vertical="center" wrapText="1"/>
    </xf>
    <xf numFmtId="0" fontId="2" fillId="0" borderId="25" xfId="5" applyFont="1" applyFill="1" applyBorder="1" applyAlignment="1">
      <alignment horizontal="left" vertical="center" wrapText="1"/>
    </xf>
    <xf numFmtId="0" fontId="2" fillId="0" borderId="42" xfId="5" applyFont="1" applyFill="1" applyBorder="1" applyAlignment="1">
      <alignment horizontal="left" vertical="center" wrapText="1"/>
    </xf>
    <xf numFmtId="0" fontId="2" fillId="0" borderId="13" xfId="5" applyFont="1" applyFill="1" applyBorder="1" applyAlignment="1">
      <alignment horizontal="left" vertical="center" wrapText="1"/>
    </xf>
    <xf numFmtId="49" fontId="2" fillId="0" borderId="52" xfId="5" applyNumberFormat="1" applyFont="1" applyBorder="1" applyAlignment="1">
      <alignment horizontal="center" vertical="center"/>
    </xf>
    <xf numFmtId="0" fontId="2" fillId="0" borderId="9" xfId="5" applyFont="1" applyFill="1" applyBorder="1" applyAlignment="1">
      <alignment horizontal="center" vertical="center"/>
    </xf>
    <xf numFmtId="49" fontId="2" fillId="0" borderId="46" xfId="5" applyNumberFormat="1" applyFont="1" applyBorder="1" applyAlignment="1">
      <alignment horizontal="center" vertical="center"/>
    </xf>
    <xf numFmtId="0" fontId="2" fillId="0" borderId="25" xfId="5" applyFont="1" applyBorder="1" applyAlignment="1">
      <alignment horizontal="left" vertical="center" wrapText="1"/>
    </xf>
    <xf numFmtId="0" fontId="2" fillId="0" borderId="49" xfId="5" applyFont="1" applyFill="1" applyBorder="1" applyAlignment="1">
      <alignment horizontal="center" vertical="center"/>
    </xf>
    <xf numFmtId="49" fontId="2" fillId="0" borderId="54" xfId="5" applyNumberFormat="1" applyFont="1" applyBorder="1" applyAlignment="1">
      <alignment horizontal="center" vertical="center"/>
    </xf>
    <xf numFmtId="0" fontId="2" fillId="0" borderId="3" xfId="5" applyFont="1" applyFill="1" applyBorder="1" applyAlignment="1">
      <alignment horizontal="center" vertical="center"/>
    </xf>
    <xf numFmtId="0" fontId="2" fillId="0" borderId="17" xfId="15" applyFont="1" applyFill="1" applyBorder="1" applyAlignment="1">
      <alignment vertical="center" wrapText="1"/>
    </xf>
    <xf numFmtId="0" fontId="7" fillId="0" borderId="0" xfId="5" applyFont="1" applyAlignment="1">
      <alignment horizontal="center" wrapText="1"/>
    </xf>
    <xf numFmtId="0" fontId="2" fillId="0" borderId="13" xfId="5" applyFont="1" applyBorder="1" applyAlignment="1">
      <alignment vertical="center" wrapText="1"/>
    </xf>
    <xf numFmtId="0" fontId="4" fillId="0" borderId="0" xfId="5" applyFont="1" applyAlignment="1">
      <alignment wrapText="1"/>
    </xf>
    <xf numFmtId="0" fontId="7" fillId="0" borderId="0" xfId="5" applyFont="1" applyBorder="1"/>
    <xf numFmtId="0" fontId="17" fillId="0" borderId="0" xfId="5" applyFont="1" applyBorder="1"/>
    <xf numFmtId="0" fontId="2" fillId="0" borderId="0" xfId="5" applyFont="1" applyFill="1" applyBorder="1"/>
    <xf numFmtId="0" fontId="2" fillId="0" borderId="51" xfId="4" applyNumberFormat="1" applyFont="1" applyFill="1" applyBorder="1" applyAlignment="1">
      <alignment horizontal="center" vertical="center"/>
    </xf>
    <xf numFmtId="3" fontId="7" fillId="0" borderId="35" xfId="5" applyNumberFormat="1" applyFont="1" applyFill="1" applyBorder="1" applyAlignment="1">
      <alignment horizontal="right" vertical="center"/>
    </xf>
    <xf numFmtId="0" fontId="2" fillId="0" borderId="0" xfId="12" applyFont="1" applyFill="1"/>
    <xf numFmtId="1" fontId="25" fillId="0" borderId="6" xfId="5" applyNumberFormat="1" applyFont="1" applyBorder="1" applyAlignment="1">
      <alignment horizontal="center" vertical="center" wrapText="1"/>
    </xf>
    <xf numFmtId="1" fontId="25" fillId="0" borderId="12" xfId="5" applyNumberFormat="1" applyFont="1" applyFill="1" applyBorder="1" applyAlignment="1">
      <alignment horizontal="center" vertical="center" wrapText="1"/>
    </xf>
    <xf numFmtId="0" fontId="24" fillId="0" borderId="54" xfId="5" applyFont="1" applyBorder="1" applyAlignment="1">
      <alignment horizontal="center" vertical="center" wrapText="1"/>
    </xf>
    <xf numFmtId="0" fontId="24" fillId="0" borderId="25" xfId="4" applyFont="1" applyBorder="1" applyAlignment="1">
      <alignment horizontal="left" vertical="center" wrapText="1"/>
    </xf>
    <xf numFmtId="3" fontId="24" fillId="0" borderId="49" xfId="13" applyNumberFormat="1" applyFont="1" applyFill="1" applyBorder="1" applyAlignment="1">
      <alignment horizontal="right" vertical="center"/>
    </xf>
    <xf numFmtId="0" fontId="24" fillId="0" borderId="0" xfId="4" applyFont="1" applyAlignment="1">
      <alignment vertical="center"/>
    </xf>
    <xf numFmtId="49" fontId="24" fillId="0" borderId="46" xfId="5" applyNumberFormat="1" applyFont="1" applyBorder="1" applyAlignment="1">
      <alignment horizontal="center" vertical="center"/>
    </xf>
    <xf numFmtId="3" fontId="25" fillId="0" borderId="35" xfId="14" applyNumberFormat="1" applyFont="1" applyBorder="1" applyAlignment="1" applyProtection="1">
      <alignment vertical="center"/>
    </xf>
    <xf numFmtId="0" fontId="24" fillId="0" borderId="0" xfId="14" applyFont="1" applyAlignment="1" applyProtection="1">
      <alignment vertical="center"/>
    </xf>
    <xf numFmtId="0" fontId="4" fillId="0" borderId="0" xfId="3" applyFont="1" applyAlignment="1">
      <alignment horizontal="right"/>
    </xf>
    <xf numFmtId="49" fontId="24" fillId="0" borderId="51" xfId="5" applyNumberFormat="1" applyFont="1" applyBorder="1" applyAlignment="1">
      <alignment horizontal="center" vertical="center"/>
    </xf>
    <xf numFmtId="49" fontId="2" fillId="0" borderId="0" xfId="0" applyNumberFormat="1" applyFont="1" applyFill="1" applyAlignment="1">
      <alignment horizontal="left" vertical="center"/>
    </xf>
    <xf numFmtId="0" fontId="2" fillId="0" borderId="0" xfId="0" applyFont="1" applyFill="1" applyAlignment="1">
      <alignment horizontal="left"/>
    </xf>
    <xf numFmtId="0" fontId="2" fillId="0" borderId="0" xfId="0" applyFont="1" applyFill="1"/>
    <xf numFmtId="49" fontId="5" fillId="0" borderId="0" xfId="0" applyNumberFormat="1" applyFont="1" applyAlignment="1">
      <alignment horizontal="left" vertical="top" wrapText="1"/>
    </xf>
    <xf numFmtId="0" fontId="0" fillId="0" borderId="0" xfId="0" applyAlignment="1">
      <alignment horizontal="left" vertical="top" wrapText="1"/>
    </xf>
    <xf numFmtId="49" fontId="8" fillId="0" borderId="0" xfId="0" applyNumberFormat="1" applyFont="1" applyAlignment="1">
      <alignment horizontal="center" vertical="center"/>
    </xf>
    <xf numFmtId="49" fontId="2" fillId="0" borderId="7" xfId="0" applyNumberFormat="1" applyFont="1" applyBorder="1" applyAlignment="1">
      <alignment horizontal="left" vertical="center" wrapText="1"/>
    </xf>
    <xf numFmtId="0" fontId="0" fillId="0" borderId="7" xfId="0" applyBorder="1" applyAlignment="1">
      <alignment horizontal="left" vertical="center" wrapText="1"/>
    </xf>
    <xf numFmtId="49" fontId="2" fillId="0" borderId="0" xfId="0" applyNumberFormat="1" applyFont="1" applyAlignment="1">
      <alignment horizontal="left" vertical="center" wrapText="1"/>
    </xf>
    <xf numFmtId="0" fontId="0" fillId="0" borderId="0" xfId="0" applyAlignment="1">
      <alignment horizontal="left" vertical="center" wrapText="1"/>
    </xf>
    <xf numFmtId="0" fontId="2" fillId="0" borderId="7" xfId="0" applyFont="1" applyFill="1" applyBorder="1" applyAlignment="1">
      <alignment horizontal="left" vertical="center" wrapText="1"/>
    </xf>
    <xf numFmtId="0" fontId="0" fillId="0" borderId="7" xfId="0" applyFill="1" applyBorder="1" applyAlignment="1">
      <alignment horizontal="left" vertical="center" wrapText="1"/>
    </xf>
    <xf numFmtId="49" fontId="2" fillId="0" borderId="0" xfId="0" applyNumberFormat="1" applyFont="1" applyFill="1" applyAlignment="1">
      <alignment horizontal="left" vertical="center" wrapText="1"/>
    </xf>
    <xf numFmtId="0" fontId="0" fillId="0" borderId="0" xfId="0" applyFill="1" applyAlignment="1">
      <alignment horizontal="left" vertical="center" wrapText="1"/>
    </xf>
    <xf numFmtId="49" fontId="2" fillId="0" borderId="7" xfId="0" applyNumberFormat="1" applyFont="1" applyFill="1" applyBorder="1" applyAlignment="1">
      <alignment horizontal="left" vertical="center" wrapText="1"/>
    </xf>
    <xf numFmtId="49" fontId="2" fillId="0" borderId="0" xfId="0" applyNumberFormat="1" applyFont="1" applyBorder="1" applyAlignment="1">
      <alignment horizontal="left" vertical="center" wrapText="1"/>
    </xf>
    <xf numFmtId="0" fontId="0" fillId="0" borderId="0" xfId="0"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13" fillId="0" borderId="0" xfId="4" applyFont="1" applyAlignment="1">
      <alignment horizontal="center" vertical="top"/>
    </xf>
    <xf numFmtId="49" fontId="4" fillId="0" borderId="0" xfId="4" applyNumberFormat="1" applyFont="1" applyFill="1" applyAlignment="1">
      <alignment horizontal="left" vertical="top" wrapText="1"/>
    </xf>
    <xf numFmtId="49" fontId="14" fillId="0" borderId="0" xfId="4" applyNumberFormat="1" applyFont="1" applyFill="1" applyAlignment="1">
      <alignment horizontal="left" vertical="top" wrapText="1"/>
    </xf>
    <xf numFmtId="0" fontId="2" fillId="0" borderId="0" xfId="4" applyFont="1" applyFill="1" applyAlignment="1">
      <alignment horizontal="justify" vertical="top" wrapText="1"/>
    </xf>
    <xf numFmtId="0" fontId="7" fillId="0" borderId="41" xfId="5" applyFont="1" applyBorder="1" applyAlignment="1">
      <alignment horizontal="center" vertical="center"/>
    </xf>
    <xf numFmtId="0" fontId="7" fillId="0" borderId="36" xfId="5" applyFont="1" applyBorder="1" applyAlignment="1">
      <alignment horizontal="center" vertical="center"/>
    </xf>
    <xf numFmtId="0" fontId="7" fillId="2" borderId="42" xfId="5" applyFont="1" applyFill="1" applyBorder="1" applyAlignment="1">
      <alignment horizontal="center" vertical="center"/>
    </xf>
    <xf numFmtId="0" fontId="7" fillId="2" borderId="37" xfId="5" applyFont="1" applyFill="1" applyBorder="1" applyAlignment="1">
      <alignment horizontal="center" vertical="center"/>
    </xf>
    <xf numFmtId="0" fontId="7" fillId="0" borderId="42" xfId="5" applyFont="1" applyBorder="1" applyAlignment="1">
      <alignment horizontal="center" vertical="center"/>
    </xf>
    <xf numFmtId="0" fontId="7" fillId="0" borderId="37" xfId="5" applyFont="1" applyBorder="1" applyAlignment="1">
      <alignment horizontal="center" vertical="center"/>
    </xf>
    <xf numFmtId="0" fontId="4" fillId="0" borderId="0" xfId="5" applyFont="1" applyAlignment="1">
      <alignment horizontal="center" wrapText="1"/>
    </xf>
    <xf numFmtId="0" fontId="7" fillId="0" borderId="26" xfId="5" applyFont="1" applyBorder="1" applyAlignment="1">
      <alignment horizontal="center" vertical="center" wrapText="1"/>
    </xf>
    <xf numFmtId="0" fontId="2" fillId="0" borderId="29" xfId="5" applyFont="1" applyBorder="1" applyAlignment="1">
      <alignment horizontal="center" vertical="center" wrapText="1"/>
    </xf>
    <xf numFmtId="0" fontId="7" fillId="0" borderId="27" xfId="5" applyFont="1" applyBorder="1" applyAlignment="1">
      <alignment horizontal="center" vertical="center"/>
    </xf>
    <xf numFmtId="0" fontId="2" fillId="0" borderId="28" xfId="6" applyFont="1" applyBorder="1"/>
    <xf numFmtId="0" fontId="2" fillId="0" borderId="30" xfId="6" applyFont="1" applyBorder="1"/>
    <xf numFmtId="0" fontId="2" fillId="0" borderId="31" xfId="6" applyFont="1" applyBorder="1"/>
    <xf numFmtId="0" fontId="2" fillId="0" borderId="33" xfId="5" applyFont="1" applyBorder="1" applyAlignment="1">
      <alignment horizontal="left" vertical="center" wrapText="1"/>
    </xf>
    <xf numFmtId="0" fontId="2" fillId="0" borderId="34" xfId="5" applyFont="1" applyBorder="1" applyAlignment="1">
      <alignment horizontal="left" vertical="center" wrapText="1"/>
    </xf>
    <xf numFmtId="0" fontId="7" fillId="0" borderId="36" xfId="5" applyFont="1" applyBorder="1" applyAlignment="1">
      <alignment horizontal="left" vertical="center"/>
    </xf>
    <xf numFmtId="0" fontId="7" fillId="0" borderId="37" xfId="5" applyFont="1" applyBorder="1" applyAlignment="1">
      <alignment horizontal="left" vertical="center"/>
    </xf>
    <xf numFmtId="49" fontId="2" fillId="0" borderId="41" xfId="5" applyNumberFormat="1" applyFont="1" applyBorder="1" applyAlignment="1">
      <alignment horizontal="center" vertical="center"/>
    </xf>
    <xf numFmtId="49" fontId="2" fillId="0" borderId="36" xfId="5" applyNumberFormat="1" applyFont="1" applyBorder="1" applyAlignment="1">
      <alignment horizontal="center" vertical="center"/>
    </xf>
    <xf numFmtId="0" fontId="2" fillId="0" borderId="42" xfId="5" applyFont="1" applyBorder="1" applyAlignment="1">
      <alignment horizontal="left" vertical="center" wrapText="1"/>
    </xf>
    <xf numFmtId="0" fontId="2" fillId="0" borderId="37" xfId="5" applyFont="1" applyBorder="1" applyAlignment="1">
      <alignment horizontal="left" vertical="center" wrapText="1"/>
    </xf>
    <xf numFmtId="0" fontId="7" fillId="0" borderId="32" xfId="5" applyFont="1" applyBorder="1" applyAlignment="1">
      <alignment horizontal="left" vertical="center"/>
    </xf>
    <xf numFmtId="0" fontId="7" fillId="0" borderId="45" xfId="5" applyFont="1" applyBorder="1" applyAlignment="1">
      <alignment horizontal="left" vertical="center"/>
    </xf>
    <xf numFmtId="49" fontId="2" fillId="0" borderId="43" xfId="5" applyNumberFormat="1" applyFont="1" applyBorder="1" applyAlignment="1">
      <alignment horizontal="center" vertical="center"/>
    </xf>
    <xf numFmtId="49" fontId="2" fillId="0" borderId="1" xfId="5" applyNumberFormat="1" applyFont="1" applyBorder="1" applyAlignment="1">
      <alignment horizontal="center" vertical="center"/>
    </xf>
    <xf numFmtId="0" fontId="2" fillId="0" borderId="13" xfId="5" applyFont="1" applyBorder="1" applyAlignment="1">
      <alignment horizontal="left" vertical="center" wrapText="1"/>
    </xf>
    <xf numFmtId="0" fontId="7" fillId="0" borderId="19" xfId="5" applyFont="1" applyBorder="1" applyAlignment="1">
      <alignment horizontal="left" vertical="center"/>
    </xf>
    <xf numFmtId="0" fontId="7" fillId="0" borderId="18" xfId="5" applyFont="1" applyBorder="1" applyAlignment="1">
      <alignment horizontal="left" vertical="center"/>
    </xf>
    <xf numFmtId="0" fontId="7" fillId="0" borderId="34" xfId="5" applyFont="1" applyBorder="1" applyAlignment="1">
      <alignment horizontal="left" vertical="center"/>
    </xf>
    <xf numFmtId="0" fontId="7" fillId="0" borderId="26" xfId="5" applyFont="1" applyBorder="1" applyAlignment="1">
      <alignment horizontal="center" vertical="center"/>
    </xf>
    <xf numFmtId="0" fontId="2" fillId="0" borderId="29" xfId="5" applyFont="1" applyBorder="1" applyAlignment="1">
      <alignment vertical="center"/>
    </xf>
    <xf numFmtId="0" fontId="7" fillId="0" borderId="30" xfId="5" applyFont="1" applyBorder="1" applyAlignment="1">
      <alignment horizontal="center" vertical="center"/>
    </xf>
    <xf numFmtId="0" fontId="2" fillId="0" borderId="28" xfId="8" applyFont="1" applyBorder="1"/>
    <xf numFmtId="0" fontId="2" fillId="0" borderId="30" xfId="8" applyFont="1" applyBorder="1"/>
    <xf numFmtId="0" fontId="2" fillId="0" borderId="31" xfId="8" applyFont="1" applyBorder="1"/>
    <xf numFmtId="0" fontId="2" fillId="0" borderId="47" xfId="5" applyFont="1" applyBorder="1" applyAlignment="1">
      <alignment horizontal="left" vertical="center" wrapText="1"/>
    </xf>
    <xf numFmtId="0" fontId="2" fillId="0" borderId="48" xfId="5" applyFont="1" applyBorder="1" applyAlignment="1">
      <alignment horizontal="left" vertical="center" wrapText="1"/>
    </xf>
    <xf numFmtId="0" fontId="2" fillId="0" borderId="16" xfId="5" applyFont="1" applyFill="1" applyBorder="1" applyAlignment="1">
      <alignment horizontal="left" vertical="center" wrapText="1"/>
    </xf>
    <xf numFmtId="0" fontId="2" fillId="0" borderId="23" xfId="5" applyFont="1" applyFill="1" applyBorder="1" applyAlignment="1">
      <alignment horizontal="left" vertical="center" wrapText="1"/>
    </xf>
    <xf numFmtId="0" fontId="2" fillId="0" borderId="23" xfId="7" applyFont="1" applyFill="1" applyBorder="1" applyAlignment="1">
      <alignment horizontal="left" vertical="center" wrapText="1"/>
    </xf>
    <xf numFmtId="0" fontId="2" fillId="0" borderId="21" xfId="5" applyFont="1" applyFill="1" applyBorder="1" applyAlignment="1">
      <alignment horizontal="left" vertical="center" wrapText="1"/>
    </xf>
    <xf numFmtId="0" fontId="2" fillId="0" borderId="53" xfId="7" applyFont="1" applyFill="1" applyBorder="1" applyAlignment="1">
      <alignment horizontal="left" vertical="center" wrapText="1"/>
    </xf>
    <xf numFmtId="49" fontId="2" fillId="0" borderId="41" xfId="5" applyNumberFormat="1" applyFont="1" applyFill="1" applyBorder="1" applyAlignment="1">
      <alignment horizontal="center" vertical="center"/>
    </xf>
    <xf numFmtId="49" fontId="2" fillId="0" borderId="54" xfId="5" applyNumberFormat="1" applyFont="1" applyFill="1" applyBorder="1" applyAlignment="1">
      <alignment horizontal="center" vertical="center"/>
    </xf>
    <xf numFmtId="0" fontId="2" fillId="0" borderId="42" xfId="5" applyFont="1" applyFill="1" applyBorder="1" applyAlignment="1">
      <alignment horizontal="left" vertical="center" wrapText="1"/>
    </xf>
    <xf numFmtId="0" fontId="2" fillId="0" borderId="13" xfId="5" applyFont="1" applyFill="1" applyBorder="1" applyAlignment="1">
      <alignment horizontal="left" vertical="center" wrapText="1"/>
    </xf>
    <xf numFmtId="49" fontId="2" fillId="0" borderId="52" xfId="5" applyNumberFormat="1" applyFont="1" applyFill="1" applyBorder="1" applyAlignment="1">
      <alignment horizontal="center" vertical="center"/>
    </xf>
    <xf numFmtId="49" fontId="2" fillId="0" borderId="46" xfId="5" applyNumberFormat="1" applyFont="1" applyFill="1" applyBorder="1" applyAlignment="1">
      <alignment horizontal="center" vertical="center"/>
    </xf>
    <xf numFmtId="0" fontId="2" fillId="0" borderId="22" xfId="5" applyFont="1" applyFill="1" applyBorder="1" applyAlignment="1">
      <alignment horizontal="left" vertical="center" wrapText="1"/>
    </xf>
    <xf numFmtId="0" fontId="2" fillId="0" borderId="25" xfId="5" applyFont="1" applyFill="1" applyBorder="1" applyAlignment="1">
      <alignment horizontal="left" vertical="center" wrapText="1"/>
    </xf>
    <xf numFmtId="0" fontId="7" fillId="0" borderId="44" xfId="5" applyFont="1" applyBorder="1" applyAlignment="1">
      <alignment horizontal="center" vertical="center"/>
    </xf>
    <xf numFmtId="0" fontId="2" fillId="0" borderId="56" xfId="5" applyFont="1" applyBorder="1" applyAlignment="1">
      <alignment vertical="center"/>
    </xf>
    <xf numFmtId="0" fontId="2" fillId="0" borderId="28" xfId="10" applyFont="1" applyBorder="1"/>
    <xf numFmtId="0" fontId="2" fillId="0" borderId="30" xfId="10" applyFont="1" applyBorder="1"/>
    <xf numFmtId="0" fontId="2" fillId="0" borderId="31" xfId="10" applyFont="1" applyBorder="1"/>
    <xf numFmtId="0" fontId="2" fillId="0" borderId="21" xfId="5" applyFont="1" applyBorder="1" applyAlignment="1">
      <alignment horizontal="left" vertical="center" wrapText="1"/>
    </xf>
    <xf numFmtId="0" fontId="2" fillId="0" borderId="53" xfId="5" applyFont="1" applyBorder="1" applyAlignment="1">
      <alignment horizontal="left" vertical="center" wrapText="1"/>
    </xf>
    <xf numFmtId="0" fontId="7" fillId="0" borderId="11" xfId="5" applyFont="1" applyBorder="1" applyAlignment="1">
      <alignment horizontal="left" vertical="center"/>
    </xf>
    <xf numFmtId="0" fontId="7" fillId="0" borderId="10" xfId="5" applyFont="1" applyBorder="1" applyAlignment="1">
      <alignment horizontal="left" vertical="center"/>
    </xf>
    <xf numFmtId="0" fontId="7" fillId="0" borderId="57" xfId="5" applyFont="1" applyBorder="1" applyAlignment="1">
      <alignment horizontal="left" vertical="center"/>
    </xf>
    <xf numFmtId="0" fontId="2" fillId="0" borderId="16" xfId="5" applyFont="1" applyBorder="1" applyAlignment="1">
      <alignment horizontal="left" vertical="center" wrapText="1"/>
    </xf>
    <xf numFmtId="0" fontId="2" fillId="0" borderId="23" xfId="5" applyFont="1" applyBorder="1" applyAlignment="1">
      <alignment horizontal="left" vertical="center" wrapText="1"/>
    </xf>
    <xf numFmtId="0" fontId="2" fillId="0" borderId="28" xfId="11" applyFont="1" applyBorder="1"/>
    <xf numFmtId="0" fontId="2" fillId="0" borderId="30" xfId="11" applyFont="1" applyBorder="1"/>
    <xf numFmtId="0" fontId="2" fillId="0" borderId="31" xfId="11" applyFont="1" applyBorder="1"/>
    <xf numFmtId="0" fontId="7" fillId="0" borderId="58" xfId="5" applyFont="1" applyBorder="1" applyAlignment="1">
      <alignment horizontal="center" vertical="center" wrapText="1"/>
    </xf>
    <xf numFmtId="0" fontId="7" fillId="0" borderId="38" xfId="5" applyFont="1" applyBorder="1" applyAlignment="1">
      <alignment horizontal="center" vertical="center" wrapText="1"/>
    </xf>
    <xf numFmtId="49" fontId="2" fillId="0" borderId="46" xfId="5" applyNumberFormat="1" applyFont="1" applyBorder="1" applyAlignment="1">
      <alignment horizontal="center" vertical="center"/>
    </xf>
    <xf numFmtId="0" fontId="2" fillId="0" borderId="25" xfId="5" applyFont="1" applyBorder="1" applyAlignment="1">
      <alignment horizontal="left" vertical="center" wrapText="1"/>
    </xf>
    <xf numFmtId="0" fontId="2" fillId="0" borderId="58" xfId="5" applyFont="1" applyFill="1" applyBorder="1" applyAlignment="1">
      <alignment horizontal="center" vertical="center"/>
    </xf>
    <xf numFmtId="0" fontId="2" fillId="0" borderId="49" xfId="5" applyFont="1" applyFill="1" applyBorder="1" applyAlignment="1">
      <alignment horizontal="center" vertical="center"/>
    </xf>
    <xf numFmtId="49" fontId="2" fillId="0" borderId="52" xfId="5" applyNumberFormat="1" applyFont="1" applyBorder="1" applyAlignment="1">
      <alignment horizontal="center" vertical="center"/>
    </xf>
    <xf numFmtId="0" fontId="2" fillId="0" borderId="22" xfId="5" applyFont="1" applyBorder="1" applyAlignment="1">
      <alignment horizontal="left" vertical="center" wrapText="1"/>
    </xf>
    <xf numFmtId="0" fontId="2" fillId="0" borderId="9" xfId="5" applyFont="1" applyFill="1" applyBorder="1" applyAlignment="1">
      <alignment horizontal="center" vertical="center"/>
    </xf>
    <xf numFmtId="49" fontId="2" fillId="0" borderId="54" xfId="5" applyNumberFormat="1" applyFont="1" applyBorder="1" applyAlignment="1">
      <alignment horizontal="center" vertical="center"/>
    </xf>
    <xf numFmtId="0" fontId="2" fillId="0" borderId="3" xfId="5" applyFont="1" applyFill="1" applyBorder="1" applyAlignment="1">
      <alignment horizontal="center" vertical="center"/>
    </xf>
    <xf numFmtId="0" fontId="2" fillId="0" borderId="38" xfId="5" applyFont="1" applyFill="1" applyBorder="1" applyAlignment="1">
      <alignment horizontal="center" vertical="center"/>
    </xf>
    <xf numFmtId="0" fontId="23" fillId="0" borderId="0" xfId="5" applyFont="1" applyAlignment="1">
      <alignment horizontal="center" wrapText="1"/>
    </xf>
    <xf numFmtId="0" fontId="25" fillId="0" borderId="41" xfId="5" applyNumberFormat="1" applyFont="1" applyBorder="1" applyAlignment="1">
      <alignment horizontal="center" vertical="center" wrapText="1"/>
    </xf>
    <xf numFmtId="0" fontId="25" fillId="0" borderId="36" xfId="5" applyNumberFormat="1" applyFont="1" applyBorder="1" applyAlignment="1">
      <alignment horizontal="center" vertical="center" wrapText="1"/>
    </xf>
    <xf numFmtId="0" fontId="25" fillId="0" borderId="42" xfId="5" applyFont="1" applyFill="1" applyBorder="1" applyAlignment="1">
      <alignment horizontal="center" vertical="center" wrapText="1"/>
    </xf>
    <xf numFmtId="0" fontId="25" fillId="0" borderId="37" xfId="5" applyFont="1" applyFill="1" applyBorder="1" applyAlignment="1">
      <alignment horizontal="center" vertical="center" wrapText="1"/>
    </xf>
    <xf numFmtId="0" fontId="25" fillId="0" borderId="32" xfId="5" applyFont="1" applyBorder="1" applyAlignment="1">
      <alignment horizontal="left" vertical="center"/>
    </xf>
    <xf numFmtId="0" fontId="25" fillId="0" borderId="45" xfId="5" applyFont="1" applyBorder="1" applyAlignment="1">
      <alignment horizontal="left" vertical="center"/>
    </xf>
    <xf numFmtId="49" fontId="2" fillId="0" borderId="52" xfId="4" applyNumberFormat="1" applyFont="1" applyFill="1" applyBorder="1" applyAlignment="1">
      <alignment horizontal="center" vertical="center" wrapText="1"/>
    </xf>
    <xf numFmtId="49" fontId="2" fillId="0" borderId="46" xfId="4" applyNumberFormat="1" applyFont="1" applyFill="1" applyBorder="1" applyAlignment="1">
      <alignment horizontal="center" vertical="center" wrapText="1"/>
    </xf>
    <xf numFmtId="0" fontId="2" fillId="0" borderId="22" xfId="4" applyFont="1" applyBorder="1" applyAlignment="1">
      <alignment horizontal="left" vertical="center" wrapText="1"/>
    </xf>
    <xf numFmtId="0" fontId="2" fillId="0" borderId="25" xfId="4" applyFont="1" applyBorder="1" applyAlignment="1">
      <alignment horizontal="left" vertical="center" wrapText="1"/>
    </xf>
    <xf numFmtId="0" fontId="7" fillId="0" borderId="51" xfId="5" applyFont="1" applyBorder="1" applyAlignment="1">
      <alignment horizontal="center" vertical="center" wrapText="1"/>
    </xf>
    <xf numFmtId="0" fontId="7" fillId="0" borderId="29" xfId="5" applyFont="1" applyBorder="1" applyAlignment="1">
      <alignment horizontal="center" vertical="center" wrapText="1"/>
    </xf>
    <xf numFmtId="0" fontId="7" fillId="2" borderId="27" xfId="5" applyFont="1" applyFill="1" applyBorder="1" applyAlignment="1">
      <alignment horizontal="center" vertical="center" wrapText="1"/>
    </xf>
    <xf numFmtId="0" fontId="7" fillId="2" borderId="2" xfId="5" applyFont="1" applyFill="1" applyBorder="1" applyAlignment="1">
      <alignment horizontal="center" vertical="center" wrapText="1"/>
    </xf>
    <xf numFmtId="0" fontId="7" fillId="2" borderId="30" xfId="5" applyFont="1" applyFill="1" applyBorder="1" applyAlignment="1">
      <alignment horizontal="center" vertical="center" wrapText="1"/>
    </xf>
    <xf numFmtId="0" fontId="7" fillId="2" borderId="44" xfId="5" applyFont="1" applyFill="1" applyBorder="1" applyAlignment="1">
      <alignment horizontal="center" vertical="center" wrapText="1"/>
    </xf>
    <xf numFmtId="0" fontId="7" fillId="2" borderId="17" xfId="5" applyFont="1" applyFill="1" applyBorder="1" applyAlignment="1">
      <alignment horizontal="center" vertical="center" wrapText="1"/>
    </xf>
    <xf numFmtId="0" fontId="7" fillId="2" borderId="56" xfId="5" applyFont="1" applyFill="1" applyBorder="1" applyAlignment="1">
      <alignment horizontal="center" vertical="center" wrapText="1"/>
    </xf>
    <xf numFmtId="1" fontId="7" fillId="0" borderId="9" xfId="5" applyNumberFormat="1" applyFont="1" applyFill="1" applyBorder="1" applyAlignment="1">
      <alignment horizontal="center" vertical="center" wrapText="1"/>
    </xf>
    <xf numFmtId="1" fontId="7" fillId="0" borderId="38" xfId="5" applyNumberFormat="1" applyFont="1" applyFill="1" applyBorder="1" applyAlignment="1">
      <alignment horizontal="center" vertical="center" wrapText="1"/>
    </xf>
    <xf numFmtId="49" fontId="2" fillId="0" borderId="54" xfId="4" applyNumberFormat="1" applyFont="1" applyFill="1" applyBorder="1" applyAlignment="1">
      <alignment horizontal="center" vertical="center" wrapText="1"/>
    </xf>
    <xf numFmtId="0" fontId="2" fillId="0" borderId="13" xfId="4" applyFont="1" applyBorder="1" applyAlignment="1">
      <alignment horizontal="left" vertical="center" wrapText="1"/>
    </xf>
    <xf numFmtId="0" fontId="2" fillId="0" borderId="17" xfId="15" applyFont="1" applyFill="1" applyBorder="1" applyAlignment="1">
      <alignment vertical="center" wrapText="1"/>
    </xf>
    <xf numFmtId="0" fontId="7" fillId="0" borderId="0" xfId="5" applyFont="1" applyAlignment="1">
      <alignment horizontal="center" wrapText="1"/>
    </xf>
    <xf numFmtId="0" fontId="2" fillId="0" borderId="28" xfId="16" applyFont="1" applyBorder="1"/>
    <xf numFmtId="0" fontId="2" fillId="0" borderId="30" xfId="16" applyFont="1" applyBorder="1"/>
    <xf numFmtId="0" fontId="2" fillId="0" borderId="31" xfId="16" applyFont="1" applyBorder="1"/>
    <xf numFmtId="0" fontId="2" fillId="0" borderId="44" xfId="15" applyFont="1" applyFill="1" applyBorder="1" applyAlignment="1">
      <alignment vertical="center" wrapText="1"/>
    </xf>
    <xf numFmtId="0" fontId="2" fillId="0" borderId="22" xfId="15" applyFont="1" applyFill="1" applyBorder="1" applyAlignment="1">
      <alignment vertical="center" wrapText="1"/>
    </xf>
    <xf numFmtId="0" fontId="2" fillId="0" borderId="46" xfId="4" applyFont="1" applyBorder="1" applyAlignment="1">
      <alignment horizontal="center" vertical="center"/>
    </xf>
    <xf numFmtId="0" fontId="2" fillId="0" borderId="42" xfId="5" applyFont="1" applyBorder="1" applyAlignment="1">
      <alignment vertical="center" wrapText="1"/>
    </xf>
    <xf numFmtId="0" fontId="2" fillId="0" borderId="25" xfId="4" applyFont="1" applyBorder="1" applyAlignment="1">
      <alignment vertical="center" wrapText="1"/>
    </xf>
    <xf numFmtId="0" fontId="2" fillId="0" borderId="54" xfId="4" applyFont="1" applyBorder="1" applyAlignment="1">
      <alignment horizontal="center" vertical="center"/>
    </xf>
    <xf numFmtId="0" fontId="2" fillId="0" borderId="22" xfId="5" applyFont="1" applyBorder="1" applyAlignment="1">
      <alignment vertical="center" wrapText="1"/>
    </xf>
    <xf numFmtId="0" fontId="2" fillId="0" borderId="13" xfId="4" applyFont="1" applyBorder="1" applyAlignment="1">
      <alignment vertical="center" wrapText="1"/>
    </xf>
    <xf numFmtId="49" fontId="2" fillId="0" borderId="58" xfId="5" applyNumberFormat="1" applyFont="1" applyBorder="1" applyAlignment="1">
      <alignment horizontal="center" vertical="center"/>
    </xf>
    <xf numFmtId="0" fontId="2" fillId="0" borderId="49" xfId="4" applyFont="1" applyBorder="1" applyAlignment="1">
      <alignment horizontal="center" vertical="center"/>
    </xf>
    <xf numFmtId="49" fontId="2" fillId="0" borderId="9" xfId="5" applyNumberFormat="1" applyFont="1" applyBorder="1" applyAlignment="1">
      <alignment horizontal="center" vertical="center"/>
    </xf>
    <xf numFmtId="0" fontId="2" fillId="0" borderId="3" xfId="4" applyFont="1" applyBorder="1" applyAlignment="1">
      <alignment horizontal="center" vertical="center"/>
    </xf>
    <xf numFmtId="0" fontId="2" fillId="0" borderId="13" xfId="5" applyFont="1" applyBorder="1" applyAlignment="1">
      <alignment vertical="center" wrapText="1"/>
    </xf>
    <xf numFmtId="49" fontId="2" fillId="0" borderId="3" xfId="5" applyNumberFormat="1" applyFont="1" applyBorder="1" applyAlignment="1">
      <alignment horizontal="center" vertical="center"/>
    </xf>
    <xf numFmtId="0" fontId="2" fillId="0" borderId="3" xfId="4" applyFont="1" applyBorder="1" applyAlignment="1">
      <alignment horizontal="justify" vertical="center" wrapText="1"/>
    </xf>
    <xf numFmtId="0" fontId="7" fillId="0" borderId="19" xfId="4" applyNumberFormat="1" applyFont="1" applyFill="1" applyBorder="1" applyAlignment="1" applyProtection="1">
      <alignment horizontal="left" vertical="center"/>
      <protection hidden="1"/>
    </xf>
    <xf numFmtId="0" fontId="7" fillId="0" borderId="34" xfId="4" applyNumberFormat="1" applyFont="1" applyFill="1" applyBorder="1" applyAlignment="1" applyProtection="1">
      <alignment horizontal="left" vertical="center"/>
      <protection hidden="1"/>
    </xf>
  </cellXfs>
  <cellStyles count="18">
    <cellStyle name="Normální" xfId="0" builtinId="0"/>
    <cellStyle name="Normální 2" xfId="4"/>
    <cellStyle name="Normální 2 2" xfId="11"/>
    <cellStyle name="Normální 3" xfId="3"/>
    <cellStyle name="normální_15 bar" xfId="17"/>
    <cellStyle name="normální_List1" xfId="5"/>
    <cellStyle name="normální_PO příspěvek na provoz 2007" xfId="13"/>
    <cellStyle name="normální_Příloha č  3 - závazné ukazatele" xfId="8"/>
    <cellStyle name="normální_Příloha č  3 - závazné ukazatele_odesl" xfId="14"/>
    <cellStyle name="normální_Rozpočet 19112013 2" xfId="1"/>
    <cellStyle name="normální_Sestava - rozpočet - 04112011 2" xfId="2"/>
    <cellStyle name="normální_SOC - závazné ukazatele_doplnění" xfId="10"/>
    <cellStyle name="normální_ZDR - závazné ukazatele" xfId="16"/>
    <cellStyle name="normální_ZU - DOPRAVA" xfId="6"/>
    <cellStyle name="normální_ZU - KULTURA" xfId="7"/>
    <cellStyle name="normální_ZU - SOCKA - opravený" xfId="9"/>
    <cellStyle name="normální_ZU - ŠKOLSTVÍ - opravený" xfId="12"/>
    <cellStyle name="normální_ZU - ZDRAVOTNICTVÍ"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usernames" Target="revisions/userNames.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6312F42-29CD-4451-88BF-34C577411A53}">
  <header guid="{F6312F42-29CD-4451-88BF-34C577411A53}" dateTime="2015-12-02T12:23:09" maxSheetId="21" userName="Metelka Tomáš" r:id="rId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4"/>
  <sheetViews>
    <sheetView showGridLines="0" tabSelected="1" topLeftCell="A2" workbookViewId="0">
      <selection activeCell="H7" sqref="H7"/>
    </sheetView>
  </sheetViews>
  <sheetFormatPr defaultRowHeight="12.75" x14ac:dyDescent="0.2"/>
  <cols>
    <col min="1" max="1" width="0.140625" customWidth="1"/>
    <col min="2" max="2" width="4.7109375" customWidth="1"/>
    <col min="3" max="3" width="8.7109375" customWidth="1"/>
    <col min="4" max="4" width="48.7109375" customWidth="1"/>
    <col min="5" max="5" width="16.28515625" customWidth="1"/>
  </cols>
  <sheetData>
    <row r="1" spans="2:6" hidden="1" x14ac:dyDescent="0.2"/>
    <row r="2" spans="2:6" ht="16.5" customHeight="1" x14ac:dyDescent="0.2">
      <c r="B2" s="340" t="s">
        <v>1379</v>
      </c>
      <c r="C2" s="341"/>
      <c r="D2" s="342"/>
      <c r="E2" s="3"/>
    </row>
    <row r="3" spans="2:6" x14ac:dyDescent="0.2">
      <c r="B3" s="2" t="s">
        <v>1353</v>
      </c>
      <c r="C3" s="2"/>
      <c r="D3" s="2"/>
      <c r="E3" s="3"/>
    </row>
    <row r="4" spans="2:6" x14ac:dyDescent="0.2">
      <c r="B4" s="2"/>
      <c r="C4" s="2"/>
      <c r="D4" s="2" t="s">
        <v>714</v>
      </c>
      <c r="E4" s="13"/>
    </row>
    <row r="5" spans="2:6" x14ac:dyDescent="0.2">
      <c r="B5" s="2"/>
      <c r="C5" s="2"/>
      <c r="D5" s="2"/>
      <c r="E5" s="13"/>
    </row>
    <row r="6" spans="2:6" x14ac:dyDescent="0.2">
      <c r="B6" s="2"/>
      <c r="C6" s="2"/>
      <c r="D6" s="2"/>
      <c r="E6" s="13"/>
    </row>
    <row r="7" spans="2:6" x14ac:dyDescent="0.2">
      <c r="B7" s="2"/>
      <c r="C7" s="2"/>
      <c r="D7" s="2"/>
      <c r="E7" s="13"/>
    </row>
    <row r="8" spans="2:6" x14ac:dyDescent="0.2">
      <c r="B8" s="12"/>
      <c r="C8" s="12"/>
      <c r="D8" s="2"/>
      <c r="E8" s="13"/>
    </row>
    <row r="9" spans="2:6" ht="22.5" customHeight="1" x14ac:dyDescent="0.2">
      <c r="B9" s="345" t="s">
        <v>1358</v>
      </c>
      <c r="C9" s="345"/>
      <c r="D9" s="345"/>
      <c r="E9" s="345"/>
      <c r="F9" s="345"/>
    </row>
    <row r="10" spans="2:6" ht="22.5" customHeight="1" x14ac:dyDescent="0.2">
      <c r="B10" s="345" t="s">
        <v>1</v>
      </c>
      <c r="C10" s="345"/>
      <c r="D10" s="345"/>
      <c r="E10" s="345"/>
      <c r="F10" s="345"/>
    </row>
    <row r="11" spans="2:6" x14ac:dyDescent="0.2">
      <c r="B11" s="12"/>
      <c r="C11" s="12"/>
      <c r="D11" s="2"/>
      <c r="E11" s="13"/>
    </row>
    <row r="12" spans="2:6" x14ac:dyDescent="0.2">
      <c r="B12" s="12"/>
      <c r="C12" s="12"/>
      <c r="D12" s="2"/>
      <c r="E12" s="13"/>
    </row>
    <row r="13" spans="2:6" x14ac:dyDescent="0.2">
      <c r="B13" s="12"/>
      <c r="C13" s="12"/>
      <c r="D13" s="2"/>
      <c r="E13" s="13"/>
    </row>
    <row r="14" spans="2:6" x14ac:dyDescent="0.2">
      <c r="B14" s="12"/>
      <c r="C14" s="12"/>
      <c r="D14" s="2"/>
      <c r="E14" s="13"/>
    </row>
    <row r="15" spans="2:6" x14ac:dyDescent="0.2">
      <c r="B15" s="12"/>
      <c r="C15" s="12"/>
      <c r="D15" s="2"/>
      <c r="E15" s="13"/>
    </row>
    <row r="16" spans="2:6" x14ac:dyDescent="0.2">
      <c r="B16" s="12"/>
      <c r="C16" s="12"/>
      <c r="D16" s="2"/>
      <c r="E16" s="13"/>
    </row>
    <row r="17" spans="2:6" x14ac:dyDescent="0.2">
      <c r="B17" s="12"/>
      <c r="C17" s="12"/>
      <c r="D17" s="2"/>
      <c r="E17" s="13"/>
    </row>
    <row r="18" spans="2:6" ht="24" customHeight="1" x14ac:dyDescent="0.2">
      <c r="B18" s="12"/>
      <c r="C18" s="12"/>
      <c r="D18" s="2"/>
      <c r="E18" s="13"/>
      <c r="F18" s="91" t="s">
        <v>875</v>
      </c>
    </row>
    <row r="19" spans="2:6" ht="30" customHeight="1" x14ac:dyDescent="0.2">
      <c r="B19" s="55" t="s">
        <v>715</v>
      </c>
      <c r="C19" s="343" t="s">
        <v>716</v>
      </c>
      <c r="D19" s="344"/>
      <c r="E19" s="344"/>
      <c r="F19" s="93">
        <v>2</v>
      </c>
    </row>
    <row r="20" spans="2:6" ht="15" x14ac:dyDescent="0.2">
      <c r="B20" s="12"/>
      <c r="C20" s="12"/>
      <c r="D20" s="2"/>
      <c r="E20" s="13"/>
      <c r="F20" s="93"/>
    </row>
    <row r="21" spans="2:6" ht="30" customHeight="1" x14ac:dyDescent="0.2">
      <c r="B21" s="55" t="s">
        <v>717</v>
      </c>
      <c r="C21" s="343" t="s">
        <v>718</v>
      </c>
      <c r="D21" s="344"/>
      <c r="E21" s="344"/>
      <c r="F21" s="93">
        <v>3</v>
      </c>
    </row>
    <row r="22" spans="2:6" ht="15" x14ac:dyDescent="0.2">
      <c r="B22" s="12"/>
      <c r="C22" s="12"/>
      <c r="D22" s="2"/>
      <c r="E22" s="13"/>
      <c r="F22" s="93"/>
    </row>
    <row r="23" spans="2:6" ht="30" customHeight="1" x14ac:dyDescent="0.2">
      <c r="B23" s="55" t="s">
        <v>719</v>
      </c>
      <c r="C23" s="343" t="s">
        <v>720</v>
      </c>
      <c r="D23" s="344"/>
      <c r="E23" s="344"/>
      <c r="F23" s="93">
        <v>6</v>
      </c>
    </row>
    <row r="24" spans="2:6" ht="15" x14ac:dyDescent="0.2">
      <c r="B24" s="12"/>
      <c r="C24" s="12"/>
      <c r="D24" s="2"/>
      <c r="E24" s="13"/>
      <c r="F24" s="93"/>
    </row>
    <row r="25" spans="2:6" ht="30" customHeight="1" x14ac:dyDescent="0.2">
      <c r="B25" s="55" t="s">
        <v>721</v>
      </c>
      <c r="C25" s="343" t="s">
        <v>722</v>
      </c>
      <c r="D25" s="344"/>
      <c r="E25" s="344"/>
      <c r="F25" s="93">
        <v>6</v>
      </c>
    </row>
    <row r="26" spans="2:6" ht="15" x14ac:dyDescent="0.2">
      <c r="B26" s="12"/>
      <c r="C26" s="12"/>
      <c r="D26" s="2"/>
      <c r="E26" s="13"/>
      <c r="F26" s="94"/>
    </row>
    <row r="27" spans="2:6" ht="30" customHeight="1" x14ac:dyDescent="0.2">
      <c r="B27" s="55" t="s">
        <v>723</v>
      </c>
      <c r="C27" s="343" t="s">
        <v>724</v>
      </c>
      <c r="D27" s="344"/>
      <c r="E27" s="344"/>
      <c r="F27" s="93">
        <v>31</v>
      </c>
    </row>
    <row r="28" spans="2:6" ht="15" x14ac:dyDescent="0.2">
      <c r="B28" s="12"/>
      <c r="C28" s="12"/>
      <c r="D28" s="2"/>
      <c r="E28" s="13"/>
      <c r="F28" s="93"/>
    </row>
    <row r="29" spans="2:6" ht="30" customHeight="1" x14ac:dyDescent="0.2">
      <c r="B29" s="55" t="s">
        <v>725</v>
      </c>
      <c r="C29" s="343" t="s">
        <v>11</v>
      </c>
      <c r="D29" s="344"/>
      <c r="E29" s="344"/>
      <c r="F29" s="93">
        <v>42</v>
      </c>
    </row>
    <row r="30" spans="2:6" ht="15" x14ac:dyDescent="0.2">
      <c r="B30" s="12"/>
      <c r="C30" s="12"/>
      <c r="D30" s="2"/>
      <c r="E30" s="13"/>
      <c r="F30" s="93"/>
    </row>
    <row r="31" spans="2:6" ht="30" customHeight="1" x14ac:dyDescent="0.2">
      <c r="B31" s="55" t="s">
        <v>726</v>
      </c>
      <c r="C31" s="343" t="s">
        <v>1355</v>
      </c>
      <c r="D31" s="344"/>
      <c r="E31" s="344"/>
      <c r="F31" s="93">
        <v>43</v>
      </c>
    </row>
    <row r="32" spans="2:6" ht="15" x14ac:dyDescent="0.2">
      <c r="B32" s="12"/>
      <c r="C32" s="12"/>
      <c r="D32" s="2"/>
      <c r="E32" s="13"/>
      <c r="F32" s="94"/>
    </row>
    <row r="33" spans="2:6" ht="30" customHeight="1" x14ac:dyDescent="0.2">
      <c r="B33" s="55" t="s">
        <v>727</v>
      </c>
      <c r="C33" s="343" t="s">
        <v>876</v>
      </c>
      <c r="D33" s="344"/>
      <c r="E33" s="344"/>
      <c r="F33" s="93">
        <v>65</v>
      </c>
    </row>
    <row r="34" spans="2:6" x14ac:dyDescent="0.2">
      <c r="B34" s="12"/>
      <c r="C34" s="12"/>
      <c r="D34" s="2"/>
      <c r="E34" s="13"/>
    </row>
  </sheetData>
  <customSheetViews>
    <customSheetView guid="{72958AFE-462B-4821-9CB1-6F26C5AA230B}" showGridLines="0" fitToPage="1" hiddenRows="1" topLeftCell="A2">
      <selection activeCell="H7" sqref="H7"/>
      <pageMargins left="0.70866141732283472" right="0.70866141732283472" top="0.78740157480314965" bottom="0.78740157480314965" header="0.31496062992125984" footer="0.31496062992125984"/>
      <pageSetup paperSize="9" fitToHeight="0" orientation="portrait" r:id="rId1"/>
    </customSheetView>
  </customSheetViews>
  <mergeCells count="10">
    <mergeCell ref="C19:E19"/>
    <mergeCell ref="C21:E21"/>
    <mergeCell ref="C23:E23"/>
    <mergeCell ref="B9:F9"/>
    <mergeCell ref="B10:F10"/>
    <mergeCell ref="C27:E27"/>
    <mergeCell ref="C29:E29"/>
    <mergeCell ref="C31:E31"/>
    <mergeCell ref="C33:E33"/>
    <mergeCell ref="C25:E25"/>
  </mergeCells>
  <pageMargins left="0.70866141732283472" right="0.70866141732283472" top="0.78740157480314965" bottom="0.78740157480314965" header="0.31496062992125984" footer="0.31496062992125984"/>
  <pageSetup paperSize="9"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zoomScaleNormal="100" zoomScaleSheetLayoutView="100" workbookViewId="0">
      <selection activeCell="E2" sqref="E2"/>
    </sheetView>
  </sheetViews>
  <sheetFormatPr defaultRowHeight="12.75" x14ac:dyDescent="0.2"/>
  <cols>
    <col min="1" max="1" width="10.7109375" style="109" customWidth="1"/>
    <col min="2" max="2" width="53.5703125" style="109" customWidth="1"/>
    <col min="3" max="3" width="49.28515625" style="109" customWidth="1"/>
    <col min="4" max="4" width="23.140625" style="109" customWidth="1"/>
    <col min="5" max="16384" width="9.140625" style="109"/>
  </cols>
  <sheetData>
    <row r="1" spans="1:6" ht="18" customHeight="1" x14ac:dyDescent="0.2">
      <c r="A1" s="369" t="s">
        <v>897</v>
      </c>
      <c r="B1" s="369"/>
      <c r="C1" s="369"/>
      <c r="D1" s="369"/>
      <c r="E1" s="108"/>
      <c r="F1" s="108"/>
    </row>
    <row r="2" spans="1:6" ht="15" customHeight="1" thickBot="1" x14ac:dyDescent="0.25">
      <c r="A2" s="110"/>
      <c r="B2" s="108"/>
      <c r="C2" s="111"/>
      <c r="D2" s="112"/>
      <c r="E2" s="108"/>
      <c r="F2" s="108"/>
    </row>
    <row r="3" spans="1:6" ht="17.25" customHeight="1" x14ac:dyDescent="0.2">
      <c r="A3" s="370" t="s">
        <v>898</v>
      </c>
      <c r="B3" s="372" t="s">
        <v>899</v>
      </c>
      <c r="C3" s="373"/>
      <c r="D3" s="113" t="s">
        <v>900</v>
      </c>
      <c r="E3" s="114"/>
      <c r="F3" s="114"/>
    </row>
    <row r="4" spans="1:6" ht="42" customHeight="1" thickBot="1" x14ac:dyDescent="0.25">
      <c r="A4" s="371"/>
      <c r="B4" s="374"/>
      <c r="C4" s="375"/>
      <c r="D4" s="115" t="s">
        <v>901</v>
      </c>
      <c r="E4" s="108"/>
      <c r="F4" s="108"/>
    </row>
    <row r="5" spans="1:6" ht="16.5" customHeight="1" thickBot="1" x14ac:dyDescent="0.25">
      <c r="A5" s="116" t="s">
        <v>902</v>
      </c>
      <c r="B5" s="376" t="s">
        <v>903</v>
      </c>
      <c r="C5" s="377"/>
      <c r="D5" s="117">
        <f>563900+50000</f>
        <v>613900</v>
      </c>
      <c r="E5" s="118"/>
      <c r="F5" s="118"/>
    </row>
    <row r="6" spans="1:6" ht="16.5" customHeight="1" thickBot="1" x14ac:dyDescent="0.25">
      <c r="A6" s="378" t="s">
        <v>904</v>
      </c>
      <c r="B6" s="379"/>
      <c r="C6" s="379"/>
      <c r="D6" s="119">
        <f>SUM(D5)</f>
        <v>613900</v>
      </c>
      <c r="E6" s="118"/>
      <c r="F6" s="118"/>
    </row>
    <row r="7" spans="1:6" ht="16.5" customHeight="1" thickBot="1" x14ac:dyDescent="0.25">
      <c r="A7" s="120" t="s">
        <v>905</v>
      </c>
      <c r="B7" s="121"/>
      <c r="C7" s="122"/>
      <c r="D7" s="123"/>
      <c r="E7" s="118"/>
      <c r="F7" s="124"/>
    </row>
    <row r="8" spans="1:6" ht="17.25" customHeight="1" x14ac:dyDescent="0.2">
      <c r="A8" s="363" t="s">
        <v>898</v>
      </c>
      <c r="B8" s="365" t="s">
        <v>899</v>
      </c>
      <c r="C8" s="367" t="s">
        <v>906</v>
      </c>
      <c r="D8" s="125" t="s">
        <v>900</v>
      </c>
      <c r="E8" s="118"/>
      <c r="F8" s="124"/>
    </row>
    <row r="9" spans="1:6" ht="42" customHeight="1" thickBot="1" x14ac:dyDescent="0.25">
      <c r="A9" s="364"/>
      <c r="B9" s="366"/>
      <c r="C9" s="368"/>
      <c r="D9" s="126" t="s">
        <v>907</v>
      </c>
      <c r="E9" s="118"/>
      <c r="F9" s="124"/>
    </row>
    <row r="10" spans="1:6" ht="15.75" customHeight="1" x14ac:dyDescent="0.2">
      <c r="A10" s="386" t="s">
        <v>902</v>
      </c>
      <c r="B10" s="382" t="s">
        <v>903</v>
      </c>
      <c r="C10" s="127" t="s">
        <v>908</v>
      </c>
      <c r="D10" s="128">
        <v>180000</v>
      </c>
      <c r="E10" s="118"/>
      <c r="F10" s="124"/>
    </row>
    <row r="11" spans="1:6" ht="15.75" customHeight="1" thickBot="1" x14ac:dyDescent="0.25">
      <c r="A11" s="387"/>
      <c r="B11" s="388"/>
      <c r="C11" s="129" t="s">
        <v>909</v>
      </c>
      <c r="D11" s="130">
        <v>50000</v>
      </c>
      <c r="E11" s="118"/>
      <c r="F11" s="124"/>
    </row>
    <row r="12" spans="1:6" ht="16.5" customHeight="1" thickBot="1" x14ac:dyDescent="0.25">
      <c r="A12" s="389" t="s">
        <v>904</v>
      </c>
      <c r="B12" s="390"/>
      <c r="C12" s="391"/>
      <c r="D12" s="131">
        <f>SUM(D10:D11)</f>
        <v>230000</v>
      </c>
      <c r="E12" s="118"/>
      <c r="F12" s="124"/>
    </row>
    <row r="13" spans="1:6" ht="15" customHeight="1" x14ac:dyDescent="0.2">
      <c r="A13" s="132"/>
      <c r="B13" s="132"/>
      <c r="C13" s="132"/>
      <c r="D13" s="133"/>
      <c r="E13" s="118"/>
      <c r="F13" s="124"/>
    </row>
    <row r="14" spans="1:6" ht="15" customHeight="1" thickBot="1" x14ac:dyDescent="0.25">
      <c r="A14" s="134"/>
      <c r="B14" s="135"/>
      <c r="C14" s="135"/>
      <c r="D14" s="136"/>
      <c r="E14" s="135"/>
      <c r="F14" s="135"/>
    </row>
    <row r="15" spans="1:6" ht="17.25" customHeight="1" x14ac:dyDescent="0.2">
      <c r="A15" s="392" t="s">
        <v>898</v>
      </c>
      <c r="B15" s="365" t="s">
        <v>899</v>
      </c>
      <c r="C15" s="372" t="s">
        <v>906</v>
      </c>
      <c r="D15" s="137" t="s">
        <v>900</v>
      </c>
      <c r="E15" s="118"/>
      <c r="F15" s="118"/>
    </row>
    <row r="16" spans="1:6" ht="54.75" customHeight="1" thickBot="1" x14ac:dyDescent="0.25">
      <c r="A16" s="393"/>
      <c r="B16" s="366"/>
      <c r="C16" s="394"/>
      <c r="D16" s="115" t="s">
        <v>910</v>
      </c>
      <c r="E16" s="118"/>
      <c r="F16" s="118"/>
    </row>
    <row r="17" spans="1:6" ht="15.75" customHeight="1" x14ac:dyDescent="0.2">
      <c r="A17" s="380" t="s">
        <v>902</v>
      </c>
      <c r="B17" s="382" t="s">
        <v>903</v>
      </c>
      <c r="C17" s="138" t="s">
        <v>911</v>
      </c>
      <c r="D17" s="139">
        <v>30000</v>
      </c>
      <c r="E17" s="118"/>
      <c r="F17" s="118"/>
    </row>
    <row r="18" spans="1:6" ht="15.75" customHeight="1" thickBot="1" x14ac:dyDescent="0.25">
      <c r="A18" s="381"/>
      <c r="B18" s="383"/>
      <c r="C18" s="140" t="s">
        <v>912</v>
      </c>
      <c r="D18" s="141">
        <v>11083</v>
      </c>
      <c r="E18" s="118"/>
      <c r="F18" s="118"/>
    </row>
    <row r="19" spans="1:6" ht="16.5" customHeight="1" thickBot="1" x14ac:dyDescent="0.25">
      <c r="A19" s="384" t="s">
        <v>904</v>
      </c>
      <c r="B19" s="385"/>
      <c r="C19" s="385"/>
      <c r="D19" s="142">
        <f>SUM(D17:D18)</f>
        <v>41083</v>
      </c>
      <c r="E19" s="118"/>
      <c r="F19" s="118"/>
    </row>
    <row r="20" spans="1:6" x14ac:dyDescent="0.2">
      <c r="A20" s="134"/>
      <c r="B20" s="135"/>
      <c r="C20" s="143"/>
      <c r="D20" s="136"/>
      <c r="E20" s="118"/>
      <c r="F20" s="118"/>
    </row>
  </sheetData>
  <customSheetViews>
    <customSheetView guid="{72958AFE-462B-4821-9CB1-6F26C5AA230B}" fitToPage="1">
      <selection activeCell="E2" sqref="E2"/>
      <pageMargins left="0.78740157480314965" right="0.78740157480314965" top="0.98425196850393704" bottom="0.59055118110236227" header="0.51181102362204722" footer="0.31496062992125984"/>
      <pageSetup paperSize="9" scale="96" firstPageNumber="44" fitToHeight="0" orientation="landscape" useFirstPageNumber="1" r:id="rId1"/>
      <headerFooter alignWithMargins="0">
        <oddHeader>&amp;L&amp;"Tahoma,Kurzíva"&amp;9Návrh rozpočtu na rok 2016
Příloha č. 3&amp;R&amp;"Tahoma,Kurzíva"&amp;9Tabulka č. 1: Závazné ukazatele pro příspěvkovou organizaci v odvětví dopravy</oddHeader>
        <oddFooter>&amp;C&amp;"Tahoma,Obyčejné"&amp;P</oddFooter>
      </headerFooter>
    </customSheetView>
  </customSheetViews>
  <mergeCells count="17">
    <mergeCell ref="A17:A18"/>
    <mergeCell ref="B17:B18"/>
    <mergeCell ref="A19:C19"/>
    <mergeCell ref="A10:A11"/>
    <mergeCell ref="B10:B11"/>
    <mergeCell ref="A12:C12"/>
    <mergeCell ref="A15:A16"/>
    <mergeCell ref="B15:B16"/>
    <mergeCell ref="C15:C16"/>
    <mergeCell ref="A8:A9"/>
    <mergeCell ref="B8:B9"/>
    <mergeCell ref="C8:C9"/>
    <mergeCell ref="A1:D1"/>
    <mergeCell ref="A3:A4"/>
    <mergeCell ref="B3:C4"/>
    <mergeCell ref="B5:C5"/>
    <mergeCell ref="A6:C6"/>
  </mergeCells>
  <pageMargins left="0.78740157480314965" right="0.78740157480314965" top="0.98425196850393704" bottom="0.59055118110236227" header="0.51181102362204722" footer="0.31496062992125984"/>
  <pageSetup paperSize="9" scale="96" firstPageNumber="44" fitToHeight="0" orientation="landscape" useFirstPageNumber="1" r:id="rId2"/>
  <headerFooter alignWithMargins="0">
    <oddHeader>&amp;L&amp;"Tahoma,Kurzíva"&amp;9Návrh rozpočtu na rok 2016
Příloha č. 3&amp;R&amp;"Tahoma,Kurzíva"&amp;9Tabulka č. 1: Závazné ukazatele pro příspěvkovou organizaci v odvětví dopravy</oddHeader>
    <oddFooter>&amp;C&amp;"Tahoma,Obyčejné"&amp;P</oddFooter>
  </headerFooter>
  <ignoredErrors>
    <ignoredError sqref="A5 A10 A17"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zoomScaleNormal="100" zoomScaleSheetLayoutView="100" workbookViewId="0">
      <selection activeCell="E2" sqref="E2"/>
    </sheetView>
  </sheetViews>
  <sheetFormatPr defaultRowHeight="12.75" x14ac:dyDescent="0.2"/>
  <cols>
    <col min="1" max="1" width="10.7109375" style="144" customWidth="1"/>
    <col min="2" max="2" width="55.140625" style="144" customWidth="1"/>
    <col min="3" max="3" width="50.7109375" style="144" customWidth="1"/>
    <col min="4" max="4" width="21.140625" style="144" customWidth="1"/>
    <col min="5" max="16384" width="9.140625" style="144"/>
  </cols>
  <sheetData>
    <row r="1" spans="1:6" ht="18" customHeight="1" x14ac:dyDescent="0.2">
      <c r="A1" s="369" t="s">
        <v>913</v>
      </c>
      <c r="B1" s="369"/>
      <c r="C1" s="369"/>
      <c r="D1" s="369"/>
      <c r="E1" s="108"/>
    </row>
    <row r="2" spans="1:6" ht="15" customHeight="1" thickBot="1" x14ac:dyDescent="0.25">
      <c r="A2" s="110"/>
      <c r="B2" s="108"/>
      <c r="C2" s="111"/>
      <c r="D2" s="112"/>
      <c r="E2" s="108"/>
    </row>
    <row r="3" spans="1:6" s="145" customFormat="1" ht="17.25" customHeight="1" x14ac:dyDescent="0.2">
      <c r="A3" s="370" t="s">
        <v>898</v>
      </c>
      <c r="B3" s="372" t="s">
        <v>899</v>
      </c>
      <c r="C3" s="395"/>
      <c r="D3" s="113" t="s">
        <v>900</v>
      </c>
      <c r="E3" s="114"/>
      <c r="F3" s="114"/>
    </row>
    <row r="4" spans="1:6" s="145" customFormat="1" ht="42" customHeight="1" thickBot="1" x14ac:dyDescent="0.25">
      <c r="A4" s="371"/>
      <c r="B4" s="396"/>
      <c r="C4" s="397"/>
      <c r="D4" s="115" t="s">
        <v>901</v>
      </c>
      <c r="E4" s="108"/>
      <c r="F4" s="108"/>
    </row>
    <row r="5" spans="1:6" s="149" customFormat="1" ht="15" customHeight="1" x14ac:dyDescent="0.2">
      <c r="A5" s="314" t="s">
        <v>914</v>
      </c>
      <c r="B5" s="398" t="s">
        <v>915</v>
      </c>
      <c r="C5" s="399"/>
      <c r="D5" s="147">
        <f>30551+160+1000+6000</f>
        <v>37711</v>
      </c>
      <c r="E5" s="148"/>
      <c r="F5" s="148"/>
    </row>
    <row r="6" spans="1:6" s="149" customFormat="1" ht="15" customHeight="1" x14ac:dyDescent="0.2">
      <c r="A6" s="307" t="s">
        <v>916</v>
      </c>
      <c r="B6" s="400" t="s">
        <v>917</v>
      </c>
      <c r="C6" s="401"/>
      <c r="D6" s="147">
        <f>21025+150</f>
        <v>21175</v>
      </c>
      <c r="E6" s="148"/>
      <c r="F6" s="148"/>
    </row>
    <row r="7" spans="1:6" s="149" customFormat="1" ht="15" customHeight="1" x14ac:dyDescent="0.2">
      <c r="A7" s="307" t="s">
        <v>918</v>
      </c>
      <c r="B7" s="400" t="s">
        <v>919</v>
      </c>
      <c r="C7" s="401"/>
      <c r="D7" s="147">
        <f>45580+400</f>
        <v>45980</v>
      </c>
      <c r="E7" s="148"/>
      <c r="F7" s="148"/>
    </row>
    <row r="8" spans="1:6" s="149" customFormat="1" ht="15" customHeight="1" x14ac:dyDescent="0.2">
      <c r="A8" s="307" t="s">
        <v>920</v>
      </c>
      <c r="B8" s="400" t="s">
        <v>921</v>
      </c>
      <c r="C8" s="402"/>
      <c r="D8" s="147">
        <f>30056+100+2500</f>
        <v>32656</v>
      </c>
      <c r="E8" s="148"/>
      <c r="F8" s="148"/>
    </row>
    <row r="9" spans="1:6" s="149" customFormat="1" ht="15" customHeight="1" x14ac:dyDescent="0.2">
      <c r="A9" s="307" t="s">
        <v>922</v>
      </c>
      <c r="B9" s="400" t="s">
        <v>923</v>
      </c>
      <c r="C9" s="402"/>
      <c r="D9" s="150">
        <f>22200+3550+1800+4170</f>
        <v>31720</v>
      </c>
      <c r="E9" s="148"/>
      <c r="F9" s="148"/>
    </row>
    <row r="10" spans="1:6" s="149" customFormat="1" ht="15" customHeight="1" x14ac:dyDescent="0.2">
      <c r="A10" s="151" t="s">
        <v>924</v>
      </c>
      <c r="B10" s="400" t="s">
        <v>925</v>
      </c>
      <c r="C10" s="401"/>
      <c r="D10" s="150">
        <f>16428+1000</f>
        <v>17428</v>
      </c>
      <c r="E10" s="148"/>
      <c r="F10" s="148"/>
    </row>
    <row r="11" spans="1:6" s="149" customFormat="1" ht="15" customHeight="1" thickBot="1" x14ac:dyDescent="0.25">
      <c r="A11" s="306" t="s">
        <v>926</v>
      </c>
      <c r="B11" s="403" t="s">
        <v>927</v>
      </c>
      <c r="C11" s="404"/>
      <c r="D11" s="150">
        <f>25632+1500+1500</f>
        <v>28632</v>
      </c>
      <c r="E11" s="148"/>
      <c r="F11" s="148"/>
    </row>
    <row r="12" spans="1:6" s="149" customFormat="1" ht="16.5" customHeight="1" thickBot="1" x14ac:dyDescent="0.25">
      <c r="A12" s="384" t="s">
        <v>904</v>
      </c>
      <c r="B12" s="385"/>
      <c r="C12" s="385"/>
      <c r="D12" s="152">
        <f>SUM(D5:D11)</f>
        <v>215302</v>
      </c>
      <c r="E12" s="148"/>
      <c r="F12" s="148"/>
    </row>
    <row r="13" spans="1:6" s="145" customFormat="1" ht="16.5" customHeight="1" thickBot="1" x14ac:dyDescent="0.25">
      <c r="A13" s="120" t="s">
        <v>905</v>
      </c>
      <c r="B13" s="121"/>
      <c r="C13" s="122"/>
      <c r="D13" s="123"/>
      <c r="E13" s="118"/>
      <c r="F13" s="153"/>
    </row>
    <row r="14" spans="1:6" s="145" customFormat="1" ht="17.25" customHeight="1" x14ac:dyDescent="0.2">
      <c r="A14" s="363" t="s">
        <v>898</v>
      </c>
      <c r="B14" s="365" t="s">
        <v>899</v>
      </c>
      <c r="C14" s="367" t="s">
        <v>906</v>
      </c>
      <c r="D14" s="125" t="s">
        <v>900</v>
      </c>
      <c r="E14" s="118"/>
      <c r="F14" s="153"/>
    </row>
    <row r="15" spans="1:6" s="145" customFormat="1" ht="42" customHeight="1" thickBot="1" x14ac:dyDescent="0.25">
      <c r="A15" s="364"/>
      <c r="B15" s="366"/>
      <c r="C15" s="368"/>
      <c r="D15" s="126" t="s">
        <v>907</v>
      </c>
      <c r="E15" s="118"/>
      <c r="F15" s="153"/>
    </row>
    <row r="16" spans="1:6" s="156" customFormat="1" ht="15.75" customHeight="1" x14ac:dyDescent="0.2">
      <c r="A16" s="405" t="s">
        <v>914</v>
      </c>
      <c r="B16" s="407" t="s">
        <v>915</v>
      </c>
      <c r="C16" s="309" t="s">
        <v>268</v>
      </c>
      <c r="D16" s="154">
        <v>1000</v>
      </c>
      <c r="E16" s="148"/>
      <c r="F16" s="155"/>
    </row>
    <row r="17" spans="1:6" s="156" customFormat="1" ht="27.75" customHeight="1" x14ac:dyDescent="0.2">
      <c r="A17" s="406"/>
      <c r="B17" s="408"/>
      <c r="C17" s="309" t="s">
        <v>928</v>
      </c>
      <c r="D17" s="154">
        <v>6000</v>
      </c>
      <c r="E17" s="148"/>
      <c r="F17" s="155"/>
    </row>
    <row r="18" spans="1:6" s="156" customFormat="1" ht="27.75" customHeight="1" x14ac:dyDescent="0.2">
      <c r="A18" s="406"/>
      <c r="B18" s="408"/>
      <c r="C18" s="309" t="s">
        <v>929</v>
      </c>
      <c r="D18" s="154">
        <v>160</v>
      </c>
      <c r="E18" s="157"/>
      <c r="F18" s="155"/>
    </row>
    <row r="19" spans="1:6" s="156" customFormat="1" ht="15" customHeight="1" x14ac:dyDescent="0.2">
      <c r="A19" s="151" t="s">
        <v>916</v>
      </c>
      <c r="B19" s="158" t="s">
        <v>917</v>
      </c>
      <c r="C19" s="309" t="s">
        <v>930</v>
      </c>
      <c r="D19" s="154">
        <v>150</v>
      </c>
      <c r="E19" s="148"/>
      <c r="F19" s="155"/>
    </row>
    <row r="20" spans="1:6" s="156" customFormat="1" ht="15" customHeight="1" x14ac:dyDescent="0.2">
      <c r="A20" s="159" t="s">
        <v>918</v>
      </c>
      <c r="B20" s="160" t="s">
        <v>919</v>
      </c>
      <c r="C20" s="161" t="s">
        <v>931</v>
      </c>
      <c r="D20" s="154">
        <v>400</v>
      </c>
      <c r="E20" s="148"/>
      <c r="F20" s="155"/>
    </row>
    <row r="21" spans="1:6" s="156" customFormat="1" ht="27.75" customHeight="1" x14ac:dyDescent="0.2">
      <c r="A21" s="409" t="s">
        <v>920</v>
      </c>
      <c r="B21" s="411" t="s">
        <v>921</v>
      </c>
      <c r="C21" s="308" t="s">
        <v>932</v>
      </c>
      <c r="D21" s="154">
        <v>100</v>
      </c>
      <c r="E21" s="148"/>
      <c r="F21" s="155"/>
    </row>
    <row r="22" spans="1:6" s="156" customFormat="1" ht="15" customHeight="1" x14ac:dyDescent="0.2">
      <c r="A22" s="410"/>
      <c r="B22" s="412"/>
      <c r="C22" s="158" t="s">
        <v>933</v>
      </c>
      <c r="D22" s="154">
        <v>2500</v>
      </c>
      <c r="E22" s="148"/>
      <c r="F22" s="155"/>
    </row>
    <row r="23" spans="1:6" s="156" customFormat="1" ht="15" customHeight="1" x14ac:dyDescent="0.2">
      <c r="A23" s="409" t="s">
        <v>922</v>
      </c>
      <c r="B23" s="411" t="s">
        <v>923</v>
      </c>
      <c r="C23" s="158" t="s">
        <v>934</v>
      </c>
      <c r="D23" s="162">
        <v>3550</v>
      </c>
      <c r="E23" s="148"/>
      <c r="F23" s="155"/>
    </row>
    <row r="24" spans="1:6" s="156" customFormat="1" ht="15" customHeight="1" x14ac:dyDescent="0.2">
      <c r="A24" s="406"/>
      <c r="B24" s="408"/>
      <c r="C24" s="158" t="s">
        <v>935</v>
      </c>
      <c r="D24" s="162">
        <v>1800</v>
      </c>
      <c r="E24" s="148"/>
      <c r="F24" s="155"/>
    </row>
    <row r="25" spans="1:6" s="156" customFormat="1" ht="15" customHeight="1" x14ac:dyDescent="0.2">
      <c r="A25" s="410"/>
      <c r="B25" s="412"/>
      <c r="C25" s="158" t="s">
        <v>936</v>
      </c>
      <c r="D25" s="162">
        <v>4170</v>
      </c>
      <c r="E25" s="148"/>
      <c r="F25" s="155"/>
    </row>
    <row r="26" spans="1:6" s="156" customFormat="1" ht="15" customHeight="1" x14ac:dyDescent="0.2">
      <c r="A26" s="151" t="s">
        <v>924</v>
      </c>
      <c r="B26" s="163" t="s">
        <v>925</v>
      </c>
      <c r="C26" s="158" t="s">
        <v>937</v>
      </c>
      <c r="D26" s="162">
        <v>1000</v>
      </c>
      <c r="E26" s="148"/>
      <c r="F26" s="155"/>
    </row>
    <row r="27" spans="1:6" s="156" customFormat="1" ht="15" customHeight="1" x14ac:dyDescent="0.2">
      <c r="A27" s="409" t="s">
        <v>926</v>
      </c>
      <c r="B27" s="411" t="s">
        <v>927</v>
      </c>
      <c r="C27" s="158" t="s">
        <v>938</v>
      </c>
      <c r="D27" s="162">
        <v>1500</v>
      </c>
      <c r="E27" s="148"/>
      <c r="F27" s="155"/>
    </row>
    <row r="28" spans="1:6" s="156" customFormat="1" ht="15.75" customHeight="1" thickBot="1" x14ac:dyDescent="0.25">
      <c r="A28" s="410"/>
      <c r="B28" s="412"/>
      <c r="C28" s="158" t="s">
        <v>939</v>
      </c>
      <c r="D28" s="162">
        <v>1500</v>
      </c>
      <c r="E28" s="148"/>
      <c r="F28" s="155"/>
    </row>
    <row r="29" spans="1:6" s="149" customFormat="1" ht="16.5" customHeight="1" thickBot="1" x14ac:dyDescent="0.25">
      <c r="A29" s="389" t="s">
        <v>904</v>
      </c>
      <c r="B29" s="390"/>
      <c r="C29" s="391"/>
      <c r="D29" s="131">
        <f>SUM(D16:D28)</f>
        <v>23830</v>
      </c>
      <c r="E29" s="148"/>
      <c r="F29" s="155"/>
    </row>
    <row r="31" spans="1:6" ht="13.5" thickBot="1" x14ac:dyDescent="0.25"/>
    <row r="32" spans="1:6" s="165" customFormat="1" ht="17.25" customHeight="1" x14ac:dyDescent="0.2">
      <c r="A32" s="392" t="s">
        <v>898</v>
      </c>
      <c r="B32" s="413" t="s">
        <v>899</v>
      </c>
      <c r="C32" s="372" t="s">
        <v>906</v>
      </c>
      <c r="D32" s="164" t="s">
        <v>900</v>
      </c>
      <c r="E32" s="118"/>
      <c r="F32" s="118"/>
    </row>
    <row r="33" spans="1:6" s="165" customFormat="1" ht="54.75" customHeight="1" thickBot="1" x14ac:dyDescent="0.25">
      <c r="A33" s="393"/>
      <c r="B33" s="414"/>
      <c r="C33" s="394"/>
      <c r="D33" s="166" t="s">
        <v>940</v>
      </c>
      <c r="E33" s="118"/>
      <c r="F33" s="118"/>
    </row>
    <row r="34" spans="1:6" s="156" customFormat="1" ht="16.5" customHeight="1" thickBot="1" x14ac:dyDescent="0.25">
      <c r="A34" s="317" t="s">
        <v>918</v>
      </c>
      <c r="B34" s="321" t="s">
        <v>919</v>
      </c>
      <c r="C34" s="167" t="s">
        <v>941</v>
      </c>
      <c r="D34" s="141">
        <v>2000</v>
      </c>
      <c r="E34" s="148"/>
      <c r="F34" s="148"/>
    </row>
    <row r="35" spans="1:6" s="156" customFormat="1" ht="16.5" customHeight="1" thickBot="1" x14ac:dyDescent="0.25">
      <c r="A35" s="384" t="s">
        <v>904</v>
      </c>
      <c r="B35" s="385"/>
      <c r="C35" s="385"/>
      <c r="D35" s="168">
        <f>SUM(D34:D34)</f>
        <v>2000</v>
      </c>
      <c r="E35" s="148"/>
      <c r="F35" s="148"/>
    </row>
  </sheetData>
  <customSheetViews>
    <customSheetView guid="{72958AFE-462B-4821-9CB1-6F26C5AA230B}" fitToPage="1">
      <selection activeCell="E2" sqref="E2"/>
      <rowBreaks count="1" manualBreakCount="1">
        <brk id="26" max="3" man="1"/>
      </rowBreaks>
      <pageMargins left="0.78740157480314965" right="0.78740157480314965" top="0.98425196850393704" bottom="0.59055118110236227" header="0.51181102362204722" footer="0.31496062992125984"/>
      <pageSetup paperSize="9" scale="95" firstPageNumber="45" fitToHeight="0" orientation="landscape" useFirstPageNumber="1" r:id="rId1"/>
      <headerFooter alignWithMargins="0">
        <oddHeader xml:space="preserve">&amp;L&amp;"Tahoma,Kurzíva"&amp;9Návrh rozpočtu na rok 2016
Příloha č. 3&amp;R&amp;"Tahoma,Kurzíva"&amp;9Tabulka č. 2: Závazné ukazatele pro příspěvkové organizace v odvětví kultury </oddHeader>
        <oddFooter>&amp;C&amp;"Tahoma,Obyčejné"&amp;P</oddFooter>
      </headerFooter>
    </customSheetView>
  </customSheetViews>
  <mergeCells count="27">
    <mergeCell ref="A35:C35"/>
    <mergeCell ref="A27:A28"/>
    <mergeCell ref="B27:B28"/>
    <mergeCell ref="A29:C29"/>
    <mergeCell ref="A32:A33"/>
    <mergeCell ref="B32:B33"/>
    <mergeCell ref="C32:C33"/>
    <mergeCell ref="A16:A18"/>
    <mergeCell ref="B16:B18"/>
    <mergeCell ref="A21:A22"/>
    <mergeCell ref="B21:B22"/>
    <mergeCell ref="A23:A25"/>
    <mergeCell ref="B23:B25"/>
    <mergeCell ref="A14:A15"/>
    <mergeCell ref="B14:B15"/>
    <mergeCell ref="C14:C15"/>
    <mergeCell ref="A1:D1"/>
    <mergeCell ref="A3:A4"/>
    <mergeCell ref="B3:C4"/>
    <mergeCell ref="B5:C5"/>
    <mergeCell ref="B6:C6"/>
    <mergeCell ref="B7:C7"/>
    <mergeCell ref="B8:C8"/>
    <mergeCell ref="B9:C9"/>
    <mergeCell ref="B10:C10"/>
    <mergeCell ref="B11:C11"/>
    <mergeCell ref="A12:C12"/>
  </mergeCells>
  <pageMargins left="0.78740157480314965" right="0.78740157480314965" top="0.98425196850393704" bottom="0.59055118110236227" header="0.51181102362204722" footer="0.31496062992125984"/>
  <pageSetup paperSize="9" scale="95" firstPageNumber="45" fitToHeight="0" orientation="landscape" useFirstPageNumber="1" r:id="rId2"/>
  <headerFooter alignWithMargins="0">
    <oddHeader xml:space="preserve">&amp;L&amp;"Tahoma,Kurzíva"&amp;9Návrh rozpočtu na rok 2016
Příloha č. 3&amp;R&amp;"Tahoma,Kurzíva"&amp;9Tabulka č. 2: Závazné ukazatele pro příspěvkové organizace v odvětví kultury </oddHeader>
    <oddFooter>&amp;C&amp;"Tahoma,Obyčejné"&amp;P</oddFooter>
  </headerFooter>
  <rowBreaks count="1" manualBreakCount="1">
    <brk id="26" max="3" man="1"/>
  </rowBreaks>
  <ignoredErrors>
    <ignoredError sqref="A5:A11 A16:A28 A3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Normal="100" zoomScaleSheetLayoutView="100" workbookViewId="0">
      <selection activeCell="E2" sqref="E2"/>
    </sheetView>
  </sheetViews>
  <sheetFormatPr defaultRowHeight="12.75" x14ac:dyDescent="0.2"/>
  <cols>
    <col min="1" max="1" width="10.7109375" style="170" customWidth="1"/>
    <col min="2" max="2" width="56.140625" style="170" customWidth="1"/>
    <col min="3" max="3" width="49.7109375" style="192" customWidth="1"/>
    <col min="4" max="4" width="21.140625" style="170" customWidth="1"/>
    <col min="5" max="16384" width="9.140625" style="170"/>
  </cols>
  <sheetData>
    <row r="1" spans="1:7" ht="18" customHeight="1" x14ac:dyDescent="0.2">
      <c r="A1" s="369" t="s">
        <v>942</v>
      </c>
      <c r="B1" s="369"/>
      <c r="C1" s="369"/>
      <c r="D1" s="369"/>
      <c r="E1" s="169"/>
      <c r="F1" s="169"/>
    </row>
    <row r="2" spans="1:7" ht="15" customHeight="1" thickBot="1" x14ac:dyDescent="0.25">
      <c r="A2" s="171"/>
      <c r="B2" s="169"/>
      <c r="C2" s="172"/>
      <c r="D2" s="173"/>
      <c r="E2" s="169"/>
      <c r="F2" s="169"/>
    </row>
    <row r="3" spans="1:7" s="174" customFormat="1" ht="17.25" customHeight="1" x14ac:dyDescent="0.2">
      <c r="A3" s="370" t="s">
        <v>898</v>
      </c>
      <c r="B3" s="372" t="s">
        <v>899</v>
      </c>
      <c r="C3" s="415"/>
      <c r="D3" s="113" t="s">
        <v>900</v>
      </c>
      <c r="E3" s="114"/>
      <c r="F3" s="114"/>
    </row>
    <row r="4" spans="1:7" s="174" customFormat="1" ht="42" customHeight="1" thickBot="1" x14ac:dyDescent="0.25">
      <c r="A4" s="371"/>
      <c r="B4" s="416"/>
      <c r="C4" s="417"/>
      <c r="D4" s="115" t="s">
        <v>901</v>
      </c>
      <c r="E4" s="108"/>
      <c r="F4" s="175"/>
    </row>
    <row r="5" spans="1:7" s="174" customFormat="1" ht="16.5" customHeight="1" thickBot="1" x14ac:dyDescent="0.25">
      <c r="A5" s="176" t="s">
        <v>943</v>
      </c>
      <c r="B5" s="418" t="s">
        <v>944</v>
      </c>
      <c r="C5" s="419"/>
      <c r="D5" s="177">
        <v>8400</v>
      </c>
      <c r="E5" s="108"/>
      <c r="F5" s="178"/>
    </row>
    <row r="6" spans="1:7" s="174" customFormat="1" ht="16.5" customHeight="1" thickBot="1" x14ac:dyDescent="0.25">
      <c r="A6" s="389" t="s">
        <v>904</v>
      </c>
      <c r="B6" s="390"/>
      <c r="C6" s="391"/>
      <c r="D6" s="152">
        <f>SUM(D5:D5)</f>
        <v>8400</v>
      </c>
      <c r="E6" s="118"/>
      <c r="F6" s="135"/>
    </row>
    <row r="7" spans="1:7" s="174" customFormat="1" ht="16.5" customHeight="1" thickBot="1" x14ac:dyDescent="0.25">
      <c r="A7" s="179" t="s">
        <v>905</v>
      </c>
      <c r="B7" s="180"/>
      <c r="C7" s="181"/>
      <c r="D7" s="182"/>
      <c r="E7" s="118"/>
      <c r="F7" s="153"/>
    </row>
    <row r="8" spans="1:7" s="174" customFormat="1" ht="17.25" customHeight="1" x14ac:dyDescent="0.2">
      <c r="A8" s="363" t="s">
        <v>898</v>
      </c>
      <c r="B8" s="365" t="s">
        <v>899</v>
      </c>
      <c r="C8" s="367" t="s">
        <v>906</v>
      </c>
      <c r="D8" s="125" t="s">
        <v>900</v>
      </c>
      <c r="E8" s="118"/>
      <c r="F8" s="153"/>
    </row>
    <row r="9" spans="1:7" s="174" customFormat="1" ht="42" customHeight="1" thickBot="1" x14ac:dyDescent="0.25">
      <c r="A9" s="364"/>
      <c r="B9" s="366"/>
      <c r="C9" s="368"/>
      <c r="D9" s="126" t="s">
        <v>907</v>
      </c>
      <c r="E9" s="118"/>
      <c r="F9" s="153"/>
    </row>
    <row r="10" spans="1:7" s="174" customFormat="1" ht="15.75" customHeight="1" x14ac:dyDescent="0.2">
      <c r="A10" s="183" t="s">
        <v>943</v>
      </c>
      <c r="B10" s="184" t="s">
        <v>944</v>
      </c>
      <c r="C10" s="185" t="s">
        <v>945</v>
      </c>
      <c r="D10" s="154">
        <v>8400</v>
      </c>
      <c r="E10" s="118"/>
      <c r="F10" s="153"/>
    </row>
    <row r="11" spans="1:7" s="174" customFormat="1" ht="15" customHeight="1" thickBot="1" x14ac:dyDescent="0.25">
      <c r="A11" s="420" t="s">
        <v>904</v>
      </c>
      <c r="B11" s="421"/>
      <c r="C11" s="422"/>
      <c r="D11" s="186">
        <f>SUM(D10:D10)</f>
        <v>8400</v>
      </c>
      <c r="E11" s="118"/>
      <c r="F11" s="153"/>
    </row>
    <row r="12" spans="1:7" s="174" customFormat="1" x14ac:dyDescent="0.2">
      <c r="A12" s="134"/>
      <c r="B12" s="135"/>
      <c r="C12" s="135"/>
      <c r="D12" s="187"/>
      <c r="E12" s="135"/>
      <c r="F12" s="135"/>
    </row>
    <row r="13" spans="1:7" s="174" customFormat="1" ht="13.5" thickBot="1" x14ac:dyDescent="0.25">
      <c r="A13" s="134"/>
      <c r="B13" s="135"/>
      <c r="C13" s="135"/>
      <c r="D13" s="187"/>
      <c r="E13" s="135"/>
      <c r="F13" s="135"/>
    </row>
    <row r="14" spans="1:7" s="174" customFormat="1" ht="17.25" customHeight="1" x14ac:dyDescent="0.2">
      <c r="A14" s="392" t="s">
        <v>898</v>
      </c>
      <c r="B14" s="365" t="s">
        <v>899</v>
      </c>
      <c r="C14" s="367" t="s">
        <v>906</v>
      </c>
      <c r="D14" s="164" t="s">
        <v>900</v>
      </c>
      <c r="E14" s="118"/>
      <c r="F14" s="118"/>
    </row>
    <row r="15" spans="1:7" s="174" customFormat="1" ht="42" customHeight="1" thickBot="1" x14ac:dyDescent="0.25">
      <c r="A15" s="393"/>
      <c r="B15" s="366"/>
      <c r="C15" s="368"/>
      <c r="D15" s="166" t="s">
        <v>946</v>
      </c>
      <c r="E15" s="118"/>
      <c r="F15" s="118"/>
    </row>
    <row r="16" spans="1:7" s="174" customFormat="1" ht="28.5" customHeight="1" x14ac:dyDescent="0.2">
      <c r="A16" s="146" t="s">
        <v>947</v>
      </c>
      <c r="B16" s="188" t="s">
        <v>948</v>
      </c>
      <c r="C16" s="189" t="s">
        <v>949</v>
      </c>
      <c r="D16" s="147">
        <v>2200</v>
      </c>
      <c r="E16" s="118"/>
      <c r="F16" s="178"/>
      <c r="G16" s="190"/>
    </row>
    <row r="17" spans="1:6" s="174" customFormat="1" ht="15" customHeight="1" thickBot="1" x14ac:dyDescent="0.25">
      <c r="A17" s="420" t="s">
        <v>904</v>
      </c>
      <c r="B17" s="421"/>
      <c r="C17" s="422"/>
      <c r="D17" s="191">
        <f>SUM(D16:D16)</f>
        <v>2200</v>
      </c>
      <c r="E17" s="118"/>
      <c r="F17" s="118"/>
    </row>
    <row r="18" spans="1:6" s="174" customFormat="1" x14ac:dyDescent="0.2">
      <c r="A18" s="134"/>
      <c r="B18" s="135"/>
      <c r="C18" s="135"/>
      <c r="D18" s="187"/>
      <c r="E18" s="135"/>
      <c r="F18" s="135"/>
    </row>
    <row r="19" spans="1:6" s="174" customFormat="1" x14ac:dyDescent="0.2">
      <c r="A19" s="134"/>
      <c r="B19" s="135"/>
      <c r="C19" s="135"/>
      <c r="D19" s="187"/>
      <c r="E19" s="135"/>
      <c r="F19" s="135"/>
    </row>
  </sheetData>
  <customSheetViews>
    <customSheetView guid="{72958AFE-462B-4821-9CB1-6F26C5AA230B}" fitToPage="1">
      <selection activeCell="E2" sqref="E2"/>
      <pageMargins left="0.78740157480314965" right="0.78740157480314965" top="0.98425196850393704" bottom="0.59055118110236227" header="0.51181102362204722" footer="0.31496062992125984"/>
      <pageSetup paperSize="9" scale="95" firstPageNumber="47" fitToHeight="0" orientation="landscape" useFirstPageNumber="1" r:id="rId1"/>
      <headerFooter alignWithMargins="0">
        <oddHeader>&amp;L&amp;"Tahoma,Kurzíva"&amp;9Návrh rozpočtu na rok 2016
Příloha č. 3&amp;R&amp;"Tahoma,Kurzíva"&amp;9Tabulka č. 3: Závazné ukazatele pro příspěvkové organizace v odvětví sociálních věcí</oddHeader>
        <oddFooter>&amp;C&amp;"Tahoma,Obyčejné"&amp;P</oddFooter>
      </headerFooter>
    </customSheetView>
  </customSheetViews>
  <mergeCells count="13">
    <mergeCell ref="A11:C11"/>
    <mergeCell ref="A14:A15"/>
    <mergeCell ref="B14:B15"/>
    <mergeCell ref="C14:C15"/>
    <mergeCell ref="A17:C17"/>
    <mergeCell ref="A8:A9"/>
    <mergeCell ref="B8:B9"/>
    <mergeCell ref="C8:C9"/>
    <mergeCell ref="A1:D1"/>
    <mergeCell ref="A3:A4"/>
    <mergeCell ref="B3:C4"/>
    <mergeCell ref="B5:C5"/>
    <mergeCell ref="A6:C6"/>
  </mergeCells>
  <pageMargins left="0.78740157480314965" right="0.78740157480314965" top="0.98425196850393704" bottom="0.59055118110236227" header="0.51181102362204722" footer="0.31496062992125984"/>
  <pageSetup paperSize="9" scale="95" firstPageNumber="47" fitToHeight="0" orientation="landscape" useFirstPageNumber="1" r:id="rId2"/>
  <headerFooter alignWithMargins="0">
    <oddHeader>&amp;L&amp;"Tahoma,Kurzíva"&amp;9Návrh rozpočtu na rok 2016
Příloha č. 3&amp;R&amp;"Tahoma,Kurzíva"&amp;9Tabulka č. 3: Závazné ukazatele pro příspěvkové organizace v odvětví sociálních věcí</oddHeader>
    <oddFooter>&amp;C&amp;"Tahoma,Obyčejné"&amp;P</oddFooter>
  </headerFooter>
  <ignoredErrors>
    <ignoredError sqref="A5 A10 A1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3"/>
  <sheetViews>
    <sheetView zoomScaleNormal="100" zoomScaleSheetLayoutView="100" workbookViewId="0">
      <selection activeCell="F2" sqref="F2"/>
    </sheetView>
  </sheetViews>
  <sheetFormatPr defaultRowHeight="12.75" x14ac:dyDescent="0.2"/>
  <cols>
    <col min="1" max="1" width="10.7109375" style="195" customWidth="1"/>
    <col min="2" max="2" width="55.140625" style="195" customWidth="1"/>
    <col min="3" max="3" width="34.7109375" style="195" customWidth="1"/>
    <col min="4" max="4" width="21.140625" style="195" customWidth="1"/>
    <col min="5" max="5" width="16.7109375" style="195" customWidth="1"/>
    <col min="6" max="16384" width="9.140625" style="195"/>
  </cols>
  <sheetData>
    <row r="1" spans="1:6" s="194" customFormat="1" ht="35.25" customHeight="1" x14ac:dyDescent="0.2">
      <c r="A1" s="369" t="s">
        <v>950</v>
      </c>
      <c r="B1" s="369"/>
      <c r="C1" s="369"/>
      <c r="D1" s="369"/>
      <c r="E1" s="369"/>
      <c r="F1" s="193"/>
    </row>
    <row r="2" spans="1:6" ht="15" customHeight="1" thickBot="1" x14ac:dyDescent="0.25">
      <c r="A2" s="110"/>
      <c r="B2" s="108"/>
      <c r="C2" s="111"/>
      <c r="D2" s="112"/>
      <c r="E2" s="108"/>
      <c r="F2" s="108"/>
    </row>
    <row r="3" spans="1:6" ht="17.25" customHeight="1" x14ac:dyDescent="0.2">
      <c r="A3" s="370" t="s">
        <v>898</v>
      </c>
      <c r="B3" s="372" t="s">
        <v>899</v>
      </c>
      <c r="C3" s="425"/>
      <c r="D3" s="196" t="s">
        <v>900</v>
      </c>
      <c r="E3" s="428" t="s">
        <v>951</v>
      </c>
      <c r="F3" s="114"/>
    </row>
    <row r="4" spans="1:6" ht="66.75" customHeight="1" thickBot="1" x14ac:dyDescent="0.25">
      <c r="A4" s="371"/>
      <c r="B4" s="426"/>
      <c r="C4" s="427"/>
      <c r="D4" s="197" t="s">
        <v>901</v>
      </c>
      <c r="E4" s="429"/>
      <c r="F4" s="108"/>
    </row>
    <row r="5" spans="1:6" s="199" customFormat="1" ht="15.75" customHeight="1" x14ac:dyDescent="0.2">
      <c r="A5" s="314" t="s">
        <v>952</v>
      </c>
      <c r="B5" s="398" t="s">
        <v>953</v>
      </c>
      <c r="C5" s="399"/>
      <c r="D5" s="198">
        <v>2200</v>
      </c>
      <c r="E5" s="316" t="s">
        <v>954</v>
      </c>
      <c r="F5" s="148"/>
    </row>
    <row r="6" spans="1:6" s="199" customFormat="1" ht="15" customHeight="1" x14ac:dyDescent="0.2">
      <c r="A6" s="314" t="s">
        <v>955</v>
      </c>
      <c r="B6" s="423" t="s">
        <v>956</v>
      </c>
      <c r="C6" s="424"/>
      <c r="D6" s="198">
        <v>2800</v>
      </c>
      <c r="E6" s="316" t="s">
        <v>957</v>
      </c>
      <c r="F6" s="148"/>
    </row>
    <row r="7" spans="1:6" s="199" customFormat="1" ht="15" customHeight="1" x14ac:dyDescent="0.2">
      <c r="A7" s="314" t="s">
        <v>958</v>
      </c>
      <c r="B7" s="423" t="s">
        <v>959</v>
      </c>
      <c r="C7" s="424"/>
      <c r="D7" s="198">
        <v>2200</v>
      </c>
      <c r="E7" s="316" t="s">
        <v>960</v>
      </c>
      <c r="F7" s="148"/>
    </row>
    <row r="8" spans="1:6" s="199" customFormat="1" ht="15" customHeight="1" x14ac:dyDescent="0.2">
      <c r="A8" s="314" t="s">
        <v>961</v>
      </c>
      <c r="B8" s="423" t="s">
        <v>962</v>
      </c>
      <c r="C8" s="424"/>
      <c r="D8" s="198">
        <v>5700</v>
      </c>
      <c r="E8" s="316" t="s">
        <v>963</v>
      </c>
      <c r="F8" s="148"/>
    </row>
    <row r="9" spans="1:6" s="199" customFormat="1" ht="15" customHeight="1" x14ac:dyDescent="0.2">
      <c r="A9" s="314" t="s">
        <v>943</v>
      </c>
      <c r="B9" s="423" t="s">
        <v>944</v>
      </c>
      <c r="C9" s="424"/>
      <c r="D9" s="198">
        <v>2800</v>
      </c>
      <c r="E9" s="316" t="s">
        <v>964</v>
      </c>
      <c r="F9" s="148"/>
    </row>
    <row r="10" spans="1:6" s="199" customFormat="1" ht="15" customHeight="1" x14ac:dyDescent="0.2">
      <c r="A10" s="314" t="s">
        <v>965</v>
      </c>
      <c r="B10" s="423" t="s">
        <v>966</v>
      </c>
      <c r="C10" s="424"/>
      <c r="D10" s="198">
        <v>3300</v>
      </c>
      <c r="E10" s="316" t="s">
        <v>967</v>
      </c>
      <c r="F10" s="148"/>
    </row>
    <row r="11" spans="1:6" s="199" customFormat="1" ht="15" customHeight="1" x14ac:dyDescent="0.2">
      <c r="A11" s="314" t="s">
        <v>968</v>
      </c>
      <c r="B11" s="423" t="s">
        <v>969</v>
      </c>
      <c r="C11" s="424"/>
      <c r="D11" s="198">
        <v>3000</v>
      </c>
      <c r="E11" s="316" t="s">
        <v>970</v>
      </c>
      <c r="F11" s="148"/>
    </row>
    <row r="12" spans="1:6" s="199" customFormat="1" ht="15" customHeight="1" x14ac:dyDescent="0.2">
      <c r="A12" s="314" t="s">
        <v>947</v>
      </c>
      <c r="B12" s="423" t="s">
        <v>948</v>
      </c>
      <c r="C12" s="424"/>
      <c r="D12" s="198">
        <v>3500</v>
      </c>
      <c r="E12" s="316" t="s">
        <v>971</v>
      </c>
      <c r="F12" s="148"/>
    </row>
    <row r="13" spans="1:6" s="199" customFormat="1" ht="15" customHeight="1" x14ac:dyDescent="0.2">
      <c r="A13" s="314" t="s">
        <v>972</v>
      </c>
      <c r="B13" s="423" t="s">
        <v>973</v>
      </c>
      <c r="C13" s="424"/>
      <c r="D13" s="198">
        <v>4200</v>
      </c>
      <c r="E13" s="316" t="s">
        <v>974</v>
      </c>
      <c r="F13" s="148"/>
    </row>
    <row r="14" spans="1:6" s="199" customFormat="1" ht="15" customHeight="1" x14ac:dyDescent="0.2">
      <c r="A14" s="314" t="s">
        <v>975</v>
      </c>
      <c r="B14" s="423" t="s">
        <v>976</v>
      </c>
      <c r="C14" s="424"/>
      <c r="D14" s="198">
        <v>1500</v>
      </c>
      <c r="E14" s="316" t="s">
        <v>977</v>
      </c>
      <c r="F14" s="148"/>
    </row>
    <row r="15" spans="1:6" s="199" customFormat="1" ht="15" customHeight="1" x14ac:dyDescent="0.2">
      <c r="A15" s="314" t="s">
        <v>978</v>
      </c>
      <c r="B15" s="423" t="s">
        <v>979</v>
      </c>
      <c r="C15" s="424"/>
      <c r="D15" s="198">
        <v>1400</v>
      </c>
      <c r="E15" s="316" t="s">
        <v>980</v>
      </c>
      <c r="F15" s="148"/>
    </row>
    <row r="16" spans="1:6" s="199" customFormat="1" ht="15" customHeight="1" x14ac:dyDescent="0.2">
      <c r="A16" s="314" t="s">
        <v>981</v>
      </c>
      <c r="B16" s="423" t="s">
        <v>982</v>
      </c>
      <c r="C16" s="424"/>
      <c r="D16" s="198">
        <v>700</v>
      </c>
      <c r="E16" s="316" t="s">
        <v>983</v>
      </c>
      <c r="F16" s="148"/>
    </row>
    <row r="17" spans="1:6" s="199" customFormat="1" ht="15" customHeight="1" x14ac:dyDescent="0.2">
      <c r="A17" s="314" t="s">
        <v>984</v>
      </c>
      <c r="B17" s="423" t="s">
        <v>985</v>
      </c>
      <c r="C17" s="424"/>
      <c r="D17" s="198">
        <v>2000</v>
      </c>
      <c r="E17" s="316" t="s">
        <v>986</v>
      </c>
      <c r="F17" s="148"/>
    </row>
    <row r="18" spans="1:6" s="199" customFormat="1" ht="15" customHeight="1" x14ac:dyDescent="0.2">
      <c r="A18" s="314" t="s">
        <v>987</v>
      </c>
      <c r="B18" s="423" t="s">
        <v>988</v>
      </c>
      <c r="C18" s="424"/>
      <c r="D18" s="198">
        <v>1300</v>
      </c>
      <c r="E18" s="316" t="s">
        <v>989</v>
      </c>
      <c r="F18" s="148"/>
    </row>
    <row r="19" spans="1:6" s="199" customFormat="1" ht="15" customHeight="1" x14ac:dyDescent="0.2">
      <c r="A19" s="314" t="s">
        <v>990</v>
      </c>
      <c r="B19" s="423" t="s">
        <v>991</v>
      </c>
      <c r="C19" s="424"/>
      <c r="D19" s="198">
        <v>1450</v>
      </c>
      <c r="E19" s="316" t="s">
        <v>992</v>
      </c>
      <c r="F19" s="148"/>
    </row>
    <row r="20" spans="1:6" s="199" customFormat="1" ht="15" customHeight="1" x14ac:dyDescent="0.2">
      <c r="A20" s="314" t="s">
        <v>993</v>
      </c>
      <c r="B20" s="423" t="s">
        <v>994</v>
      </c>
      <c r="C20" s="424"/>
      <c r="D20" s="198">
        <v>1200</v>
      </c>
      <c r="E20" s="316" t="s">
        <v>995</v>
      </c>
      <c r="F20" s="148"/>
    </row>
    <row r="21" spans="1:6" s="199" customFormat="1" ht="15" customHeight="1" x14ac:dyDescent="0.2">
      <c r="A21" s="314" t="s">
        <v>996</v>
      </c>
      <c r="B21" s="423" t="s">
        <v>997</v>
      </c>
      <c r="C21" s="424"/>
      <c r="D21" s="198">
        <v>600</v>
      </c>
      <c r="E21" s="200" t="s">
        <v>998</v>
      </c>
      <c r="F21" s="148"/>
    </row>
    <row r="22" spans="1:6" s="199" customFormat="1" ht="15" customHeight="1" x14ac:dyDescent="0.2">
      <c r="A22" s="314" t="s">
        <v>999</v>
      </c>
      <c r="B22" s="423" t="s">
        <v>1000</v>
      </c>
      <c r="C22" s="424"/>
      <c r="D22" s="198">
        <v>1500</v>
      </c>
      <c r="E22" s="200" t="s">
        <v>1001</v>
      </c>
      <c r="F22" s="148"/>
    </row>
    <row r="23" spans="1:6" s="199" customFormat="1" ht="15" customHeight="1" x14ac:dyDescent="0.2">
      <c r="A23" s="201" t="s">
        <v>1002</v>
      </c>
      <c r="B23" s="423" t="s">
        <v>1003</v>
      </c>
      <c r="C23" s="424"/>
      <c r="D23" s="202">
        <v>3200</v>
      </c>
      <c r="E23" s="200" t="s">
        <v>1004</v>
      </c>
      <c r="F23" s="148"/>
    </row>
    <row r="24" spans="1:6" s="199" customFormat="1" ht="15" customHeight="1" x14ac:dyDescent="0.2">
      <c r="A24" s="201" t="s">
        <v>1005</v>
      </c>
      <c r="B24" s="423" t="s">
        <v>1006</v>
      </c>
      <c r="C24" s="424"/>
      <c r="D24" s="202">
        <v>4300</v>
      </c>
      <c r="E24" s="200" t="s">
        <v>1007</v>
      </c>
      <c r="F24" s="148"/>
    </row>
    <row r="25" spans="1:6" s="199" customFormat="1" ht="15" customHeight="1" thickBot="1" x14ac:dyDescent="0.25">
      <c r="A25" s="312" t="s">
        <v>1008</v>
      </c>
      <c r="B25" s="418" t="s">
        <v>1009</v>
      </c>
      <c r="C25" s="419"/>
      <c r="D25" s="203">
        <v>5000</v>
      </c>
      <c r="E25" s="313" t="s">
        <v>1010</v>
      </c>
      <c r="F25" s="148"/>
    </row>
    <row r="26" spans="1:6" s="199" customFormat="1" ht="16.5" customHeight="1" thickBot="1" x14ac:dyDescent="0.25">
      <c r="A26" s="384" t="s">
        <v>904</v>
      </c>
      <c r="B26" s="385"/>
      <c r="C26" s="385"/>
      <c r="D26" s="204">
        <f>SUM(D5:D25)</f>
        <v>53850</v>
      </c>
      <c r="E26" s="205"/>
      <c r="F26" s="148"/>
    </row>
    <row r="27" spans="1:6" ht="16.5" customHeight="1" thickBot="1" x14ac:dyDescent="0.25">
      <c r="A27" s="179" t="s">
        <v>905</v>
      </c>
      <c r="B27" s="180"/>
      <c r="C27" s="181"/>
      <c r="D27" s="206"/>
      <c r="E27" s="207"/>
      <c r="F27" s="153"/>
    </row>
    <row r="28" spans="1:6" ht="17.25" customHeight="1" x14ac:dyDescent="0.2">
      <c r="A28" s="363" t="s">
        <v>898</v>
      </c>
      <c r="B28" s="365" t="s">
        <v>899</v>
      </c>
      <c r="C28" s="367" t="s">
        <v>906</v>
      </c>
      <c r="D28" s="208" t="s">
        <v>900</v>
      </c>
      <c r="E28" s="428" t="s">
        <v>951</v>
      </c>
      <c r="F28" s="153"/>
    </row>
    <row r="29" spans="1:6" ht="65.25" customHeight="1" thickBot="1" x14ac:dyDescent="0.25">
      <c r="A29" s="364"/>
      <c r="B29" s="366"/>
      <c r="C29" s="368"/>
      <c r="D29" s="209" t="s">
        <v>907</v>
      </c>
      <c r="E29" s="429"/>
      <c r="F29" s="153"/>
    </row>
    <row r="30" spans="1:6" s="199" customFormat="1" ht="15" customHeight="1" x14ac:dyDescent="0.2">
      <c r="A30" s="380" t="s">
        <v>952</v>
      </c>
      <c r="B30" s="382" t="s">
        <v>953</v>
      </c>
      <c r="C30" s="310" t="s">
        <v>1011</v>
      </c>
      <c r="D30" s="210">
        <v>600</v>
      </c>
      <c r="E30" s="432" t="s">
        <v>954</v>
      </c>
      <c r="F30" s="155"/>
    </row>
    <row r="31" spans="1:6" s="199" customFormat="1" ht="14.25" customHeight="1" x14ac:dyDescent="0.2">
      <c r="A31" s="430"/>
      <c r="B31" s="431"/>
      <c r="C31" s="308" t="s">
        <v>908</v>
      </c>
      <c r="D31" s="210">
        <v>1600</v>
      </c>
      <c r="E31" s="433"/>
      <c r="F31" s="155"/>
    </row>
    <row r="32" spans="1:6" s="199" customFormat="1" ht="14.25" customHeight="1" x14ac:dyDescent="0.2">
      <c r="A32" s="434" t="s">
        <v>955</v>
      </c>
      <c r="B32" s="435" t="s">
        <v>956</v>
      </c>
      <c r="C32" s="158" t="s">
        <v>1011</v>
      </c>
      <c r="D32" s="210">
        <v>1800</v>
      </c>
      <c r="E32" s="436" t="s">
        <v>957</v>
      </c>
      <c r="F32" s="155"/>
    </row>
    <row r="33" spans="1:6" s="199" customFormat="1" ht="14.25" customHeight="1" x14ac:dyDescent="0.2">
      <c r="A33" s="430"/>
      <c r="B33" s="431"/>
      <c r="C33" s="308" t="s">
        <v>908</v>
      </c>
      <c r="D33" s="210">
        <v>1000</v>
      </c>
      <c r="E33" s="433"/>
      <c r="F33" s="155"/>
    </row>
    <row r="34" spans="1:6" s="199" customFormat="1" ht="14.25" customHeight="1" x14ac:dyDescent="0.2">
      <c r="A34" s="434" t="s">
        <v>958</v>
      </c>
      <c r="B34" s="435" t="s">
        <v>959</v>
      </c>
      <c r="C34" s="158" t="s">
        <v>1011</v>
      </c>
      <c r="D34" s="210">
        <v>200</v>
      </c>
      <c r="E34" s="436" t="s">
        <v>960</v>
      </c>
      <c r="F34" s="155"/>
    </row>
    <row r="35" spans="1:6" s="199" customFormat="1" ht="14.25" customHeight="1" x14ac:dyDescent="0.2">
      <c r="A35" s="430"/>
      <c r="B35" s="431"/>
      <c r="C35" s="308" t="s">
        <v>908</v>
      </c>
      <c r="D35" s="210">
        <v>2000</v>
      </c>
      <c r="E35" s="433"/>
      <c r="F35" s="155"/>
    </row>
    <row r="36" spans="1:6" s="199" customFormat="1" ht="14.25" customHeight="1" x14ac:dyDescent="0.2">
      <c r="A36" s="434" t="s">
        <v>961</v>
      </c>
      <c r="B36" s="435" t="s">
        <v>962</v>
      </c>
      <c r="C36" s="158" t="s">
        <v>1011</v>
      </c>
      <c r="D36" s="210">
        <v>500</v>
      </c>
      <c r="E36" s="436" t="s">
        <v>963</v>
      </c>
      <c r="F36" s="155"/>
    </row>
    <row r="37" spans="1:6" s="199" customFormat="1" ht="14.25" customHeight="1" x14ac:dyDescent="0.2">
      <c r="A37" s="437"/>
      <c r="B37" s="388"/>
      <c r="C37" s="308" t="s">
        <v>908</v>
      </c>
      <c r="D37" s="210">
        <v>5000</v>
      </c>
      <c r="E37" s="438"/>
      <c r="F37" s="155"/>
    </row>
    <row r="38" spans="1:6" s="199" customFormat="1" ht="14.25" customHeight="1" x14ac:dyDescent="0.2">
      <c r="A38" s="430"/>
      <c r="B38" s="431"/>
      <c r="C38" s="158" t="s">
        <v>1012</v>
      </c>
      <c r="D38" s="211">
        <v>200</v>
      </c>
      <c r="E38" s="433"/>
      <c r="F38" s="155"/>
    </row>
    <row r="39" spans="1:6" s="199" customFormat="1" ht="14.25" customHeight="1" x14ac:dyDescent="0.2">
      <c r="A39" s="434" t="s">
        <v>943</v>
      </c>
      <c r="B39" s="435" t="s">
        <v>944</v>
      </c>
      <c r="C39" s="309" t="s">
        <v>1011</v>
      </c>
      <c r="D39" s="210">
        <v>2700</v>
      </c>
      <c r="E39" s="436" t="s">
        <v>964</v>
      </c>
      <c r="F39" s="155"/>
    </row>
    <row r="40" spans="1:6" s="199" customFormat="1" ht="14.25" customHeight="1" x14ac:dyDescent="0.2">
      <c r="A40" s="430"/>
      <c r="B40" s="431"/>
      <c r="C40" s="308" t="s">
        <v>908</v>
      </c>
      <c r="D40" s="210">
        <v>100</v>
      </c>
      <c r="E40" s="433"/>
      <c r="F40" s="155"/>
    </row>
    <row r="41" spans="1:6" s="199" customFormat="1" ht="14.25" customHeight="1" x14ac:dyDescent="0.2">
      <c r="A41" s="434" t="s">
        <v>965</v>
      </c>
      <c r="B41" s="435" t="s">
        <v>966</v>
      </c>
      <c r="C41" s="158" t="s">
        <v>1011</v>
      </c>
      <c r="D41" s="210">
        <v>600</v>
      </c>
      <c r="E41" s="436" t="s">
        <v>967</v>
      </c>
      <c r="F41" s="155"/>
    </row>
    <row r="42" spans="1:6" s="199" customFormat="1" ht="14.25" customHeight="1" x14ac:dyDescent="0.2">
      <c r="A42" s="430"/>
      <c r="B42" s="431"/>
      <c r="C42" s="308" t="s">
        <v>908</v>
      </c>
      <c r="D42" s="210">
        <v>2700</v>
      </c>
      <c r="E42" s="433"/>
      <c r="F42" s="155"/>
    </row>
    <row r="43" spans="1:6" s="199" customFormat="1" ht="14.25" customHeight="1" x14ac:dyDescent="0.2">
      <c r="A43" s="434" t="s">
        <v>968</v>
      </c>
      <c r="B43" s="435" t="s">
        <v>969</v>
      </c>
      <c r="C43" s="158" t="s">
        <v>1011</v>
      </c>
      <c r="D43" s="210">
        <v>700</v>
      </c>
      <c r="E43" s="436" t="s">
        <v>970</v>
      </c>
      <c r="F43" s="155"/>
    </row>
    <row r="44" spans="1:6" s="199" customFormat="1" ht="14.25" customHeight="1" x14ac:dyDescent="0.2">
      <c r="A44" s="430"/>
      <c r="B44" s="431"/>
      <c r="C44" s="308" t="s">
        <v>908</v>
      </c>
      <c r="D44" s="210">
        <v>2300</v>
      </c>
      <c r="E44" s="433"/>
      <c r="F44" s="155"/>
    </row>
    <row r="45" spans="1:6" s="199" customFormat="1" ht="14.25" customHeight="1" x14ac:dyDescent="0.2">
      <c r="A45" s="434" t="s">
        <v>947</v>
      </c>
      <c r="B45" s="435" t="s">
        <v>948</v>
      </c>
      <c r="C45" s="158" t="s">
        <v>1011</v>
      </c>
      <c r="D45" s="210">
        <v>2600</v>
      </c>
      <c r="E45" s="436" t="s">
        <v>971</v>
      </c>
      <c r="F45" s="155"/>
    </row>
    <row r="46" spans="1:6" s="199" customFormat="1" ht="14.25" customHeight="1" x14ac:dyDescent="0.2">
      <c r="A46" s="430"/>
      <c r="B46" s="431"/>
      <c r="C46" s="308" t="s">
        <v>908</v>
      </c>
      <c r="D46" s="210">
        <v>900</v>
      </c>
      <c r="E46" s="433"/>
      <c r="F46" s="155"/>
    </row>
    <row r="47" spans="1:6" s="199" customFormat="1" ht="14.25" customHeight="1" x14ac:dyDescent="0.2">
      <c r="A47" s="434" t="s">
        <v>972</v>
      </c>
      <c r="B47" s="435" t="s">
        <v>973</v>
      </c>
      <c r="C47" s="158" t="s">
        <v>1011</v>
      </c>
      <c r="D47" s="210">
        <v>3500</v>
      </c>
      <c r="E47" s="436" t="s">
        <v>974</v>
      </c>
      <c r="F47" s="155"/>
    </row>
    <row r="48" spans="1:6" s="199" customFormat="1" ht="14.25" customHeight="1" x14ac:dyDescent="0.2">
      <c r="A48" s="430"/>
      <c r="B48" s="431"/>
      <c r="C48" s="308" t="s">
        <v>908</v>
      </c>
      <c r="D48" s="210">
        <v>700</v>
      </c>
      <c r="E48" s="433"/>
      <c r="F48" s="155"/>
    </row>
    <row r="49" spans="1:6" s="199" customFormat="1" ht="14.25" customHeight="1" x14ac:dyDescent="0.2">
      <c r="A49" s="434" t="s">
        <v>975</v>
      </c>
      <c r="B49" s="435" t="s">
        <v>976</v>
      </c>
      <c r="C49" s="158" t="s">
        <v>1011</v>
      </c>
      <c r="D49" s="210">
        <v>200</v>
      </c>
      <c r="E49" s="436" t="s">
        <v>977</v>
      </c>
      <c r="F49" s="155"/>
    </row>
    <row r="50" spans="1:6" s="199" customFormat="1" ht="14.25" customHeight="1" x14ac:dyDescent="0.2">
      <c r="A50" s="430"/>
      <c r="B50" s="431"/>
      <c r="C50" s="308" t="s">
        <v>908</v>
      </c>
      <c r="D50" s="210">
        <v>1300</v>
      </c>
      <c r="E50" s="433"/>
      <c r="F50" s="155"/>
    </row>
    <row r="51" spans="1:6" s="199" customFormat="1" ht="14.25" customHeight="1" x14ac:dyDescent="0.2">
      <c r="A51" s="434" t="s">
        <v>978</v>
      </c>
      <c r="B51" s="435" t="s">
        <v>979</v>
      </c>
      <c r="C51" s="158" t="s">
        <v>1011</v>
      </c>
      <c r="D51" s="210">
        <v>900</v>
      </c>
      <c r="E51" s="436" t="s">
        <v>980</v>
      </c>
      <c r="F51" s="155"/>
    </row>
    <row r="52" spans="1:6" s="199" customFormat="1" ht="14.25" customHeight="1" x14ac:dyDescent="0.2">
      <c r="A52" s="430"/>
      <c r="B52" s="431"/>
      <c r="C52" s="308" t="s">
        <v>908</v>
      </c>
      <c r="D52" s="210">
        <v>500</v>
      </c>
      <c r="E52" s="433"/>
      <c r="F52" s="155"/>
    </row>
    <row r="53" spans="1:6" s="199" customFormat="1" ht="14.25" customHeight="1" x14ac:dyDescent="0.2">
      <c r="A53" s="434" t="s">
        <v>981</v>
      </c>
      <c r="B53" s="435" t="s">
        <v>982</v>
      </c>
      <c r="C53" s="158" t="s">
        <v>1011</v>
      </c>
      <c r="D53" s="210">
        <v>300</v>
      </c>
      <c r="E53" s="436" t="s">
        <v>983</v>
      </c>
      <c r="F53" s="155"/>
    </row>
    <row r="54" spans="1:6" s="199" customFormat="1" ht="14.25" customHeight="1" x14ac:dyDescent="0.2">
      <c r="A54" s="430"/>
      <c r="B54" s="431"/>
      <c r="C54" s="308" t="s">
        <v>908</v>
      </c>
      <c r="D54" s="210">
        <v>400</v>
      </c>
      <c r="E54" s="433"/>
      <c r="F54" s="155"/>
    </row>
    <row r="55" spans="1:6" s="199" customFormat="1" ht="14.25" customHeight="1" x14ac:dyDescent="0.2">
      <c r="A55" s="434" t="s">
        <v>984</v>
      </c>
      <c r="B55" s="435" t="s">
        <v>985</v>
      </c>
      <c r="C55" s="158" t="s">
        <v>1011</v>
      </c>
      <c r="D55" s="211">
        <v>400</v>
      </c>
      <c r="E55" s="436" t="s">
        <v>986</v>
      </c>
      <c r="F55" s="155"/>
    </row>
    <row r="56" spans="1:6" s="199" customFormat="1" ht="14.25" customHeight="1" x14ac:dyDescent="0.2">
      <c r="A56" s="430"/>
      <c r="B56" s="431"/>
      <c r="C56" s="158" t="s">
        <v>908</v>
      </c>
      <c r="D56" s="210">
        <v>1600</v>
      </c>
      <c r="E56" s="433"/>
      <c r="F56" s="155"/>
    </row>
    <row r="57" spans="1:6" s="199" customFormat="1" ht="14.25" customHeight="1" x14ac:dyDescent="0.2">
      <c r="A57" s="434" t="s">
        <v>987</v>
      </c>
      <c r="B57" s="435" t="s">
        <v>988</v>
      </c>
      <c r="C57" s="158" t="s">
        <v>1011</v>
      </c>
      <c r="D57" s="210">
        <v>500</v>
      </c>
      <c r="E57" s="436" t="s">
        <v>989</v>
      </c>
      <c r="F57" s="155"/>
    </row>
    <row r="58" spans="1:6" s="199" customFormat="1" ht="14.25" customHeight="1" x14ac:dyDescent="0.2">
      <c r="A58" s="430"/>
      <c r="B58" s="431"/>
      <c r="C58" s="308" t="s">
        <v>908</v>
      </c>
      <c r="D58" s="210">
        <v>800</v>
      </c>
      <c r="E58" s="433"/>
      <c r="F58" s="155"/>
    </row>
    <row r="59" spans="1:6" s="199" customFormat="1" ht="14.25" customHeight="1" x14ac:dyDescent="0.2">
      <c r="A59" s="434" t="s">
        <v>990</v>
      </c>
      <c r="B59" s="435" t="s">
        <v>991</v>
      </c>
      <c r="C59" s="158" t="s">
        <v>1011</v>
      </c>
      <c r="D59" s="210">
        <v>250</v>
      </c>
      <c r="E59" s="436" t="s">
        <v>992</v>
      </c>
      <c r="F59" s="155"/>
    </row>
    <row r="60" spans="1:6" s="199" customFormat="1" ht="14.25" customHeight="1" x14ac:dyDescent="0.2">
      <c r="A60" s="430"/>
      <c r="B60" s="431"/>
      <c r="C60" s="308" t="s">
        <v>908</v>
      </c>
      <c r="D60" s="210">
        <v>1200</v>
      </c>
      <c r="E60" s="433"/>
      <c r="F60" s="155"/>
    </row>
    <row r="61" spans="1:6" s="199" customFormat="1" ht="14.25" customHeight="1" x14ac:dyDescent="0.2">
      <c r="A61" s="434" t="s">
        <v>993</v>
      </c>
      <c r="B61" s="435" t="s">
        <v>994</v>
      </c>
      <c r="C61" s="158" t="s">
        <v>1011</v>
      </c>
      <c r="D61" s="210">
        <v>50</v>
      </c>
      <c r="E61" s="436" t="s">
        <v>995</v>
      </c>
      <c r="F61" s="155"/>
    </row>
    <row r="62" spans="1:6" s="199" customFormat="1" ht="14.25" customHeight="1" x14ac:dyDescent="0.2">
      <c r="A62" s="430"/>
      <c r="B62" s="431"/>
      <c r="C62" s="308" t="s">
        <v>908</v>
      </c>
      <c r="D62" s="210">
        <v>1150</v>
      </c>
      <c r="E62" s="433"/>
      <c r="F62" s="155"/>
    </row>
    <row r="63" spans="1:6" s="199" customFormat="1" ht="14.25" customHeight="1" x14ac:dyDescent="0.2">
      <c r="A63" s="434" t="s">
        <v>996</v>
      </c>
      <c r="B63" s="435" t="s">
        <v>997</v>
      </c>
      <c r="C63" s="158" t="s">
        <v>1011</v>
      </c>
      <c r="D63" s="210">
        <v>250</v>
      </c>
      <c r="E63" s="436" t="s">
        <v>998</v>
      </c>
      <c r="F63" s="155"/>
    </row>
    <row r="64" spans="1:6" s="199" customFormat="1" ht="14.25" customHeight="1" x14ac:dyDescent="0.2">
      <c r="A64" s="430"/>
      <c r="B64" s="431"/>
      <c r="C64" s="308" t="s">
        <v>908</v>
      </c>
      <c r="D64" s="210">
        <v>350</v>
      </c>
      <c r="E64" s="433"/>
      <c r="F64" s="155"/>
    </row>
    <row r="65" spans="1:6" s="199" customFormat="1" ht="14.25" customHeight="1" x14ac:dyDescent="0.2">
      <c r="A65" s="434" t="s">
        <v>999</v>
      </c>
      <c r="B65" s="435" t="s">
        <v>1000</v>
      </c>
      <c r="C65" s="158" t="s">
        <v>1011</v>
      </c>
      <c r="D65" s="210">
        <v>1100</v>
      </c>
      <c r="E65" s="436" t="s">
        <v>1001</v>
      </c>
      <c r="F65" s="155"/>
    </row>
    <row r="66" spans="1:6" s="199" customFormat="1" ht="14.25" customHeight="1" x14ac:dyDescent="0.2">
      <c r="A66" s="430"/>
      <c r="B66" s="431"/>
      <c r="C66" s="308" t="s">
        <v>908</v>
      </c>
      <c r="D66" s="210">
        <v>400</v>
      </c>
      <c r="E66" s="433"/>
      <c r="F66" s="155"/>
    </row>
    <row r="67" spans="1:6" s="199" customFormat="1" ht="14.25" customHeight="1" x14ac:dyDescent="0.2">
      <c r="A67" s="434" t="s">
        <v>1002</v>
      </c>
      <c r="B67" s="435" t="s">
        <v>1003</v>
      </c>
      <c r="C67" s="158" t="s">
        <v>1011</v>
      </c>
      <c r="D67" s="210">
        <v>100</v>
      </c>
      <c r="E67" s="436" t="s">
        <v>1004</v>
      </c>
      <c r="F67" s="155"/>
    </row>
    <row r="68" spans="1:6" s="199" customFormat="1" ht="14.25" customHeight="1" x14ac:dyDescent="0.2">
      <c r="A68" s="430"/>
      <c r="B68" s="431"/>
      <c r="C68" s="308" t="s">
        <v>908</v>
      </c>
      <c r="D68" s="210">
        <v>3100</v>
      </c>
      <c r="E68" s="433"/>
      <c r="F68" s="155"/>
    </row>
    <row r="69" spans="1:6" s="199" customFormat="1" ht="14.25" customHeight="1" x14ac:dyDescent="0.2">
      <c r="A69" s="434" t="s">
        <v>1005</v>
      </c>
      <c r="B69" s="435" t="s">
        <v>1006</v>
      </c>
      <c r="C69" s="158" t="s">
        <v>1011</v>
      </c>
      <c r="D69" s="210">
        <v>3200</v>
      </c>
      <c r="E69" s="436" t="s">
        <v>1007</v>
      </c>
      <c r="F69" s="155"/>
    </row>
    <row r="70" spans="1:6" s="199" customFormat="1" ht="14.25" customHeight="1" x14ac:dyDescent="0.2">
      <c r="A70" s="430"/>
      <c r="B70" s="431"/>
      <c r="C70" s="158" t="s">
        <v>908</v>
      </c>
      <c r="D70" s="211">
        <v>1100</v>
      </c>
      <c r="E70" s="433"/>
      <c r="F70" s="155"/>
    </row>
    <row r="71" spans="1:6" s="199" customFormat="1" ht="14.25" customHeight="1" x14ac:dyDescent="0.2">
      <c r="A71" s="434" t="s">
        <v>1008</v>
      </c>
      <c r="B71" s="435" t="s">
        <v>1009</v>
      </c>
      <c r="C71" s="311" t="s">
        <v>1011</v>
      </c>
      <c r="D71" s="210">
        <v>3700</v>
      </c>
      <c r="E71" s="436" t="s">
        <v>1010</v>
      </c>
      <c r="F71" s="155"/>
    </row>
    <row r="72" spans="1:6" s="199" customFormat="1" ht="15" customHeight="1" thickBot="1" x14ac:dyDescent="0.25">
      <c r="A72" s="381"/>
      <c r="B72" s="383"/>
      <c r="C72" s="308" t="s">
        <v>908</v>
      </c>
      <c r="D72" s="210">
        <v>1300</v>
      </c>
      <c r="E72" s="439"/>
      <c r="F72" s="155"/>
    </row>
    <row r="73" spans="1:6" s="199" customFormat="1" ht="16.5" customHeight="1" thickBot="1" x14ac:dyDescent="0.25">
      <c r="A73" s="389" t="s">
        <v>904</v>
      </c>
      <c r="B73" s="390"/>
      <c r="C73" s="391"/>
      <c r="D73" s="212">
        <f>SUM(D30:D72)</f>
        <v>53850</v>
      </c>
      <c r="E73" s="205"/>
      <c r="F73" s="155"/>
    </row>
    <row r="74" spans="1:6" x14ac:dyDescent="0.2">
      <c r="A74" s="134"/>
      <c r="B74" s="135"/>
      <c r="C74" s="135"/>
      <c r="D74" s="187"/>
      <c r="E74" s="135"/>
      <c r="F74" s="135"/>
    </row>
    <row r="75" spans="1:6" ht="13.5" thickBot="1" x14ac:dyDescent="0.25">
      <c r="A75" s="134"/>
      <c r="B75" s="135"/>
      <c r="C75" s="135"/>
      <c r="D75" s="187"/>
      <c r="E75" s="135"/>
      <c r="F75" s="135"/>
    </row>
    <row r="76" spans="1:6" ht="17.25" customHeight="1" x14ac:dyDescent="0.2">
      <c r="A76" s="392" t="s">
        <v>898</v>
      </c>
      <c r="B76" s="413" t="s">
        <v>899</v>
      </c>
      <c r="C76" s="372" t="s">
        <v>906</v>
      </c>
      <c r="D76" s="213" t="s">
        <v>900</v>
      </c>
      <c r="E76" s="428" t="s">
        <v>951</v>
      </c>
      <c r="F76" s="118"/>
    </row>
    <row r="77" spans="1:6" ht="65.25" customHeight="1" thickBot="1" x14ac:dyDescent="0.25">
      <c r="A77" s="393"/>
      <c r="B77" s="414"/>
      <c r="C77" s="394"/>
      <c r="D77" s="214" t="s">
        <v>940</v>
      </c>
      <c r="E77" s="429"/>
      <c r="F77" s="118"/>
    </row>
    <row r="78" spans="1:6" s="199" customFormat="1" ht="15" customHeight="1" x14ac:dyDescent="0.2">
      <c r="A78" s="314" t="s">
        <v>993</v>
      </c>
      <c r="B78" s="215" t="s">
        <v>994</v>
      </c>
      <c r="C78" s="216" t="s">
        <v>1013</v>
      </c>
      <c r="D78" s="198">
        <v>100</v>
      </c>
      <c r="E78" s="316" t="s">
        <v>995</v>
      </c>
      <c r="F78" s="148"/>
    </row>
    <row r="79" spans="1:6" s="199" customFormat="1" ht="26.25" customHeight="1" x14ac:dyDescent="0.2">
      <c r="A79" s="314" t="s">
        <v>943</v>
      </c>
      <c r="B79" s="217" t="s">
        <v>944</v>
      </c>
      <c r="C79" s="218" t="s">
        <v>1014</v>
      </c>
      <c r="D79" s="198">
        <v>800</v>
      </c>
      <c r="E79" s="316" t="s">
        <v>964</v>
      </c>
      <c r="F79" s="148"/>
    </row>
    <row r="80" spans="1:6" s="199" customFormat="1" ht="26.25" customHeight="1" thickBot="1" x14ac:dyDescent="0.25">
      <c r="A80" s="317" t="s">
        <v>1005</v>
      </c>
      <c r="B80" s="321" t="s">
        <v>1006</v>
      </c>
      <c r="C80" s="219" t="s">
        <v>1015</v>
      </c>
      <c r="D80" s="203">
        <v>355</v>
      </c>
      <c r="E80" s="318" t="s">
        <v>1007</v>
      </c>
      <c r="F80" s="148"/>
    </row>
    <row r="81" spans="1:6" s="199" customFormat="1" ht="16.5" customHeight="1" thickBot="1" x14ac:dyDescent="0.25">
      <c r="A81" s="384" t="s">
        <v>904</v>
      </c>
      <c r="B81" s="385"/>
      <c r="C81" s="385"/>
      <c r="D81" s="220">
        <f>SUM(D78:D80)</f>
        <v>1255</v>
      </c>
      <c r="E81" s="205"/>
      <c r="F81" s="148"/>
    </row>
    <row r="82" spans="1:6" s="226" customFormat="1" ht="10.5" x14ac:dyDescent="0.15">
      <c r="A82" s="221"/>
      <c r="B82" s="222"/>
      <c r="C82" s="223"/>
      <c r="D82" s="224"/>
      <c r="E82" s="225"/>
      <c r="F82" s="225"/>
    </row>
    <row r="83" spans="1:6" s="226" customFormat="1" x14ac:dyDescent="0.2">
      <c r="A83" s="227"/>
      <c r="B83" s="228"/>
      <c r="C83" s="229"/>
      <c r="D83" s="229"/>
      <c r="E83" s="225"/>
      <c r="F83" s="225"/>
    </row>
    <row r="84" spans="1:6" s="226" customFormat="1" ht="10.5" x14ac:dyDescent="0.15">
      <c r="A84" s="230"/>
      <c r="B84" s="228"/>
      <c r="C84" s="229"/>
      <c r="D84" s="229"/>
      <c r="E84" s="225"/>
      <c r="F84" s="225"/>
    </row>
    <row r="85" spans="1:6" s="226" customFormat="1" ht="10.5" x14ac:dyDescent="0.15">
      <c r="A85" s="230"/>
      <c r="B85" s="228"/>
      <c r="C85" s="229"/>
      <c r="D85" s="229"/>
      <c r="E85" s="225"/>
      <c r="F85" s="225"/>
    </row>
    <row r="86" spans="1:6" s="226" customFormat="1" ht="10.5" x14ac:dyDescent="0.15"/>
    <row r="87" spans="1:6" s="226" customFormat="1" ht="10.5" x14ac:dyDescent="0.15"/>
    <row r="88" spans="1:6" s="226" customFormat="1" ht="10.5" x14ac:dyDescent="0.15"/>
    <row r="89" spans="1:6" s="226" customFormat="1" ht="10.5" x14ac:dyDescent="0.15"/>
    <row r="90" spans="1:6" s="226" customFormat="1" ht="10.5" x14ac:dyDescent="0.15"/>
    <row r="91" spans="1:6" s="226" customFormat="1" ht="10.5" x14ac:dyDescent="0.15"/>
    <row r="92" spans="1:6" s="226" customFormat="1" ht="10.5" x14ac:dyDescent="0.15"/>
    <row r="93" spans="1:6" s="226" customFormat="1" ht="10.5" x14ac:dyDescent="0.15"/>
  </sheetData>
  <customSheetViews>
    <customSheetView guid="{72958AFE-462B-4821-9CB1-6F26C5AA230B}" fitToPage="1">
      <selection activeCell="F2" sqref="F2"/>
      <rowBreaks count="2" manualBreakCount="2">
        <brk id="26" max="4" man="1"/>
        <brk id="56" max="4" man="1"/>
      </rowBreaks>
      <pageMargins left="0.78740157480314965" right="0.78740157480314965" top="0.98425196850393704" bottom="0.59055118110236227" header="0.51181102362204722" footer="0.31496062992125984"/>
      <pageSetup paperSize="9" scale="95" firstPageNumber="48" fitToHeight="0" orientation="landscape" useFirstPageNumber="1" r:id="rId1"/>
      <headerFooter alignWithMargins="0">
        <oddHeader>&amp;L&amp;"Tahoma,Kurzíva"&amp;9Návrh rozpočtu na rok 2016
Příloha č. 3&amp;R&amp;"Tahoma,Kurzíva"&amp;9Tabulka č. 4: Závazné ukazatele pro příspěvkové organizace v odvětví sociálních věcí na základě
smlouvy o závazku veřejné služby a vyrovnávací platbě za jeho výkon</oddHeader>
        <oddFooter>&amp;C&amp;"Tahoma,Obyčejné"&amp;P</oddFooter>
      </headerFooter>
    </customSheetView>
  </customSheetViews>
  <mergeCells count="99">
    <mergeCell ref="A81:C81"/>
    <mergeCell ref="A71:A72"/>
    <mergeCell ref="B71:B72"/>
    <mergeCell ref="E71:E72"/>
    <mergeCell ref="A73:C73"/>
    <mergeCell ref="A76:A77"/>
    <mergeCell ref="B76:B77"/>
    <mergeCell ref="C76:C77"/>
    <mergeCell ref="E76:E77"/>
    <mergeCell ref="A67:A68"/>
    <mergeCell ref="B67:B68"/>
    <mergeCell ref="E67:E68"/>
    <mergeCell ref="A69:A70"/>
    <mergeCell ref="B69:B70"/>
    <mergeCell ref="E69:E70"/>
    <mergeCell ref="A63:A64"/>
    <mergeCell ref="B63:B64"/>
    <mergeCell ref="E63:E64"/>
    <mergeCell ref="A65:A66"/>
    <mergeCell ref="B65:B66"/>
    <mergeCell ref="E65:E66"/>
    <mergeCell ref="A59:A60"/>
    <mergeCell ref="B59:B60"/>
    <mergeCell ref="E59:E60"/>
    <mergeCell ref="A61:A62"/>
    <mergeCell ref="B61:B62"/>
    <mergeCell ref="E61:E62"/>
    <mergeCell ref="A55:A56"/>
    <mergeCell ref="B55:B56"/>
    <mergeCell ref="E55:E56"/>
    <mergeCell ref="A57:A58"/>
    <mergeCell ref="B57:B58"/>
    <mergeCell ref="E57:E58"/>
    <mergeCell ref="A51:A52"/>
    <mergeCell ref="B51:B52"/>
    <mergeCell ref="E51:E52"/>
    <mergeCell ref="A53:A54"/>
    <mergeCell ref="B53:B54"/>
    <mergeCell ref="E53:E54"/>
    <mergeCell ref="A47:A48"/>
    <mergeCell ref="B47:B48"/>
    <mergeCell ref="E47:E48"/>
    <mergeCell ref="A49:A50"/>
    <mergeCell ref="B49:B50"/>
    <mergeCell ref="E49:E50"/>
    <mergeCell ref="A43:A44"/>
    <mergeCell ref="B43:B44"/>
    <mergeCell ref="E43:E44"/>
    <mergeCell ref="A45:A46"/>
    <mergeCell ref="B45:B46"/>
    <mergeCell ref="E45:E46"/>
    <mergeCell ref="A39:A40"/>
    <mergeCell ref="B39:B40"/>
    <mergeCell ref="E39:E40"/>
    <mergeCell ref="A41:A42"/>
    <mergeCell ref="B41:B42"/>
    <mergeCell ref="E41:E42"/>
    <mergeCell ref="A34:A35"/>
    <mergeCell ref="B34:B35"/>
    <mergeCell ref="E34:E35"/>
    <mergeCell ref="A36:A38"/>
    <mergeCell ref="B36:B38"/>
    <mergeCell ref="E36:E38"/>
    <mergeCell ref="A30:A31"/>
    <mergeCell ref="B30:B31"/>
    <mergeCell ref="E30:E31"/>
    <mergeCell ref="A32:A33"/>
    <mergeCell ref="B32:B33"/>
    <mergeCell ref="E32:E33"/>
    <mergeCell ref="E28:E29"/>
    <mergeCell ref="B19:C19"/>
    <mergeCell ref="B20:C20"/>
    <mergeCell ref="B21:C21"/>
    <mergeCell ref="B22:C22"/>
    <mergeCell ref="B23:C23"/>
    <mergeCell ref="B24:C24"/>
    <mergeCell ref="B25:C25"/>
    <mergeCell ref="A26:C26"/>
    <mergeCell ref="A28:A29"/>
    <mergeCell ref="B28:B29"/>
    <mergeCell ref="C28:C29"/>
    <mergeCell ref="B18:C18"/>
    <mergeCell ref="B7:C7"/>
    <mergeCell ref="B8:C8"/>
    <mergeCell ref="B9:C9"/>
    <mergeCell ref="B10:C10"/>
    <mergeCell ref="B11:C11"/>
    <mergeCell ref="B12:C12"/>
    <mergeCell ref="B13:C13"/>
    <mergeCell ref="B14:C14"/>
    <mergeCell ref="B15:C15"/>
    <mergeCell ref="B16:C16"/>
    <mergeCell ref="B17:C17"/>
    <mergeCell ref="B6:C6"/>
    <mergeCell ref="A1:E1"/>
    <mergeCell ref="A3:A4"/>
    <mergeCell ref="B3:C4"/>
    <mergeCell ref="E3:E4"/>
    <mergeCell ref="B5:C5"/>
  </mergeCells>
  <pageMargins left="0.78740157480314965" right="0.78740157480314965" top="0.98425196850393704" bottom="0.59055118110236227" header="0.51181102362204722" footer="0.31496062992125984"/>
  <pageSetup paperSize="9" scale="95" firstPageNumber="48" fitToHeight="0" orientation="landscape" useFirstPageNumber="1" r:id="rId2"/>
  <headerFooter alignWithMargins="0">
    <oddHeader>&amp;L&amp;"Tahoma,Kurzíva"&amp;9Návrh rozpočtu na rok 2016
Příloha č. 3&amp;R&amp;"Tahoma,Kurzíva"&amp;9Tabulka č. 4: Závazné ukazatele pro příspěvkové organizace v odvětví sociálních věcí na základě
smlouvy o závazku veřejné služby a vyrovnávací platbě za jeho výkon</oddHeader>
    <oddFooter>&amp;C&amp;"Tahoma,Obyčejné"&amp;P</oddFooter>
  </headerFooter>
  <rowBreaks count="2" manualBreakCount="2">
    <brk id="26" max="4" man="1"/>
    <brk id="56" max="4" man="1"/>
  </rowBreaks>
  <ignoredErrors>
    <ignoredError sqref="A5:A25 A30:A72 A78:A8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4"/>
  <sheetViews>
    <sheetView zoomScaleNormal="100" zoomScaleSheetLayoutView="100" workbookViewId="0">
      <selection activeCell="D2" sqref="D2"/>
    </sheetView>
  </sheetViews>
  <sheetFormatPr defaultRowHeight="12.75" x14ac:dyDescent="0.2"/>
  <cols>
    <col min="1" max="1" width="10.7109375" style="337" customWidth="1"/>
    <col min="2" max="2" width="96" style="337" customWidth="1"/>
    <col min="3" max="3" width="20.5703125" style="337" customWidth="1"/>
    <col min="4" max="16384" width="9.140625" style="337"/>
  </cols>
  <sheetData>
    <row r="1" spans="1:3" s="231" customFormat="1" ht="18" customHeight="1" x14ac:dyDescent="0.2">
      <c r="A1" s="440" t="s">
        <v>1016</v>
      </c>
      <c r="B1" s="440"/>
      <c r="C1" s="440"/>
    </row>
    <row r="2" spans="1:3" s="231" customFormat="1" ht="15" customHeight="1" thickBot="1" x14ac:dyDescent="0.25">
      <c r="A2" s="232"/>
      <c r="B2" s="233"/>
      <c r="C2" s="234"/>
    </row>
    <row r="3" spans="1:3" s="231" customFormat="1" ht="17.25" customHeight="1" x14ac:dyDescent="0.2">
      <c r="A3" s="441" t="s">
        <v>898</v>
      </c>
      <c r="B3" s="443" t="s">
        <v>899</v>
      </c>
      <c r="C3" s="329" t="s">
        <v>900</v>
      </c>
    </row>
    <row r="4" spans="1:3" s="231" customFormat="1" ht="42" customHeight="1" thickBot="1" x14ac:dyDescent="0.25">
      <c r="A4" s="442"/>
      <c r="B4" s="444"/>
      <c r="C4" s="330" t="s">
        <v>1357</v>
      </c>
    </row>
    <row r="5" spans="1:3" s="334" customFormat="1" ht="13.5" customHeight="1" x14ac:dyDescent="0.2">
      <c r="A5" s="331" t="s">
        <v>1017</v>
      </c>
      <c r="B5" s="332" t="s">
        <v>1018</v>
      </c>
      <c r="C5" s="333">
        <v>6769</v>
      </c>
    </row>
    <row r="6" spans="1:3" s="334" customFormat="1" x14ac:dyDescent="0.2">
      <c r="A6" s="339">
        <v>47813130</v>
      </c>
      <c r="B6" s="332" t="s">
        <v>1019</v>
      </c>
      <c r="C6" s="333">
        <v>3412</v>
      </c>
    </row>
    <row r="7" spans="1:3" s="334" customFormat="1" x14ac:dyDescent="0.2">
      <c r="A7" s="335" t="s">
        <v>1020</v>
      </c>
      <c r="B7" s="332" t="s">
        <v>1021</v>
      </c>
      <c r="C7" s="333">
        <v>4651</v>
      </c>
    </row>
    <row r="8" spans="1:3" s="334" customFormat="1" x14ac:dyDescent="0.2">
      <c r="A8" s="335" t="s">
        <v>1022</v>
      </c>
      <c r="B8" s="332" t="s">
        <v>1023</v>
      </c>
      <c r="C8" s="333">
        <v>3474</v>
      </c>
    </row>
    <row r="9" spans="1:3" s="334" customFormat="1" x14ac:dyDescent="0.2">
      <c r="A9" s="335" t="s">
        <v>1024</v>
      </c>
      <c r="B9" s="332" t="s">
        <v>1025</v>
      </c>
      <c r="C9" s="333">
        <v>2164</v>
      </c>
    </row>
    <row r="10" spans="1:3" s="334" customFormat="1" x14ac:dyDescent="0.2">
      <c r="A10" s="335" t="s">
        <v>1026</v>
      </c>
      <c r="B10" s="332" t="s">
        <v>1027</v>
      </c>
      <c r="C10" s="333">
        <v>911</v>
      </c>
    </row>
    <row r="11" spans="1:3" s="334" customFormat="1" x14ac:dyDescent="0.2">
      <c r="A11" s="335">
        <v>63731371</v>
      </c>
      <c r="B11" s="332" t="s">
        <v>1028</v>
      </c>
      <c r="C11" s="333">
        <v>2353</v>
      </c>
    </row>
    <row r="12" spans="1:3" s="334" customFormat="1" x14ac:dyDescent="0.2">
      <c r="A12" s="335" t="s">
        <v>1029</v>
      </c>
      <c r="B12" s="332" t="s">
        <v>1030</v>
      </c>
      <c r="C12" s="333">
        <v>1583</v>
      </c>
    </row>
    <row r="13" spans="1:3" s="334" customFormat="1" ht="25.5" x14ac:dyDescent="0.2">
      <c r="A13" s="335" t="s">
        <v>1031</v>
      </c>
      <c r="B13" s="332" t="s">
        <v>1032</v>
      </c>
      <c r="C13" s="333">
        <v>1921</v>
      </c>
    </row>
    <row r="14" spans="1:3" s="334" customFormat="1" x14ac:dyDescent="0.2">
      <c r="A14" s="335">
        <v>64628141</v>
      </c>
      <c r="B14" s="332" t="s">
        <v>1033</v>
      </c>
      <c r="C14" s="333">
        <v>681</v>
      </c>
    </row>
    <row r="15" spans="1:3" s="334" customFormat="1" x14ac:dyDescent="0.2">
      <c r="A15" s="335">
        <v>64628124</v>
      </c>
      <c r="B15" s="332" t="s">
        <v>1034</v>
      </c>
      <c r="C15" s="333">
        <v>494</v>
      </c>
    </row>
    <row r="16" spans="1:3" s="334" customFormat="1" x14ac:dyDescent="0.2">
      <c r="A16" s="335" t="s">
        <v>1035</v>
      </c>
      <c r="B16" s="332" t="s">
        <v>1036</v>
      </c>
      <c r="C16" s="333">
        <v>4939</v>
      </c>
    </row>
    <row r="17" spans="1:3" s="334" customFormat="1" x14ac:dyDescent="0.2">
      <c r="A17" s="335">
        <v>60337389</v>
      </c>
      <c r="B17" s="332" t="s">
        <v>1037</v>
      </c>
      <c r="C17" s="333">
        <v>358</v>
      </c>
    </row>
    <row r="18" spans="1:3" s="334" customFormat="1" x14ac:dyDescent="0.2">
      <c r="A18" s="335">
        <v>60337346</v>
      </c>
      <c r="B18" s="332" t="s">
        <v>1038</v>
      </c>
      <c r="C18" s="333">
        <v>482</v>
      </c>
    </row>
    <row r="19" spans="1:3" s="334" customFormat="1" x14ac:dyDescent="0.2">
      <c r="A19" s="335">
        <v>47813474</v>
      </c>
      <c r="B19" s="332" t="s">
        <v>1039</v>
      </c>
      <c r="C19" s="333">
        <v>459</v>
      </c>
    </row>
    <row r="20" spans="1:3" s="334" customFormat="1" ht="25.5" x14ac:dyDescent="0.2">
      <c r="A20" s="335" t="s">
        <v>1040</v>
      </c>
      <c r="B20" s="332" t="s">
        <v>1041</v>
      </c>
      <c r="C20" s="333">
        <v>2083</v>
      </c>
    </row>
    <row r="21" spans="1:3" s="334" customFormat="1" x14ac:dyDescent="0.2">
      <c r="A21" s="335" t="s">
        <v>1042</v>
      </c>
      <c r="B21" s="332" t="s">
        <v>1043</v>
      </c>
      <c r="C21" s="333">
        <v>1192</v>
      </c>
    </row>
    <row r="22" spans="1:3" s="334" customFormat="1" x14ac:dyDescent="0.2">
      <c r="A22" s="335" t="s">
        <v>1044</v>
      </c>
      <c r="B22" s="332" t="s">
        <v>1045</v>
      </c>
      <c r="C22" s="333">
        <v>1537</v>
      </c>
    </row>
    <row r="23" spans="1:3" s="334" customFormat="1" x14ac:dyDescent="0.2">
      <c r="A23" s="335" t="s">
        <v>1046</v>
      </c>
      <c r="B23" s="332" t="s">
        <v>1047</v>
      </c>
      <c r="C23" s="333">
        <v>1421</v>
      </c>
    </row>
    <row r="24" spans="1:3" s="334" customFormat="1" x14ac:dyDescent="0.2">
      <c r="A24" s="335">
        <v>61989011</v>
      </c>
      <c r="B24" s="332" t="s">
        <v>1048</v>
      </c>
      <c r="C24" s="333">
        <v>1240</v>
      </c>
    </row>
    <row r="25" spans="1:3" s="334" customFormat="1" x14ac:dyDescent="0.2">
      <c r="A25" s="335" t="s">
        <v>1049</v>
      </c>
      <c r="B25" s="332" t="s">
        <v>1050</v>
      </c>
      <c r="C25" s="333">
        <v>2857</v>
      </c>
    </row>
    <row r="26" spans="1:3" s="334" customFormat="1" x14ac:dyDescent="0.2">
      <c r="A26" s="335">
        <v>62331205</v>
      </c>
      <c r="B26" s="332" t="s">
        <v>1051</v>
      </c>
      <c r="C26" s="333">
        <v>1183</v>
      </c>
    </row>
    <row r="27" spans="1:3" s="334" customFormat="1" x14ac:dyDescent="0.2">
      <c r="A27" s="335" t="s">
        <v>1052</v>
      </c>
      <c r="B27" s="332" t="s">
        <v>1053</v>
      </c>
      <c r="C27" s="333">
        <v>1793</v>
      </c>
    </row>
    <row r="28" spans="1:3" s="334" customFormat="1" x14ac:dyDescent="0.2">
      <c r="A28" s="335" t="s">
        <v>1054</v>
      </c>
      <c r="B28" s="332" t="s">
        <v>1055</v>
      </c>
      <c r="C28" s="333">
        <v>1564</v>
      </c>
    </row>
    <row r="29" spans="1:3" s="334" customFormat="1" x14ac:dyDescent="0.2">
      <c r="A29" s="335" t="s">
        <v>1056</v>
      </c>
      <c r="B29" s="332" t="s">
        <v>1057</v>
      </c>
      <c r="C29" s="333">
        <v>1567</v>
      </c>
    </row>
    <row r="30" spans="1:3" s="334" customFormat="1" x14ac:dyDescent="0.2">
      <c r="A30" s="335">
        <v>47813091</v>
      </c>
      <c r="B30" s="332" t="s">
        <v>1058</v>
      </c>
      <c r="C30" s="333">
        <v>1187</v>
      </c>
    </row>
    <row r="31" spans="1:3" s="334" customFormat="1" x14ac:dyDescent="0.2">
      <c r="A31" s="335">
        <v>47813113</v>
      </c>
      <c r="B31" s="332" t="s">
        <v>1059</v>
      </c>
      <c r="C31" s="333">
        <v>2528</v>
      </c>
    </row>
    <row r="32" spans="1:3" s="334" customFormat="1" x14ac:dyDescent="0.2">
      <c r="A32" s="335">
        <v>47813075</v>
      </c>
      <c r="B32" s="332" t="s">
        <v>1060</v>
      </c>
      <c r="C32" s="333">
        <v>2372</v>
      </c>
    </row>
    <row r="33" spans="1:3" s="334" customFormat="1" x14ac:dyDescent="0.2">
      <c r="A33" s="335" t="s">
        <v>1061</v>
      </c>
      <c r="B33" s="332" t="s">
        <v>1062</v>
      </c>
      <c r="C33" s="333">
        <v>2000</v>
      </c>
    </row>
    <row r="34" spans="1:3" s="334" customFormat="1" x14ac:dyDescent="0.2">
      <c r="A34" s="335" t="s">
        <v>1063</v>
      </c>
      <c r="B34" s="332" t="s">
        <v>1064</v>
      </c>
      <c r="C34" s="333">
        <v>1580</v>
      </c>
    </row>
    <row r="35" spans="1:3" s="334" customFormat="1" x14ac:dyDescent="0.2">
      <c r="A35" s="335" t="s">
        <v>1065</v>
      </c>
      <c r="B35" s="332" t="s">
        <v>1066</v>
      </c>
      <c r="C35" s="333">
        <v>2387</v>
      </c>
    </row>
    <row r="36" spans="1:3" s="334" customFormat="1" x14ac:dyDescent="0.2">
      <c r="A36" s="335">
        <v>70632090</v>
      </c>
      <c r="B36" s="332" t="s">
        <v>1067</v>
      </c>
      <c r="C36" s="333">
        <v>280</v>
      </c>
    </row>
    <row r="37" spans="1:3" s="334" customFormat="1" x14ac:dyDescent="0.2">
      <c r="A37" s="335">
        <v>69610126</v>
      </c>
      <c r="B37" s="332" t="s">
        <v>1068</v>
      </c>
      <c r="C37" s="333">
        <v>872</v>
      </c>
    </row>
    <row r="38" spans="1:3" s="334" customFormat="1" x14ac:dyDescent="0.2">
      <c r="A38" s="335" t="s">
        <v>1069</v>
      </c>
      <c r="B38" s="332" t="s">
        <v>1070</v>
      </c>
      <c r="C38" s="333">
        <v>1629</v>
      </c>
    </row>
    <row r="39" spans="1:3" s="334" customFormat="1" x14ac:dyDescent="0.2">
      <c r="A39" s="335" t="s">
        <v>1071</v>
      </c>
      <c r="B39" s="332" t="s">
        <v>1072</v>
      </c>
      <c r="C39" s="333">
        <v>1332</v>
      </c>
    </row>
    <row r="40" spans="1:3" s="334" customFormat="1" x14ac:dyDescent="0.2">
      <c r="A40" s="335" t="s">
        <v>1073</v>
      </c>
      <c r="B40" s="332" t="s">
        <v>1074</v>
      </c>
      <c r="C40" s="333">
        <v>1413</v>
      </c>
    </row>
    <row r="41" spans="1:3" s="334" customFormat="1" x14ac:dyDescent="0.2">
      <c r="A41" s="335">
        <v>62331639</v>
      </c>
      <c r="B41" s="332" t="s">
        <v>1075</v>
      </c>
      <c r="C41" s="333">
        <v>1575</v>
      </c>
    </row>
    <row r="42" spans="1:3" s="334" customFormat="1" x14ac:dyDescent="0.2">
      <c r="A42" s="335">
        <v>62331493</v>
      </c>
      <c r="B42" s="332" t="s">
        <v>1076</v>
      </c>
      <c r="C42" s="333">
        <v>1319</v>
      </c>
    </row>
    <row r="43" spans="1:3" s="334" customFormat="1" x14ac:dyDescent="0.2">
      <c r="A43" s="335">
        <v>62331558</v>
      </c>
      <c r="B43" s="332" t="s">
        <v>1077</v>
      </c>
      <c r="C43" s="333">
        <v>1169</v>
      </c>
    </row>
    <row r="44" spans="1:3" s="334" customFormat="1" x14ac:dyDescent="0.2">
      <c r="A44" s="335">
        <v>62331582</v>
      </c>
      <c r="B44" s="332" t="s">
        <v>1078</v>
      </c>
      <c r="C44" s="333">
        <v>1567</v>
      </c>
    </row>
    <row r="45" spans="1:3" s="334" customFormat="1" x14ac:dyDescent="0.2">
      <c r="A45" s="335">
        <v>62331795</v>
      </c>
      <c r="B45" s="332" t="s">
        <v>1079</v>
      </c>
      <c r="C45" s="333">
        <v>1763</v>
      </c>
    </row>
    <row r="46" spans="1:3" s="334" customFormat="1" x14ac:dyDescent="0.2">
      <c r="A46" s="335" t="s">
        <v>1080</v>
      </c>
      <c r="B46" s="332" t="s">
        <v>1081</v>
      </c>
      <c r="C46" s="333">
        <v>3201</v>
      </c>
    </row>
    <row r="47" spans="1:3" s="334" customFormat="1" ht="25.5" x14ac:dyDescent="0.2">
      <c r="A47" s="335" t="s">
        <v>1082</v>
      </c>
      <c r="B47" s="332" t="s">
        <v>1083</v>
      </c>
      <c r="C47" s="333">
        <v>3439</v>
      </c>
    </row>
    <row r="48" spans="1:3" s="334" customFormat="1" x14ac:dyDescent="0.2">
      <c r="A48" s="335" t="s">
        <v>1084</v>
      </c>
      <c r="B48" s="332" t="s">
        <v>1085</v>
      </c>
      <c r="C48" s="333">
        <v>1588</v>
      </c>
    </row>
    <row r="49" spans="1:3" s="334" customFormat="1" x14ac:dyDescent="0.2">
      <c r="A49" s="335" t="s">
        <v>1086</v>
      </c>
      <c r="B49" s="332" t="s">
        <v>1087</v>
      </c>
      <c r="C49" s="333">
        <v>1164</v>
      </c>
    </row>
    <row r="50" spans="1:3" s="334" customFormat="1" x14ac:dyDescent="0.2">
      <c r="A50" s="335" t="s">
        <v>1088</v>
      </c>
      <c r="B50" s="332" t="s">
        <v>1089</v>
      </c>
      <c r="C50" s="333">
        <v>1111</v>
      </c>
    </row>
    <row r="51" spans="1:3" s="334" customFormat="1" x14ac:dyDescent="0.2">
      <c r="A51" s="335" t="s">
        <v>1090</v>
      </c>
      <c r="B51" s="332" t="s">
        <v>1091</v>
      </c>
      <c r="C51" s="333">
        <v>1618</v>
      </c>
    </row>
    <row r="52" spans="1:3" s="334" customFormat="1" ht="25.5" x14ac:dyDescent="0.2">
      <c r="A52" s="335" t="s">
        <v>1092</v>
      </c>
      <c r="B52" s="332" t="s">
        <v>1093</v>
      </c>
      <c r="C52" s="333">
        <v>1159</v>
      </c>
    </row>
    <row r="53" spans="1:3" s="334" customFormat="1" x14ac:dyDescent="0.2">
      <c r="A53" s="335" t="s">
        <v>1094</v>
      </c>
      <c r="B53" s="332" t="s">
        <v>1095</v>
      </c>
      <c r="C53" s="333">
        <v>705</v>
      </c>
    </row>
    <row r="54" spans="1:3" s="334" customFormat="1" x14ac:dyDescent="0.2">
      <c r="A54" s="335" t="s">
        <v>1096</v>
      </c>
      <c r="B54" s="332" t="s">
        <v>1097</v>
      </c>
      <c r="C54" s="333">
        <v>1525</v>
      </c>
    </row>
    <row r="55" spans="1:3" s="334" customFormat="1" x14ac:dyDescent="0.2">
      <c r="A55" s="335" t="s">
        <v>1098</v>
      </c>
      <c r="B55" s="332" t="s">
        <v>1099</v>
      </c>
      <c r="C55" s="333">
        <v>4499</v>
      </c>
    </row>
    <row r="56" spans="1:3" s="334" customFormat="1" x14ac:dyDescent="0.2">
      <c r="A56" s="335" t="s">
        <v>1100</v>
      </c>
      <c r="B56" s="332" t="s">
        <v>1101</v>
      </c>
      <c r="C56" s="333">
        <v>1729</v>
      </c>
    </row>
    <row r="57" spans="1:3" s="334" customFormat="1" x14ac:dyDescent="0.2">
      <c r="A57" s="335" t="s">
        <v>1102</v>
      </c>
      <c r="B57" s="332" t="s">
        <v>1103</v>
      </c>
      <c r="C57" s="333">
        <v>1477</v>
      </c>
    </row>
    <row r="58" spans="1:3" s="334" customFormat="1" x14ac:dyDescent="0.2">
      <c r="A58" s="335" t="s">
        <v>1104</v>
      </c>
      <c r="B58" s="332" t="s">
        <v>1105</v>
      </c>
      <c r="C58" s="333">
        <v>5395</v>
      </c>
    </row>
    <row r="59" spans="1:3" s="334" customFormat="1" x14ac:dyDescent="0.2">
      <c r="A59" s="335">
        <v>62331574</v>
      </c>
      <c r="B59" s="332" t="s">
        <v>1106</v>
      </c>
      <c r="C59" s="333">
        <v>1012</v>
      </c>
    </row>
    <row r="60" spans="1:3" s="334" customFormat="1" x14ac:dyDescent="0.2">
      <c r="A60" s="335">
        <v>62331566</v>
      </c>
      <c r="B60" s="332" t="s">
        <v>1107</v>
      </c>
      <c r="C60" s="333">
        <v>1939</v>
      </c>
    </row>
    <row r="61" spans="1:3" s="334" customFormat="1" x14ac:dyDescent="0.2">
      <c r="A61" s="335">
        <v>62331515</v>
      </c>
      <c r="B61" s="332" t="s">
        <v>1108</v>
      </c>
      <c r="C61" s="333">
        <v>2450</v>
      </c>
    </row>
    <row r="62" spans="1:3" s="334" customFormat="1" x14ac:dyDescent="0.2">
      <c r="A62" s="335" t="s">
        <v>1109</v>
      </c>
      <c r="B62" s="332" t="s">
        <v>1110</v>
      </c>
      <c r="C62" s="333">
        <v>911</v>
      </c>
    </row>
    <row r="63" spans="1:3" s="334" customFormat="1" x14ac:dyDescent="0.2">
      <c r="A63" s="335" t="s">
        <v>1111</v>
      </c>
      <c r="B63" s="332" t="s">
        <v>1112</v>
      </c>
      <c r="C63" s="333">
        <v>2438</v>
      </c>
    </row>
    <row r="64" spans="1:3" s="334" customFormat="1" x14ac:dyDescent="0.2">
      <c r="A64" s="335">
        <v>47813148</v>
      </c>
      <c r="B64" s="332" t="s">
        <v>1113</v>
      </c>
      <c r="C64" s="333">
        <v>1537</v>
      </c>
    </row>
    <row r="65" spans="1:3" s="334" customFormat="1" x14ac:dyDescent="0.2">
      <c r="A65" s="335">
        <v>47813121</v>
      </c>
      <c r="B65" s="332" t="s">
        <v>1114</v>
      </c>
      <c r="C65" s="333">
        <v>1217</v>
      </c>
    </row>
    <row r="66" spans="1:3" s="334" customFormat="1" ht="25.5" x14ac:dyDescent="0.2">
      <c r="A66" s="335" t="s">
        <v>1115</v>
      </c>
      <c r="B66" s="332" t="s">
        <v>1116</v>
      </c>
      <c r="C66" s="333">
        <v>3557</v>
      </c>
    </row>
    <row r="67" spans="1:3" s="334" customFormat="1" x14ac:dyDescent="0.2">
      <c r="A67" s="335" t="s">
        <v>1117</v>
      </c>
      <c r="B67" s="332" t="s">
        <v>1118</v>
      </c>
      <c r="C67" s="333">
        <v>815</v>
      </c>
    </row>
    <row r="68" spans="1:3" s="334" customFormat="1" x14ac:dyDescent="0.2">
      <c r="A68" s="335">
        <v>14450909</v>
      </c>
      <c r="B68" s="332" t="s">
        <v>1119</v>
      </c>
      <c r="C68" s="333">
        <v>2170</v>
      </c>
    </row>
    <row r="69" spans="1:3" s="334" customFormat="1" x14ac:dyDescent="0.2">
      <c r="A69" s="335" t="s">
        <v>1120</v>
      </c>
      <c r="B69" s="332" t="s">
        <v>1121</v>
      </c>
      <c r="C69" s="333">
        <v>2128</v>
      </c>
    </row>
    <row r="70" spans="1:3" s="334" customFormat="1" x14ac:dyDescent="0.2">
      <c r="A70" s="335" t="s">
        <v>1122</v>
      </c>
      <c r="B70" s="332" t="s">
        <v>1123</v>
      </c>
      <c r="C70" s="333">
        <v>6413</v>
      </c>
    </row>
    <row r="71" spans="1:3" s="334" customFormat="1" x14ac:dyDescent="0.2">
      <c r="A71" s="335">
        <v>70947911</v>
      </c>
      <c r="B71" s="332" t="s">
        <v>1124</v>
      </c>
      <c r="C71" s="333">
        <v>664</v>
      </c>
    </row>
    <row r="72" spans="1:3" s="334" customFormat="1" x14ac:dyDescent="0.2">
      <c r="A72" s="335">
        <v>64628159</v>
      </c>
      <c r="B72" s="332" t="s">
        <v>1125</v>
      </c>
      <c r="C72" s="333">
        <v>795</v>
      </c>
    </row>
    <row r="73" spans="1:3" s="334" customFormat="1" x14ac:dyDescent="0.2">
      <c r="A73" s="335">
        <v>61989274</v>
      </c>
      <c r="B73" s="332" t="s">
        <v>1126</v>
      </c>
      <c r="C73" s="333">
        <v>1710</v>
      </c>
    </row>
    <row r="74" spans="1:3" s="334" customFormat="1" x14ac:dyDescent="0.2">
      <c r="A74" s="335">
        <v>61989266</v>
      </c>
      <c r="B74" s="332" t="s">
        <v>1127</v>
      </c>
      <c r="C74" s="333">
        <v>914</v>
      </c>
    </row>
    <row r="75" spans="1:3" s="334" customFormat="1" x14ac:dyDescent="0.2">
      <c r="A75" s="335" t="s">
        <v>1128</v>
      </c>
      <c r="B75" s="332" t="s">
        <v>1129</v>
      </c>
      <c r="C75" s="333">
        <v>3536</v>
      </c>
    </row>
    <row r="76" spans="1:3" s="334" customFormat="1" x14ac:dyDescent="0.2">
      <c r="A76" s="335" t="s">
        <v>1130</v>
      </c>
      <c r="B76" s="332" t="s">
        <v>1131</v>
      </c>
      <c r="C76" s="333">
        <v>6168</v>
      </c>
    </row>
    <row r="77" spans="1:3" s="334" customFormat="1" x14ac:dyDescent="0.2">
      <c r="A77" s="335">
        <v>14451093</v>
      </c>
      <c r="B77" s="332" t="s">
        <v>1132</v>
      </c>
      <c r="C77" s="333">
        <v>3999</v>
      </c>
    </row>
    <row r="78" spans="1:3" s="334" customFormat="1" x14ac:dyDescent="0.2">
      <c r="A78" s="335">
        <v>13644327</v>
      </c>
      <c r="B78" s="332" t="s">
        <v>1133</v>
      </c>
      <c r="C78" s="333">
        <v>3215</v>
      </c>
    </row>
    <row r="79" spans="1:3" s="334" customFormat="1" x14ac:dyDescent="0.2">
      <c r="A79" s="335" t="s">
        <v>1134</v>
      </c>
      <c r="B79" s="332" t="s">
        <v>1135</v>
      </c>
      <c r="C79" s="333">
        <v>4333</v>
      </c>
    </row>
    <row r="80" spans="1:3" s="334" customFormat="1" x14ac:dyDescent="0.2">
      <c r="A80" s="335" t="s">
        <v>1136</v>
      </c>
      <c r="B80" s="332" t="s">
        <v>1137</v>
      </c>
      <c r="C80" s="333">
        <v>3110</v>
      </c>
    </row>
    <row r="81" spans="1:3" s="334" customFormat="1" x14ac:dyDescent="0.2">
      <c r="A81" s="335" t="s">
        <v>1138</v>
      </c>
      <c r="B81" s="332" t="s">
        <v>1139</v>
      </c>
      <c r="C81" s="333">
        <v>2936</v>
      </c>
    </row>
    <row r="82" spans="1:3" s="334" customFormat="1" x14ac:dyDescent="0.2">
      <c r="A82" s="335" t="s">
        <v>1140</v>
      </c>
      <c r="B82" s="332" t="s">
        <v>1141</v>
      </c>
      <c r="C82" s="333">
        <v>2287</v>
      </c>
    </row>
    <row r="83" spans="1:3" s="334" customFormat="1" x14ac:dyDescent="0.2">
      <c r="A83" s="335" t="s">
        <v>1142</v>
      </c>
      <c r="B83" s="332" t="s">
        <v>1143</v>
      </c>
      <c r="C83" s="333">
        <v>4508</v>
      </c>
    </row>
    <row r="84" spans="1:3" s="334" customFormat="1" x14ac:dyDescent="0.2">
      <c r="A84" s="335">
        <v>18054455</v>
      </c>
      <c r="B84" s="332" t="s">
        <v>1144</v>
      </c>
      <c r="C84" s="333">
        <v>2954</v>
      </c>
    </row>
    <row r="85" spans="1:3" s="334" customFormat="1" x14ac:dyDescent="0.2">
      <c r="A85" s="335" t="s">
        <v>1145</v>
      </c>
      <c r="B85" s="332" t="s">
        <v>1146</v>
      </c>
      <c r="C85" s="333">
        <v>2359</v>
      </c>
    </row>
    <row r="86" spans="1:3" s="334" customFormat="1" x14ac:dyDescent="0.2">
      <c r="A86" s="335" t="s">
        <v>1147</v>
      </c>
      <c r="B86" s="332" t="s">
        <v>1148</v>
      </c>
      <c r="C86" s="333">
        <v>6523</v>
      </c>
    </row>
    <row r="87" spans="1:3" s="334" customFormat="1" x14ac:dyDescent="0.2">
      <c r="A87" s="335">
        <v>13644301</v>
      </c>
      <c r="B87" s="332" t="s">
        <v>1149</v>
      </c>
      <c r="C87" s="333">
        <v>4156</v>
      </c>
    </row>
    <row r="88" spans="1:3" s="334" customFormat="1" x14ac:dyDescent="0.2">
      <c r="A88" s="335" t="s">
        <v>1150</v>
      </c>
      <c r="B88" s="332" t="s">
        <v>1151</v>
      </c>
      <c r="C88" s="333">
        <v>1337</v>
      </c>
    </row>
    <row r="89" spans="1:3" s="334" customFormat="1" x14ac:dyDescent="0.2">
      <c r="A89" s="335">
        <v>13643479</v>
      </c>
      <c r="B89" s="332" t="s">
        <v>1152</v>
      </c>
      <c r="C89" s="333">
        <v>5548</v>
      </c>
    </row>
    <row r="90" spans="1:3" s="334" customFormat="1" x14ac:dyDescent="0.2">
      <c r="A90" s="335" t="s">
        <v>1153</v>
      </c>
      <c r="B90" s="332" t="s">
        <v>1154</v>
      </c>
      <c r="C90" s="333">
        <v>2694</v>
      </c>
    </row>
    <row r="91" spans="1:3" s="334" customFormat="1" x14ac:dyDescent="0.2">
      <c r="A91" s="335">
        <v>47813369</v>
      </c>
      <c r="B91" s="332" t="s">
        <v>1155</v>
      </c>
      <c r="C91" s="333">
        <v>622</v>
      </c>
    </row>
    <row r="92" spans="1:3" s="334" customFormat="1" x14ac:dyDescent="0.2">
      <c r="A92" s="335" t="s">
        <v>1156</v>
      </c>
      <c r="B92" s="332" t="s">
        <v>1157</v>
      </c>
      <c r="C92" s="333">
        <v>2427</v>
      </c>
    </row>
    <row r="93" spans="1:3" s="334" customFormat="1" x14ac:dyDescent="0.2">
      <c r="A93" s="335" t="s">
        <v>1158</v>
      </c>
      <c r="B93" s="332" t="s">
        <v>1159</v>
      </c>
      <c r="C93" s="333">
        <v>1976</v>
      </c>
    </row>
    <row r="94" spans="1:3" s="334" customFormat="1" x14ac:dyDescent="0.2">
      <c r="A94" s="335" t="s">
        <v>1160</v>
      </c>
      <c r="B94" s="332" t="s">
        <v>1161</v>
      </c>
      <c r="C94" s="333">
        <v>1603</v>
      </c>
    </row>
    <row r="95" spans="1:3" s="334" customFormat="1" x14ac:dyDescent="0.2">
      <c r="A95" s="335" t="s">
        <v>1162</v>
      </c>
      <c r="B95" s="332" t="s">
        <v>1163</v>
      </c>
      <c r="C95" s="333">
        <v>1886</v>
      </c>
    </row>
    <row r="96" spans="1:3" s="334" customFormat="1" x14ac:dyDescent="0.2">
      <c r="A96" s="335">
        <v>13644297</v>
      </c>
      <c r="B96" s="332" t="s">
        <v>1164</v>
      </c>
      <c r="C96" s="333">
        <v>5692</v>
      </c>
    </row>
    <row r="97" spans="1:3" s="334" customFormat="1" x14ac:dyDescent="0.2">
      <c r="A97" s="335">
        <v>66741335</v>
      </c>
      <c r="B97" s="332" t="s">
        <v>1165</v>
      </c>
      <c r="C97" s="333">
        <v>655</v>
      </c>
    </row>
    <row r="98" spans="1:3" s="334" customFormat="1" x14ac:dyDescent="0.2">
      <c r="A98" s="335">
        <v>63024616</v>
      </c>
      <c r="B98" s="332" t="s">
        <v>1166</v>
      </c>
      <c r="C98" s="333">
        <v>1879</v>
      </c>
    </row>
    <row r="99" spans="1:3" s="334" customFormat="1" x14ac:dyDescent="0.2">
      <c r="A99" s="335">
        <v>70640700</v>
      </c>
      <c r="B99" s="332" t="s">
        <v>1167</v>
      </c>
      <c r="C99" s="333">
        <v>705</v>
      </c>
    </row>
    <row r="100" spans="1:3" s="334" customFormat="1" x14ac:dyDescent="0.2">
      <c r="A100" s="335">
        <v>70640696</v>
      </c>
      <c r="B100" s="332" t="s">
        <v>1168</v>
      </c>
      <c r="C100" s="333">
        <v>245</v>
      </c>
    </row>
    <row r="101" spans="1:3" s="334" customFormat="1" x14ac:dyDescent="0.2">
      <c r="A101" s="335">
        <v>64125912</v>
      </c>
      <c r="B101" s="332" t="s">
        <v>1169</v>
      </c>
      <c r="C101" s="333">
        <v>641</v>
      </c>
    </row>
    <row r="102" spans="1:3" s="334" customFormat="1" x14ac:dyDescent="0.2">
      <c r="A102" s="335">
        <v>70640718</v>
      </c>
      <c r="B102" s="332" t="s">
        <v>1170</v>
      </c>
      <c r="C102" s="333">
        <v>490</v>
      </c>
    </row>
    <row r="103" spans="1:3" s="334" customFormat="1" x14ac:dyDescent="0.2">
      <c r="A103" s="335">
        <v>62330390</v>
      </c>
      <c r="B103" s="332" t="s">
        <v>1171</v>
      </c>
      <c r="C103" s="333">
        <v>523</v>
      </c>
    </row>
    <row r="104" spans="1:3" s="334" customFormat="1" ht="25.5" x14ac:dyDescent="0.2">
      <c r="A104" s="335">
        <v>47813491</v>
      </c>
      <c r="B104" s="332" t="s">
        <v>1172</v>
      </c>
      <c r="C104" s="333">
        <v>478</v>
      </c>
    </row>
    <row r="105" spans="1:3" s="334" customFormat="1" x14ac:dyDescent="0.2">
      <c r="A105" s="335">
        <v>47813211</v>
      </c>
      <c r="B105" s="332" t="s">
        <v>1173</v>
      </c>
      <c r="C105" s="333">
        <v>751</v>
      </c>
    </row>
    <row r="106" spans="1:3" s="334" customFormat="1" x14ac:dyDescent="0.2">
      <c r="A106" s="335">
        <v>47813172</v>
      </c>
      <c r="B106" s="332" t="s">
        <v>1174</v>
      </c>
      <c r="C106" s="333">
        <v>697</v>
      </c>
    </row>
    <row r="107" spans="1:3" s="334" customFormat="1" x14ac:dyDescent="0.2">
      <c r="A107" s="335">
        <v>60802669</v>
      </c>
      <c r="B107" s="332" t="s">
        <v>1175</v>
      </c>
      <c r="C107" s="333">
        <v>748</v>
      </c>
    </row>
    <row r="108" spans="1:3" s="334" customFormat="1" x14ac:dyDescent="0.2">
      <c r="A108" s="335">
        <v>60802791</v>
      </c>
      <c r="B108" s="332" t="s">
        <v>1176</v>
      </c>
      <c r="C108" s="333">
        <v>285</v>
      </c>
    </row>
    <row r="109" spans="1:3" s="334" customFormat="1" x14ac:dyDescent="0.2">
      <c r="A109" s="335">
        <v>60802561</v>
      </c>
      <c r="B109" s="332" t="s">
        <v>1177</v>
      </c>
      <c r="C109" s="333">
        <v>363</v>
      </c>
    </row>
    <row r="110" spans="1:3" s="334" customFormat="1" x14ac:dyDescent="0.2">
      <c r="A110" s="335" t="s">
        <v>1178</v>
      </c>
      <c r="B110" s="332" t="s">
        <v>1179</v>
      </c>
      <c r="C110" s="333">
        <v>2673</v>
      </c>
    </row>
    <row r="111" spans="1:3" s="334" customFormat="1" x14ac:dyDescent="0.2">
      <c r="A111" s="335" t="s">
        <v>1180</v>
      </c>
      <c r="B111" s="332" t="s">
        <v>1181</v>
      </c>
      <c r="C111" s="333">
        <v>3351</v>
      </c>
    </row>
    <row r="112" spans="1:3" s="334" customFormat="1" x14ac:dyDescent="0.2">
      <c r="A112" s="335" t="s">
        <v>1182</v>
      </c>
      <c r="B112" s="332" t="s">
        <v>1183</v>
      </c>
      <c r="C112" s="333">
        <v>3291</v>
      </c>
    </row>
    <row r="113" spans="1:3" s="334" customFormat="1" x14ac:dyDescent="0.2">
      <c r="A113" s="335">
        <v>66932581</v>
      </c>
      <c r="B113" s="332" t="s">
        <v>1184</v>
      </c>
      <c r="C113" s="333">
        <v>3965</v>
      </c>
    </row>
    <row r="114" spans="1:3" s="334" customFormat="1" x14ac:dyDescent="0.2">
      <c r="A114" s="335" t="s">
        <v>1185</v>
      </c>
      <c r="B114" s="332" t="s">
        <v>1186</v>
      </c>
      <c r="C114" s="333">
        <v>4370</v>
      </c>
    </row>
    <row r="115" spans="1:3" s="334" customFormat="1" x14ac:dyDescent="0.2">
      <c r="A115" s="335" t="s">
        <v>1187</v>
      </c>
      <c r="B115" s="332" t="s">
        <v>1188</v>
      </c>
      <c r="C115" s="333">
        <v>4127</v>
      </c>
    </row>
    <row r="116" spans="1:3" s="334" customFormat="1" x14ac:dyDescent="0.2">
      <c r="A116" s="335">
        <v>45234370</v>
      </c>
      <c r="B116" s="332" t="s">
        <v>1189</v>
      </c>
      <c r="C116" s="333">
        <v>492</v>
      </c>
    </row>
    <row r="117" spans="1:3" s="334" customFormat="1" x14ac:dyDescent="0.2">
      <c r="A117" s="335" t="s">
        <v>1190</v>
      </c>
      <c r="B117" s="332" t="s">
        <v>1191</v>
      </c>
      <c r="C117" s="333">
        <v>861</v>
      </c>
    </row>
    <row r="118" spans="1:3" s="334" customFormat="1" x14ac:dyDescent="0.2">
      <c r="A118" s="335">
        <v>62331752</v>
      </c>
      <c r="B118" s="332" t="s">
        <v>1192</v>
      </c>
      <c r="C118" s="333">
        <v>494</v>
      </c>
    </row>
    <row r="119" spans="1:3" s="334" customFormat="1" x14ac:dyDescent="0.2">
      <c r="A119" s="335">
        <v>62330381</v>
      </c>
      <c r="B119" s="332" t="s">
        <v>1193</v>
      </c>
      <c r="C119" s="333">
        <v>442</v>
      </c>
    </row>
    <row r="120" spans="1:3" s="334" customFormat="1" x14ac:dyDescent="0.2">
      <c r="A120" s="335" t="s">
        <v>1194</v>
      </c>
      <c r="B120" s="332" t="s">
        <v>1195</v>
      </c>
      <c r="C120" s="333">
        <v>318</v>
      </c>
    </row>
    <row r="121" spans="1:3" s="334" customFormat="1" x14ac:dyDescent="0.2">
      <c r="A121" s="335">
        <v>60045922</v>
      </c>
      <c r="B121" s="332" t="s">
        <v>1196</v>
      </c>
      <c r="C121" s="333">
        <v>944</v>
      </c>
    </row>
    <row r="122" spans="1:3" s="334" customFormat="1" x14ac:dyDescent="0.2">
      <c r="A122" s="335">
        <v>60802774</v>
      </c>
      <c r="B122" s="332" t="s">
        <v>1197</v>
      </c>
      <c r="C122" s="333">
        <v>342</v>
      </c>
    </row>
    <row r="123" spans="1:3" s="334" customFormat="1" x14ac:dyDescent="0.2">
      <c r="A123" s="335" t="s">
        <v>1198</v>
      </c>
      <c r="B123" s="332" t="s">
        <v>1199</v>
      </c>
      <c r="C123" s="333">
        <v>2172</v>
      </c>
    </row>
    <row r="124" spans="1:3" s="334" customFormat="1" x14ac:dyDescent="0.2">
      <c r="A124" s="335" t="s">
        <v>1200</v>
      </c>
      <c r="B124" s="332" t="s">
        <v>1201</v>
      </c>
      <c r="C124" s="333">
        <v>1558</v>
      </c>
    </row>
    <row r="125" spans="1:3" s="334" customFormat="1" x14ac:dyDescent="0.2">
      <c r="A125" s="335">
        <v>60337320</v>
      </c>
      <c r="B125" s="332" t="s">
        <v>1202</v>
      </c>
      <c r="C125" s="333">
        <v>906</v>
      </c>
    </row>
    <row r="126" spans="1:3" s="334" customFormat="1" x14ac:dyDescent="0.2">
      <c r="A126" s="335">
        <v>47813083</v>
      </c>
      <c r="B126" s="332" t="s">
        <v>1203</v>
      </c>
      <c r="C126" s="333">
        <v>2858</v>
      </c>
    </row>
    <row r="127" spans="1:3" s="334" customFormat="1" x14ac:dyDescent="0.2">
      <c r="A127" s="335" t="s">
        <v>1204</v>
      </c>
      <c r="B127" s="332" t="s">
        <v>1205</v>
      </c>
      <c r="C127" s="333">
        <v>5409</v>
      </c>
    </row>
    <row r="128" spans="1:3" s="334" customFormat="1" x14ac:dyDescent="0.2">
      <c r="A128" s="335">
        <v>61989258</v>
      </c>
      <c r="B128" s="332" t="s">
        <v>1206</v>
      </c>
      <c r="C128" s="333">
        <v>1946</v>
      </c>
    </row>
    <row r="129" spans="1:3" s="334" customFormat="1" x14ac:dyDescent="0.2">
      <c r="A129" s="335">
        <v>64628205</v>
      </c>
      <c r="B129" s="332" t="s">
        <v>1207</v>
      </c>
      <c r="C129" s="333">
        <v>548</v>
      </c>
    </row>
    <row r="130" spans="1:3" s="334" customFormat="1" x14ac:dyDescent="0.2">
      <c r="A130" s="335">
        <v>64628183</v>
      </c>
      <c r="B130" s="332" t="s">
        <v>1208</v>
      </c>
      <c r="C130" s="333">
        <v>1183</v>
      </c>
    </row>
    <row r="131" spans="1:3" s="334" customFormat="1" x14ac:dyDescent="0.2">
      <c r="A131" s="335" t="s">
        <v>1209</v>
      </c>
      <c r="B131" s="332" t="s">
        <v>1210</v>
      </c>
      <c r="C131" s="333">
        <v>1285</v>
      </c>
    </row>
    <row r="132" spans="1:3" s="334" customFormat="1" x14ac:dyDescent="0.2">
      <c r="A132" s="335">
        <v>47813482</v>
      </c>
      <c r="B132" s="332" t="s">
        <v>1211</v>
      </c>
      <c r="C132" s="333">
        <v>2183</v>
      </c>
    </row>
    <row r="133" spans="1:3" s="334" customFormat="1" x14ac:dyDescent="0.2">
      <c r="A133" s="335">
        <v>47813199</v>
      </c>
      <c r="B133" s="332" t="s">
        <v>1212</v>
      </c>
      <c r="C133" s="333">
        <v>410</v>
      </c>
    </row>
    <row r="134" spans="1:3" s="334" customFormat="1" x14ac:dyDescent="0.2">
      <c r="A134" s="335">
        <v>47813563</v>
      </c>
      <c r="B134" s="332" t="s">
        <v>1213</v>
      </c>
      <c r="C134" s="333">
        <v>1699</v>
      </c>
    </row>
    <row r="135" spans="1:3" s="334" customFormat="1" ht="25.5" x14ac:dyDescent="0.2">
      <c r="A135" s="335">
        <v>47813571</v>
      </c>
      <c r="B135" s="332" t="s">
        <v>1214</v>
      </c>
      <c r="C135" s="333">
        <v>2841</v>
      </c>
    </row>
    <row r="136" spans="1:3" s="334" customFormat="1" x14ac:dyDescent="0.2">
      <c r="A136" s="335" t="s">
        <v>1215</v>
      </c>
      <c r="B136" s="332" t="s">
        <v>1216</v>
      </c>
      <c r="C136" s="333">
        <v>1139</v>
      </c>
    </row>
    <row r="137" spans="1:3" s="334" customFormat="1" ht="25.5" x14ac:dyDescent="0.2">
      <c r="A137" s="335" t="s">
        <v>1217</v>
      </c>
      <c r="B137" s="332" t="s">
        <v>1218</v>
      </c>
      <c r="C137" s="333">
        <v>1939</v>
      </c>
    </row>
    <row r="138" spans="1:3" s="334" customFormat="1" x14ac:dyDescent="0.2">
      <c r="A138" s="335" t="s">
        <v>1219</v>
      </c>
      <c r="B138" s="332" t="s">
        <v>1220</v>
      </c>
      <c r="C138" s="333">
        <v>895</v>
      </c>
    </row>
    <row r="139" spans="1:3" s="334" customFormat="1" ht="12.75" customHeight="1" x14ac:dyDescent="0.2">
      <c r="A139" s="335">
        <v>64628221</v>
      </c>
      <c r="B139" s="332" t="s">
        <v>1221</v>
      </c>
      <c r="C139" s="333">
        <v>980</v>
      </c>
    </row>
    <row r="140" spans="1:3" s="334" customFormat="1" ht="12.75" customHeight="1" x14ac:dyDescent="0.2">
      <c r="A140" s="335">
        <v>62331680</v>
      </c>
      <c r="B140" s="332" t="s">
        <v>1222</v>
      </c>
      <c r="C140" s="333">
        <v>195</v>
      </c>
    </row>
    <row r="141" spans="1:3" s="334" customFormat="1" ht="12.75" customHeight="1" x14ac:dyDescent="0.2">
      <c r="A141" s="335">
        <v>64120384</v>
      </c>
      <c r="B141" s="332" t="s">
        <v>1223</v>
      </c>
      <c r="C141" s="333">
        <v>200</v>
      </c>
    </row>
    <row r="142" spans="1:3" s="334" customFormat="1" x14ac:dyDescent="0.2">
      <c r="A142" s="335" t="s">
        <v>1224</v>
      </c>
      <c r="B142" s="332" t="s">
        <v>1225</v>
      </c>
      <c r="C142" s="333">
        <v>1288</v>
      </c>
    </row>
    <row r="143" spans="1:3" s="334" customFormat="1" x14ac:dyDescent="0.2">
      <c r="A143" s="335">
        <v>61989339</v>
      </c>
      <c r="B143" s="332" t="s">
        <v>1226</v>
      </c>
      <c r="C143" s="333">
        <v>1459</v>
      </c>
    </row>
    <row r="144" spans="1:3" s="334" customFormat="1" x14ac:dyDescent="0.2">
      <c r="A144" s="335">
        <v>48004774</v>
      </c>
      <c r="B144" s="332" t="s">
        <v>1227</v>
      </c>
      <c r="C144" s="333">
        <v>1132</v>
      </c>
    </row>
    <row r="145" spans="1:3" s="334" customFormat="1" x14ac:dyDescent="0.2">
      <c r="A145" s="335">
        <v>48004898</v>
      </c>
      <c r="B145" s="332" t="s">
        <v>1228</v>
      </c>
      <c r="C145" s="333">
        <v>2270</v>
      </c>
    </row>
    <row r="146" spans="1:3" s="334" customFormat="1" x14ac:dyDescent="0.2">
      <c r="A146" s="335">
        <v>47658061</v>
      </c>
      <c r="B146" s="332" t="s">
        <v>1229</v>
      </c>
      <c r="C146" s="333">
        <v>1219</v>
      </c>
    </row>
    <row r="147" spans="1:3" s="334" customFormat="1" x14ac:dyDescent="0.2">
      <c r="A147" s="335">
        <v>47998296</v>
      </c>
      <c r="B147" s="332" t="s">
        <v>1230</v>
      </c>
      <c r="C147" s="333">
        <v>920</v>
      </c>
    </row>
    <row r="148" spans="1:3" s="334" customFormat="1" x14ac:dyDescent="0.2">
      <c r="A148" s="335">
        <v>47813466</v>
      </c>
      <c r="B148" s="332" t="s">
        <v>1231</v>
      </c>
      <c r="C148" s="333">
        <v>1238</v>
      </c>
    </row>
    <row r="149" spans="1:3" s="334" customFormat="1" x14ac:dyDescent="0.2">
      <c r="A149" s="335">
        <v>47811927</v>
      </c>
      <c r="B149" s="332" t="s">
        <v>1232</v>
      </c>
      <c r="C149" s="333">
        <v>1854</v>
      </c>
    </row>
    <row r="150" spans="1:3" s="334" customFormat="1" x14ac:dyDescent="0.2">
      <c r="A150" s="335">
        <v>47811919</v>
      </c>
      <c r="B150" s="332" t="s">
        <v>1233</v>
      </c>
      <c r="C150" s="333">
        <v>2232</v>
      </c>
    </row>
    <row r="151" spans="1:3" s="334" customFormat="1" x14ac:dyDescent="0.2">
      <c r="A151" s="335">
        <v>68334222</v>
      </c>
      <c r="B151" s="332" t="s">
        <v>1234</v>
      </c>
      <c r="C151" s="333">
        <v>2428</v>
      </c>
    </row>
    <row r="152" spans="1:3" s="334" customFormat="1" x14ac:dyDescent="0.2">
      <c r="A152" s="335">
        <v>60043661</v>
      </c>
      <c r="B152" s="332" t="s">
        <v>1235</v>
      </c>
      <c r="C152" s="333">
        <v>2200</v>
      </c>
    </row>
    <row r="153" spans="1:3" s="334" customFormat="1" ht="13.5" thickBot="1" x14ac:dyDescent="0.25">
      <c r="A153" s="335" t="s">
        <v>1236</v>
      </c>
      <c r="B153" s="332" t="s">
        <v>1237</v>
      </c>
      <c r="C153" s="333">
        <v>1799</v>
      </c>
    </row>
    <row r="154" spans="1:3" ht="16.5" customHeight="1" thickBot="1" x14ac:dyDescent="0.25">
      <c r="A154" s="445" t="s">
        <v>904</v>
      </c>
      <c r="B154" s="446"/>
      <c r="C154" s="336">
        <f>SUM(C5:C153)</f>
        <v>293725</v>
      </c>
    </row>
  </sheetData>
  <customSheetViews>
    <customSheetView guid="{72958AFE-462B-4821-9CB1-6F26C5AA230B}" fitToPage="1">
      <selection activeCell="D2" sqref="D2"/>
      <pageMargins left="0.78740157480314965" right="0.78740157480314965" top="0.98425196850393704" bottom="0.59055118110236227" header="0.51181102362204722" footer="0.31496062992125984"/>
      <pageSetup paperSize="9" firstPageNumber="51" fitToHeight="0" orientation="landscape" useFirstPageNumber="1" r:id="rId1"/>
      <headerFooter alignWithMargins="0">
        <oddHeader>&amp;L&amp;"Tahoma,Kurzíva"&amp;9Návrh rozpočtu na rok 2016
Příloha č. 3&amp;R&amp;"Tahoma,Kurzíva"&amp;9Tabulka č. 5: Závazné ukazatele pro příspěvkové organizace v odvětví školství</oddHeader>
        <oddFooter>&amp;C&amp;"Tahoma,Obyčejné"&amp;P</oddFooter>
      </headerFooter>
    </customSheetView>
  </customSheetViews>
  <mergeCells count="4">
    <mergeCell ref="A1:C1"/>
    <mergeCell ref="A3:A4"/>
    <mergeCell ref="B3:B4"/>
    <mergeCell ref="A154:B154"/>
  </mergeCells>
  <pageMargins left="0.78740157480314965" right="0.78740157480314965" top="0.98425196850393704" bottom="0.59055118110236227" header="0.51181102362204722" footer="0.31496062992125984"/>
  <pageSetup paperSize="9" firstPageNumber="51" fitToHeight="0" orientation="landscape" useFirstPageNumber="1" r:id="rId2"/>
  <headerFooter alignWithMargins="0">
    <oddHeader>&amp;L&amp;"Tahoma,Kurzíva"&amp;9Návrh rozpočtu na rok 2016
Příloha č. 3&amp;R&amp;"Tahoma,Kurzíva"&amp;9Tabulka č. 5: Závazné ukazatele pro příspěvkové organizace v odvětví školství</oddHeader>
    <oddFooter>&amp;C&amp;"Tahoma,Obyčejné"&amp;P</oddFooter>
  </headerFooter>
  <ignoredErrors>
    <ignoredError sqref="A5:A15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zoomScaleNormal="100" zoomScaleSheetLayoutView="100" workbookViewId="0">
      <selection activeCell="E2" sqref="E2"/>
    </sheetView>
  </sheetViews>
  <sheetFormatPr defaultRowHeight="12.75" x14ac:dyDescent="0.2"/>
  <cols>
    <col min="1" max="1" width="10.7109375" style="249" customWidth="1"/>
    <col min="2" max="2" width="45.7109375" style="249" customWidth="1"/>
    <col min="3" max="3" width="55.7109375" style="249" customWidth="1"/>
    <col min="4" max="4" width="19.7109375" style="328" customWidth="1"/>
    <col min="5" max="6" width="9.85546875" style="249" customWidth="1"/>
    <col min="7" max="16384" width="9.140625" style="249"/>
  </cols>
  <sheetData>
    <row r="1" spans="1:5" ht="18" customHeight="1" x14ac:dyDescent="0.2">
      <c r="A1" s="369" t="s">
        <v>1016</v>
      </c>
      <c r="B1" s="369"/>
      <c r="C1" s="369"/>
      <c r="D1" s="369"/>
      <c r="E1" s="322"/>
    </row>
    <row r="2" spans="1:5" x14ac:dyDescent="0.2">
      <c r="A2" s="134"/>
      <c r="B2" s="135"/>
      <c r="C2" s="323"/>
      <c r="D2" s="136"/>
    </row>
    <row r="3" spans="1:5" ht="13.5" thickBot="1" x14ac:dyDescent="0.25">
      <c r="A3" s="324" t="s">
        <v>905</v>
      </c>
      <c r="B3" s="135"/>
      <c r="C3" s="135"/>
      <c r="D3" s="325"/>
    </row>
    <row r="4" spans="1:5" ht="17.25" customHeight="1" x14ac:dyDescent="0.2">
      <c r="A4" s="370" t="s">
        <v>898</v>
      </c>
      <c r="B4" s="453" t="s">
        <v>899</v>
      </c>
      <c r="C4" s="456" t="s">
        <v>906</v>
      </c>
      <c r="D4" s="125" t="s">
        <v>900</v>
      </c>
    </row>
    <row r="5" spans="1:5" ht="15" customHeight="1" x14ac:dyDescent="0.2">
      <c r="A5" s="451"/>
      <c r="B5" s="454"/>
      <c r="C5" s="457"/>
      <c r="D5" s="459" t="s">
        <v>1356</v>
      </c>
    </row>
    <row r="6" spans="1:5" ht="27" customHeight="1" thickBot="1" x14ac:dyDescent="0.25">
      <c r="A6" s="452"/>
      <c r="B6" s="455"/>
      <c r="C6" s="458"/>
      <c r="D6" s="460"/>
    </row>
    <row r="7" spans="1:5" s="237" customFormat="1" ht="15.75" customHeight="1" x14ac:dyDescent="0.2">
      <c r="A7" s="461">
        <v>62331680</v>
      </c>
      <c r="B7" s="462" t="s">
        <v>1238</v>
      </c>
      <c r="C7" s="235" t="s">
        <v>1239</v>
      </c>
      <c r="D7" s="236">
        <v>95</v>
      </c>
    </row>
    <row r="8" spans="1:5" s="237" customFormat="1" ht="27.75" customHeight="1" x14ac:dyDescent="0.2">
      <c r="A8" s="448"/>
      <c r="B8" s="450"/>
      <c r="C8" s="238" t="s">
        <v>1240</v>
      </c>
      <c r="D8" s="239">
        <v>100</v>
      </c>
    </row>
    <row r="9" spans="1:5" s="237" customFormat="1" ht="54.75" customHeight="1" x14ac:dyDescent="0.2">
      <c r="A9" s="447" t="s">
        <v>1096</v>
      </c>
      <c r="B9" s="449" t="s">
        <v>1097</v>
      </c>
      <c r="C9" s="240" t="s">
        <v>1241</v>
      </c>
      <c r="D9" s="241">
        <v>89</v>
      </c>
    </row>
    <row r="10" spans="1:5" s="237" customFormat="1" ht="15" customHeight="1" x14ac:dyDescent="0.2">
      <c r="A10" s="448"/>
      <c r="B10" s="450"/>
      <c r="C10" s="242" t="s">
        <v>1242</v>
      </c>
      <c r="D10" s="241">
        <v>240</v>
      </c>
    </row>
    <row r="11" spans="1:5" s="156" customFormat="1" ht="27.75" customHeight="1" x14ac:dyDescent="0.2">
      <c r="A11" s="326" t="s">
        <v>1052</v>
      </c>
      <c r="B11" s="243" t="s">
        <v>1053</v>
      </c>
      <c r="C11" s="242" t="s">
        <v>1243</v>
      </c>
      <c r="D11" s="154">
        <v>120</v>
      </c>
    </row>
    <row r="12" spans="1:5" s="156" customFormat="1" ht="27.75" customHeight="1" x14ac:dyDescent="0.2">
      <c r="A12" s="314" t="s">
        <v>1147</v>
      </c>
      <c r="B12" s="315" t="s">
        <v>1148</v>
      </c>
      <c r="C12" s="244" t="s">
        <v>1244</v>
      </c>
      <c r="D12" s="154">
        <v>120</v>
      </c>
    </row>
    <row r="13" spans="1:5" s="156" customFormat="1" ht="27.75" customHeight="1" x14ac:dyDescent="0.2">
      <c r="A13" s="314" t="s">
        <v>1245</v>
      </c>
      <c r="B13" s="315" t="s">
        <v>1079</v>
      </c>
      <c r="C13" s="245" t="s">
        <v>1246</v>
      </c>
      <c r="D13" s="154">
        <v>50</v>
      </c>
    </row>
    <row r="14" spans="1:5" s="156" customFormat="1" ht="41.25" customHeight="1" x14ac:dyDescent="0.2">
      <c r="A14" s="201" t="s">
        <v>1247</v>
      </c>
      <c r="B14" s="246" t="s">
        <v>1021</v>
      </c>
      <c r="C14" s="158" t="s">
        <v>1248</v>
      </c>
      <c r="D14" s="162">
        <v>40</v>
      </c>
    </row>
    <row r="15" spans="1:5" s="156" customFormat="1" ht="27.75" customHeight="1" x14ac:dyDescent="0.2">
      <c r="A15" s="259" t="s">
        <v>1024</v>
      </c>
      <c r="B15" s="247" t="s">
        <v>1025</v>
      </c>
      <c r="C15" s="248" t="s">
        <v>1249</v>
      </c>
      <c r="D15" s="239">
        <v>1350</v>
      </c>
    </row>
    <row r="16" spans="1:5" s="156" customFormat="1" ht="15" customHeight="1" x14ac:dyDescent="0.2">
      <c r="A16" s="259">
        <v>47813075</v>
      </c>
      <c r="B16" s="247" t="s">
        <v>1060</v>
      </c>
      <c r="C16" s="248" t="s">
        <v>1250</v>
      </c>
      <c r="D16" s="239">
        <v>850</v>
      </c>
    </row>
    <row r="17" spans="1:4" s="156" customFormat="1" ht="27.75" customHeight="1" x14ac:dyDescent="0.2">
      <c r="A17" s="259" t="s">
        <v>1122</v>
      </c>
      <c r="B17" s="247" t="s">
        <v>1123</v>
      </c>
      <c r="C17" s="248" t="s">
        <v>1251</v>
      </c>
      <c r="D17" s="239">
        <v>2000</v>
      </c>
    </row>
    <row r="18" spans="1:4" s="156" customFormat="1" ht="27.75" customHeight="1" x14ac:dyDescent="0.2">
      <c r="A18" s="259">
        <v>62331515</v>
      </c>
      <c r="B18" s="247" t="s">
        <v>1108</v>
      </c>
      <c r="C18" s="248" t="s">
        <v>1252</v>
      </c>
      <c r="D18" s="239">
        <v>400</v>
      </c>
    </row>
    <row r="19" spans="1:4" s="156" customFormat="1" ht="27.75" customHeight="1" x14ac:dyDescent="0.2">
      <c r="A19" s="259">
        <v>64628221</v>
      </c>
      <c r="B19" s="247" t="s">
        <v>1221</v>
      </c>
      <c r="C19" s="248" t="s">
        <v>1253</v>
      </c>
      <c r="D19" s="239">
        <v>980</v>
      </c>
    </row>
    <row r="20" spans="1:4" s="156" customFormat="1" ht="27.75" customHeight="1" x14ac:dyDescent="0.2">
      <c r="A20" s="259" t="s">
        <v>1111</v>
      </c>
      <c r="B20" s="247" t="s">
        <v>1112</v>
      </c>
      <c r="C20" s="248" t="s">
        <v>1254</v>
      </c>
      <c r="D20" s="239">
        <v>1700</v>
      </c>
    </row>
    <row r="21" spans="1:4" s="156" customFormat="1" ht="27.75" customHeight="1" x14ac:dyDescent="0.2">
      <c r="A21" s="259" t="s">
        <v>1104</v>
      </c>
      <c r="B21" s="247" t="s">
        <v>1105</v>
      </c>
      <c r="C21" s="248" t="s">
        <v>1255</v>
      </c>
      <c r="D21" s="239">
        <v>2000</v>
      </c>
    </row>
    <row r="22" spans="1:4" s="156" customFormat="1" ht="27.75" customHeight="1" x14ac:dyDescent="0.2">
      <c r="A22" s="259">
        <v>47813482</v>
      </c>
      <c r="B22" s="247" t="s">
        <v>1211</v>
      </c>
      <c r="C22" s="248" t="s">
        <v>1256</v>
      </c>
      <c r="D22" s="239">
        <v>1200</v>
      </c>
    </row>
    <row r="23" spans="1:4" s="156" customFormat="1" ht="15" customHeight="1" x14ac:dyDescent="0.2">
      <c r="A23" s="259" t="s">
        <v>1063</v>
      </c>
      <c r="B23" s="247" t="s">
        <v>1064</v>
      </c>
      <c r="C23" s="248" t="s">
        <v>1257</v>
      </c>
      <c r="D23" s="239">
        <v>300</v>
      </c>
    </row>
    <row r="24" spans="1:4" s="156" customFormat="1" ht="27.75" customHeight="1" x14ac:dyDescent="0.2">
      <c r="A24" s="259">
        <v>60045922</v>
      </c>
      <c r="B24" s="247" t="s">
        <v>1196</v>
      </c>
      <c r="C24" s="248" t="s">
        <v>1258</v>
      </c>
      <c r="D24" s="239">
        <v>500</v>
      </c>
    </row>
    <row r="25" spans="1:4" s="156" customFormat="1" ht="27.75" customHeight="1" x14ac:dyDescent="0.2">
      <c r="A25" s="259">
        <v>14450909</v>
      </c>
      <c r="B25" s="247" t="s">
        <v>1119</v>
      </c>
      <c r="C25" s="248" t="s">
        <v>1259</v>
      </c>
      <c r="D25" s="239">
        <v>1000</v>
      </c>
    </row>
    <row r="26" spans="1:4" s="156" customFormat="1" ht="28.5" customHeight="1" thickBot="1" x14ac:dyDescent="0.25">
      <c r="A26" s="259">
        <v>64120384</v>
      </c>
      <c r="B26" s="247" t="s">
        <v>1223</v>
      </c>
      <c r="C26" s="248" t="s">
        <v>1260</v>
      </c>
      <c r="D26" s="239">
        <v>200</v>
      </c>
    </row>
    <row r="27" spans="1:4" ht="15" customHeight="1" thickBot="1" x14ac:dyDescent="0.25">
      <c r="A27" s="389" t="s">
        <v>904</v>
      </c>
      <c r="B27" s="390"/>
      <c r="C27" s="391"/>
      <c r="D27" s="327">
        <f>SUM(D7:D26)</f>
        <v>13334</v>
      </c>
    </row>
  </sheetData>
  <customSheetViews>
    <customSheetView guid="{72958AFE-462B-4821-9CB1-6F26C5AA230B}" fitToPage="1">
      <selection activeCell="E2" sqref="E2"/>
      <pageMargins left="0.78740157480314965" right="0.78740157480314965" top="0.98425196850393704" bottom="0.59055118110236227" header="0.51181102362204722" footer="0.31496062992125984"/>
      <pageSetup paperSize="9" scale="99" firstPageNumber="56" fitToHeight="0" orientation="landscape" useFirstPageNumber="1" r:id="rId1"/>
      <headerFooter alignWithMargins="0">
        <oddHeader>&amp;L&amp;"Tahoma,Kurzíva"&amp;9Návrh rozpočtu na rok 2016
Příloha č. 3&amp;R&amp;"Tahoma,Kurzíva"&amp;9Tabulka č. 5: Závazné ukazatele pro příspěvkové organizace v odvětví školství</oddHeader>
        <oddFooter>&amp;C&amp;"Tahoma,Obyčejné"&amp;P</oddFooter>
      </headerFooter>
    </customSheetView>
  </customSheetViews>
  <mergeCells count="10">
    <mergeCell ref="A9:A10"/>
    <mergeCell ref="B9:B10"/>
    <mergeCell ref="A27:C27"/>
    <mergeCell ref="A1:D1"/>
    <mergeCell ref="A4:A6"/>
    <mergeCell ref="B4:B6"/>
    <mergeCell ref="C4:C6"/>
    <mergeCell ref="D5:D6"/>
    <mergeCell ref="A7:A8"/>
    <mergeCell ref="B7:B8"/>
  </mergeCells>
  <pageMargins left="0.78740157480314965" right="0.78740157480314965" top="0.98425196850393704" bottom="0.59055118110236227" header="0.51181102362204722" footer="0.31496062992125984"/>
  <pageSetup paperSize="9" scale="99" firstPageNumber="56" fitToHeight="0" orientation="landscape" useFirstPageNumber="1" r:id="rId2"/>
  <headerFooter alignWithMargins="0">
    <oddHeader>&amp;L&amp;"Tahoma,Kurzíva"&amp;9Návrh rozpočtu na rok 2016
Příloha č. 3&amp;R&amp;"Tahoma,Kurzíva"&amp;9Tabulka č. 5: Závazné ukazatele pro příspěvkové organizace v odvětví školství</oddHeader>
    <oddFooter>&amp;C&amp;"Tahoma,Obyčejné"&amp;P</oddFooter>
  </headerFooter>
  <ignoredErrors>
    <ignoredError sqref="A9:A2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49"/>
  <sheetViews>
    <sheetView zoomScaleNormal="100" zoomScaleSheetLayoutView="100" workbookViewId="0">
      <selection activeCell="E2" sqref="E2"/>
    </sheetView>
  </sheetViews>
  <sheetFormatPr defaultRowHeight="12.75" x14ac:dyDescent="0.2"/>
  <cols>
    <col min="1" max="1" width="10.7109375" style="249" customWidth="1"/>
    <col min="2" max="2" width="53.5703125" style="249" customWidth="1"/>
    <col min="3" max="3" width="46.7109375" style="249" customWidth="1"/>
    <col min="4" max="4" width="23.140625" style="249" customWidth="1"/>
    <col min="5" max="16384" width="9.140625" style="249"/>
  </cols>
  <sheetData>
    <row r="1" spans="1:6" ht="18" customHeight="1" x14ac:dyDescent="0.2">
      <c r="A1" s="369" t="s">
        <v>1016</v>
      </c>
      <c r="B1" s="369"/>
      <c r="C1" s="369"/>
      <c r="D1" s="369"/>
      <c r="E1" s="108"/>
      <c r="F1" s="108"/>
    </row>
    <row r="2" spans="1:6" ht="15" customHeight="1" thickBot="1" x14ac:dyDescent="0.25">
      <c r="A2" s="320"/>
      <c r="B2" s="320"/>
      <c r="C2" s="320"/>
      <c r="D2" s="320"/>
      <c r="E2" s="108"/>
      <c r="F2" s="108"/>
    </row>
    <row r="3" spans="1:6" s="174" customFormat="1" ht="17.25" customHeight="1" x14ac:dyDescent="0.2">
      <c r="A3" s="392" t="s">
        <v>898</v>
      </c>
      <c r="B3" s="365" t="s">
        <v>899</v>
      </c>
      <c r="C3" s="367" t="s">
        <v>906</v>
      </c>
      <c r="D3" s="164" t="s">
        <v>900</v>
      </c>
      <c r="E3" s="118"/>
      <c r="F3" s="118"/>
    </row>
    <row r="4" spans="1:6" s="174" customFormat="1" ht="42" customHeight="1" thickBot="1" x14ac:dyDescent="0.25">
      <c r="A4" s="393"/>
      <c r="B4" s="366"/>
      <c r="C4" s="368"/>
      <c r="D4" s="166" t="s">
        <v>946</v>
      </c>
      <c r="E4" s="118"/>
      <c r="F4" s="118"/>
    </row>
    <row r="5" spans="1:6" s="237" customFormat="1" ht="28.5" customHeight="1" x14ac:dyDescent="0.2">
      <c r="A5" s="314" t="s">
        <v>1084</v>
      </c>
      <c r="B5" s="250" t="s">
        <v>1085</v>
      </c>
      <c r="C5" s="248" t="s">
        <v>1261</v>
      </c>
      <c r="D5" s="251">
        <v>200</v>
      </c>
    </row>
    <row r="6" spans="1:6" s="237" customFormat="1" ht="15" customHeight="1" x14ac:dyDescent="0.2">
      <c r="A6" s="314">
        <v>62331639</v>
      </c>
      <c r="B6" s="252" t="s">
        <v>1075</v>
      </c>
      <c r="C6" s="248" t="s">
        <v>1262</v>
      </c>
      <c r="D6" s="251">
        <v>300</v>
      </c>
    </row>
    <row r="7" spans="1:6" s="237" customFormat="1" ht="15" customHeight="1" x14ac:dyDescent="0.2">
      <c r="A7" s="314" t="s">
        <v>1073</v>
      </c>
      <c r="B7" s="250" t="s">
        <v>1074</v>
      </c>
      <c r="C7" s="248" t="s">
        <v>1263</v>
      </c>
      <c r="D7" s="251">
        <v>500</v>
      </c>
    </row>
    <row r="8" spans="1:6" s="237" customFormat="1" ht="27.75" customHeight="1" x14ac:dyDescent="0.2">
      <c r="A8" s="314" t="s">
        <v>1134</v>
      </c>
      <c r="B8" s="250" t="s">
        <v>1135</v>
      </c>
      <c r="C8" s="248" t="s">
        <v>1264</v>
      </c>
      <c r="D8" s="251">
        <v>648</v>
      </c>
    </row>
    <row r="9" spans="1:6" s="237" customFormat="1" ht="27.75" customHeight="1" x14ac:dyDescent="0.2">
      <c r="A9" s="314" t="s">
        <v>1187</v>
      </c>
      <c r="B9" s="250" t="s">
        <v>1188</v>
      </c>
      <c r="C9" s="248" t="s">
        <v>1265</v>
      </c>
      <c r="D9" s="251">
        <v>850</v>
      </c>
    </row>
    <row r="10" spans="1:6" s="237" customFormat="1" ht="28.5" customHeight="1" thickBot="1" x14ac:dyDescent="0.25">
      <c r="A10" s="317">
        <v>13644301</v>
      </c>
      <c r="B10" s="253" t="s">
        <v>1149</v>
      </c>
      <c r="C10" s="254" t="s">
        <v>1266</v>
      </c>
      <c r="D10" s="255">
        <v>1500</v>
      </c>
    </row>
    <row r="11" spans="1:6" s="256" customFormat="1" ht="16.5" customHeight="1" thickBot="1" x14ac:dyDescent="0.25">
      <c r="A11" s="389" t="s">
        <v>904</v>
      </c>
      <c r="B11" s="390"/>
      <c r="C11" s="391"/>
      <c r="D11" s="168">
        <f>SUM(D5:D10)</f>
        <v>3998</v>
      </c>
      <c r="E11" s="148"/>
      <c r="F11" s="148"/>
    </row>
    <row r="12" spans="1:6" x14ac:dyDescent="0.2">
      <c r="A12" s="257"/>
      <c r="B12" s="175"/>
      <c r="C12" s="258"/>
      <c r="D12" s="258"/>
      <c r="E12" s="118"/>
      <c r="F12" s="118"/>
    </row>
    <row r="13" spans="1:6" ht="13.5" thickBot="1" x14ac:dyDescent="0.25">
      <c r="A13" s="257"/>
      <c r="B13" s="175"/>
      <c r="C13" s="258"/>
      <c r="D13" s="258"/>
      <c r="E13" s="118"/>
      <c r="F13" s="118"/>
    </row>
    <row r="14" spans="1:6" ht="17.25" customHeight="1" x14ac:dyDescent="0.2">
      <c r="A14" s="392" t="s">
        <v>898</v>
      </c>
      <c r="B14" s="413" t="s">
        <v>899</v>
      </c>
      <c r="C14" s="372" t="s">
        <v>906</v>
      </c>
      <c r="D14" s="137" t="s">
        <v>900</v>
      </c>
      <c r="E14" s="118"/>
      <c r="F14" s="118"/>
    </row>
    <row r="15" spans="1:6" ht="57" customHeight="1" thickBot="1" x14ac:dyDescent="0.25">
      <c r="A15" s="393"/>
      <c r="B15" s="414"/>
      <c r="C15" s="394"/>
      <c r="D15" s="115" t="s">
        <v>1267</v>
      </c>
      <c r="E15" s="118"/>
      <c r="F15" s="118"/>
    </row>
    <row r="16" spans="1:6" s="156" customFormat="1" ht="28.5" customHeight="1" x14ac:dyDescent="0.2">
      <c r="A16" s="259">
        <v>62331558</v>
      </c>
      <c r="B16" s="260" t="s">
        <v>1077</v>
      </c>
      <c r="C16" s="261" t="s">
        <v>1268</v>
      </c>
      <c r="D16" s="236">
        <v>650</v>
      </c>
    </row>
    <row r="17" spans="1:4" s="156" customFormat="1" ht="15" customHeight="1" x14ac:dyDescent="0.2">
      <c r="A17" s="259">
        <v>47813091</v>
      </c>
      <c r="B17" s="262" t="s">
        <v>1058</v>
      </c>
      <c r="C17" s="248" t="s">
        <v>1269</v>
      </c>
      <c r="D17" s="239">
        <v>800</v>
      </c>
    </row>
    <row r="18" spans="1:4" s="156" customFormat="1" ht="27.75" customHeight="1" x14ac:dyDescent="0.2">
      <c r="A18" s="259" t="s">
        <v>1035</v>
      </c>
      <c r="B18" s="262" t="s">
        <v>1036</v>
      </c>
      <c r="C18" s="248" t="s">
        <v>1270</v>
      </c>
      <c r="D18" s="239">
        <v>2700</v>
      </c>
    </row>
    <row r="19" spans="1:4" s="156" customFormat="1" ht="15" customHeight="1" x14ac:dyDescent="0.2">
      <c r="A19" s="259" t="s">
        <v>1128</v>
      </c>
      <c r="B19" s="262" t="s">
        <v>1129</v>
      </c>
      <c r="C19" s="248" t="s">
        <v>1261</v>
      </c>
      <c r="D19" s="239">
        <v>2150</v>
      </c>
    </row>
    <row r="20" spans="1:4" s="156" customFormat="1" ht="27.75" customHeight="1" x14ac:dyDescent="0.2">
      <c r="A20" s="259" t="s">
        <v>1088</v>
      </c>
      <c r="B20" s="262" t="s">
        <v>1089</v>
      </c>
      <c r="C20" s="248" t="s">
        <v>1261</v>
      </c>
      <c r="D20" s="239">
        <v>3200</v>
      </c>
    </row>
    <row r="21" spans="1:4" s="156" customFormat="1" ht="41.25" customHeight="1" x14ac:dyDescent="0.2">
      <c r="A21" s="259" t="s">
        <v>1115</v>
      </c>
      <c r="B21" s="262" t="s">
        <v>1116</v>
      </c>
      <c r="C21" s="248" t="s">
        <v>1271</v>
      </c>
      <c r="D21" s="239">
        <v>1500</v>
      </c>
    </row>
    <row r="22" spans="1:4" s="156" customFormat="1" ht="27.75" customHeight="1" x14ac:dyDescent="0.2">
      <c r="A22" s="259" t="s">
        <v>1054</v>
      </c>
      <c r="B22" s="262" t="s">
        <v>1055</v>
      </c>
      <c r="C22" s="248" t="s">
        <v>1272</v>
      </c>
      <c r="D22" s="239">
        <v>1000</v>
      </c>
    </row>
    <row r="23" spans="1:4" s="156" customFormat="1" ht="15" customHeight="1" x14ac:dyDescent="0.2">
      <c r="A23" s="259">
        <v>13643479</v>
      </c>
      <c r="B23" s="262" t="s">
        <v>1152</v>
      </c>
      <c r="C23" s="248" t="s">
        <v>1272</v>
      </c>
      <c r="D23" s="239">
        <v>1900</v>
      </c>
    </row>
    <row r="24" spans="1:4" s="156" customFormat="1" ht="27.75" customHeight="1" x14ac:dyDescent="0.2">
      <c r="A24" s="259" t="s">
        <v>1026</v>
      </c>
      <c r="B24" s="262" t="s">
        <v>1027</v>
      </c>
      <c r="C24" s="248" t="s">
        <v>1273</v>
      </c>
      <c r="D24" s="239">
        <v>1500</v>
      </c>
    </row>
    <row r="25" spans="1:4" s="156" customFormat="1" ht="15" customHeight="1" x14ac:dyDescent="0.2">
      <c r="A25" s="259" t="s">
        <v>1178</v>
      </c>
      <c r="B25" s="262" t="s">
        <v>1179</v>
      </c>
      <c r="C25" s="248" t="s">
        <v>1274</v>
      </c>
      <c r="D25" s="239">
        <v>3000</v>
      </c>
    </row>
    <row r="26" spans="1:4" s="156" customFormat="1" ht="27.75" customHeight="1" x14ac:dyDescent="0.2">
      <c r="A26" s="259" t="s">
        <v>1120</v>
      </c>
      <c r="B26" s="262" t="s">
        <v>1121</v>
      </c>
      <c r="C26" s="248" t="s">
        <v>1275</v>
      </c>
      <c r="D26" s="239">
        <v>1062</v>
      </c>
    </row>
    <row r="27" spans="1:4" s="156" customFormat="1" ht="15" customHeight="1" x14ac:dyDescent="0.2">
      <c r="A27" s="259">
        <v>66932581</v>
      </c>
      <c r="B27" s="262" t="s">
        <v>1184</v>
      </c>
      <c r="C27" s="248" t="s">
        <v>1276</v>
      </c>
      <c r="D27" s="239">
        <v>1200</v>
      </c>
    </row>
    <row r="28" spans="1:4" s="156" customFormat="1" ht="27.75" customHeight="1" x14ac:dyDescent="0.2">
      <c r="A28" s="259" t="s">
        <v>1100</v>
      </c>
      <c r="B28" s="262" t="s">
        <v>1101</v>
      </c>
      <c r="C28" s="248" t="s">
        <v>1277</v>
      </c>
      <c r="D28" s="239">
        <v>700</v>
      </c>
    </row>
    <row r="29" spans="1:4" s="156" customFormat="1" ht="27.75" customHeight="1" x14ac:dyDescent="0.2">
      <c r="A29" s="259" t="s">
        <v>1020</v>
      </c>
      <c r="B29" s="262" t="s">
        <v>1021</v>
      </c>
      <c r="C29" s="248" t="s">
        <v>1278</v>
      </c>
      <c r="D29" s="239">
        <v>2760</v>
      </c>
    </row>
    <row r="30" spans="1:4" s="156" customFormat="1" ht="27.75" customHeight="1" x14ac:dyDescent="0.2">
      <c r="A30" s="259" t="s">
        <v>1158</v>
      </c>
      <c r="B30" s="262" t="s">
        <v>1159</v>
      </c>
      <c r="C30" s="248" t="s">
        <v>1279</v>
      </c>
      <c r="D30" s="239">
        <v>1500</v>
      </c>
    </row>
    <row r="31" spans="1:4" s="156" customFormat="1" ht="27.75" customHeight="1" x14ac:dyDescent="0.2">
      <c r="A31" s="259" t="s">
        <v>1162</v>
      </c>
      <c r="B31" s="262" t="s">
        <v>1163</v>
      </c>
      <c r="C31" s="248" t="s">
        <v>1280</v>
      </c>
      <c r="D31" s="239">
        <v>6300</v>
      </c>
    </row>
    <row r="32" spans="1:4" s="156" customFormat="1" ht="27.75" customHeight="1" x14ac:dyDescent="0.2">
      <c r="A32" s="259" t="s">
        <v>1065</v>
      </c>
      <c r="B32" s="262" t="s">
        <v>1066</v>
      </c>
      <c r="C32" s="248" t="s">
        <v>1281</v>
      </c>
      <c r="D32" s="239">
        <v>500</v>
      </c>
    </row>
    <row r="33" spans="1:6" s="156" customFormat="1" ht="27.75" customHeight="1" x14ac:dyDescent="0.2">
      <c r="A33" s="259" t="s">
        <v>1180</v>
      </c>
      <c r="B33" s="262" t="s">
        <v>1181</v>
      </c>
      <c r="C33" s="248" t="s">
        <v>1282</v>
      </c>
      <c r="D33" s="239">
        <v>2500</v>
      </c>
    </row>
    <row r="34" spans="1:6" s="156" customFormat="1" ht="27.75" customHeight="1" x14ac:dyDescent="0.2">
      <c r="A34" s="259" t="s">
        <v>1145</v>
      </c>
      <c r="B34" s="262" t="s">
        <v>1146</v>
      </c>
      <c r="C34" s="248" t="s">
        <v>1283</v>
      </c>
      <c r="D34" s="239">
        <v>2100</v>
      </c>
    </row>
    <row r="35" spans="1:6" s="156" customFormat="1" ht="27.75" customHeight="1" x14ac:dyDescent="0.2">
      <c r="A35" s="259" t="s">
        <v>1024</v>
      </c>
      <c r="B35" s="262" t="s">
        <v>1025</v>
      </c>
      <c r="C35" s="248" t="s">
        <v>1284</v>
      </c>
      <c r="D35" s="239">
        <v>930</v>
      </c>
    </row>
    <row r="36" spans="1:6" s="156" customFormat="1" ht="15" customHeight="1" x14ac:dyDescent="0.2">
      <c r="A36" s="259">
        <v>47813091</v>
      </c>
      <c r="B36" s="262" t="s">
        <v>1058</v>
      </c>
      <c r="C36" s="248" t="s">
        <v>1256</v>
      </c>
      <c r="D36" s="239">
        <v>1300</v>
      </c>
    </row>
    <row r="37" spans="1:6" s="156" customFormat="1" ht="27.75" customHeight="1" x14ac:dyDescent="0.2">
      <c r="A37" s="259">
        <v>62330349</v>
      </c>
      <c r="B37" s="262" t="s">
        <v>1285</v>
      </c>
      <c r="C37" s="248" t="s">
        <v>1284</v>
      </c>
      <c r="D37" s="239">
        <v>857</v>
      </c>
    </row>
    <row r="38" spans="1:6" s="156" customFormat="1" ht="27.75" customHeight="1" x14ac:dyDescent="0.2">
      <c r="A38" s="259" t="s">
        <v>1026</v>
      </c>
      <c r="B38" s="262" t="s">
        <v>1027</v>
      </c>
      <c r="C38" s="248" t="s">
        <v>1286</v>
      </c>
      <c r="D38" s="239">
        <v>1500</v>
      </c>
    </row>
    <row r="39" spans="1:6" s="156" customFormat="1" ht="27.75" customHeight="1" x14ac:dyDescent="0.2">
      <c r="A39" s="259">
        <v>62331663</v>
      </c>
      <c r="B39" s="262" t="s">
        <v>1287</v>
      </c>
      <c r="C39" s="248" t="s">
        <v>1288</v>
      </c>
      <c r="D39" s="239">
        <v>600</v>
      </c>
    </row>
    <row r="40" spans="1:6" s="156" customFormat="1" ht="27.75" customHeight="1" x14ac:dyDescent="0.2">
      <c r="A40" s="259">
        <v>62331647</v>
      </c>
      <c r="B40" s="262" t="s">
        <v>1289</v>
      </c>
      <c r="C40" s="248" t="s">
        <v>1290</v>
      </c>
      <c r="D40" s="239">
        <v>950</v>
      </c>
    </row>
    <row r="41" spans="1:6" s="156" customFormat="1" ht="27.75" customHeight="1" x14ac:dyDescent="0.2">
      <c r="A41" s="259" t="s">
        <v>1061</v>
      </c>
      <c r="B41" s="262" t="s">
        <v>1062</v>
      </c>
      <c r="C41" s="248" t="s">
        <v>1284</v>
      </c>
      <c r="D41" s="239">
        <v>4000</v>
      </c>
    </row>
    <row r="42" spans="1:6" s="156" customFormat="1" ht="15" customHeight="1" x14ac:dyDescent="0.2">
      <c r="A42" s="259" t="s">
        <v>1063</v>
      </c>
      <c r="B42" s="262" t="s">
        <v>1064</v>
      </c>
      <c r="C42" s="248" t="s">
        <v>1291</v>
      </c>
      <c r="D42" s="239">
        <v>1600</v>
      </c>
    </row>
    <row r="43" spans="1:6" s="156" customFormat="1" ht="27.75" customHeight="1" x14ac:dyDescent="0.2">
      <c r="A43" s="259">
        <v>62331582</v>
      </c>
      <c r="B43" s="262" t="s">
        <v>1078</v>
      </c>
      <c r="C43" s="248" t="s">
        <v>1292</v>
      </c>
      <c r="D43" s="239">
        <v>3700</v>
      </c>
    </row>
    <row r="44" spans="1:6" s="156" customFormat="1" ht="27.75" customHeight="1" x14ac:dyDescent="0.2">
      <c r="A44" s="259">
        <v>64628124</v>
      </c>
      <c r="B44" s="263" t="s">
        <v>1034</v>
      </c>
      <c r="C44" s="248" t="s">
        <v>1293</v>
      </c>
      <c r="D44" s="239">
        <v>500</v>
      </c>
    </row>
    <row r="45" spans="1:6" s="156" customFormat="1" ht="27.75" customHeight="1" x14ac:dyDescent="0.2">
      <c r="A45" s="259" t="s">
        <v>1142</v>
      </c>
      <c r="B45" s="262" t="s">
        <v>1143</v>
      </c>
      <c r="C45" s="248" t="s">
        <v>1294</v>
      </c>
      <c r="D45" s="239">
        <v>2000</v>
      </c>
    </row>
    <row r="46" spans="1:6" s="156" customFormat="1" ht="16.5" customHeight="1" thickBot="1" x14ac:dyDescent="0.25">
      <c r="A46" s="259">
        <v>47813474</v>
      </c>
      <c r="B46" s="262" t="s">
        <v>1039</v>
      </c>
      <c r="C46" s="248" t="s">
        <v>1295</v>
      </c>
      <c r="D46" s="239">
        <v>730</v>
      </c>
    </row>
    <row r="47" spans="1:6" s="264" customFormat="1" ht="16.5" customHeight="1" thickBot="1" x14ac:dyDescent="0.25">
      <c r="A47" s="389" t="s">
        <v>904</v>
      </c>
      <c r="B47" s="390"/>
      <c r="C47" s="391"/>
      <c r="D47" s="142">
        <f>SUM(D16:D46)</f>
        <v>55689</v>
      </c>
      <c r="E47" s="148"/>
      <c r="F47" s="148"/>
    </row>
    <row r="48" spans="1:6" s="264" customFormat="1" ht="15" customHeight="1" x14ac:dyDescent="0.2">
      <c r="A48" s="265"/>
      <c r="B48" s="265"/>
      <c r="C48" s="265"/>
      <c r="D48" s="266"/>
      <c r="E48" s="148"/>
      <c r="F48" s="148"/>
    </row>
    <row r="49" spans="1:6" x14ac:dyDescent="0.2">
      <c r="A49" s="134"/>
      <c r="B49" s="135"/>
      <c r="C49" s="143"/>
      <c r="D49" s="136"/>
      <c r="E49" s="118"/>
      <c r="F49" s="118"/>
    </row>
  </sheetData>
  <customSheetViews>
    <customSheetView guid="{72958AFE-462B-4821-9CB1-6F26C5AA230B}" fitToPage="1">
      <selection activeCell="E2" sqref="E2"/>
      <pageMargins left="0.78740157480314965" right="0.78740157480314965" top="0.98425196850393704" bottom="0.59055118110236227" header="0.51181102362204722" footer="0.31496062992125984"/>
      <printOptions horizontalCentered="1"/>
      <pageSetup paperSize="9" scale="98" firstPageNumber="58" fitToHeight="0" orientation="landscape" useFirstPageNumber="1" r:id="rId1"/>
      <headerFooter alignWithMargins="0">
        <oddHeader>&amp;L&amp;"Tahoma,Kurzíva"&amp;9Návrh rozpočtu na rok 2016
Příloha č. 3&amp;R&amp;"Tahoma,Kurzíva"&amp;9Tabulka č. 6: Závazné ukazatele pro příspěvkové organizace v odvětví školství</oddHeader>
        <oddFooter>&amp;C&amp;"Tahoma,Obyčejné"&amp;P</oddFooter>
      </headerFooter>
    </customSheetView>
  </customSheetViews>
  <mergeCells count="9">
    <mergeCell ref="A47:C47"/>
    <mergeCell ref="A1:D1"/>
    <mergeCell ref="A3:A4"/>
    <mergeCell ref="B3:B4"/>
    <mergeCell ref="C3:C4"/>
    <mergeCell ref="A11:C11"/>
    <mergeCell ref="A14:A15"/>
    <mergeCell ref="B14:B15"/>
    <mergeCell ref="C14:C15"/>
  </mergeCells>
  <printOptions horizontalCentered="1"/>
  <pageMargins left="0.78740157480314965" right="0.78740157480314965" top="0.98425196850393704" bottom="0.59055118110236227" header="0.51181102362204722" footer="0.31496062992125984"/>
  <pageSetup paperSize="9" scale="98" firstPageNumber="58" fitToHeight="0" orientation="landscape" useFirstPageNumber="1" r:id="rId2"/>
  <headerFooter alignWithMargins="0">
    <oddHeader>&amp;L&amp;"Tahoma,Kurzíva"&amp;9Návrh rozpočtu na rok 2016
Příloha č. 3&amp;R&amp;"Tahoma,Kurzíva"&amp;9Tabulka č. 6: Závazné ukazatele pro příspěvkové organizace v odvětví školství</oddHeader>
    <oddFooter>&amp;C&amp;"Tahoma,Obyčejné"&amp;P</oddFooter>
  </headerFooter>
  <ignoredErrors>
    <ignoredError sqref="A5:A10 A18:A4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Normal="100" zoomScaleSheetLayoutView="100" workbookViewId="0">
      <selection activeCell="E2" sqref="E2"/>
    </sheetView>
  </sheetViews>
  <sheetFormatPr defaultRowHeight="12.75" x14ac:dyDescent="0.2"/>
  <cols>
    <col min="1" max="1" width="10.7109375" style="267" customWidth="1"/>
    <col min="2" max="2" width="53.5703125" style="267" customWidth="1"/>
    <col min="3" max="3" width="49.28515625" style="267" customWidth="1"/>
    <col min="4" max="4" width="23.140625" style="267" customWidth="1"/>
    <col min="5" max="16384" width="9.140625" style="267"/>
  </cols>
  <sheetData>
    <row r="1" spans="1:6" ht="18" customHeight="1" x14ac:dyDescent="0.2">
      <c r="A1" s="369" t="s">
        <v>1296</v>
      </c>
      <c r="B1" s="369"/>
      <c r="C1" s="369"/>
      <c r="D1" s="369"/>
      <c r="E1" s="169"/>
      <c r="F1" s="169"/>
    </row>
    <row r="2" spans="1:6" ht="15" customHeight="1" thickBot="1" x14ac:dyDescent="0.25">
      <c r="A2" s="268"/>
      <c r="B2" s="464"/>
      <c r="C2" s="464"/>
      <c r="D2" s="464"/>
      <c r="E2" s="169"/>
      <c r="F2" s="169"/>
    </row>
    <row r="3" spans="1:6" s="269" customFormat="1" ht="17.25" customHeight="1" x14ac:dyDescent="0.2">
      <c r="A3" s="370" t="s">
        <v>898</v>
      </c>
      <c r="B3" s="372" t="s">
        <v>899</v>
      </c>
      <c r="C3" s="465"/>
      <c r="D3" s="113" t="s">
        <v>900</v>
      </c>
      <c r="E3" s="114"/>
      <c r="F3" s="114"/>
    </row>
    <row r="4" spans="1:6" s="269" customFormat="1" ht="42" customHeight="1" thickBot="1" x14ac:dyDescent="0.25">
      <c r="A4" s="371"/>
      <c r="B4" s="466"/>
      <c r="C4" s="467"/>
      <c r="D4" s="115" t="s">
        <v>901</v>
      </c>
      <c r="E4" s="108"/>
      <c r="F4" s="108"/>
    </row>
    <row r="5" spans="1:6" s="271" customFormat="1" ht="15.75" customHeight="1" x14ac:dyDescent="0.2">
      <c r="A5" s="270" t="s">
        <v>1297</v>
      </c>
      <c r="B5" s="468" t="s">
        <v>1298</v>
      </c>
      <c r="C5" s="468"/>
      <c r="D5" s="147">
        <v>8491</v>
      </c>
      <c r="E5" s="148"/>
      <c r="F5" s="148"/>
    </row>
    <row r="6" spans="1:6" s="271" customFormat="1" ht="15" customHeight="1" x14ac:dyDescent="0.2">
      <c r="A6" s="272" t="s">
        <v>1299</v>
      </c>
      <c r="B6" s="463" t="s">
        <v>1300</v>
      </c>
      <c r="C6" s="463"/>
      <c r="D6" s="147">
        <v>36535</v>
      </c>
      <c r="E6" s="148"/>
      <c r="F6" s="148"/>
    </row>
    <row r="7" spans="1:6" s="271" customFormat="1" ht="15" customHeight="1" x14ac:dyDescent="0.2">
      <c r="A7" s="272" t="s">
        <v>1301</v>
      </c>
      <c r="B7" s="463" t="s">
        <v>1302</v>
      </c>
      <c r="C7" s="463"/>
      <c r="D7" s="147">
        <f>2288+3916+183</f>
        <v>6387</v>
      </c>
      <c r="E7" s="148"/>
      <c r="F7" s="148"/>
    </row>
    <row r="8" spans="1:6" s="271" customFormat="1" ht="15.75" customHeight="1" thickBot="1" x14ac:dyDescent="0.25">
      <c r="A8" s="273" t="s">
        <v>1303</v>
      </c>
      <c r="B8" s="469" t="s">
        <v>1304</v>
      </c>
      <c r="C8" s="469"/>
      <c r="D8" s="177">
        <f>345313+1500+10500+9000+528+6000+490</f>
        <v>373331</v>
      </c>
      <c r="E8" s="148"/>
      <c r="F8" s="148"/>
    </row>
    <row r="9" spans="1:6" s="271" customFormat="1" ht="16.5" customHeight="1" thickBot="1" x14ac:dyDescent="0.25">
      <c r="A9" s="384" t="s">
        <v>904</v>
      </c>
      <c r="B9" s="385"/>
      <c r="C9" s="385"/>
      <c r="D9" s="152">
        <f>SUM(D5:D8)</f>
        <v>424744</v>
      </c>
      <c r="E9" s="148"/>
      <c r="F9" s="148"/>
    </row>
    <row r="10" spans="1:6" s="269" customFormat="1" ht="16.5" customHeight="1" thickBot="1" x14ac:dyDescent="0.25">
      <c r="A10" s="120" t="s">
        <v>905</v>
      </c>
      <c r="B10" s="121"/>
      <c r="C10" s="122"/>
      <c r="D10" s="123"/>
      <c r="E10" s="118"/>
      <c r="F10" s="153"/>
    </row>
    <row r="11" spans="1:6" s="269" customFormat="1" ht="17.25" customHeight="1" x14ac:dyDescent="0.2">
      <c r="A11" s="363" t="s">
        <v>898</v>
      </c>
      <c r="B11" s="365" t="s">
        <v>899</v>
      </c>
      <c r="C11" s="367" t="s">
        <v>906</v>
      </c>
      <c r="D11" s="125" t="s">
        <v>900</v>
      </c>
      <c r="E11" s="118"/>
      <c r="F11" s="153"/>
    </row>
    <row r="12" spans="1:6" s="269" customFormat="1" ht="42" customHeight="1" thickBot="1" x14ac:dyDescent="0.25">
      <c r="A12" s="364"/>
      <c r="B12" s="366"/>
      <c r="C12" s="368"/>
      <c r="D12" s="126" t="s">
        <v>907</v>
      </c>
      <c r="E12" s="118"/>
      <c r="F12" s="153"/>
    </row>
    <row r="13" spans="1:6" s="165" customFormat="1" ht="15.75" customHeight="1" x14ac:dyDescent="0.2">
      <c r="A13" s="380" t="s">
        <v>1301</v>
      </c>
      <c r="B13" s="471" t="s">
        <v>1302</v>
      </c>
      <c r="C13" s="138" t="s">
        <v>1305</v>
      </c>
      <c r="D13" s="154">
        <v>3916</v>
      </c>
      <c r="E13" s="118"/>
      <c r="F13" s="153"/>
    </row>
    <row r="14" spans="1:6" s="165" customFormat="1" ht="15" customHeight="1" x14ac:dyDescent="0.2">
      <c r="A14" s="470"/>
      <c r="B14" s="472"/>
      <c r="C14" s="309" t="s">
        <v>1306</v>
      </c>
      <c r="D14" s="154">
        <v>183</v>
      </c>
      <c r="E14" s="118"/>
      <c r="F14" s="153"/>
    </row>
    <row r="15" spans="1:6" s="165" customFormat="1" ht="15" customHeight="1" x14ac:dyDescent="0.2">
      <c r="A15" s="434" t="s">
        <v>1303</v>
      </c>
      <c r="B15" s="474" t="s">
        <v>1304</v>
      </c>
      <c r="C15" s="319" t="s">
        <v>358</v>
      </c>
      <c r="D15" s="154">
        <v>10500</v>
      </c>
      <c r="E15" s="118"/>
      <c r="F15" s="153"/>
    </row>
    <row r="16" spans="1:6" s="165" customFormat="1" ht="27.75" customHeight="1" x14ac:dyDescent="0.2">
      <c r="A16" s="473"/>
      <c r="B16" s="475"/>
      <c r="C16" s="319" t="s">
        <v>1307</v>
      </c>
      <c r="D16" s="154">
        <v>9000</v>
      </c>
      <c r="E16" s="118"/>
      <c r="F16" s="153"/>
    </row>
    <row r="17" spans="1:6" s="165" customFormat="1" ht="15" customHeight="1" x14ac:dyDescent="0.2">
      <c r="A17" s="473"/>
      <c r="B17" s="475"/>
      <c r="C17" s="319" t="s">
        <v>1308</v>
      </c>
      <c r="D17" s="154">
        <v>1500</v>
      </c>
      <c r="E17" s="118"/>
      <c r="F17" s="153"/>
    </row>
    <row r="18" spans="1:6" s="165" customFormat="1" ht="15" customHeight="1" x14ac:dyDescent="0.2">
      <c r="A18" s="473"/>
      <c r="B18" s="475"/>
      <c r="C18" s="158" t="s">
        <v>1309</v>
      </c>
      <c r="D18" s="162">
        <v>528</v>
      </c>
      <c r="E18" s="118"/>
      <c r="F18" s="153"/>
    </row>
    <row r="19" spans="1:6" s="165" customFormat="1" ht="15" customHeight="1" x14ac:dyDescent="0.2">
      <c r="A19" s="473"/>
      <c r="B19" s="475"/>
      <c r="C19" s="158" t="s">
        <v>1310</v>
      </c>
      <c r="D19" s="162">
        <v>6000</v>
      </c>
      <c r="E19" s="118"/>
      <c r="F19" s="153"/>
    </row>
    <row r="20" spans="1:6" s="165" customFormat="1" ht="15.75" customHeight="1" thickBot="1" x14ac:dyDescent="0.25">
      <c r="A20" s="470"/>
      <c r="B20" s="472"/>
      <c r="C20" s="158" t="s">
        <v>1311</v>
      </c>
      <c r="D20" s="162">
        <v>490</v>
      </c>
      <c r="E20" s="118"/>
      <c r="F20" s="153"/>
    </row>
    <row r="21" spans="1:6" s="271" customFormat="1" ht="16.5" customHeight="1" thickBot="1" x14ac:dyDescent="0.25">
      <c r="A21" s="389" t="s">
        <v>904</v>
      </c>
      <c r="B21" s="390"/>
      <c r="C21" s="391"/>
      <c r="D21" s="131">
        <f>SUM(D13:D20)</f>
        <v>32117</v>
      </c>
      <c r="E21" s="148"/>
      <c r="F21" s="155"/>
    </row>
    <row r="22" spans="1:6" s="269" customFormat="1" x14ac:dyDescent="0.2">
      <c r="A22" s="134"/>
      <c r="B22" s="135"/>
      <c r="C22" s="135"/>
      <c r="D22" s="187"/>
      <c r="E22" s="135"/>
      <c r="F22" s="135"/>
    </row>
    <row r="23" spans="1:6" s="269" customFormat="1" x14ac:dyDescent="0.2">
      <c r="A23" s="134"/>
      <c r="B23" s="135"/>
      <c r="C23" s="135"/>
      <c r="D23" s="187"/>
      <c r="E23" s="135"/>
      <c r="F23" s="135"/>
    </row>
  </sheetData>
  <customSheetViews>
    <customSheetView guid="{72958AFE-462B-4821-9CB1-6F26C5AA230B}" fitToPage="1">
      <selection activeCell="E2" sqref="E2"/>
      <pageMargins left="0.78740157480314965" right="0.78740157480314965" top="0.98425196850393704" bottom="0.59055118110236227" header="0.51181102362204722" footer="0.31496062992125984"/>
      <pageSetup paperSize="9" scale="96" firstPageNumber="61" fitToHeight="0" orientation="landscape" useFirstPageNumber="1" r:id="rId1"/>
      <headerFooter alignWithMargins="0">
        <oddHeader>&amp;L&amp;"Tahoma,Kurzíva"&amp;9Návrh rozpočtu na rok 2016
Příloha č. 3&amp;R&amp;"Tahoma,Kurzíva"&amp;9Tabulka č. 7: Závazné ukazatele pro příspěvkové organizace v odvětví zdravotnictví</oddHeader>
        <oddFooter>&amp;C&amp;"Tahoma,Obyčejné"&amp;P</oddFooter>
      </headerFooter>
    </customSheetView>
  </customSheetViews>
  <mergeCells count="17">
    <mergeCell ref="A13:A14"/>
    <mergeCell ref="B13:B14"/>
    <mergeCell ref="A15:A20"/>
    <mergeCell ref="B15:B20"/>
    <mergeCell ref="A21:C21"/>
    <mergeCell ref="B7:C7"/>
    <mergeCell ref="B8:C8"/>
    <mergeCell ref="A9:C9"/>
    <mergeCell ref="A11:A12"/>
    <mergeCell ref="B11:B12"/>
    <mergeCell ref="C11:C12"/>
    <mergeCell ref="B6:C6"/>
    <mergeCell ref="A1:D1"/>
    <mergeCell ref="B2:D2"/>
    <mergeCell ref="A3:A4"/>
    <mergeCell ref="B3:C4"/>
    <mergeCell ref="B5:C5"/>
  </mergeCells>
  <pageMargins left="0.78740157480314965" right="0.78740157480314965" top="0.98425196850393704" bottom="0.59055118110236227" header="0.51181102362204722" footer="0.31496062992125984"/>
  <pageSetup paperSize="9" scale="96" firstPageNumber="61" fitToHeight="0" orientation="landscape" useFirstPageNumber="1" r:id="rId2"/>
  <headerFooter alignWithMargins="0">
    <oddHeader>&amp;L&amp;"Tahoma,Kurzíva"&amp;9Návrh rozpočtu na rok 2016
Příloha č. 3&amp;R&amp;"Tahoma,Kurzíva"&amp;9Tabulka č. 7: Závazné ukazatele pro příspěvkové organizace v odvětví zdravotnictví</oddHeader>
    <oddFooter>&amp;C&amp;"Tahoma,Obyčejné"&amp;P</oddFooter>
  </headerFooter>
  <ignoredErrors>
    <ignoredError sqref="A5:A8 A13:A20"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zoomScaleNormal="100" zoomScaleSheetLayoutView="100" workbookViewId="0">
      <selection activeCell="F2" sqref="F2"/>
    </sheetView>
  </sheetViews>
  <sheetFormatPr defaultRowHeight="12.75" x14ac:dyDescent="0.2"/>
  <cols>
    <col min="1" max="1" width="10.7109375" style="195" customWidth="1"/>
    <col min="2" max="2" width="55.140625" style="195" customWidth="1"/>
    <col min="3" max="3" width="34.7109375" style="195" customWidth="1"/>
    <col min="4" max="4" width="21.140625" style="195" customWidth="1"/>
    <col min="5" max="5" width="16.7109375" style="195" customWidth="1"/>
    <col min="6" max="16384" width="9.140625" style="195"/>
  </cols>
  <sheetData>
    <row r="1" spans="1:6" s="194" customFormat="1" ht="35.25" customHeight="1" x14ac:dyDescent="0.2">
      <c r="A1" s="369" t="s">
        <v>1312</v>
      </c>
      <c r="B1" s="369"/>
      <c r="C1" s="369"/>
      <c r="D1" s="369"/>
      <c r="E1" s="369"/>
      <c r="F1" s="193"/>
    </row>
    <row r="2" spans="1:6" ht="15" customHeight="1" thickBot="1" x14ac:dyDescent="0.25">
      <c r="A2" s="110"/>
      <c r="B2" s="108"/>
      <c r="C2" s="111"/>
      <c r="D2" s="112"/>
      <c r="E2" s="108"/>
      <c r="F2" s="108"/>
    </row>
    <row r="3" spans="1:6" ht="17.25" customHeight="1" x14ac:dyDescent="0.2">
      <c r="A3" s="370" t="s">
        <v>898</v>
      </c>
      <c r="B3" s="372" t="s">
        <v>899</v>
      </c>
      <c r="C3" s="425"/>
      <c r="D3" s="196" t="s">
        <v>900</v>
      </c>
      <c r="E3" s="428" t="s">
        <v>951</v>
      </c>
      <c r="F3" s="114"/>
    </row>
    <row r="4" spans="1:6" ht="66.75" customHeight="1" thickBot="1" x14ac:dyDescent="0.25">
      <c r="A4" s="371"/>
      <c r="B4" s="426"/>
      <c r="C4" s="427"/>
      <c r="D4" s="197" t="s">
        <v>901</v>
      </c>
      <c r="E4" s="429"/>
      <c r="F4" s="108"/>
    </row>
    <row r="5" spans="1:6" s="199" customFormat="1" ht="15.75" customHeight="1" x14ac:dyDescent="0.2">
      <c r="A5" s="272" t="s">
        <v>1313</v>
      </c>
      <c r="B5" s="463" t="s">
        <v>1314</v>
      </c>
      <c r="C5" s="463"/>
      <c r="D5" s="274">
        <v>11633.5</v>
      </c>
      <c r="E5" s="275" t="s">
        <v>1315</v>
      </c>
      <c r="F5" s="148"/>
    </row>
    <row r="6" spans="1:6" s="199" customFormat="1" ht="15" customHeight="1" x14ac:dyDescent="0.2">
      <c r="A6" s="272" t="s">
        <v>1316</v>
      </c>
      <c r="B6" s="463" t="s">
        <v>1317</v>
      </c>
      <c r="C6" s="463"/>
      <c r="D6" s="274">
        <v>18133.5</v>
      </c>
      <c r="E6" s="276" t="s">
        <v>1318</v>
      </c>
      <c r="F6" s="148"/>
    </row>
    <row r="7" spans="1:6" s="199" customFormat="1" ht="15" customHeight="1" x14ac:dyDescent="0.2">
      <c r="A7" s="272" t="s">
        <v>1319</v>
      </c>
      <c r="B7" s="463" t="s">
        <v>1320</v>
      </c>
      <c r="C7" s="463"/>
      <c r="D7" s="274">
        <v>12383.5</v>
      </c>
      <c r="E7" s="276" t="s">
        <v>1321</v>
      </c>
      <c r="F7" s="148"/>
    </row>
    <row r="8" spans="1:6" s="199" customFormat="1" ht="15" customHeight="1" x14ac:dyDescent="0.2">
      <c r="A8" s="272" t="s">
        <v>1322</v>
      </c>
      <c r="B8" s="463" t="s">
        <v>1323</v>
      </c>
      <c r="C8" s="463"/>
      <c r="D8" s="277">
        <v>13833.5</v>
      </c>
      <c r="E8" s="276" t="s">
        <v>1324</v>
      </c>
      <c r="F8" s="148"/>
    </row>
    <row r="9" spans="1:6" s="199" customFormat="1" ht="15" customHeight="1" x14ac:dyDescent="0.2">
      <c r="A9" s="272" t="s">
        <v>1325</v>
      </c>
      <c r="B9" s="463" t="s">
        <v>1326</v>
      </c>
      <c r="C9" s="463"/>
      <c r="D9" s="277">
        <v>12133.5</v>
      </c>
      <c r="E9" s="276" t="s">
        <v>1327</v>
      </c>
      <c r="F9" s="148"/>
    </row>
    <row r="10" spans="1:6" s="199" customFormat="1" ht="15" customHeight="1" thickBot="1" x14ac:dyDescent="0.25">
      <c r="A10" s="272" t="s">
        <v>1328</v>
      </c>
      <c r="B10" s="463" t="s">
        <v>1329</v>
      </c>
      <c r="C10" s="463"/>
      <c r="D10" s="277">
        <v>11633.5</v>
      </c>
      <c r="E10" s="276" t="s">
        <v>1330</v>
      </c>
      <c r="F10" s="148"/>
    </row>
    <row r="11" spans="1:6" s="199" customFormat="1" ht="16.5" customHeight="1" thickBot="1" x14ac:dyDescent="0.25">
      <c r="A11" s="384" t="s">
        <v>904</v>
      </c>
      <c r="B11" s="385"/>
      <c r="C11" s="385"/>
      <c r="D11" s="278">
        <f>SUM(D5:D10)</f>
        <v>79751</v>
      </c>
      <c r="E11" s="205"/>
      <c r="F11" s="148"/>
    </row>
    <row r="12" spans="1:6" ht="16.5" customHeight="1" thickBot="1" x14ac:dyDescent="0.25">
      <c r="A12" s="179" t="s">
        <v>905</v>
      </c>
      <c r="B12" s="180"/>
      <c r="C12" s="181"/>
      <c r="D12" s="206"/>
      <c r="E12" s="207"/>
      <c r="F12" s="153"/>
    </row>
    <row r="13" spans="1:6" ht="17.25" customHeight="1" x14ac:dyDescent="0.2">
      <c r="A13" s="363" t="s">
        <v>898</v>
      </c>
      <c r="B13" s="365" t="s">
        <v>899</v>
      </c>
      <c r="C13" s="367" t="s">
        <v>906</v>
      </c>
      <c r="D13" s="208" t="s">
        <v>900</v>
      </c>
      <c r="E13" s="428" t="s">
        <v>951</v>
      </c>
      <c r="F13" s="153"/>
    </row>
    <row r="14" spans="1:6" ht="65.25" customHeight="1" thickBot="1" x14ac:dyDescent="0.25">
      <c r="A14" s="364"/>
      <c r="B14" s="366"/>
      <c r="C14" s="368"/>
      <c r="D14" s="209" t="s">
        <v>907</v>
      </c>
      <c r="E14" s="429"/>
      <c r="F14" s="153"/>
    </row>
    <row r="15" spans="1:6" s="156" customFormat="1" ht="15.75" customHeight="1" x14ac:dyDescent="0.2">
      <c r="A15" s="380" t="s">
        <v>1313</v>
      </c>
      <c r="B15" s="471" t="s">
        <v>1314</v>
      </c>
      <c r="C15" s="319" t="s">
        <v>1331</v>
      </c>
      <c r="D15" s="279">
        <v>10633.5</v>
      </c>
      <c r="E15" s="476" t="s">
        <v>1315</v>
      </c>
      <c r="F15" s="155"/>
    </row>
    <row r="16" spans="1:6" s="156" customFormat="1" ht="27.75" customHeight="1" x14ac:dyDescent="0.2">
      <c r="A16" s="470"/>
      <c r="B16" s="472"/>
      <c r="C16" s="280" t="s">
        <v>1308</v>
      </c>
      <c r="D16" s="279">
        <v>1000</v>
      </c>
      <c r="E16" s="477"/>
      <c r="F16" s="155"/>
    </row>
    <row r="17" spans="1:6" s="156" customFormat="1" ht="15" customHeight="1" x14ac:dyDescent="0.2">
      <c r="A17" s="434" t="s">
        <v>1316</v>
      </c>
      <c r="B17" s="474" t="s">
        <v>1317</v>
      </c>
      <c r="C17" s="319" t="s">
        <v>1331</v>
      </c>
      <c r="D17" s="279">
        <v>10633.5</v>
      </c>
      <c r="E17" s="478" t="s">
        <v>1318</v>
      </c>
      <c r="F17" s="155"/>
    </row>
    <row r="18" spans="1:6" s="156" customFormat="1" ht="15" customHeight="1" x14ac:dyDescent="0.2">
      <c r="A18" s="473"/>
      <c r="B18" s="475"/>
      <c r="C18" s="319" t="s">
        <v>358</v>
      </c>
      <c r="D18" s="279">
        <v>6000</v>
      </c>
      <c r="E18" s="479"/>
      <c r="F18" s="155"/>
    </row>
    <row r="19" spans="1:6" s="156" customFormat="1" ht="27.75" customHeight="1" x14ac:dyDescent="0.2">
      <c r="A19" s="470"/>
      <c r="B19" s="472"/>
      <c r="C19" s="280" t="s">
        <v>1308</v>
      </c>
      <c r="D19" s="279">
        <v>1500</v>
      </c>
      <c r="E19" s="477"/>
      <c r="F19" s="155"/>
    </row>
    <row r="20" spans="1:6" s="156" customFormat="1" ht="15" customHeight="1" x14ac:dyDescent="0.2">
      <c r="A20" s="434" t="s">
        <v>1319</v>
      </c>
      <c r="B20" s="474" t="s">
        <v>1320</v>
      </c>
      <c r="C20" s="319" t="s">
        <v>1331</v>
      </c>
      <c r="D20" s="279">
        <v>10633.5</v>
      </c>
      <c r="E20" s="478" t="s">
        <v>1321</v>
      </c>
      <c r="F20" s="155"/>
    </row>
    <row r="21" spans="1:6" s="156" customFormat="1" ht="15" customHeight="1" x14ac:dyDescent="0.2">
      <c r="A21" s="437"/>
      <c r="B21" s="480"/>
      <c r="C21" s="319" t="s">
        <v>333</v>
      </c>
      <c r="D21" s="279">
        <v>250</v>
      </c>
      <c r="E21" s="479"/>
      <c r="F21" s="155"/>
    </row>
    <row r="22" spans="1:6" s="156" customFormat="1" ht="27.75" customHeight="1" x14ac:dyDescent="0.2">
      <c r="A22" s="470"/>
      <c r="B22" s="472"/>
      <c r="C22" s="280" t="s">
        <v>1308</v>
      </c>
      <c r="D22" s="279">
        <v>1500</v>
      </c>
      <c r="E22" s="477"/>
      <c r="F22" s="155"/>
    </row>
    <row r="23" spans="1:6" s="156" customFormat="1" ht="14.25" customHeight="1" x14ac:dyDescent="0.2">
      <c r="A23" s="434" t="s">
        <v>1322</v>
      </c>
      <c r="B23" s="435" t="s">
        <v>1323</v>
      </c>
      <c r="C23" s="319" t="s">
        <v>1331</v>
      </c>
      <c r="D23" s="279">
        <v>10633.5</v>
      </c>
      <c r="E23" s="478" t="s">
        <v>1324</v>
      </c>
      <c r="F23" s="155"/>
    </row>
    <row r="24" spans="1:6" s="156" customFormat="1" ht="27" customHeight="1" x14ac:dyDescent="0.2">
      <c r="A24" s="437"/>
      <c r="B24" s="388"/>
      <c r="C24" s="280" t="s">
        <v>1308</v>
      </c>
      <c r="D24" s="279">
        <v>2500</v>
      </c>
      <c r="E24" s="481"/>
      <c r="F24" s="155"/>
    </row>
    <row r="25" spans="1:6" s="156" customFormat="1" ht="27" customHeight="1" x14ac:dyDescent="0.2">
      <c r="A25" s="470"/>
      <c r="B25" s="431"/>
      <c r="C25" s="319" t="s">
        <v>1332</v>
      </c>
      <c r="D25" s="279">
        <v>700</v>
      </c>
      <c r="E25" s="477"/>
      <c r="F25" s="155"/>
    </row>
    <row r="26" spans="1:6" s="156" customFormat="1" ht="14.25" customHeight="1" x14ac:dyDescent="0.2">
      <c r="A26" s="434" t="s">
        <v>1325</v>
      </c>
      <c r="B26" s="474" t="s">
        <v>1326</v>
      </c>
      <c r="C26" s="319" t="s">
        <v>1331</v>
      </c>
      <c r="D26" s="279">
        <v>10633.5</v>
      </c>
      <c r="E26" s="478" t="s">
        <v>1327</v>
      </c>
      <c r="F26" s="155"/>
    </row>
    <row r="27" spans="1:6" s="156" customFormat="1" ht="27" customHeight="1" x14ac:dyDescent="0.2">
      <c r="A27" s="470"/>
      <c r="B27" s="472"/>
      <c r="C27" s="280" t="s">
        <v>1308</v>
      </c>
      <c r="D27" s="279">
        <v>1500</v>
      </c>
      <c r="E27" s="477"/>
      <c r="F27" s="155"/>
    </row>
    <row r="28" spans="1:6" s="156" customFormat="1" ht="14.25" customHeight="1" x14ac:dyDescent="0.2">
      <c r="A28" s="434" t="s">
        <v>1328</v>
      </c>
      <c r="B28" s="474" t="s">
        <v>1329</v>
      </c>
      <c r="C28" s="319" t="s">
        <v>1331</v>
      </c>
      <c r="D28" s="279">
        <v>10633.5</v>
      </c>
      <c r="E28" s="478" t="s">
        <v>1330</v>
      </c>
      <c r="F28" s="155"/>
    </row>
    <row r="29" spans="1:6" s="156" customFormat="1" ht="27.75" customHeight="1" thickBot="1" x14ac:dyDescent="0.25">
      <c r="A29" s="470"/>
      <c r="B29" s="472"/>
      <c r="C29" s="280" t="s">
        <v>1308</v>
      </c>
      <c r="D29" s="279">
        <v>1000</v>
      </c>
      <c r="E29" s="477"/>
      <c r="F29" s="155"/>
    </row>
    <row r="30" spans="1:6" s="199" customFormat="1" ht="15.75" customHeight="1" thickBot="1" x14ac:dyDescent="0.25">
      <c r="A30" s="389" t="s">
        <v>904</v>
      </c>
      <c r="B30" s="390"/>
      <c r="C30" s="391"/>
      <c r="D30" s="281">
        <f>SUM(D15:D29)</f>
        <v>79751</v>
      </c>
      <c r="E30" s="205"/>
      <c r="F30" s="155"/>
    </row>
    <row r="31" spans="1:6" ht="9" customHeight="1" x14ac:dyDescent="0.2">
      <c r="A31" s="134"/>
      <c r="B31" s="135"/>
      <c r="C31" s="135"/>
      <c r="D31" s="187"/>
      <c r="E31" s="135"/>
      <c r="F31" s="135"/>
    </row>
    <row r="32" spans="1:6" ht="9" customHeight="1" thickBot="1" x14ac:dyDescent="0.25">
      <c r="A32" s="134"/>
      <c r="B32" s="135"/>
      <c r="C32" s="135"/>
      <c r="D32" s="187"/>
      <c r="E32" s="135"/>
      <c r="F32" s="135"/>
    </row>
    <row r="33" spans="1:6" ht="17.25" customHeight="1" x14ac:dyDescent="0.2">
      <c r="A33" s="392" t="s">
        <v>898</v>
      </c>
      <c r="B33" s="413" t="s">
        <v>899</v>
      </c>
      <c r="C33" s="372" t="s">
        <v>906</v>
      </c>
      <c r="D33" s="213" t="s">
        <v>900</v>
      </c>
      <c r="E33" s="428" t="s">
        <v>951</v>
      </c>
      <c r="F33" s="118"/>
    </row>
    <row r="34" spans="1:6" ht="63" customHeight="1" thickBot="1" x14ac:dyDescent="0.25">
      <c r="A34" s="393"/>
      <c r="B34" s="414"/>
      <c r="C34" s="394"/>
      <c r="D34" s="214" t="s">
        <v>940</v>
      </c>
      <c r="E34" s="429"/>
      <c r="F34" s="118"/>
    </row>
    <row r="35" spans="1:6" s="156" customFormat="1" ht="42" customHeight="1" x14ac:dyDescent="0.2">
      <c r="A35" s="272" t="s">
        <v>1313</v>
      </c>
      <c r="B35" s="217" t="s">
        <v>1314</v>
      </c>
      <c r="C35" s="218" t="s">
        <v>1333</v>
      </c>
      <c r="D35" s="198">
        <v>9000</v>
      </c>
      <c r="E35" s="275" t="s">
        <v>1315</v>
      </c>
      <c r="F35" s="148"/>
    </row>
    <row r="36" spans="1:6" s="156" customFormat="1" ht="14.25" customHeight="1" x14ac:dyDescent="0.2">
      <c r="A36" s="434" t="s">
        <v>1316</v>
      </c>
      <c r="B36" s="474" t="s">
        <v>1317</v>
      </c>
      <c r="C36" s="163" t="s">
        <v>1334</v>
      </c>
      <c r="D36" s="282">
        <v>1500</v>
      </c>
      <c r="E36" s="478" t="s">
        <v>1318</v>
      </c>
      <c r="F36" s="148"/>
    </row>
    <row r="37" spans="1:6" s="156" customFormat="1" ht="14.25" customHeight="1" x14ac:dyDescent="0.2">
      <c r="A37" s="470"/>
      <c r="B37" s="475"/>
      <c r="C37" s="163" t="s">
        <v>1335</v>
      </c>
      <c r="D37" s="282">
        <v>1200</v>
      </c>
      <c r="E37" s="479"/>
      <c r="F37" s="148"/>
    </row>
    <row r="38" spans="1:6" s="156" customFormat="1" ht="14.25" customHeight="1" x14ac:dyDescent="0.2">
      <c r="A38" s="272" t="s">
        <v>1319</v>
      </c>
      <c r="B38" s="283" t="s">
        <v>1320</v>
      </c>
      <c r="C38" s="163" t="s">
        <v>1336</v>
      </c>
      <c r="D38" s="282">
        <v>10626</v>
      </c>
      <c r="E38" s="276" t="s">
        <v>1321</v>
      </c>
      <c r="F38" s="148"/>
    </row>
    <row r="39" spans="1:6" s="156" customFormat="1" ht="14.25" customHeight="1" x14ac:dyDescent="0.2">
      <c r="A39" s="434" t="s">
        <v>1322</v>
      </c>
      <c r="B39" s="435" t="s">
        <v>1323</v>
      </c>
      <c r="C39" s="319" t="s">
        <v>1337</v>
      </c>
      <c r="D39" s="210">
        <v>1900</v>
      </c>
      <c r="E39" s="478" t="s">
        <v>1324</v>
      </c>
      <c r="F39" s="148"/>
    </row>
    <row r="40" spans="1:6" s="156" customFormat="1" ht="27.75" customHeight="1" x14ac:dyDescent="0.2">
      <c r="A40" s="470"/>
      <c r="B40" s="431"/>
      <c r="C40" s="319" t="s">
        <v>1332</v>
      </c>
      <c r="D40" s="210">
        <v>5000</v>
      </c>
      <c r="E40" s="477"/>
      <c r="F40" s="148"/>
    </row>
    <row r="41" spans="1:6" s="156" customFormat="1" ht="14.25" customHeight="1" x14ac:dyDescent="0.2">
      <c r="A41" s="434" t="s">
        <v>1325</v>
      </c>
      <c r="B41" s="474" t="s">
        <v>1326</v>
      </c>
      <c r="C41" s="319" t="s">
        <v>1338</v>
      </c>
      <c r="D41" s="210">
        <v>25000</v>
      </c>
      <c r="E41" s="478" t="s">
        <v>1327</v>
      </c>
      <c r="F41" s="148"/>
    </row>
    <row r="42" spans="1:6" s="156" customFormat="1" ht="15.75" customHeight="1" thickBot="1" x14ac:dyDescent="0.25">
      <c r="A42" s="470"/>
      <c r="B42" s="472"/>
      <c r="C42" s="319" t="s">
        <v>1339</v>
      </c>
      <c r="D42" s="210">
        <v>3500</v>
      </c>
      <c r="E42" s="477"/>
      <c r="F42" s="148"/>
    </row>
    <row r="43" spans="1:6" s="199" customFormat="1" ht="15.75" customHeight="1" thickBot="1" x14ac:dyDescent="0.25">
      <c r="A43" s="384" t="s">
        <v>904</v>
      </c>
      <c r="B43" s="385"/>
      <c r="C43" s="385"/>
      <c r="D43" s="220">
        <f>SUM(D35:D42)</f>
        <v>57726</v>
      </c>
      <c r="E43" s="205"/>
      <c r="F43" s="148"/>
    </row>
    <row r="44" spans="1:6" s="226" customFormat="1" ht="10.5" x14ac:dyDescent="0.15">
      <c r="A44" s="221"/>
      <c r="B44" s="222"/>
      <c r="C44" s="223"/>
      <c r="D44" s="224"/>
      <c r="E44" s="225"/>
      <c r="F44" s="225"/>
    </row>
    <row r="45" spans="1:6" s="226" customFormat="1" x14ac:dyDescent="0.2">
      <c r="A45" s="227"/>
      <c r="B45" s="228"/>
      <c r="C45" s="229"/>
      <c r="D45" s="229"/>
      <c r="E45" s="225"/>
      <c r="F45" s="225"/>
    </row>
    <row r="46" spans="1:6" s="226" customFormat="1" ht="10.5" x14ac:dyDescent="0.15">
      <c r="A46" s="230"/>
      <c r="B46" s="228"/>
      <c r="C46" s="229"/>
      <c r="D46" s="229"/>
      <c r="E46" s="225"/>
      <c r="F46" s="225"/>
    </row>
    <row r="47" spans="1:6" s="226" customFormat="1" ht="10.5" x14ac:dyDescent="0.15">
      <c r="A47" s="230"/>
      <c r="B47" s="228"/>
      <c r="C47" s="229"/>
      <c r="D47" s="229"/>
      <c r="E47" s="225"/>
      <c r="F47" s="225"/>
    </row>
    <row r="48" spans="1:6" s="226" customFormat="1" ht="10.5" x14ac:dyDescent="0.15"/>
    <row r="49" s="226" customFormat="1" ht="10.5" x14ac:dyDescent="0.15"/>
    <row r="50" s="226" customFormat="1" ht="10.5" x14ac:dyDescent="0.15"/>
    <row r="51" s="226" customFormat="1" ht="10.5" x14ac:dyDescent="0.15"/>
    <row r="52" s="226" customFormat="1" ht="10.5" x14ac:dyDescent="0.15"/>
    <row r="53" s="226" customFormat="1" ht="10.5" x14ac:dyDescent="0.15"/>
    <row r="54" s="226" customFormat="1" ht="10.5" x14ac:dyDescent="0.15"/>
    <row r="55" s="226" customFormat="1" ht="10.5" x14ac:dyDescent="0.15"/>
  </sheetData>
  <customSheetViews>
    <customSheetView guid="{72958AFE-462B-4821-9CB1-6F26C5AA230B}" fitToPage="1">
      <selection activeCell="F2" sqref="F2"/>
      <rowBreaks count="1" manualBreakCount="1">
        <brk id="22" max="4" man="1"/>
      </rowBreaks>
      <pageMargins left="0.78740157480314965" right="0.78740157480314965" top="0.98425196850393704" bottom="0.59055118110236227" header="0.51181102362204722" footer="0.31496062992125984"/>
      <pageSetup paperSize="9" scale="95" firstPageNumber="62" fitToHeight="0" orientation="landscape" useFirstPageNumber="1" r:id="rId1"/>
      <headerFooter alignWithMargins="0">
        <oddHeader>&amp;L&amp;"Tahoma,Kurzíva"&amp;9Návrh rozpočtu na rok 2016
Příloha č. 3&amp;R&amp;"Tahoma,Kurzíva"&amp;9Tabulka č. 8: Závazné ukazatele pro příspěvkové organizace v odvětví zdravotnictví na základě
smlouvy o závazku veřejné služby a vyrovnávací platbě za jeho výkon</oddHeader>
        <oddFooter>&amp;C&amp;"Tahoma,Obyčejné"&amp;P</oddFooter>
      </headerFooter>
    </customSheetView>
  </customSheetViews>
  <mergeCells count="48">
    <mergeCell ref="A43:C43"/>
    <mergeCell ref="A39:A40"/>
    <mergeCell ref="B39:B40"/>
    <mergeCell ref="E39:E40"/>
    <mergeCell ref="A41:A42"/>
    <mergeCell ref="B41:B42"/>
    <mergeCell ref="E41:E42"/>
    <mergeCell ref="A36:A37"/>
    <mergeCell ref="B36:B37"/>
    <mergeCell ref="E36:E37"/>
    <mergeCell ref="A26:A27"/>
    <mergeCell ref="B26:B27"/>
    <mergeCell ref="E26:E27"/>
    <mergeCell ref="A28:A29"/>
    <mergeCell ref="B28:B29"/>
    <mergeCell ref="E28:E29"/>
    <mergeCell ref="A30:C30"/>
    <mergeCell ref="A33:A34"/>
    <mergeCell ref="B33:B34"/>
    <mergeCell ref="C33:C34"/>
    <mergeCell ref="E33:E34"/>
    <mergeCell ref="A20:A22"/>
    <mergeCell ref="B20:B22"/>
    <mergeCell ref="E20:E22"/>
    <mergeCell ref="A23:A25"/>
    <mergeCell ref="B23:B25"/>
    <mergeCell ref="E23:E25"/>
    <mergeCell ref="E13:E14"/>
    <mergeCell ref="A15:A16"/>
    <mergeCell ref="B15:B16"/>
    <mergeCell ref="E15:E16"/>
    <mergeCell ref="A17:A19"/>
    <mergeCell ref="B17:B19"/>
    <mergeCell ref="E17:E19"/>
    <mergeCell ref="A13:A14"/>
    <mergeCell ref="B13:B14"/>
    <mergeCell ref="C13:C14"/>
    <mergeCell ref="B7:C7"/>
    <mergeCell ref="B8:C8"/>
    <mergeCell ref="B9:C9"/>
    <mergeCell ref="B10:C10"/>
    <mergeCell ref="A11:C11"/>
    <mergeCell ref="B6:C6"/>
    <mergeCell ref="A1:E1"/>
    <mergeCell ref="A3:A4"/>
    <mergeCell ref="B3:C4"/>
    <mergeCell ref="E3:E4"/>
    <mergeCell ref="B5:C5"/>
  </mergeCells>
  <pageMargins left="0.78740157480314965" right="0.78740157480314965" top="0.98425196850393704" bottom="0.59055118110236227" header="0.51181102362204722" footer="0.31496062992125984"/>
  <pageSetup paperSize="9" scale="95" firstPageNumber="62" fitToHeight="0" orientation="landscape" useFirstPageNumber="1" r:id="rId2"/>
  <headerFooter alignWithMargins="0">
    <oddHeader>&amp;L&amp;"Tahoma,Kurzíva"&amp;9Návrh rozpočtu na rok 2016
Příloha č. 3&amp;R&amp;"Tahoma,Kurzíva"&amp;9Tabulka č. 8: Závazné ukazatele pro příspěvkové organizace v odvětví zdravotnictví na základě
smlouvy o závazku veřejné služby a vyrovnávací platbě za jeho výkon</oddHeader>
    <oddFooter>&amp;C&amp;"Tahoma,Obyčejné"&amp;P</oddFooter>
  </headerFooter>
  <rowBreaks count="1" manualBreakCount="1">
    <brk id="22" max="4" man="1"/>
  </rowBreaks>
  <ignoredErrors>
    <ignoredError sqref="A5:A10 A15:A29 A35:A4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zoomScaleSheetLayoutView="100" workbookViewId="0">
      <selection activeCell="E2" sqref="E2"/>
    </sheetView>
  </sheetViews>
  <sheetFormatPr defaultRowHeight="12.75" x14ac:dyDescent="0.2"/>
  <cols>
    <col min="1" max="1" width="10.7109375" style="109" customWidth="1"/>
    <col min="2" max="2" width="54.28515625" style="109" customWidth="1"/>
    <col min="3" max="3" width="52.140625" style="109" customWidth="1"/>
    <col min="4" max="4" width="21.140625" style="109" customWidth="1"/>
    <col min="5" max="16384" width="9.140625" style="109"/>
  </cols>
  <sheetData>
    <row r="1" spans="1:6" ht="18" customHeight="1" x14ac:dyDescent="0.2">
      <c r="A1" s="369" t="s">
        <v>1340</v>
      </c>
      <c r="B1" s="369"/>
      <c r="C1" s="369"/>
      <c r="D1" s="369"/>
      <c r="E1" s="108"/>
      <c r="F1" s="108"/>
    </row>
    <row r="2" spans="1:6" ht="13.5" thickBot="1" x14ac:dyDescent="0.25">
      <c r="A2" s="110"/>
      <c r="B2" s="108"/>
      <c r="C2" s="111"/>
      <c r="D2" s="112"/>
      <c r="E2" s="108"/>
      <c r="F2" s="108"/>
    </row>
    <row r="3" spans="1:6" ht="17.25" customHeight="1" x14ac:dyDescent="0.2">
      <c r="A3" s="370" t="s">
        <v>898</v>
      </c>
      <c r="B3" s="372" t="s">
        <v>899</v>
      </c>
      <c r="C3" s="373"/>
      <c r="D3" s="113" t="s">
        <v>900</v>
      </c>
      <c r="E3" s="114"/>
      <c r="F3" s="114"/>
    </row>
    <row r="4" spans="1:6" ht="42" customHeight="1" thickBot="1" x14ac:dyDescent="0.25">
      <c r="A4" s="371"/>
      <c r="B4" s="374"/>
      <c r="C4" s="375"/>
      <c r="D4" s="115" t="s">
        <v>901</v>
      </c>
      <c r="E4" s="108"/>
      <c r="F4" s="108"/>
    </row>
    <row r="5" spans="1:6" s="284" customFormat="1" ht="16.5" customHeight="1" thickBot="1" x14ac:dyDescent="0.25">
      <c r="A5" s="116" t="s">
        <v>1341</v>
      </c>
      <c r="B5" s="376" t="s">
        <v>1342</v>
      </c>
      <c r="C5" s="377"/>
      <c r="D5" s="117">
        <f>4500+900</f>
        <v>5400</v>
      </c>
      <c r="E5" s="148"/>
      <c r="F5" s="148"/>
    </row>
    <row r="6" spans="1:6" s="284" customFormat="1" ht="16.5" customHeight="1" thickBot="1" x14ac:dyDescent="0.25">
      <c r="A6" s="378" t="s">
        <v>904</v>
      </c>
      <c r="B6" s="379"/>
      <c r="C6" s="379"/>
      <c r="D6" s="119">
        <f>SUM(D5)</f>
        <v>5400</v>
      </c>
      <c r="E6" s="148"/>
      <c r="F6" s="148"/>
    </row>
    <row r="7" spans="1:6" s="195" customFormat="1" ht="16.5" customHeight="1" thickBot="1" x14ac:dyDescent="0.25">
      <c r="A7" s="120" t="s">
        <v>905</v>
      </c>
      <c r="B7" s="121"/>
      <c r="C7" s="122"/>
      <c r="D7" s="123"/>
      <c r="E7" s="118"/>
      <c r="F7" s="153"/>
    </row>
    <row r="8" spans="1:6" s="195" customFormat="1" ht="17.25" customHeight="1" x14ac:dyDescent="0.2">
      <c r="A8" s="363" t="s">
        <v>898</v>
      </c>
      <c r="B8" s="365" t="s">
        <v>899</v>
      </c>
      <c r="C8" s="367" t="s">
        <v>906</v>
      </c>
      <c r="D8" s="125" t="s">
        <v>900</v>
      </c>
      <c r="E8" s="118"/>
      <c r="F8" s="153"/>
    </row>
    <row r="9" spans="1:6" s="195" customFormat="1" ht="42" customHeight="1" thickBot="1" x14ac:dyDescent="0.25">
      <c r="A9" s="364"/>
      <c r="B9" s="366"/>
      <c r="C9" s="368"/>
      <c r="D9" s="126" t="s">
        <v>907</v>
      </c>
      <c r="E9" s="118"/>
      <c r="F9" s="153"/>
    </row>
    <row r="10" spans="1:6" s="199" customFormat="1" ht="29.25" customHeight="1" thickBot="1" x14ac:dyDescent="0.25">
      <c r="A10" s="317" t="s">
        <v>1341</v>
      </c>
      <c r="B10" s="321" t="s">
        <v>1342</v>
      </c>
      <c r="C10" s="311" t="s">
        <v>1343</v>
      </c>
      <c r="D10" s="285">
        <v>900</v>
      </c>
      <c r="E10" s="148"/>
      <c r="F10" s="155"/>
    </row>
    <row r="11" spans="1:6" s="199" customFormat="1" ht="16.5" customHeight="1" thickBot="1" x14ac:dyDescent="0.25">
      <c r="A11" s="389" t="s">
        <v>904</v>
      </c>
      <c r="B11" s="390"/>
      <c r="C11" s="391"/>
      <c r="D11" s="131">
        <f>SUM(D10)</f>
        <v>900</v>
      </c>
      <c r="E11" s="148"/>
      <c r="F11" s="155"/>
    </row>
    <row r="12" spans="1:6" x14ac:dyDescent="0.2">
      <c r="A12" s="134"/>
      <c r="B12" s="135"/>
      <c r="C12" s="143"/>
      <c r="D12" s="136"/>
      <c r="E12" s="118"/>
      <c r="F12" s="118"/>
    </row>
    <row r="13" spans="1:6" ht="13.5" thickBot="1" x14ac:dyDescent="0.25"/>
    <row r="14" spans="1:6" s="195" customFormat="1" ht="17.25" customHeight="1" x14ac:dyDescent="0.2">
      <c r="A14" s="392" t="s">
        <v>898</v>
      </c>
      <c r="B14" s="413" t="s">
        <v>899</v>
      </c>
      <c r="C14" s="372" t="s">
        <v>906</v>
      </c>
      <c r="D14" s="164" t="s">
        <v>900</v>
      </c>
      <c r="E14" s="118"/>
      <c r="F14" s="118"/>
    </row>
    <row r="15" spans="1:6" s="195" customFormat="1" ht="54" customHeight="1" thickBot="1" x14ac:dyDescent="0.25">
      <c r="A15" s="393"/>
      <c r="B15" s="414"/>
      <c r="C15" s="394"/>
      <c r="D15" s="166" t="s">
        <v>940</v>
      </c>
      <c r="E15" s="118"/>
      <c r="F15" s="118"/>
    </row>
    <row r="16" spans="1:6" s="199" customFormat="1" ht="29.25" customHeight="1" thickBot="1" x14ac:dyDescent="0.25">
      <c r="A16" s="317" t="s">
        <v>1341</v>
      </c>
      <c r="B16" s="321" t="s">
        <v>1342</v>
      </c>
      <c r="C16" s="167" t="s">
        <v>1344</v>
      </c>
      <c r="D16" s="286">
        <v>450</v>
      </c>
      <c r="E16" s="148"/>
      <c r="F16" s="148"/>
    </row>
    <row r="17" spans="1:6" s="199" customFormat="1" ht="16.5" customHeight="1" thickBot="1" x14ac:dyDescent="0.25">
      <c r="A17" s="384" t="s">
        <v>904</v>
      </c>
      <c r="B17" s="385"/>
      <c r="C17" s="385"/>
      <c r="D17" s="168">
        <f>SUM(D16)</f>
        <v>450</v>
      </c>
      <c r="E17" s="148"/>
      <c r="F17" s="148"/>
    </row>
  </sheetData>
  <customSheetViews>
    <customSheetView guid="{72958AFE-462B-4821-9CB1-6F26C5AA230B}">
      <selection activeCell="E2" sqref="E2"/>
      <pageMargins left="0.78740157480314965" right="0.78740157480314965" top="0.98425196850393704" bottom="0.59055118110236227" header="0.51181102362204722" footer="0.31496062992125984"/>
      <pageSetup paperSize="9" scale="94" firstPageNumber="64" orientation="landscape" useFirstPageNumber="1" r:id="rId1"/>
      <headerFooter alignWithMargins="0">
        <oddHeader>&amp;L&amp;"Tahoma,Kurzíva"&amp;9Návrh rozpočtu na rok 2016
Příloha č. 3&amp;R&amp;"Tahoma,Kurzíva"&amp;9Tabulka č. 9: Závazné ukazatele pro příspěvkovou organizaci v odvětví životního prostředí</oddHeader>
        <oddFooter>&amp;C&amp;"Tahoma,Obyčejné"&amp;P</oddFooter>
      </headerFooter>
    </customSheetView>
  </customSheetViews>
  <mergeCells count="13">
    <mergeCell ref="A11:C11"/>
    <mergeCell ref="A14:A15"/>
    <mergeCell ref="B14:B15"/>
    <mergeCell ref="C14:C15"/>
    <mergeCell ref="A17:C17"/>
    <mergeCell ref="A8:A9"/>
    <mergeCell ref="B8:B9"/>
    <mergeCell ref="C8:C9"/>
    <mergeCell ref="A1:D1"/>
    <mergeCell ref="A3:A4"/>
    <mergeCell ref="B3:C4"/>
    <mergeCell ref="B5:C5"/>
    <mergeCell ref="A6:C6"/>
  </mergeCells>
  <pageMargins left="0.78740157480314965" right="0.78740157480314965" top="0.98425196850393704" bottom="0.59055118110236227" header="0.51181102362204722" footer="0.31496062992125984"/>
  <pageSetup paperSize="9" scale="94" firstPageNumber="64" orientation="landscape" useFirstPageNumber="1" r:id="rId2"/>
  <headerFooter alignWithMargins="0">
    <oddHeader>&amp;L&amp;"Tahoma,Kurzíva"&amp;9Návrh rozpočtu na rok 2016
Příloha č. 3&amp;R&amp;"Tahoma,Kurzíva"&amp;9Tabulka č. 9: Závazné ukazatele pro příspěvkovou organizaci v odvětví životního prostředí</oddHeader>
    <oddFooter>&amp;C&amp;"Tahoma,Obyčejné"&amp;P</oddFooter>
  </headerFooter>
  <ignoredErrors>
    <ignoredError sqref="A16 A10 A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showGridLines="0" topLeftCell="A2" zoomScaleNormal="100" zoomScaleSheetLayoutView="100" workbookViewId="0">
      <selection activeCell="F3" sqref="F3"/>
    </sheetView>
  </sheetViews>
  <sheetFormatPr defaultRowHeight="12.75" x14ac:dyDescent="0.2"/>
  <cols>
    <col min="1" max="1" width="0.140625" customWidth="1"/>
    <col min="2" max="2" width="4.7109375" customWidth="1"/>
    <col min="3" max="3" width="8.7109375" customWidth="1"/>
    <col min="4" max="4" width="38.7109375" customWidth="1"/>
    <col min="5" max="5" width="30.7109375" customWidth="1"/>
  </cols>
  <sheetData>
    <row r="1" spans="2:5" hidden="1" x14ac:dyDescent="0.2"/>
    <row r="2" spans="2:5" ht="16.5" x14ac:dyDescent="0.25">
      <c r="B2" s="4" t="s">
        <v>0</v>
      </c>
      <c r="C2" s="1"/>
      <c r="D2" s="2"/>
      <c r="E2" s="3"/>
    </row>
    <row r="3" spans="2:5" ht="18" customHeight="1" x14ac:dyDescent="0.2">
      <c r="B3" s="5" t="s">
        <v>0</v>
      </c>
      <c r="C3" s="6"/>
      <c r="D3" s="7"/>
      <c r="E3" s="8"/>
    </row>
    <row r="4" spans="2:5" ht="15" x14ac:dyDescent="0.2">
      <c r="B4" s="9"/>
      <c r="C4" s="10" t="s">
        <v>1</v>
      </c>
      <c r="D4" s="9"/>
      <c r="E4" s="11"/>
    </row>
    <row r="5" spans="2:5" ht="13.5" thickBot="1" x14ac:dyDescent="0.25">
      <c r="B5" s="12"/>
      <c r="C5" s="12"/>
      <c r="D5" s="2"/>
      <c r="E5" s="13"/>
    </row>
    <row r="6" spans="2:5" ht="39.75" customHeight="1" x14ac:dyDescent="0.2">
      <c r="B6" s="14"/>
      <c r="C6" s="15"/>
      <c r="D6" s="15"/>
      <c r="E6" s="16" t="s">
        <v>728</v>
      </c>
    </row>
    <row r="7" spans="2:5" ht="27.75" customHeight="1" x14ac:dyDescent="0.2">
      <c r="B7" s="18" t="s">
        <v>2</v>
      </c>
      <c r="C7" s="17"/>
      <c r="D7" s="17"/>
      <c r="E7" s="19">
        <f>'B. PŘÍJMY ROZPOČTU'!E113</f>
        <v>8053332</v>
      </c>
    </row>
    <row r="8" spans="2:5" ht="27.75" customHeight="1" x14ac:dyDescent="0.2">
      <c r="B8" s="23"/>
      <c r="C8" s="21" t="s">
        <v>3</v>
      </c>
      <c r="D8" s="22" t="s">
        <v>4</v>
      </c>
      <c r="E8" s="24">
        <f>'B. PŘÍJMY ROZPOČTU'!E17</f>
        <v>5330950</v>
      </c>
    </row>
    <row r="9" spans="2:5" ht="27.75" customHeight="1" x14ac:dyDescent="0.2">
      <c r="B9" s="23"/>
      <c r="C9" s="20"/>
      <c r="D9" s="22" t="s">
        <v>5</v>
      </c>
      <c r="E9" s="24">
        <f>'B. PŘÍJMY ROZPOČTU'!E84</f>
        <v>140391</v>
      </c>
    </row>
    <row r="10" spans="2:5" ht="27.75" customHeight="1" x14ac:dyDescent="0.2">
      <c r="B10" s="23"/>
      <c r="C10" s="20"/>
      <c r="D10" s="22" t="s">
        <v>6</v>
      </c>
      <c r="E10" s="24">
        <f>'B. PŘÍJMY ROZPOČTU'!E96</f>
        <v>40980</v>
      </c>
    </row>
    <row r="11" spans="2:5" ht="27.75" customHeight="1" x14ac:dyDescent="0.2">
      <c r="B11" s="23"/>
      <c r="C11" s="20"/>
      <c r="D11" s="22" t="s">
        <v>7</v>
      </c>
      <c r="E11" s="24">
        <f>'B. PŘÍJMY ROZPOČTU'!E110</f>
        <v>2541011</v>
      </c>
    </row>
    <row r="12" spans="2:5" ht="27.75" customHeight="1" x14ac:dyDescent="0.2">
      <c r="B12" s="25" t="s">
        <v>8</v>
      </c>
      <c r="C12" s="26"/>
      <c r="D12" s="26"/>
      <c r="E12" s="27">
        <f>'C2. KAPITÁLOVÉ VÝDAJE'!E389</f>
        <v>6812986</v>
      </c>
    </row>
    <row r="13" spans="2:5" ht="27.75" customHeight="1" x14ac:dyDescent="0.2">
      <c r="B13" s="23"/>
      <c r="C13" s="21" t="s">
        <v>3</v>
      </c>
      <c r="D13" s="22" t="s">
        <v>9</v>
      </c>
      <c r="E13" s="24">
        <f>'C2. KAPITÁLOVÉ VÝDAJE'!E385</f>
        <v>5123867</v>
      </c>
    </row>
    <row r="14" spans="2:5" ht="27.75" customHeight="1" x14ac:dyDescent="0.2">
      <c r="B14" s="23"/>
      <c r="C14" s="20"/>
      <c r="D14" s="22" t="s">
        <v>10</v>
      </c>
      <c r="E14" s="24">
        <f>'C2. KAPITÁLOVÉ VÝDAJE'!E386</f>
        <v>1689119</v>
      </c>
    </row>
    <row r="15" spans="2:5" ht="27.75" customHeight="1" thickBot="1" x14ac:dyDescent="0.25">
      <c r="B15" s="28" t="s">
        <v>11</v>
      </c>
      <c r="C15" s="29"/>
      <c r="D15" s="29"/>
      <c r="E15" s="30">
        <f>'D. FINANCOVÁNÍ'!E24</f>
        <v>-1240346</v>
      </c>
    </row>
  </sheetData>
  <customSheetViews>
    <customSheetView guid="{72958AFE-462B-4821-9CB1-6F26C5AA230B}" showGridLines="0" hiddenRows="1" topLeftCell="A2">
      <selection activeCell="F3" sqref="F3"/>
      <pageMargins left="0.70866141732283472" right="0.70866141732283472" top="0.78740157480314965" bottom="0.78740157480314965" header="0.31496062992125984" footer="0.31496062992125984"/>
      <pageSetup paperSize="9" firstPageNumber="2" orientation="portrait" useFirstPageNumber="1" r:id="rId1"/>
      <headerFooter>
        <oddHeader>&amp;L&amp;"Tahoma,Kurzíva"&amp;9Návrh rozpočtu na rok 2016
Příloha č. 3&amp;R&amp;"Tahoma,Kurzíva"&amp;9Souhrnné údaje</oddHeader>
        <oddFooter>&amp;C&amp;"Tahoma,Obyčejné"&amp;P</oddFooter>
      </headerFooter>
    </customSheetView>
  </customSheetViews>
  <pageMargins left="0.70866141732283472" right="0.70866141732283472" top="0.78740157480314965" bottom="0.78740157480314965" header="0.31496062992125984" footer="0.31496062992125984"/>
  <pageSetup paperSize="9" firstPageNumber="2" orientation="portrait" useFirstPageNumber="1" r:id="rId2"/>
  <headerFooter>
    <oddHeader>&amp;L&amp;"Tahoma,Kurzíva"&amp;9Návrh rozpočtu na rok 2016
Příloha č. 3&amp;R&amp;"Tahoma,Kurzíva"&amp;9Souhrnné údaje</oddHeader>
    <oddFooter>&amp;C&amp;"Tahoma,Obyčejné"&amp;P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zoomScaleSheetLayoutView="100" workbookViewId="0">
      <selection activeCell="F4" sqref="F4"/>
    </sheetView>
  </sheetViews>
  <sheetFormatPr defaultRowHeight="12.75" x14ac:dyDescent="0.2"/>
  <cols>
    <col min="1" max="1" width="9.140625" style="293"/>
    <col min="2" max="2" width="13.7109375" style="293" customWidth="1"/>
    <col min="3" max="3" width="60.7109375" style="293" customWidth="1"/>
    <col min="4" max="4" width="14.28515625" style="293" customWidth="1"/>
    <col min="5" max="5" width="35.140625" style="293" customWidth="1"/>
    <col min="6" max="6" width="7.85546875" style="293" customWidth="1"/>
    <col min="7" max="7" width="6.7109375" style="293" customWidth="1"/>
    <col min="8" max="16384" width="9.140625" style="293"/>
  </cols>
  <sheetData>
    <row r="1" spans="1:7" s="101" customFormat="1" ht="18" customHeight="1" x14ac:dyDescent="0.2">
      <c r="E1" s="338" t="s">
        <v>1363</v>
      </c>
      <c r="F1" s="288"/>
      <c r="G1" s="288"/>
    </row>
    <row r="2" spans="1:7" s="101" customFormat="1" ht="18.75" customHeight="1" x14ac:dyDescent="0.2">
      <c r="A2" s="289" t="s">
        <v>1345</v>
      </c>
      <c r="B2" s="289"/>
      <c r="C2" s="289"/>
      <c r="D2" s="290"/>
      <c r="E2" s="287"/>
      <c r="F2" s="290"/>
      <c r="G2" s="290"/>
    </row>
    <row r="3" spans="1:7" s="101" customFormat="1" ht="15" x14ac:dyDescent="0.2">
      <c r="A3" s="291" t="s">
        <v>1346</v>
      </c>
      <c r="B3" s="291"/>
      <c r="C3" s="291"/>
      <c r="D3" s="292"/>
      <c r="E3" s="292"/>
      <c r="F3" s="292"/>
      <c r="G3" s="292"/>
    </row>
    <row r="4" spans="1:7" s="101" customFormat="1" ht="15" x14ac:dyDescent="0.2">
      <c r="A4" s="292"/>
      <c r="B4" s="292"/>
      <c r="C4" s="292"/>
      <c r="D4" s="292"/>
      <c r="E4" s="292"/>
      <c r="F4" s="292"/>
      <c r="G4" s="292"/>
    </row>
    <row r="5" spans="1:7" ht="6" customHeight="1" thickBot="1" x14ac:dyDescent="0.25">
      <c r="C5" s="294"/>
      <c r="D5" s="295"/>
      <c r="E5" s="295"/>
    </row>
    <row r="6" spans="1:7" ht="20.25" customHeight="1" thickBot="1" x14ac:dyDescent="0.25">
      <c r="B6" s="296" t="s">
        <v>898</v>
      </c>
      <c r="C6" s="297" t="s">
        <v>899</v>
      </c>
      <c r="D6" s="297" t="s">
        <v>1347</v>
      </c>
      <c r="E6" s="298" t="s">
        <v>906</v>
      </c>
    </row>
    <row r="7" spans="1:7" s="165" customFormat="1" ht="15.75" customHeight="1" x14ac:dyDescent="0.2">
      <c r="A7" s="293"/>
      <c r="B7" s="299" t="s">
        <v>955</v>
      </c>
      <c r="C7" s="300" t="s">
        <v>956</v>
      </c>
      <c r="D7" s="301">
        <v>7000</v>
      </c>
      <c r="E7" s="482" t="s">
        <v>1348</v>
      </c>
    </row>
    <row r="8" spans="1:7" s="165" customFormat="1" ht="15" customHeight="1" x14ac:dyDescent="0.2">
      <c r="A8" s="293"/>
      <c r="B8" s="299" t="s">
        <v>958</v>
      </c>
      <c r="C8" s="300" t="s">
        <v>959</v>
      </c>
      <c r="D8" s="301">
        <v>6000</v>
      </c>
      <c r="E8" s="482"/>
    </row>
    <row r="9" spans="1:7" s="165" customFormat="1" ht="15" customHeight="1" x14ac:dyDescent="0.2">
      <c r="A9" s="293"/>
      <c r="B9" s="299" t="s">
        <v>961</v>
      </c>
      <c r="C9" s="300" t="s">
        <v>962</v>
      </c>
      <c r="D9" s="301">
        <v>4500</v>
      </c>
      <c r="E9" s="482"/>
    </row>
    <row r="10" spans="1:7" s="165" customFormat="1" ht="15" customHeight="1" x14ac:dyDescent="0.2">
      <c r="A10" s="293"/>
      <c r="B10" s="299" t="s">
        <v>965</v>
      </c>
      <c r="C10" s="300" t="s">
        <v>1349</v>
      </c>
      <c r="D10" s="301">
        <v>5500</v>
      </c>
      <c r="E10" s="482"/>
    </row>
    <row r="11" spans="1:7" s="165" customFormat="1" ht="15" customHeight="1" x14ac:dyDescent="0.2">
      <c r="A11" s="293"/>
      <c r="B11" s="299" t="s">
        <v>968</v>
      </c>
      <c r="C11" s="300" t="s">
        <v>969</v>
      </c>
      <c r="D11" s="301">
        <v>2000</v>
      </c>
      <c r="E11" s="482"/>
    </row>
    <row r="12" spans="1:7" s="165" customFormat="1" ht="15" customHeight="1" x14ac:dyDescent="0.2">
      <c r="A12" s="293"/>
      <c r="B12" s="299" t="s">
        <v>947</v>
      </c>
      <c r="C12" s="300" t="s">
        <v>948</v>
      </c>
      <c r="D12" s="301">
        <v>5000</v>
      </c>
      <c r="E12" s="482"/>
    </row>
    <row r="13" spans="1:7" s="165" customFormat="1" ht="15" customHeight="1" x14ac:dyDescent="0.2">
      <c r="A13" s="293"/>
      <c r="B13" s="299" t="s">
        <v>972</v>
      </c>
      <c r="C13" s="300" t="s">
        <v>973</v>
      </c>
      <c r="D13" s="302">
        <v>6000</v>
      </c>
      <c r="E13" s="482"/>
    </row>
    <row r="14" spans="1:7" s="165" customFormat="1" ht="15" customHeight="1" x14ac:dyDescent="0.2">
      <c r="A14" s="293"/>
      <c r="B14" s="299" t="s">
        <v>978</v>
      </c>
      <c r="C14" s="300" t="s">
        <v>979</v>
      </c>
      <c r="D14" s="301">
        <v>4000</v>
      </c>
      <c r="E14" s="482"/>
    </row>
    <row r="15" spans="1:7" s="165" customFormat="1" ht="15" customHeight="1" x14ac:dyDescent="0.2">
      <c r="A15" s="293"/>
      <c r="B15" s="299" t="s">
        <v>981</v>
      </c>
      <c r="C15" s="300" t="s">
        <v>982</v>
      </c>
      <c r="D15" s="301">
        <v>1500</v>
      </c>
      <c r="E15" s="482"/>
    </row>
    <row r="16" spans="1:7" s="165" customFormat="1" ht="15" customHeight="1" x14ac:dyDescent="0.2">
      <c r="A16" s="293"/>
      <c r="B16" s="299" t="s">
        <v>987</v>
      </c>
      <c r="C16" s="300" t="s">
        <v>988</v>
      </c>
      <c r="D16" s="301">
        <v>2000</v>
      </c>
      <c r="E16" s="482"/>
    </row>
    <row r="17" spans="1:5" s="165" customFormat="1" ht="15" customHeight="1" x14ac:dyDescent="0.2">
      <c r="A17" s="293"/>
      <c r="B17" s="299" t="s">
        <v>975</v>
      </c>
      <c r="C17" s="300" t="s">
        <v>976</v>
      </c>
      <c r="D17" s="301">
        <v>1500</v>
      </c>
      <c r="E17" s="482"/>
    </row>
    <row r="18" spans="1:5" s="165" customFormat="1" ht="15" customHeight="1" x14ac:dyDescent="0.2">
      <c r="A18" s="293"/>
      <c r="B18" s="299" t="s">
        <v>984</v>
      </c>
      <c r="C18" s="300" t="s">
        <v>985</v>
      </c>
      <c r="D18" s="301">
        <v>4800</v>
      </c>
      <c r="E18" s="482"/>
    </row>
    <row r="19" spans="1:5" s="165" customFormat="1" ht="15" customHeight="1" x14ac:dyDescent="0.2">
      <c r="A19" s="293"/>
      <c r="B19" s="299" t="s">
        <v>952</v>
      </c>
      <c r="C19" s="300" t="s">
        <v>953</v>
      </c>
      <c r="D19" s="301">
        <v>1500</v>
      </c>
      <c r="E19" s="482"/>
    </row>
    <row r="20" spans="1:5" s="165" customFormat="1" ht="15" customHeight="1" x14ac:dyDescent="0.2">
      <c r="A20" s="293"/>
      <c r="B20" s="299" t="s">
        <v>1005</v>
      </c>
      <c r="C20" s="300" t="s">
        <v>1006</v>
      </c>
      <c r="D20" s="301">
        <v>3500</v>
      </c>
      <c r="E20" s="482"/>
    </row>
    <row r="21" spans="1:5" s="165" customFormat="1" ht="15" customHeight="1" x14ac:dyDescent="0.2">
      <c r="A21" s="293"/>
      <c r="B21" s="299" t="s">
        <v>1002</v>
      </c>
      <c r="C21" s="300" t="s">
        <v>1003</v>
      </c>
      <c r="D21" s="301">
        <v>3000</v>
      </c>
      <c r="E21" s="482"/>
    </row>
    <row r="22" spans="1:5" s="165" customFormat="1" ht="15" customHeight="1" x14ac:dyDescent="0.2">
      <c r="A22" s="293"/>
      <c r="B22" s="299" t="s">
        <v>999</v>
      </c>
      <c r="C22" s="300" t="s">
        <v>1000</v>
      </c>
      <c r="D22" s="301">
        <v>3500</v>
      </c>
      <c r="E22" s="482"/>
    </row>
    <row r="23" spans="1:5" s="165" customFormat="1" ht="15" customHeight="1" x14ac:dyDescent="0.2">
      <c r="A23" s="293"/>
      <c r="B23" s="299" t="s">
        <v>1008</v>
      </c>
      <c r="C23" s="300" t="s">
        <v>1009</v>
      </c>
      <c r="D23" s="301">
        <v>4800</v>
      </c>
      <c r="E23" s="482"/>
    </row>
    <row r="24" spans="1:5" s="165" customFormat="1" ht="15" customHeight="1" x14ac:dyDescent="0.2">
      <c r="A24" s="293"/>
      <c r="B24" s="299" t="s">
        <v>993</v>
      </c>
      <c r="C24" s="300" t="s">
        <v>994</v>
      </c>
      <c r="D24" s="301">
        <v>1500</v>
      </c>
      <c r="E24" s="482"/>
    </row>
    <row r="25" spans="1:5" s="165" customFormat="1" ht="15" customHeight="1" x14ac:dyDescent="0.2">
      <c r="A25" s="293"/>
      <c r="B25" s="299" t="s">
        <v>990</v>
      </c>
      <c r="C25" s="300" t="s">
        <v>991</v>
      </c>
      <c r="D25" s="301">
        <v>1200</v>
      </c>
      <c r="E25" s="482"/>
    </row>
    <row r="26" spans="1:5" s="165" customFormat="1" ht="15.75" customHeight="1" thickBot="1" x14ac:dyDescent="0.25">
      <c r="A26" s="293"/>
      <c r="B26" s="299" t="s">
        <v>996</v>
      </c>
      <c r="C26" s="300" t="s">
        <v>997</v>
      </c>
      <c r="D26" s="301">
        <v>1200</v>
      </c>
      <c r="E26" s="482"/>
    </row>
    <row r="27" spans="1:5" ht="19.5" customHeight="1" thickBot="1" x14ac:dyDescent="0.25">
      <c r="B27" s="483" t="s">
        <v>1350</v>
      </c>
      <c r="C27" s="484"/>
      <c r="D27" s="303">
        <f>SUM(D7:D26)</f>
        <v>70000</v>
      </c>
      <c r="E27" s="304"/>
    </row>
  </sheetData>
  <customSheetViews>
    <customSheetView guid="{72958AFE-462B-4821-9CB1-6F26C5AA230B}" fitToPage="1">
      <selection activeCell="F4" sqref="F4"/>
      <pageMargins left="0.78740157480314965" right="0.78740157480314965" top="0.98425196850393704" bottom="0.59055118110236227" header="0.51181102362204722" footer="0.31496062992125984"/>
      <pageSetup paperSize="9" scale="99" firstPageNumber="65" orientation="landscape" useFirstPageNumber="1" r:id="rId1"/>
      <headerFooter alignWithMargins="0">
        <oddHeader>&amp;L&amp;"Tahoma,Kurzíva"&amp;9Návrh rozpočtu na rok 2016
Příloha č. 3&amp;R&amp;"Tahoma,Kurzíva"&amp;9Návratné finanční výpomoci příspěvkovým organizacím kraje</oddHeader>
        <oddFooter>&amp;C&amp;"Tahoma,Obyčejné"&amp;P</oddFooter>
      </headerFooter>
    </customSheetView>
  </customSheetViews>
  <mergeCells count="2">
    <mergeCell ref="E7:E26"/>
    <mergeCell ref="B27:C27"/>
  </mergeCells>
  <pageMargins left="0.78740157480314965" right="0.78740157480314965" top="0.98425196850393704" bottom="0.59055118110236227" header="0.51181102362204722" footer="0.31496062992125984"/>
  <pageSetup paperSize="9" scale="99" firstPageNumber="65" orientation="landscape" useFirstPageNumber="1" r:id="rId2"/>
  <headerFooter alignWithMargins="0">
    <oddHeader>&amp;L&amp;"Tahoma,Kurzíva"&amp;9Návrh rozpočtu na rok 2016
Příloha č. 3&amp;R&amp;"Tahoma,Kurzíva"&amp;9Návratné finanční výpomoci příspěvkovým organizacím kraje</oddHeader>
    <oddFooter>&amp;C&amp;"Tahoma,Obyčejné"&amp;P</oddFooter>
  </headerFooter>
  <ignoredErrors>
    <ignoredError sqref="D27" unlockedFormula="1"/>
    <ignoredError sqref="B7:B2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3"/>
  <sheetViews>
    <sheetView showGridLines="0" topLeftCell="A2" zoomScaleNormal="100" zoomScaleSheetLayoutView="100" workbookViewId="0">
      <selection activeCell="F4" sqref="F4"/>
    </sheetView>
  </sheetViews>
  <sheetFormatPr defaultRowHeight="12.75" x14ac:dyDescent="0.2"/>
  <cols>
    <col min="1" max="1" width="0.140625" customWidth="1"/>
    <col min="2" max="3" width="8.7109375" customWidth="1"/>
    <col min="4" max="4" width="48.7109375" customWidth="1"/>
    <col min="5" max="5" width="16.7109375" customWidth="1"/>
  </cols>
  <sheetData>
    <row r="1" spans="2:5" hidden="1" x14ac:dyDescent="0.2"/>
    <row r="2" spans="2:5" ht="16.5" x14ac:dyDescent="0.25">
      <c r="B2" s="4" t="s">
        <v>12</v>
      </c>
      <c r="C2" s="1"/>
      <c r="D2" s="2"/>
      <c r="E2" s="338" t="s">
        <v>1359</v>
      </c>
    </row>
    <row r="3" spans="2:5" ht="18" customHeight="1" x14ac:dyDescent="0.2">
      <c r="B3" s="5" t="s">
        <v>12</v>
      </c>
      <c r="C3" s="6"/>
      <c r="D3" s="7"/>
      <c r="E3" s="8"/>
    </row>
    <row r="4" spans="2:5" ht="15" x14ac:dyDescent="0.2">
      <c r="B4" s="9"/>
      <c r="C4" s="10" t="s">
        <v>1</v>
      </c>
      <c r="D4" s="9"/>
      <c r="E4" s="11"/>
    </row>
    <row r="5" spans="2:5" x14ac:dyDescent="0.2">
      <c r="B5" s="12"/>
      <c r="C5" s="12"/>
      <c r="D5" s="2"/>
      <c r="E5" s="13"/>
    </row>
    <row r="6" spans="2:5" x14ac:dyDescent="0.2">
      <c r="B6" s="12"/>
      <c r="C6" s="12"/>
      <c r="D6" s="2"/>
      <c r="E6" s="13"/>
    </row>
    <row r="7" spans="2:5" ht="30" customHeight="1" thickBot="1" x14ac:dyDescent="0.25">
      <c r="B7" s="33" t="s">
        <v>13</v>
      </c>
      <c r="C7" s="33" t="s">
        <v>14</v>
      </c>
      <c r="D7" s="34" t="s">
        <v>15</v>
      </c>
      <c r="E7" s="35" t="s">
        <v>16</v>
      </c>
    </row>
    <row r="8" spans="2:5" ht="21" customHeight="1" thickTop="1" x14ac:dyDescent="0.2">
      <c r="B8" s="36" t="s">
        <v>730</v>
      </c>
      <c r="C8" s="37"/>
      <c r="D8" s="38" t="s">
        <v>729</v>
      </c>
      <c r="E8" s="39">
        <f>SUM(E9:E15)</f>
        <v>5330950</v>
      </c>
    </row>
    <row r="9" spans="2:5" ht="27.75" customHeight="1" x14ac:dyDescent="0.2">
      <c r="B9" s="32"/>
      <c r="C9" s="31" t="s">
        <v>17</v>
      </c>
      <c r="D9" s="40" t="s">
        <v>18</v>
      </c>
      <c r="E9" s="41">
        <v>1160000</v>
      </c>
    </row>
    <row r="10" spans="2:5" ht="27.75" customHeight="1" x14ac:dyDescent="0.2">
      <c r="B10" s="32"/>
      <c r="C10" s="31" t="s">
        <v>19</v>
      </c>
      <c r="D10" s="40" t="s">
        <v>20</v>
      </c>
      <c r="E10" s="41">
        <v>15000</v>
      </c>
    </row>
    <row r="11" spans="2:5" ht="15" customHeight="1" x14ac:dyDescent="0.2">
      <c r="B11" s="32"/>
      <c r="C11" s="31" t="s">
        <v>21</v>
      </c>
      <c r="D11" s="40" t="s">
        <v>22</v>
      </c>
      <c r="E11" s="41">
        <v>125000</v>
      </c>
    </row>
    <row r="12" spans="2:5" ht="15" customHeight="1" x14ac:dyDescent="0.2">
      <c r="B12" s="32"/>
      <c r="C12" s="31" t="s">
        <v>23</v>
      </c>
      <c r="D12" s="40" t="s">
        <v>24</v>
      </c>
      <c r="E12" s="41">
        <v>1200000</v>
      </c>
    </row>
    <row r="13" spans="2:5" ht="15" customHeight="1" x14ac:dyDescent="0.2">
      <c r="B13" s="32"/>
      <c r="C13" s="31" t="s">
        <v>25</v>
      </c>
      <c r="D13" s="40" t="s">
        <v>26</v>
      </c>
      <c r="E13" s="41">
        <v>29500</v>
      </c>
    </row>
    <row r="14" spans="2:5" ht="15" customHeight="1" x14ac:dyDescent="0.2">
      <c r="B14" s="32"/>
      <c r="C14" s="31" t="s">
        <v>27</v>
      </c>
      <c r="D14" s="40" t="s">
        <v>28</v>
      </c>
      <c r="E14" s="41">
        <v>2800000</v>
      </c>
    </row>
    <row r="15" spans="2:5" ht="15" customHeight="1" x14ac:dyDescent="0.2">
      <c r="B15" s="32"/>
      <c r="C15" s="31" t="s">
        <v>29</v>
      </c>
      <c r="D15" s="40" t="s">
        <v>30</v>
      </c>
      <c r="E15" s="41">
        <v>1450</v>
      </c>
    </row>
    <row r="16" spans="2:5" ht="13.5" thickBot="1" x14ac:dyDescent="0.25">
      <c r="B16" s="42"/>
      <c r="C16" s="42"/>
      <c r="D16" s="42"/>
      <c r="E16" s="43"/>
    </row>
    <row r="17" spans="2:5" ht="15" customHeight="1" thickBot="1" x14ac:dyDescent="0.25">
      <c r="B17" s="44" t="s">
        <v>31</v>
      </c>
      <c r="C17" s="45"/>
      <c r="D17" s="46"/>
      <c r="E17" s="47">
        <f>E8</f>
        <v>5330950</v>
      </c>
    </row>
    <row r="18" spans="2:5" x14ac:dyDescent="0.2">
      <c r="B18" s="12"/>
      <c r="C18" s="12"/>
      <c r="D18" s="2"/>
      <c r="E18" s="13"/>
    </row>
    <row r="19" spans="2:5" x14ac:dyDescent="0.2">
      <c r="B19" s="12"/>
      <c r="C19" s="12"/>
      <c r="D19" s="2"/>
      <c r="E19" s="13"/>
    </row>
    <row r="20" spans="2:5" ht="30" customHeight="1" thickBot="1" x14ac:dyDescent="0.25">
      <c r="B20" s="33" t="s">
        <v>13</v>
      </c>
      <c r="C20" s="33" t="s">
        <v>14</v>
      </c>
      <c r="D20" s="34" t="s">
        <v>15</v>
      </c>
      <c r="E20" s="35" t="s">
        <v>16</v>
      </c>
    </row>
    <row r="21" spans="2:5" ht="21" customHeight="1" thickTop="1" x14ac:dyDescent="0.2">
      <c r="B21" s="36" t="s">
        <v>730</v>
      </c>
      <c r="C21" s="37"/>
      <c r="D21" s="38" t="s">
        <v>729</v>
      </c>
      <c r="E21" s="39">
        <f>SUM(E22:E24)</f>
        <v>74000</v>
      </c>
    </row>
    <row r="22" spans="2:5" ht="27.75" customHeight="1" x14ac:dyDescent="0.2">
      <c r="B22" s="32"/>
      <c r="C22" s="31" t="s">
        <v>32</v>
      </c>
      <c r="D22" s="40" t="s">
        <v>33</v>
      </c>
      <c r="E22" s="41">
        <v>3500</v>
      </c>
    </row>
    <row r="23" spans="2:5" ht="27.75" customHeight="1" x14ac:dyDescent="0.2">
      <c r="B23" s="32"/>
      <c r="C23" s="31" t="s">
        <v>34</v>
      </c>
      <c r="D23" s="40" t="s">
        <v>35</v>
      </c>
      <c r="E23" s="41">
        <v>500</v>
      </c>
    </row>
    <row r="24" spans="2:5" ht="15" customHeight="1" x14ac:dyDescent="0.2">
      <c r="B24" s="32"/>
      <c r="C24" s="31" t="s">
        <v>36</v>
      </c>
      <c r="D24" s="40" t="s">
        <v>37</v>
      </c>
      <c r="E24" s="41">
        <v>70000</v>
      </c>
    </row>
    <row r="25" spans="2:5" x14ac:dyDescent="0.2">
      <c r="B25" s="42"/>
      <c r="C25" s="42"/>
      <c r="D25" s="42"/>
      <c r="E25" s="43"/>
    </row>
    <row r="26" spans="2:5" ht="30" customHeight="1" thickBot="1" x14ac:dyDescent="0.25">
      <c r="B26" s="33" t="s">
        <v>13</v>
      </c>
      <c r="C26" s="33" t="s">
        <v>14</v>
      </c>
      <c r="D26" s="34" t="s">
        <v>15</v>
      </c>
      <c r="E26" s="35" t="s">
        <v>16</v>
      </c>
    </row>
    <row r="27" spans="2:5" ht="21" customHeight="1" thickTop="1" x14ac:dyDescent="0.2">
      <c r="B27" s="36" t="s">
        <v>742</v>
      </c>
      <c r="C27" s="37"/>
      <c r="D27" s="38" t="s">
        <v>38</v>
      </c>
      <c r="E27" s="39">
        <f>SUM(E28:E28)</f>
        <v>5000</v>
      </c>
    </row>
    <row r="28" spans="2:5" ht="15" customHeight="1" x14ac:dyDescent="0.2">
      <c r="B28" s="32"/>
      <c r="C28" s="31" t="s">
        <v>39</v>
      </c>
      <c r="D28" s="40" t="s">
        <v>40</v>
      </c>
      <c r="E28" s="41">
        <v>5000</v>
      </c>
    </row>
    <row r="29" spans="2:5" x14ac:dyDescent="0.2">
      <c r="B29" s="42"/>
      <c r="C29" s="42"/>
      <c r="D29" s="42"/>
      <c r="E29" s="43"/>
    </row>
    <row r="30" spans="2:5" ht="30" customHeight="1" thickBot="1" x14ac:dyDescent="0.25">
      <c r="B30" s="33" t="s">
        <v>13</v>
      </c>
      <c r="C30" s="33" t="s">
        <v>14</v>
      </c>
      <c r="D30" s="34" t="s">
        <v>15</v>
      </c>
      <c r="E30" s="35" t="s">
        <v>16</v>
      </c>
    </row>
    <row r="31" spans="2:5" ht="21" customHeight="1" thickTop="1" x14ac:dyDescent="0.2">
      <c r="B31" s="36" t="s">
        <v>741</v>
      </c>
      <c r="C31" s="37"/>
      <c r="D31" s="38" t="s">
        <v>41</v>
      </c>
      <c r="E31" s="39">
        <f>SUM(E32:E32)</f>
        <v>8954</v>
      </c>
    </row>
    <row r="32" spans="2:5" ht="15" customHeight="1" x14ac:dyDescent="0.2">
      <c r="B32" s="32"/>
      <c r="C32" s="31" t="s">
        <v>42</v>
      </c>
      <c r="D32" s="40" t="s">
        <v>43</v>
      </c>
      <c r="E32" s="41">
        <v>8954</v>
      </c>
    </row>
    <row r="33" spans="2:5" x14ac:dyDescent="0.2">
      <c r="B33" s="42"/>
      <c r="C33" s="42"/>
      <c r="D33" s="42"/>
      <c r="E33" s="43"/>
    </row>
    <row r="34" spans="2:5" ht="30" customHeight="1" thickBot="1" x14ac:dyDescent="0.25">
      <c r="B34" s="33" t="s">
        <v>13</v>
      </c>
      <c r="C34" s="33" t="s">
        <v>14</v>
      </c>
      <c r="D34" s="34" t="s">
        <v>15</v>
      </c>
      <c r="E34" s="35" t="s">
        <v>16</v>
      </c>
    </row>
    <row r="35" spans="2:5" ht="21" customHeight="1" thickTop="1" x14ac:dyDescent="0.2">
      <c r="B35" s="36" t="s">
        <v>740</v>
      </c>
      <c r="C35" s="37"/>
      <c r="D35" s="38" t="s">
        <v>44</v>
      </c>
      <c r="E35" s="39">
        <f>SUM(E36:E36)</f>
        <v>15000</v>
      </c>
    </row>
    <row r="36" spans="2:5" ht="15" customHeight="1" x14ac:dyDescent="0.2">
      <c r="B36" s="32"/>
      <c r="C36" s="31" t="s">
        <v>45</v>
      </c>
      <c r="D36" s="40" t="s">
        <v>46</v>
      </c>
      <c r="E36" s="41">
        <v>15000</v>
      </c>
    </row>
    <row r="37" spans="2:5" x14ac:dyDescent="0.2">
      <c r="B37" s="42"/>
      <c r="C37" s="42"/>
      <c r="D37" s="42"/>
      <c r="E37" s="43"/>
    </row>
    <row r="38" spans="2:5" ht="30" customHeight="1" thickBot="1" x14ac:dyDescent="0.25">
      <c r="B38" s="33" t="s">
        <v>13</v>
      </c>
      <c r="C38" s="33" t="s">
        <v>14</v>
      </c>
      <c r="D38" s="34" t="s">
        <v>15</v>
      </c>
      <c r="E38" s="35" t="s">
        <v>16</v>
      </c>
    </row>
    <row r="39" spans="2:5" ht="21" customHeight="1" thickTop="1" x14ac:dyDescent="0.2">
      <c r="B39" s="36" t="s">
        <v>739</v>
      </c>
      <c r="C39" s="37"/>
      <c r="D39" s="38" t="s">
        <v>47</v>
      </c>
      <c r="E39" s="39">
        <f>SUM(E40:E40)</f>
        <v>1000</v>
      </c>
    </row>
    <row r="40" spans="2:5" ht="15" customHeight="1" x14ac:dyDescent="0.2">
      <c r="B40" s="32"/>
      <c r="C40" s="31" t="s">
        <v>48</v>
      </c>
      <c r="D40" s="40" t="s">
        <v>49</v>
      </c>
      <c r="E40" s="41">
        <v>1000</v>
      </c>
    </row>
    <row r="41" spans="2:5" x14ac:dyDescent="0.2">
      <c r="B41" s="42"/>
      <c r="C41" s="42"/>
      <c r="D41" s="42"/>
      <c r="E41" s="43"/>
    </row>
    <row r="42" spans="2:5" ht="30" customHeight="1" thickBot="1" x14ac:dyDescent="0.25">
      <c r="B42" s="33" t="s">
        <v>13</v>
      </c>
      <c r="C42" s="33" t="s">
        <v>14</v>
      </c>
      <c r="D42" s="34" t="s">
        <v>15</v>
      </c>
      <c r="E42" s="35" t="s">
        <v>16</v>
      </c>
    </row>
    <row r="43" spans="2:5" ht="29.25" customHeight="1" thickTop="1" x14ac:dyDescent="0.2">
      <c r="B43" s="36" t="s">
        <v>738</v>
      </c>
      <c r="C43" s="37"/>
      <c r="D43" s="38" t="s">
        <v>50</v>
      </c>
      <c r="E43" s="39">
        <f>SUM(E44:E44)</f>
        <v>2998</v>
      </c>
    </row>
    <row r="44" spans="2:5" ht="15" customHeight="1" x14ac:dyDescent="0.2">
      <c r="B44" s="32"/>
      <c r="C44" s="31" t="s">
        <v>48</v>
      </c>
      <c r="D44" s="40" t="s">
        <v>49</v>
      </c>
      <c r="E44" s="41">
        <v>2998</v>
      </c>
    </row>
    <row r="45" spans="2:5" x14ac:dyDescent="0.2">
      <c r="B45" s="42"/>
      <c r="C45" s="42"/>
      <c r="D45" s="42"/>
      <c r="E45" s="43"/>
    </row>
    <row r="46" spans="2:5" ht="30" customHeight="1" thickBot="1" x14ac:dyDescent="0.25">
      <c r="B46" s="33" t="s">
        <v>13</v>
      </c>
      <c r="C46" s="33" t="s">
        <v>14</v>
      </c>
      <c r="D46" s="34" t="s">
        <v>15</v>
      </c>
      <c r="E46" s="35" t="s">
        <v>16</v>
      </c>
    </row>
    <row r="47" spans="2:5" ht="21" customHeight="1" thickTop="1" x14ac:dyDescent="0.2">
      <c r="B47" s="36" t="s">
        <v>737</v>
      </c>
      <c r="C47" s="37"/>
      <c r="D47" s="38" t="s">
        <v>51</v>
      </c>
      <c r="E47" s="39">
        <f>SUM(E48:E48)</f>
        <v>8287</v>
      </c>
    </row>
    <row r="48" spans="2:5" ht="15" customHeight="1" x14ac:dyDescent="0.2">
      <c r="B48" s="32"/>
      <c r="C48" s="31" t="s">
        <v>42</v>
      </c>
      <c r="D48" s="40" t="s">
        <v>43</v>
      </c>
      <c r="E48" s="41">
        <v>8287</v>
      </c>
    </row>
    <row r="49" spans="2:5" x14ac:dyDescent="0.2">
      <c r="B49" s="42"/>
      <c r="C49" s="42"/>
      <c r="D49" s="42"/>
      <c r="E49" s="43"/>
    </row>
    <row r="50" spans="2:5" ht="30" customHeight="1" thickBot="1" x14ac:dyDescent="0.25">
      <c r="B50" s="33" t="s">
        <v>13</v>
      </c>
      <c r="C50" s="33" t="s">
        <v>14</v>
      </c>
      <c r="D50" s="34" t="s">
        <v>15</v>
      </c>
      <c r="E50" s="35" t="s">
        <v>16</v>
      </c>
    </row>
    <row r="51" spans="2:5" ht="21" customHeight="1" thickTop="1" x14ac:dyDescent="0.2">
      <c r="B51" s="36" t="s">
        <v>731</v>
      </c>
      <c r="C51" s="37"/>
      <c r="D51" s="38" t="s">
        <v>52</v>
      </c>
      <c r="E51" s="39">
        <f>SUM(E52:E56)</f>
        <v>8052</v>
      </c>
    </row>
    <row r="52" spans="2:5" ht="15" customHeight="1" x14ac:dyDescent="0.2">
      <c r="B52" s="32"/>
      <c r="C52" s="31" t="s">
        <v>53</v>
      </c>
      <c r="D52" s="40" t="s">
        <v>54</v>
      </c>
      <c r="E52" s="41">
        <v>1472</v>
      </c>
    </row>
    <row r="53" spans="2:5" ht="15" customHeight="1" x14ac:dyDescent="0.2">
      <c r="B53" s="32"/>
      <c r="C53" s="31" t="s">
        <v>55</v>
      </c>
      <c r="D53" s="40" t="s">
        <v>56</v>
      </c>
      <c r="E53" s="41">
        <v>2000</v>
      </c>
    </row>
    <row r="54" spans="2:5" ht="15" customHeight="1" x14ac:dyDescent="0.2">
      <c r="B54" s="32"/>
      <c r="C54" s="31" t="s">
        <v>57</v>
      </c>
      <c r="D54" s="40" t="s">
        <v>58</v>
      </c>
      <c r="E54" s="41">
        <v>852</v>
      </c>
    </row>
    <row r="55" spans="2:5" ht="15" customHeight="1" x14ac:dyDescent="0.2">
      <c r="B55" s="32"/>
      <c r="C55" s="31" t="s">
        <v>42</v>
      </c>
      <c r="D55" s="40" t="s">
        <v>43</v>
      </c>
      <c r="E55" s="41">
        <v>3720</v>
      </c>
    </row>
    <row r="56" spans="2:5" ht="15" customHeight="1" x14ac:dyDescent="0.2">
      <c r="B56" s="32"/>
      <c r="C56" s="31" t="s">
        <v>59</v>
      </c>
      <c r="D56" s="40" t="s">
        <v>60</v>
      </c>
      <c r="E56" s="41">
        <v>8</v>
      </c>
    </row>
    <row r="57" spans="2:5" x14ac:dyDescent="0.2">
      <c r="B57" s="42"/>
      <c r="C57" s="42"/>
      <c r="D57" s="42"/>
      <c r="E57" s="43"/>
    </row>
    <row r="58" spans="2:5" ht="30" customHeight="1" thickBot="1" x14ac:dyDescent="0.25">
      <c r="B58" s="33" t="s">
        <v>13</v>
      </c>
      <c r="C58" s="33" t="s">
        <v>14</v>
      </c>
      <c r="D58" s="34" t="s">
        <v>15</v>
      </c>
      <c r="E58" s="35" t="s">
        <v>16</v>
      </c>
    </row>
    <row r="59" spans="2:5" ht="21" customHeight="1" thickTop="1" x14ac:dyDescent="0.2">
      <c r="B59" s="36" t="s">
        <v>736</v>
      </c>
      <c r="C59" s="37"/>
      <c r="D59" s="38" t="s">
        <v>61</v>
      </c>
      <c r="E59" s="39">
        <f>SUM(E60:E60)</f>
        <v>950</v>
      </c>
    </row>
    <row r="60" spans="2:5" ht="15" customHeight="1" x14ac:dyDescent="0.2">
      <c r="B60" s="32"/>
      <c r="C60" s="31" t="s">
        <v>62</v>
      </c>
      <c r="D60" s="40" t="s">
        <v>63</v>
      </c>
      <c r="E60" s="41">
        <v>950</v>
      </c>
    </row>
    <row r="61" spans="2:5" x14ac:dyDescent="0.2">
      <c r="B61" s="42"/>
      <c r="C61" s="42"/>
      <c r="D61" s="42"/>
      <c r="E61" s="43"/>
    </row>
    <row r="62" spans="2:5" ht="30" customHeight="1" thickBot="1" x14ac:dyDescent="0.25">
      <c r="B62" s="33" t="s">
        <v>13</v>
      </c>
      <c r="C62" s="33" t="s">
        <v>14</v>
      </c>
      <c r="D62" s="34" t="s">
        <v>15</v>
      </c>
      <c r="E62" s="35" t="s">
        <v>16</v>
      </c>
    </row>
    <row r="63" spans="2:5" ht="29.25" customHeight="1" thickTop="1" x14ac:dyDescent="0.2">
      <c r="B63" s="36" t="s">
        <v>735</v>
      </c>
      <c r="C63" s="37"/>
      <c r="D63" s="38" t="s">
        <v>826</v>
      </c>
      <c r="E63" s="39">
        <f>SUM(E64:E64)</f>
        <v>2200</v>
      </c>
    </row>
    <row r="64" spans="2:5" ht="15" customHeight="1" x14ac:dyDescent="0.2">
      <c r="B64" s="32"/>
      <c r="C64" s="31" t="s">
        <v>48</v>
      </c>
      <c r="D64" s="40" t="s">
        <v>49</v>
      </c>
      <c r="E64" s="41">
        <v>2200</v>
      </c>
    </row>
    <row r="65" spans="2:5" x14ac:dyDescent="0.2">
      <c r="B65" s="42"/>
      <c r="C65" s="42"/>
      <c r="D65" s="42"/>
      <c r="E65" s="43"/>
    </row>
    <row r="66" spans="2:5" ht="30" customHeight="1" thickBot="1" x14ac:dyDescent="0.25">
      <c r="B66" s="33" t="s">
        <v>13</v>
      </c>
      <c r="C66" s="33" t="s">
        <v>14</v>
      </c>
      <c r="D66" s="34" t="s">
        <v>15</v>
      </c>
      <c r="E66" s="35" t="s">
        <v>16</v>
      </c>
    </row>
    <row r="67" spans="2:5" ht="21" customHeight="1" thickTop="1" x14ac:dyDescent="0.2">
      <c r="B67" s="36" t="s">
        <v>734</v>
      </c>
      <c r="C67" s="37"/>
      <c r="D67" s="38" t="s">
        <v>64</v>
      </c>
      <c r="E67" s="39">
        <f>SUM(E68:E68)</f>
        <v>750</v>
      </c>
    </row>
    <row r="68" spans="2:5" ht="15" customHeight="1" x14ac:dyDescent="0.2">
      <c r="B68" s="32"/>
      <c r="C68" s="31" t="s">
        <v>53</v>
      </c>
      <c r="D68" s="40" t="s">
        <v>54</v>
      </c>
      <c r="E68" s="41">
        <v>750</v>
      </c>
    </row>
    <row r="69" spans="2:5" x14ac:dyDescent="0.2">
      <c r="B69" s="42"/>
      <c r="C69" s="42"/>
      <c r="D69" s="42"/>
      <c r="E69" s="43"/>
    </row>
    <row r="70" spans="2:5" ht="30" customHeight="1" thickBot="1" x14ac:dyDescent="0.25">
      <c r="B70" s="33" t="s">
        <v>13</v>
      </c>
      <c r="C70" s="33" t="s">
        <v>14</v>
      </c>
      <c r="D70" s="34" t="s">
        <v>15</v>
      </c>
      <c r="E70" s="35" t="s">
        <v>16</v>
      </c>
    </row>
    <row r="71" spans="2:5" ht="21" customHeight="1" thickTop="1" x14ac:dyDescent="0.2">
      <c r="B71" s="36" t="s">
        <v>175</v>
      </c>
      <c r="C71" s="37"/>
      <c r="D71" s="38" t="s">
        <v>65</v>
      </c>
      <c r="E71" s="39">
        <f>SUM(E72:E72)</f>
        <v>3100</v>
      </c>
    </row>
    <row r="72" spans="2:5" ht="15" customHeight="1" x14ac:dyDescent="0.2">
      <c r="B72" s="32"/>
      <c r="C72" s="31" t="s">
        <v>66</v>
      </c>
      <c r="D72" s="40" t="s">
        <v>67</v>
      </c>
      <c r="E72" s="41">
        <v>3100</v>
      </c>
    </row>
    <row r="73" spans="2:5" x14ac:dyDescent="0.2">
      <c r="B73" s="42"/>
      <c r="C73" s="42"/>
      <c r="D73" s="42"/>
      <c r="E73" s="43"/>
    </row>
    <row r="74" spans="2:5" ht="30" customHeight="1" thickBot="1" x14ac:dyDescent="0.25">
      <c r="B74" s="33" t="s">
        <v>13</v>
      </c>
      <c r="C74" s="33" t="s">
        <v>14</v>
      </c>
      <c r="D74" s="34" t="s">
        <v>15</v>
      </c>
      <c r="E74" s="35" t="s">
        <v>16</v>
      </c>
    </row>
    <row r="75" spans="2:5" ht="21" customHeight="1" thickTop="1" x14ac:dyDescent="0.2">
      <c r="B75" s="36" t="s">
        <v>733</v>
      </c>
      <c r="C75" s="37"/>
      <c r="D75" s="38" t="s">
        <v>68</v>
      </c>
      <c r="E75" s="39">
        <f>SUM(E76:E78)</f>
        <v>100</v>
      </c>
    </row>
    <row r="76" spans="2:5" ht="15" customHeight="1" x14ac:dyDescent="0.2">
      <c r="B76" s="32"/>
      <c r="C76" s="31" t="s">
        <v>69</v>
      </c>
      <c r="D76" s="40" t="s">
        <v>70</v>
      </c>
      <c r="E76" s="41">
        <v>5</v>
      </c>
    </row>
    <row r="77" spans="2:5" ht="15" customHeight="1" x14ac:dyDescent="0.2">
      <c r="B77" s="32"/>
      <c r="C77" s="31" t="s">
        <v>39</v>
      </c>
      <c r="D77" s="40" t="s">
        <v>40</v>
      </c>
      <c r="E77" s="41">
        <v>30</v>
      </c>
    </row>
    <row r="78" spans="2:5" ht="15" customHeight="1" x14ac:dyDescent="0.2">
      <c r="B78" s="32"/>
      <c r="C78" s="31" t="s">
        <v>62</v>
      </c>
      <c r="D78" s="40" t="s">
        <v>63</v>
      </c>
      <c r="E78" s="41">
        <v>65</v>
      </c>
    </row>
    <row r="79" spans="2:5" x14ac:dyDescent="0.2">
      <c r="B79" s="42"/>
      <c r="C79" s="42"/>
      <c r="D79" s="42"/>
      <c r="E79" s="43"/>
    </row>
    <row r="80" spans="2:5" ht="30" customHeight="1" thickBot="1" x14ac:dyDescent="0.25">
      <c r="B80" s="33" t="s">
        <v>13</v>
      </c>
      <c r="C80" s="33" t="s">
        <v>14</v>
      </c>
      <c r="D80" s="34" t="s">
        <v>15</v>
      </c>
      <c r="E80" s="35" t="s">
        <v>16</v>
      </c>
    </row>
    <row r="81" spans="2:5" ht="21" customHeight="1" thickTop="1" x14ac:dyDescent="0.2">
      <c r="B81" s="36" t="s">
        <v>732</v>
      </c>
      <c r="C81" s="37"/>
      <c r="D81" s="38" t="s">
        <v>71</v>
      </c>
      <c r="E81" s="39">
        <f>SUM(E82:E82)</f>
        <v>10000</v>
      </c>
    </row>
    <row r="82" spans="2:5" ht="15" customHeight="1" x14ac:dyDescent="0.2">
      <c r="B82" s="32"/>
      <c r="C82" s="31" t="s">
        <v>72</v>
      </c>
      <c r="D82" s="40" t="s">
        <v>73</v>
      </c>
      <c r="E82" s="41">
        <v>10000</v>
      </c>
    </row>
    <row r="83" spans="2:5" ht="13.5" thickBot="1" x14ac:dyDescent="0.25">
      <c r="B83" s="42"/>
      <c r="C83" s="42"/>
      <c r="D83" s="42"/>
      <c r="E83" s="43"/>
    </row>
    <row r="84" spans="2:5" ht="15" customHeight="1" thickBot="1" x14ac:dyDescent="0.25">
      <c r="B84" s="44" t="s">
        <v>74</v>
      </c>
      <c r="C84" s="45"/>
      <c r="D84" s="46"/>
      <c r="E84" s="47">
        <f>E81+E75+E71+E67+E63+E59+E51+E47+E43+E39+E35+E31+E27+E21</f>
        <v>140391</v>
      </c>
    </row>
    <row r="85" spans="2:5" x14ac:dyDescent="0.2">
      <c r="B85" s="12"/>
      <c r="C85" s="12"/>
      <c r="D85" s="2"/>
      <c r="E85" s="13"/>
    </row>
    <row r="86" spans="2:5" x14ac:dyDescent="0.2">
      <c r="B86" s="12"/>
      <c r="C86" s="12"/>
      <c r="D86" s="2"/>
      <c r="E86" s="13"/>
    </row>
    <row r="87" spans="2:5" ht="30" customHeight="1" thickBot="1" x14ac:dyDescent="0.25">
      <c r="B87" s="33" t="s">
        <v>13</v>
      </c>
      <c r="C87" s="33" t="s">
        <v>14</v>
      </c>
      <c r="D87" s="34" t="s">
        <v>15</v>
      </c>
      <c r="E87" s="35" t="s">
        <v>16</v>
      </c>
    </row>
    <row r="88" spans="2:5" ht="21" customHeight="1" thickTop="1" x14ac:dyDescent="0.2">
      <c r="B88" s="36" t="s">
        <v>731</v>
      </c>
      <c r="C88" s="37"/>
      <c r="D88" s="38" t="s">
        <v>52</v>
      </c>
      <c r="E88" s="39">
        <f>SUM(E89:E90)</f>
        <v>25000</v>
      </c>
    </row>
    <row r="89" spans="2:5" ht="15" customHeight="1" x14ac:dyDescent="0.2">
      <c r="B89" s="32"/>
      <c r="C89" s="31" t="s">
        <v>75</v>
      </c>
      <c r="D89" s="40" t="s">
        <v>76</v>
      </c>
      <c r="E89" s="41">
        <v>10000</v>
      </c>
    </row>
    <row r="90" spans="2:5" ht="15" customHeight="1" x14ac:dyDescent="0.2">
      <c r="B90" s="32"/>
      <c r="C90" s="31" t="s">
        <v>77</v>
      </c>
      <c r="D90" s="40" t="s">
        <v>78</v>
      </c>
      <c r="E90" s="41">
        <v>15000</v>
      </c>
    </row>
    <row r="91" spans="2:5" x14ac:dyDescent="0.2">
      <c r="B91" s="42"/>
      <c r="C91" s="42"/>
      <c r="D91" s="42"/>
      <c r="E91" s="43"/>
    </row>
    <row r="92" spans="2:5" ht="30" customHeight="1" thickBot="1" x14ac:dyDescent="0.25">
      <c r="B92" s="33" t="s">
        <v>13</v>
      </c>
      <c r="C92" s="33" t="s">
        <v>14</v>
      </c>
      <c r="D92" s="34" t="s">
        <v>15</v>
      </c>
      <c r="E92" s="35" t="s">
        <v>16</v>
      </c>
    </row>
    <row r="93" spans="2:5" ht="21" customHeight="1" thickTop="1" x14ac:dyDescent="0.2">
      <c r="B93" s="36" t="s">
        <v>175</v>
      </c>
      <c r="C93" s="37"/>
      <c r="D93" s="38" t="s">
        <v>65</v>
      </c>
      <c r="E93" s="39">
        <f>SUM(E94:E94)</f>
        <v>15980</v>
      </c>
    </row>
    <row r="94" spans="2:5" ht="15" customHeight="1" x14ac:dyDescent="0.2">
      <c r="B94" s="32"/>
      <c r="C94" s="31" t="s">
        <v>79</v>
      </c>
      <c r="D94" s="40" t="s">
        <v>80</v>
      </c>
      <c r="E94" s="41">
        <v>15980</v>
      </c>
    </row>
    <row r="95" spans="2:5" ht="13.5" thickBot="1" x14ac:dyDescent="0.25">
      <c r="B95" s="42"/>
      <c r="C95" s="42"/>
      <c r="D95" s="42"/>
      <c r="E95" s="43"/>
    </row>
    <row r="96" spans="2:5" ht="15" customHeight="1" thickBot="1" x14ac:dyDescent="0.25">
      <c r="B96" s="44" t="s">
        <v>81</v>
      </c>
      <c r="C96" s="45"/>
      <c r="D96" s="46"/>
      <c r="E96" s="47">
        <f>E93+E88</f>
        <v>40980</v>
      </c>
    </row>
    <row r="97" spans="2:5" x14ac:dyDescent="0.2">
      <c r="B97" s="12"/>
      <c r="C97" s="12"/>
      <c r="D97" s="2"/>
      <c r="E97" s="13"/>
    </row>
    <row r="98" spans="2:5" x14ac:dyDescent="0.2">
      <c r="B98" s="12"/>
      <c r="C98" s="12"/>
      <c r="D98" s="2"/>
      <c r="E98" s="13"/>
    </row>
    <row r="99" spans="2:5" ht="30" customHeight="1" thickBot="1" x14ac:dyDescent="0.25">
      <c r="B99" s="33" t="s">
        <v>13</v>
      </c>
      <c r="C99" s="33" t="s">
        <v>14</v>
      </c>
      <c r="D99" s="34" t="s">
        <v>15</v>
      </c>
      <c r="E99" s="35" t="s">
        <v>16</v>
      </c>
    </row>
    <row r="100" spans="2:5" ht="21" customHeight="1" thickTop="1" x14ac:dyDescent="0.2">
      <c r="B100" s="36" t="s">
        <v>730</v>
      </c>
      <c r="C100" s="37"/>
      <c r="D100" s="38" t="s">
        <v>729</v>
      </c>
      <c r="E100" s="39">
        <f>SUM(E101:E108)</f>
        <v>2541011</v>
      </c>
    </row>
    <row r="101" spans="2:5" ht="27.75" customHeight="1" x14ac:dyDescent="0.2">
      <c r="B101" s="32"/>
      <c r="C101" s="31" t="s">
        <v>82</v>
      </c>
      <c r="D101" s="40" t="s">
        <v>83</v>
      </c>
      <c r="E101" s="41">
        <v>116831</v>
      </c>
    </row>
    <row r="102" spans="2:5" ht="15" customHeight="1" x14ac:dyDescent="0.2">
      <c r="B102" s="32"/>
      <c r="C102" s="31" t="s">
        <v>84</v>
      </c>
      <c r="D102" s="40" t="s">
        <v>85</v>
      </c>
      <c r="E102" s="41">
        <v>211604</v>
      </c>
    </row>
    <row r="103" spans="2:5" ht="15" customHeight="1" x14ac:dyDescent="0.2">
      <c r="B103" s="32"/>
      <c r="C103" s="31" t="s">
        <v>86</v>
      </c>
      <c r="D103" s="40" t="s">
        <v>87</v>
      </c>
      <c r="E103" s="41">
        <v>406</v>
      </c>
    </row>
    <row r="104" spans="2:5" ht="15" customHeight="1" x14ac:dyDescent="0.2">
      <c r="B104" s="32"/>
      <c r="C104" s="31" t="s">
        <v>88</v>
      </c>
      <c r="D104" s="40" t="s">
        <v>89</v>
      </c>
      <c r="E104" s="41">
        <v>44918</v>
      </c>
    </row>
    <row r="105" spans="2:5" ht="15" customHeight="1" x14ac:dyDescent="0.2">
      <c r="B105" s="32"/>
      <c r="C105" s="31" t="s">
        <v>90</v>
      </c>
      <c r="D105" s="40" t="s">
        <v>91</v>
      </c>
      <c r="E105" s="41">
        <v>11615</v>
      </c>
    </row>
    <row r="106" spans="2:5" ht="15" customHeight="1" x14ac:dyDescent="0.2">
      <c r="B106" s="32"/>
      <c r="C106" s="31" t="s">
        <v>92</v>
      </c>
      <c r="D106" s="40" t="s">
        <v>93</v>
      </c>
      <c r="E106" s="41">
        <v>665227</v>
      </c>
    </row>
    <row r="107" spans="2:5" ht="15" customHeight="1" x14ac:dyDescent="0.2">
      <c r="B107" s="32"/>
      <c r="C107" s="31" t="s">
        <v>94</v>
      </c>
      <c r="D107" s="40" t="s">
        <v>95</v>
      </c>
      <c r="E107" s="41">
        <v>10000</v>
      </c>
    </row>
    <row r="108" spans="2:5" ht="15" customHeight="1" x14ac:dyDescent="0.2">
      <c r="B108" s="32"/>
      <c r="C108" s="31" t="s">
        <v>96</v>
      </c>
      <c r="D108" s="40" t="s">
        <v>97</v>
      </c>
      <c r="E108" s="41">
        <v>1480410</v>
      </c>
    </row>
    <row r="109" spans="2:5" ht="13.5" thickBot="1" x14ac:dyDescent="0.25">
      <c r="B109" s="42"/>
      <c r="C109" s="42"/>
      <c r="D109" s="42"/>
      <c r="E109" s="43"/>
    </row>
    <row r="110" spans="2:5" ht="15" customHeight="1" thickBot="1" x14ac:dyDescent="0.25">
      <c r="B110" s="44" t="s">
        <v>98</v>
      </c>
      <c r="C110" s="45"/>
      <c r="D110" s="46"/>
      <c r="E110" s="47">
        <f>E100</f>
        <v>2541011</v>
      </c>
    </row>
    <row r="111" spans="2:5" x14ac:dyDescent="0.2">
      <c r="B111" s="12"/>
      <c r="C111" s="12"/>
      <c r="D111" s="2"/>
      <c r="E111" s="13"/>
    </row>
    <row r="112" spans="2:5" ht="13.5" thickBot="1" x14ac:dyDescent="0.25">
      <c r="B112" s="12"/>
      <c r="C112" s="12"/>
      <c r="D112" s="2"/>
      <c r="E112" s="13"/>
    </row>
    <row r="113" spans="2:5" ht="15" customHeight="1" thickBot="1" x14ac:dyDescent="0.25">
      <c r="B113" s="44" t="s">
        <v>99</v>
      </c>
      <c r="C113" s="45"/>
      <c r="D113" s="46"/>
      <c r="E113" s="47">
        <f>E100+E93+E88+E81+E75+E71+E67+E63+E59+E51+E47+E43+E39+E35+E31+E27+E21+E8</f>
        <v>8053332</v>
      </c>
    </row>
  </sheetData>
  <customSheetViews>
    <customSheetView guid="{72958AFE-462B-4821-9CB1-6F26C5AA230B}" showGridLines="0" hiddenRows="1" topLeftCell="A2">
      <selection activeCell="F4" sqref="F4"/>
      <rowBreaks count="2" manualBreakCount="2">
        <brk id="37" max="16383" man="1"/>
        <brk id="73" max="16383" man="1"/>
      </rowBreaks>
      <pageMargins left="0.70866141732283472" right="0.70866141732283472" top="0.78740157480314965" bottom="0.78740157480314965" header="0.31496062992125984" footer="0.31496062992125984"/>
      <pageSetup paperSize="9" firstPageNumber="3" orientation="portrait" useFirstPageNumber="1" r:id="rId1"/>
      <headerFooter>
        <oddHeader>&amp;L&amp;"Tahoma,Kurzíva"&amp;9Návrh rozpočtu na rok 2016
Příloha č. 3&amp;R&amp;"Tahoma,Kurzíva"&amp;9Příjmy</oddHeader>
        <oddFooter>&amp;C&amp;"Tahoma,Obyčejné"&amp;P</oddFooter>
      </headerFooter>
    </customSheetView>
  </customSheetViews>
  <pageMargins left="0.70866141732283472" right="0.70866141732283472" top="0.78740157480314965" bottom="0.78740157480314965" header="0.31496062992125984" footer="0.31496062992125984"/>
  <pageSetup paperSize="9" firstPageNumber="3" orientation="portrait" useFirstPageNumber="1" r:id="rId2"/>
  <headerFooter>
    <oddHeader>&amp;L&amp;"Tahoma,Kurzíva"&amp;9Návrh rozpočtu na rok 2016
Příloha č. 3&amp;R&amp;"Tahoma,Kurzíva"&amp;9Příjmy</oddHeader>
    <oddFooter>&amp;C&amp;"Tahoma,Obyčejné"&amp;P</oddFooter>
  </headerFooter>
  <rowBreaks count="2" manualBreakCount="2">
    <brk id="37" max="16383" man="1"/>
    <brk id="73" max="16383" man="1"/>
  </rowBreaks>
  <ignoredErrors>
    <ignoredError sqref="C9:C15 B8 C22:C24 C28:C30 C44:C46 C89:C92 B100:C108 B94:C94 C93 C88 B82:C82 C81 C76:C80 C75 C72:C74 C71 C68:C70 C67 C64:C66 C63 C60:C62 C59 C52:C58 C51 C48:C50 C47 C40 C39 C36:C38 C35 C32:C34 C31 C27 B32:B34 B36:B38 B40 B48:B50 B52:B58 B60:B62 B64:B66 B68:B70 B72:B74 B76:B80 B44:B46 B28:B30 B21:B27 B31 B47 B81 B75 B71 B67 B63 B59 B51 B41:B43 B39 B35 B89:B92 B88 B9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855"/>
  <sheetViews>
    <sheetView showGridLines="0" topLeftCell="A2" zoomScaleNormal="100" zoomScaleSheetLayoutView="100" workbookViewId="0">
      <selection activeCell="F8" sqref="F8"/>
    </sheetView>
  </sheetViews>
  <sheetFormatPr defaultRowHeight="12.75" x14ac:dyDescent="0.2"/>
  <cols>
    <col min="1" max="1" width="0.140625" customWidth="1"/>
    <col min="2" max="3" width="8.7109375" customWidth="1"/>
    <col min="4" max="4" width="48.7109375" customWidth="1"/>
    <col min="5" max="5" width="16.7109375" customWidth="1"/>
  </cols>
  <sheetData>
    <row r="1" spans="2:5" hidden="1" x14ac:dyDescent="0.2"/>
    <row r="2" spans="2:5" ht="16.5" x14ac:dyDescent="0.25">
      <c r="B2" s="4" t="s">
        <v>100</v>
      </c>
      <c r="C2" s="1"/>
      <c r="D2" s="2"/>
      <c r="E2" s="338" t="s">
        <v>1360</v>
      </c>
    </row>
    <row r="3" spans="2:5" ht="18" customHeight="1" x14ac:dyDescent="0.2">
      <c r="B3" s="5" t="s">
        <v>101</v>
      </c>
      <c r="C3" s="6"/>
      <c r="D3" s="7"/>
      <c r="E3" s="8"/>
    </row>
    <row r="4" spans="2:5" ht="15" x14ac:dyDescent="0.2">
      <c r="B4" s="9"/>
      <c r="C4" s="10" t="s">
        <v>1</v>
      </c>
      <c r="D4" s="9"/>
      <c r="E4" s="11"/>
    </row>
    <row r="5" spans="2:5" x14ac:dyDescent="0.2">
      <c r="B5" s="12"/>
      <c r="C5" s="12"/>
      <c r="D5" s="2"/>
      <c r="E5" s="13"/>
    </row>
    <row r="6" spans="2:5" ht="18" customHeight="1" x14ac:dyDescent="0.2">
      <c r="B6" s="5" t="s">
        <v>100</v>
      </c>
      <c r="C6" s="6"/>
      <c r="D6" s="7"/>
      <c r="E6" s="48"/>
    </row>
    <row r="7" spans="2:5" s="62" customFormat="1" ht="12.75" customHeight="1" x14ac:dyDescent="0.2">
      <c r="B7" s="63"/>
      <c r="C7" s="64"/>
      <c r="D7" s="65"/>
      <c r="E7" s="66"/>
    </row>
    <row r="8" spans="2:5" s="62" customFormat="1" ht="12.75" customHeight="1" x14ac:dyDescent="0.2">
      <c r="B8" s="63"/>
      <c r="C8" s="64"/>
      <c r="D8" s="65"/>
      <c r="E8" s="66"/>
    </row>
    <row r="9" spans="2:5" s="62" customFormat="1" ht="12.75" customHeight="1" x14ac:dyDescent="0.2">
      <c r="B9" s="63"/>
      <c r="C9" s="64"/>
      <c r="D9" s="65"/>
      <c r="E9" s="66"/>
    </row>
    <row r="10" spans="2:5" s="67" customFormat="1" ht="15" customHeight="1" x14ac:dyDescent="0.2">
      <c r="B10" s="68" t="s">
        <v>867</v>
      </c>
      <c r="C10" s="69"/>
      <c r="D10" s="69"/>
      <c r="E10" s="70"/>
    </row>
    <row r="11" spans="2:5" s="67" customFormat="1" ht="12.75" customHeight="1" x14ac:dyDescent="0.2">
      <c r="B11" s="68"/>
      <c r="C11" s="69"/>
      <c r="D11" s="69"/>
      <c r="E11" s="70"/>
    </row>
    <row r="12" spans="2:5" x14ac:dyDescent="0.2">
      <c r="B12" s="12"/>
      <c r="C12" s="12"/>
      <c r="D12" s="2"/>
      <c r="E12" s="13"/>
    </row>
    <row r="13" spans="2:5" ht="30" customHeight="1" thickBot="1" x14ac:dyDescent="0.25">
      <c r="B13" s="33" t="s">
        <v>13</v>
      </c>
      <c r="C13" s="33" t="s">
        <v>14</v>
      </c>
      <c r="D13" s="34" t="s">
        <v>15</v>
      </c>
      <c r="E13" s="35" t="s">
        <v>16</v>
      </c>
    </row>
    <row r="14" spans="2:5" ht="29.25" customHeight="1" thickTop="1" x14ac:dyDescent="0.2">
      <c r="B14" s="36" t="s">
        <v>743</v>
      </c>
      <c r="C14" s="37"/>
      <c r="D14" s="38" t="s">
        <v>827</v>
      </c>
      <c r="E14" s="39">
        <f>SUM(E15:E16)</f>
        <v>2300</v>
      </c>
    </row>
    <row r="15" spans="2:5" ht="15" customHeight="1" x14ac:dyDescent="0.2">
      <c r="B15" s="32"/>
      <c r="C15" s="31" t="s">
        <v>102</v>
      </c>
      <c r="D15" s="40" t="s">
        <v>103</v>
      </c>
      <c r="E15" s="41">
        <v>2000</v>
      </c>
    </row>
    <row r="16" spans="2:5" ht="27.75" customHeight="1" x14ac:dyDescent="0.2">
      <c r="B16" s="32"/>
      <c r="C16" s="31" t="s">
        <v>104</v>
      </c>
      <c r="D16" s="40" t="s">
        <v>105</v>
      </c>
      <c r="E16" s="41">
        <v>300</v>
      </c>
    </row>
    <row r="17" spans="2:5" ht="15" customHeight="1" x14ac:dyDescent="0.2">
      <c r="B17" s="346" t="s">
        <v>106</v>
      </c>
      <c r="C17" s="347"/>
      <c r="D17" s="347"/>
      <c r="E17" s="50">
        <v>2000</v>
      </c>
    </row>
    <row r="18" spans="2:5" ht="15" customHeight="1" x14ac:dyDescent="0.2">
      <c r="B18" s="348" t="s">
        <v>107</v>
      </c>
      <c r="C18" s="349"/>
      <c r="D18" s="349"/>
      <c r="E18" s="49">
        <v>300</v>
      </c>
    </row>
    <row r="19" spans="2:5" x14ac:dyDescent="0.2">
      <c r="B19" s="12"/>
      <c r="C19" s="12"/>
      <c r="D19" s="2"/>
      <c r="E19" s="13"/>
    </row>
    <row r="20" spans="2:5" ht="30" customHeight="1" thickBot="1" x14ac:dyDescent="0.25">
      <c r="B20" s="33" t="s">
        <v>13</v>
      </c>
      <c r="C20" s="33" t="s">
        <v>14</v>
      </c>
      <c r="D20" s="34" t="s">
        <v>15</v>
      </c>
      <c r="E20" s="35" t="s">
        <v>16</v>
      </c>
    </row>
    <row r="21" spans="2:5" ht="21" customHeight="1" thickTop="1" x14ac:dyDescent="0.2">
      <c r="B21" s="36" t="s">
        <v>744</v>
      </c>
      <c r="C21" s="37"/>
      <c r="D21" s="38" t="s">
        <v>108</v>
      </c>
      <c r="E21" s="39">
        <f>SUM(E22:E22)</f>
        <v>26000</v>
      </c>
    </row>
    <row r="22" spans="2:5" ht="27.75" customHeight="1" x14ac:dyDescent="0.2">
      <c r="B22" s="32"/>
      <c r="C22" s="31" t="s">
        <v>104</v>
      </c>
      <c r="D22" s="40" t="s">
        <v>105</v>
      </c>
      <c r="E22" s="41">
        <v>26000</v>
      </c>
    </row>
    <row r="23" spans="2:5" ht="15" customHeight="1" x14ac:dyDescent="0.2">
      <c r="B23" s="346" t="s">
        <v>109</v>
      </c>
      <c r="C23" s="347"/>
      <c r="D23" s="347"/>
      <c r="E23" s="50">
        <v>26000</v>
      </c>
    </row>
    <row r="24" spans="2:5" s="62" customFormat="1" ht="12.75" customHeight="1" x14ac:dyDescent="0.2">
      <c r="B24" s="63"/>
      <c r="C24" s="64"/>
      <c r="D24" s="65"/>
      <c r="E24" s="66"/>
    </row>
    <row r="25" spans="2:5" s="62" customFormat="1" ht="12.75" customHeight="1" x14ac:dyDescent="0.2">
      <c r="B25" s="63"/>
      <c r="C25" s="64"/>
      <c r="D25" s="65"/>
      <c r="E25" s="66"/>
    </row>
    <row r="26" spans="2:5" s="62" customFormat="1" ht="12.75" customHeight="1" x14ac:dyDescent="0.2">
      <c r="B26" s="63"/>
      <c r="C26" s="64"/>
      <c r="D26" s="65"/>
      <c r="E26" s="66"/>
    </row>
    <row r="27" spans="2:5" s="67" customFormat="1" ht="15" customHeight="1" x14ac:dyDescent="0.2">
      <c r="B27" s="68" t="s">
        <v>868</v>
      </c>
      <c r="C27" s="69"/>
      <c r="D27" s="69"/>
      <c r="E27" s="70"/>
    </row>
    <row r="28" spans="2:5" s="67" customFormat="1" ht="12.75" customHeight="1" x14ac:dyDescent="0.2">
      <c r="B28" s="68"/>
      <c r="C28" s="69"/>
      <c r="D28" s="69"/>
      <c r="E28" s="70"/>
    </row>
    <row r="29" spans="2:5" x14ac:dyDescent="0.2">
      <c r="B29" s="12"/>
      <c r="C29" s="12"/>
      <c r="D29" s="2"/>
      <c r="E29" s="13"/>
    </row>
    <row r="30" spans="2:5" ht="30" customHeight="1" thickBot="1" x14ac:dyDescent="0.25">
      <c r="B30" s="33" t="s">
        <v>13</v>
      </c>
      <c r="C30" s="33" t="s">
        <v>14</v>
      </c>
      <c r="D30" s="34" t="s">
        <v>15</v>
      </c>
      <c r="E30" s="35" t="s">
        <v>16</v>
      </c>
    </row>
    <row r="31" spans="2:5" ht="21" customHeight="1" thickTop="1" x14ac:dyDescent="0.2">
      <c r="B31" s="36" t="s">
        <v>745</v>
      </c>
      <c r="C31" s="37"/>
      <c r="D31" s="38" t="s">
        <v>110</v>
      </c>
      <c r="E31" s="39">
        <f>SUM(E32:E32)</f>
        <v>5400</v>
      </c>
    </row>
    <row r="32" spans="2:5" ht="15" customHeight="1" x14ac:dyDescent="0.2">
      <c r="B32" s="32"/>
      <c r="C32" s="31" t="s">
        <v>111</v>
      </c>
      <c r="D32" s="40" t="s">
        <v>112</v>
      </c>
      <c r="E32" s="41">
        <v>5400</v>
      </c>
    </row>
    <row r="33" spans="2:5" ht="27.75" customHeight="1" x14ac:dyDescent="0.2">
      <c r="B33" s="346" t="s">
        <v>113</v>
      </c>
      <c r="C33" s="347"/>
      <c r="D33" s="347"/>
      <c r="E33" s="50">
        <v>4500</v>
      </c>
    </row>
    <row r="34" spans="2:5" ht="27.75" customHeight="1" x14ac:dyDescent="0.2">
      <c r="B34" s="348" t="s">
        <v>1364</v>
      </c>
      <c r="C34" s="349"/>
      <c r="D34" s="349"/>
      <c r="E34" s="49">
        <v>900</v>
      </c>
    </row>
    <row r="35" spans="2:5" x14ac:dyDescent="0.2">
      <c r="B35" s="12"/>
      <c r="C35" s="12"/>
      <c r="D35" s="2"/>
      <c r="E35" s="13"/>
    </row>
    <row r="36" spans="2:5" ht="30" customHeight="1" thickBot="1" x14ac:dyDescent="0.25">
      <c r="B36" s="33" t="s">
        <v>13</v>
      </c>
      <c r="C36" s="33" t="s">
        <v>14</v>
      </c>
      <c r="D36" s="34" t="s">
        <v>15</v>
      </c>
      <c r="E36" s="35" t="s">
        <v>16</v>
      </c>
    </row>
    <row r="37" spans="2:5" ht="21" customHeight="1" thickTop="1" x14ac:dyDescent="0.2">
      <c r="B37" s="36" t="s">
        <v>72</v>
      </c>
      <c r="C37" s="37"/>
      <c r="D37" s="38" t="s">
        <v>114</v>
      </c>
      <c r="E37" s="39">
        <f>SUM(E38:E42)</f>
        <v>11400</v>
      </c>
    </row>
    <row r="38" spans="2:5" ht="15" customHeight="1" x14ac:dyDescent="0.2">
      <c r="B38" s="32"/>
      <c r="C38" s="31" t="s">
        <v>115</v>
      </c>
      <c r="D38" s="40" t="s">
        <v>116</v>
      </c>
      <c r="E38" s="41">
        <v>300</v>
      </c>
    </row>
    <row r="39" spans="2:5" ht="15" customHeight="1" x14ac:dyDescent="0.2">
      <c r="B39" s="32"/>
      <c r="C39" s="31" t="s">
        <v>117</v>
      </c>
      <c r="D39" s="40" t="s">
        <v>118</v>
      </c>
      <c r="E39" s="41">
        <v>3700</v>
      </c>
    </row>
    <row r="40" spans="2:5" ht="15" customHeight="1" x14ac:dyDescent="0.2">
      <c r="B40" s="32"/>
      <c r="C40" s="31" t="s">
        <v>119</v>
      </c>
      <c r="D40" s="40" t="s">
        <v>120</v>
      </c>
      <c r="E40" s="41">
        <v>3300</v>
      </c>
    </row>
    <row r="41" spans="2:5" ht="15" customHeight="1" x14ac:dyDescent="0.2">
      <c r="B41" s="32"/>
      <c r="C41" s="31" t="s">
        <v>121</v>
      </c>
      <c r="D41" s="40" t="s">
        <v>122</v>
      </c>
      <c r="E41" s="41">
        <v>3500</v>
      </c>
    </row>
    <row r="42" spans="2:5" ht="15" customHeight="1" x14ac:dyDescent="0.2">
      <c r="B42" s="32"/>
      <c r="C42" s="31" t="s">
        <v>123</v>
      </c>
      <c r="D42" s="40" t="s">
        <v>124</v>
      </c>
      <c r="E42" s="41">
        <v>600</v>
      </c>
    </row>
    <row r="43" spans="2:5" ht="15" customHeight="1" x14ac:dyDescent="0.2">
      <c r="B43" s="346" t="s">
        <v>125</v>
      </c>
      <c r="C43" s="347"/>
      <c r="D43" s="347"/>
      <c r="E43" s="50">
        <v>4500</v>
      </c>
    </row>
    <row r="44" spans="2:5" ht="15" customHeight="1" x14ac:dyDescent="0.2">
      <c r="B44" s="348" t="s">
        <v>126</v>
      </c>
      <c r="C44" s="349"/>
      <c r="D44" s="349"/>
      <c r="E44" s="49">
        <v>6900</v>
      </c>
    </row>
    <row r="45" spans="2:5" x14ac:dyDescent="0.2">
      <c r="B45" s="12"/>
      <c r="C45" s="12"/>
      <c r="D45" s="2"/>
      <c r="E45" s="13"/>
    </row>
    <row r="46" spans="2:5" ht="30" customHeight="1" thickBot="1" x14ac:dyDescent="0.25">
      <c r="B46" s="33" t="s">
        <v>13</v>
      </c>
      <c r="C46" s="33" t="s">
        <v>14</v>
      </c>
      <c r="D46" s="34" t="s">
        <v>15</v>
      </c>
      <c r="E46" s="35" t="s">
        <v>16</v>
      </c>
    </row>
    <row r="47" spans="2:5" ht="21" customHeight="1" thickTop="1" x14ac:dyDescent="0.2">
      <c r="B47" s="36" t="s">
        <v>746</v>
      </c>
      <c r="C47" s="37"/>
      <c r="D47" s="38" t="s">
        <v>127</v>
      </c>
      <c r="E47" s="39">
        <f>SUM(E48:E67)</f>
        <v>65230</v>
      </c>
    </row>
    <row r="48" spans="2:5" ht="15" customHeight="1" x14ac:dyDescent="0.2">
      <c r="B48" s="32"/>
      <c r="C48" s="31" t="s">
        <v>115</v>
      </c>
      <c r="D48" s="40" t="s">
        <v>116</v>
      </c>
      <c r="E48" s="41">
        <v>200</v>
      </c>
    </row>
    <row r="49" spans="2:5" ht="15" customHeight="1" x14ac:dyDescent="0.2">
      <c r="B49" s="32"/>
      <c r="C49" s="31" t="s">
        <v>128</v>
      </c>
      <c r="D49" s="40" t="s">
        <v>129</v>
      </c>
      <c r="E49" s="41">
        <v>100</v>
      </c>
    </row>
    <row r="50" spans="2:5" ht="15" customHeight="1" x14ac:dyDescent="0.2">
      <c r="B50" s="32"/>
      <c r="C50" s="31" t="s">
        <v>117</v>
      </c>
      <c r="D50" s="40" t="s">
        <v>118</v>
      </c>
      <c r="E50" s="41">
        <v>500</v>
      </c>
    </row>
    <row r="51" spans="2:5" ht="15" customHeight="1" x14ac:dyDescent="0.2">
      <c r="B51" s="32"/>
      <c r="C51" s="31" t="s">
        <v>130</v>
      </c>
      <c r="D51" s="40" t="s">
        <v>131</v>
      </c>
      <c r="E51" s="41">
        <v>20</v>
      </c>
    </row>
    <row r="52" spans="2:5" ht="15" customHeight="1" x14ac:dyDescent="0.2">
      <c r="B52" s="32"/>
      <c r="C52" s="31" t="s">
        <v>132</v>
      </c>
      <c r="D52" s="40" t="s">
        <v>133</v>
      </c>
      <c r="E52" s="41">
        <v>120</v>
      </c>
    </row>
    <row r="53" spans="2:5" ht="15" customHeight="1" x14ac:dyDescent="0.2">
      <c r="B53" s="32"/>
      <c r="C53" s="31" t="s">
        <v>134</v>
      </c>
      <c r="D53" s="40" t="s">
        <v>135</v>
      </c>
      <c r="E53" s="41">
        <v>60</v>
      </c>
    </row>
    <row r="54" spans="2:5" ht="15" customHeight="1" x14ac:dyDescent="0.2">
      <c r="B54" s="32"/>
      <c r="C54" s="31" t="s">
        <v>119</v>
      </c>
      <c r="D54" s="40" t="s">
        <v>120</v>
      </c>
      <c r="E54" s="41">
        <v>7660</v>
      </c>
    </row>
    <row r="55" spans="2:5" ht="15" customHeight="1" x14ac:dyDescent="0.2">
      <c r="B55" s="32"/>
      <c r="C55" s="31" t="s">
        <v>136</v>
      </c>
      <c r="D55" s="40" t="s">
        <v>137</v>
      </c>
      <c r="E55" s="41">
        <v>20</v>
      </c>
    </row>
    <row r="56" spans="2:5" ht="15" customHeight="1" x14ac:dyDescent="0.2">
      <c r="B56" s="32"/>
      <c r="C56" s="31" t="s">
        <v>138</v>
      </c>
      <c r="D56" s="40" t="s">
        <v>139</v>
      </c>
      <c r="E56" s="41">
        <v>20</v>
      </c>
    </row>
    <row r="57" spans="2:5" ht="27.75" customHeight="1" x14ac:dyDescent="0.2">
      <c r="B57" s="32"/>
      <c r="C57" s="31" t="s">
        <v>140</v>
      </c>
      <c r="D57" s="40" t="s">
        <v>828</v>
      </c>
      <c r="E57" s="41">
        <v>440</v>
      </c>
    </row>
    <row r="58" spans="2:5" ht="15" customHeight="1" x14ac:dyDescent="0.2">
      <c r="B58" s="32"/>
      <c r="C58" s="31" t="s">
        <v>121</v>
      </c>
      <c r="D58" s="40" t="s">
        <v>122</v>
      </c>
      <c r="E58" s="41">
        <v>28920</v>
      </c>
    </row>
    <row r="59" spans="2:5" ht="15" customHeight="1" x14ac:dyDescent="0.2">
      <c r="B59" s="32"/>
      <c r="C59" s="31" t="s">
        <v>142</v>
      </c>
      <c r="D59" s="40" t="s">
        <v>143</v>
      </c>
      <c r="E59" s="41">
        <v>40</v>
      </c>
    </row>
    <row r="60" spans="2:5" ht="15" customHeight="1" x14ac:dyDescent="0.2">
      <c r="B60" s="32"/>
      <c r="C60" s="31" t="s">
        <v>144</v>
      </c>
      <c r="D60" s="40" t="s">
        <v>145</v>
      </c>
      <c r="E60" s="41">
        <v>120</v>
      </c>
    </row>
    <row r="61" spans="2:5" ht="15" customHeight="1" x14ac:dyDescent="0.2">
      <c r="B61" s="32"/>
      <c r="C61" s="31" t="s">
        <v>123</v>
      </c>
      <c r="D61" s="40" t="s">
        <v>124</v>
      </c>
      <c r="E61" s="41">
        <v>150</v>
      </c>
    </row>
    <row r="62" spans="2:5" ht="15" customHeight="1" x14ac:dyDescent="0.2">
      <c r="B62" s="32"/>
      <c r="C62" s="31" t="s">
        <v>146</v>
      </c>
      <c r="D62" s="40" t="s">
        <v>147</v>
      </c>
      <c r="E62" s="41">
        <v>20</v>
      </c>
    </row>
    <row r="63" spans="2:5" ht="27.75" customHeight="1" x14ac:dyDescent="0.2">
      <c r="B63" s="32"/>
      <c r="C63" s="31" t="s">
        <v>148</v>
      </c>
      <c r="D63" s="40" t="s">
        <v>149</v>
      </c>
      <c r="E63" s="41">
        <v>8000</v>
      </c>
    </row>
    <row r="64" spans="2:5" ht="15" customHeight="1" x14ac:dyDescent="0.2">
      <c r="B64" s="32"/>
      <c r="C64" s="31" t="s">
        <v>150</v>
      </c>
      <c r="D64" s="40" t="s">
        <v>151</v>
      </c>
      <c r="E64" s="41">
        <v>1000</v>
      </c>
    </row>
    <row r="65" spans="2:5" ht="15" customHeight="1" x14ac:dyDescent="0.2">
      <c r="B65" s="32"/>
      <c r="C65" s="31" t="s">
        <v>102</v>
      </c>
      <c r="D65" s="40" t="s">
        <v>103</v>
      </c>
      <c r="E65" s="41">
        <v>9200</v>
      </c>
    </row>
    <row r="66" spans="2:5" ht="27.75" customHeight="1" x14ac:dyDescent="0.2">
      <c r="B66" s="32"/>
      <c r="C66" s="31" t="s">
        <v>104</v>
      </c>
      <c r="D66" s="40" t="s">
        <v>105</v>
      </c>
      <c r="E66" s="41">
        <v>7140</v>
      </c>
    </row>
    <row r="67" spans="2:5" ht="15" customHeight="1" x14ac:dyDescent="0.2">
      <c r="B67" s="32"/>
      <c r="C67" s="31" t="s">
        <v>152</v>
      </c>
      <c r="D67" s="40" t="s">
        <v>153</v>
      </c>
      <c r="E67" s="41">
        <v>1500</v>
      </c>
    </row>
    <row r="68" spans="2:5" ht="15" customHeight="1" x14ac:dyDescent="0.2">
      <c r="B68" s="346" t="s">
        <v>154</v>
      </c>
      <c r="C68" s="347"/>
      <c r="D68" s="347"/>
      <c r="E68" s="50">
        <v>440</v>
      </c>
    </row>
    <row r="69" spans="2:5" ht="15" customHeight="1" x14ac:dyDescent="0.2">
      <c r="B69" s="348" t="s">
        <v>155</v>
      </c>
      <c r="C69" s="349"/>
      <c r="D69" s="349"/>
      <c r="E69" s="49">
        <v>3000</v>
      </c>
    </row>
    <row r="70" spans="2:5" ht="15" customHeight="1" x14ac:dyDescent="0.2">
      <c r="B70" s="348" t="s">
        <v>156</v>
      </c>
      <c r="C70" s="349"/>
      <c r="D70" s="349"/>
      <c r="E70" s="49">
        <v>5000</v>
      </c>
    </row>
    <row r="71" spans="2:5" ht="15" customHeight="1" x14ac:dyDescent="0.2">
      <c r="B71" s="348" t="s">
        <v>157</v>
      </c>
      <c r="C71" s="349"/>
      <c r="D71" s="349"/>
      <c r="E71" s="49">
        <v>9750</v>
      </c>
    </row>
    <row r="72" spans="2:5" ht="15" customHeight="1" x14ac:dyDescent="0.2">
      <c r="B72" s="348" t="s">
        <v>158</v>
      </c>
      <c r="C72" s="349"/>
      <c r="D72" s="349"/>
      <c r="E72" s="49">
        <v>700</v>
      </c>
    </row>
    <row r="73" spans="2:5" ht="15" customHeight="1" x14ac:dyDescent="0.2">
      <c r="B73" s="348" t="s">
        <v>159</v>
      </c>
      <c r="C73" s="349"/>
      <c r="D73" s="349"/>
      <c r="E73" s="49">
        <v>7000</v>
      </c>
    </row>
    <row r="74" spans="2:5" ht="15" customHeight="1" x14ac:dyDescent="0.2">
      <c r="B74" s="348" t="s">
        <v>160</v>
      </c>
      <c r="C74" s="349"/>
      <c r="D74" s="349"/>
      <c r="E74" s="49">
        <v>1250</v>
      </c>
    </row>
    <row r="75" spans="2:5" ht="15" customHeight="1" x14ac:dyDescent="0.2">
      <c r="B75" s="348" t="s">
        <v>161</v>
      </c>
      <c r="C75" s="349"/>
      <c r="D75" s="349"/>
      <c r="E75" s="49">
        <v>9100</v>
      </c>
    </row>
    <row r="76" spans="2:5" ht="15" customHeight="1" x14ac:dyDescent="0.2">
      <c r="B76" s="348" t="s">
        <v>162</v>
      </c>
      <c r="C76" s="349"/>
      <c r="D76" s="349"/>
      <c r="E76" s="49">
        <v>10700</v>
      </c>
    </row>
    <row r="77" spans="2:5" ht="27.75" customHeight="1" x14ac:dyDescent="0.2">
      <c r="B77" s="348" t="s">
        <v>163</v>
      </c>
      <c r="C77" s="349"/>
      <c r="D77" s="349"/>
      <c r="E77" s="49">
        <v>140</v>
      </c>
    </row>
    <row r="78" spans="2:5" ht="15" customHeight="1" x14ac:dyDescent="0.2">
      <c r="B78" s="348" t="s">
        <v>164</v>
      </c>
      <c r="C78" s="349"/>
      <c r="D78" s="349"/>
      <c r="E78" s="49">
        <v>4000</v>
      </c>
    </row>
    <row r="79" spans="2:5" ht="27.75" customHeight="1" x14ac:dyDescent="0.2">
      <c r="B79" s="348" t="s">
        <v>830</v>
      </c>
      <c r="C79" s="349"/>
      <c r="D79" s="349"/>
      <c r="E79" s="49">
        <v>1500</v>
      </c>
    </row>
    <row r="80" spans="2:5" ht="15" customHeight="1" x14ac:dyDescent="0.2">
      <c r="B80" s="348" t="s">
        <v>165</v>
      </c>
      <c r="C80" s="349"/>
      <c r="D80" s="349"/>
      <c r="E80" s="49">
        <v>4500</v>
      </c>
    </row>
    <row r="81" spans="2:5" ht="15" customHeight="1" x14ac:dyDescent="0.2">
      <c r="B81" s="348" t="s">
        <v>166</v>
      </c>
      <c r="C81" s="349"/>
      <c r="D81" s="349"/>
      <c r="E81" s="49">
        <v>1000</v>
      </c>
    </row>
    <row r="82" spans="2:5" ht="27.75" customHeight="1" x14ac:dyDescent="0.2">
      <c r="B82" s="348" t="s">
        <v>829</v>
      </c>
      <c r="C82" s="349"/>
      <c r="D82" s="349"/>
      <c r="E82" s="49">
        <v>2550</v>
      </c>
    </row>
    <row r="83" spans="2:5" ht="15" customHeight="1" x14ac:dyDescent="0.2">
      <c r="B83" s="348" t="s">
        <v>167</v>
      </c>
      <c r="C83" s="349"/>
      <c r="D83" s="349"/>
      <c r="E83" s="49">
        <v>100</v>
      </c>
    </row>
    <row r="84" spans="2:5" ht="15" customHeight="1" x14ac:dyDescent="0.2">
      <c r="B84" s="348" t="s">
        <v>168</v>
      </c>
      <c r="C84" s="349"/>
      <c r="D84" s="349"/>
      <c r="E84" s="49">
        <v>550</v>
      </c>
    </row>
    <row r="85" spans="2:5" ht="15" customHeight="1" x14ac:dyDescent="0.2">
      <c r="B85" s="348" t="s">
        <v>169</v>
      </c>
      <c r="C85" s="349"/>
      <c r="D85" s="349"/>
      <c r="E85" s="49">
        <v>1550</v>
      </c>
    </row>
    <row r="86" spans="2:5" ht="15" customHeight="1" x14ac:dyDescent="0.2">
      <c r="B86" s="348" t="s">
        <v>170</v>
      </c>
      <c r="C86" s="349"/>
      <c r="D86" s="349"/>
      <c r="E86" s="49">
        <v>100</v>
      </c>
    </row>
    <row r="87" spans="2:5" ht="15" customHeight="1" x14ac:dyDescent="0.2">
      <c r="B87" s="348" t="s">
        <v>171</v>
      </c>
      <c r="C87" s="349"/>
      <c r="D87" s="349"/>
      <c r="E87" s="49">
        <v>1550</v>
      </c>
    </row>
    <row r="88" spans="2:5" ht="15" customHeight="1" x14ac:dyDescent="0.2">
      <c r="B88" s="348" t="s">
        <v>172</v>
      </c>
      <c r="C88" s="349"/>
      <c r="D88" s="349"/>
      <c r="E88" s="49">
        <v>100</v>
      </c>
    </row>
    <row r="89" spans="2:5" ht="15" customHeight="1" x14ac:dyDescent="0.2">
      <c r="B89" s="348" t="s">
        <v>173</v>
      </c>
      <c r="C89" s="349"/>
      <c r="D89" s="349"/>
      <c r="E89" s="49">
        <v>100</v>
      </c>
    </row>
    <row r="90" spans="2:5" ht="15" customHeight="1" x14ac:dyDescent="0.2">
      <c r="B90" s="348" t="s">
        <v>831</v>
      </c>
      <c r="C90" s="349"/>
      <c r="D90" s="349"/>
      <c r="E90" s="49">
        <v>550</v>
      </c>
    </row>
    <row r="91" spans="2:5" x14ac:dyDescent="0.2">
      <c r="B91" s="12"/>
      <c r="C91" s="12"/>
      <c r="D91" s="2"/>
      <c r="E91" s="13"/>
    </row>
    <row r="92" spans="2:5" ht="30" customHeight="1" thickBot="1" x14ac:dyDescent="0.25">
      <c r="B92" s="33" t="s">
        <v>13</v>
      </c>
      <c r="C92" s="33" t="s">
        <v>14</v>
      </c>
      <c r="D92" s="34" t="s">
        <v>15</v>
      </c>
      <c r="E92" s="35" t="s">
        <v>16</v>
      </c>
    </row>
    <row r="93" spans="2:5" ht="29.25" customHeight="1" thickTop="1" x14ac:dyDescent="0.2">
      <c r="B93" s="36" t="s">
        <v>747</v>
      </c>
      <c r="C93" s="37"/>
      <c r="D93" s="38" t="s">
        <v>174</v>
      </c>
      <c r="E93" s="39">
        <f>SUM(E94:E99)</f>
        <v>1618</v>
      </c>
    </row>
    <row r="94" spans="2:5" ht="15" customHeight="1" x14ac:dyDescent="0.2">
      <c r="B94" s="32"/>
      <c r="C94" s="31" t="s">
        <v>119</v>
      </c>
      <c r="D94" s="40" t="s">
        <v>120</v>
      </c>
      <c r="E94" s="41">
        <v>50</v>
      </c>
    </row>
    <row r="95" spans="2:5" ht="15" customHeight="1" x14ac:dyDescent="0.2">
      <c r="B95" s="32"/>
      <c r="C95" s="31" t="s">
        <v>121</v>
      </c>
      <c r="D95" s="40" t="s">
        <v>122</v>
      </c>
      <c r="E95" s="41">
        <v>250</v>
      </c>
    </row>
    <row r="96" spans="2:5" ht="15" customHeight="1" x14ac:dyDescent="0.2">
      <c r="B96" s="32"/>
      <c r="C96" s="31" t="s">
        <v>144</v>
      </c>
      <c r="D96" s="40" t="s">
        <v>145</v>
      </c>
      <c r="E96" s="41">
        <v>250</v>
      </c>
    </row>
    <row r="97" spans="2:5" ht="15" customHeight="1" x14ac:dyDescent="0.2">
      <c r="B97" s="32"/>
      <c r="C97" s="31" t="s">
        <v>123</v>
      </c>
      <c r="D97" s="40" t="s">
        <v>124</v>
      </c>
      <c r="E97" s="41">
        <v>230</v>
      </c>
    </row>
    <row r="98" spans="2:5" ht="15" customHeight="1" x14ac:dyDescent="0.2">
      <c r="B98" s="32"/>
      <c r="C98" s="31" t="s">
        <v>146</v>
      </c>
      <c r="D98" s="40" t="s">
        <v>147</v>
      </c>
      <c r="E98" s="41">
        <v>20</v>
      </c>
    </row>
    <row r="99" spans="2:5" ht="15" customHeight="1" x14ac:dyDescent="0.2">
      <c r="B99" s="32"/>
      <c r="C99" s="31" t="s">
        <v>175</v>
      </c>
      <c r="D99" s="40" t="s">
        <v>176</v>
      </c>
      <c r="E99" s="41">
        <v>818</v>
      </c>
    </row>
    <row r="100" spans="2:5" ht="15" customHeight="1" x14ac:dyDescent="0.2">
      <c r="B100" s="346" t="s">
        <v>177</v>
      </c>
      <c r="C100" s="347"/>
      <c r="D100" s="347"/>
      <c r="E100" s="50">
        <v>800</v>
      </c>
    </row>
    <row r="101" spans="2:5" ht="15" customHeight="1" x14ac:dyDescent="0.2">
      <c r="B101" s="348" t="s">
        <v>178</v>
      </c>
      <c r="C101" s="349"/>
      <c r="D101" s="349"/>
      <c r="E101" s="49">
        <v>818</v>
      </c>
    </row>
    <row r="102" spans="2:5" x14ac:dyDescent="0.2">
      <c r="B102" s="12"/>
      <c r="C102" s="12"/>
      <c r="D102" s="2"/>
      <c r="E102" s="13"/>
    </row>
    <row r="103" spans="2:5" ht="30" customHeight="1" thickBot="1" x14ac:dyDescent="0.25">
      <c r="B103" s="33" t="s">
        <v>13</v>
      </c>
      <c r="C103" s="33" t="s">
        <v>14</v>
      </c>
      <c r="D103" s="34" t="s">
        <v>15</v>
      </c>
      <c r="E103" s="35" t="s">
        <v>16</v>
      </c>
    </row>
    <row r="104" spans="2:5" ht="29.25" customHeight="1" thickTop="1" x14ac:dyDescent="0.2">
      <c r="B104" s="36" t="s">
        <v>748</v>
      </c>
      <c r="C104" s="37"/>
      <c r="D104" s="38" t="s">
        <v>832</v>
      </c>
      <c r="E104" s="39">
        <f>SUM(E105:E105)</f>
        <v>400</v>
      </c>
    </row>
    <row r="105" spans="2:5" ht="15" customHeight="1" x14ac:dyDescent="0.2">
      <c r="B105" s="32"/>
      <c r="C105" s="31" t="s">
        <v>102</v>
      </c>
      <c r="D105" s="40" t="s">
        <v>103</v>
      </c>
      <c r="E105" s="41">
        <v>400</v>
      </c>
    </row>
    <row r="106" spans="2:5" ht="15" customHeight="1" x14ac:dyDescent="0.2">
      <c r="B106" s="346" t="s">
        <v>179</v>
      </c>
      <c r="C106" s="347"/>
      <c r="D106" s="347"/>
      <c r="E106" s="50">
        <v>400</v>
      </c>
    </row>
    <row r="107" spans="2:5" x14ac:dyDescent="0.2">
      <c r="B107" s="12"/>
      <c r="C107" s="12"/>
      <c r="D107" s="2"/>
      <c r="E107" s="13"/>
    </row>
    <row r="108" spans="2:5" ht="30" customHeight="1" thickBot="1" x14ac:dyDescent="0.25">
      <c r="B108" s="33" t="s">
        <v>13</v>
      </c>
      <c r="C108" s="33" t="s">
        <v>14</v>
      </c>
      <c r="D108" s="34" t="s">
        <v>15</v>
      </c>
      <c r="E108" s="35" t="s">
        <v>16</v>
      </c>
    </row>
    <row r="109" spans="2:5" ht="21" customHeight="1" thickTop="1" x14ac:dyDescent="0.2">
      <c r="B109" s="36" t="s">
        <v>39</v>
      </c>
      <c r="C109" s="37"/>
      <c r="D109" s="38" t="s">
        <v>180</v>
      </c>
      <c r="E109" s="39">
        <f>SUM(E110:E110)</f>
        <v>613900</v>
      </c>
    </row>
    <row r="110" spans="2:5" ht="15" customHeight="1" x14ac:dyDescent="0.2">
      <c r="B110" s="32"/>
      <c r="C110" s="31" t="s">
        <v>111</v>
      </c>
      <c r="D110" s="40" t="s">
        <v>112</v>
      </c>
      <c r="E110" s="41">
        <v>613900</v>
      </c>
    </row>
    <row r="111" spans="2:5" ht="27.75" customHeight="1" x14ac:dyDescent="0.2">
      <c r="B111" s="346" t="s">
        <v>181</v>
      </c>
      <c r="C111" s="347"/>
      <c r="D111" s="347"/>
      <c r="E111" s="50">
        <v>50000</v>
      </c>
    </row>
    <row r="112" spans="2:5" ht="27.75" customHeight="1" x14ac:dyDescent="0.2">
      <c r="B112" s="348" t="s">
        <v>182</v>
      </c>
      <c r="C112" s="349"/>
      <c r="D112" s="349"/>
      <c r="E112" s="49">
        <v>563900</v>
      </c>
    </row>
    <row r="113" spans="2:5" x14ac:dyDescent="0.2">
      <c r="B113" s="12"/>
      <c r="C113" s="12"/>
      <c r="D113" s="2"/>
      <c r="E113" s="13"/>
    </row>
    <row r="114" spans="2:5" ht="30" customHeight="1" thickBot="1" x14ac:dyDescent="0.25">
      <c r="B114" s="33" t="s">
        <v>13</v>
      </c>
      <c r="C114" s="33" t="s">
        <v>14</v>
      </c>
      <c r="D114" s="34" t="s">
        <v>15</v>
      </c>
      <c r="E114" s="35" t="s">
        <v>16</v>
      </c>
    </row>
    <row r="115" spans="2:5" ht="21" customHeight="1" thickTop="1" x14ac:dyDescent="0.2">
      <c r="B115" s="36" t="s">
        <v>749</v>
      </c>
      <c r="C115" s="37"/>
      <c r="D115" s="38" t="s">
        <v>183</v>
      </c>
      <c r="E115" s="39">
        <f>SUM(E116:E118)</f>
        <v>591391</v>
      </c>
    </row>
    <row r="116" spans="2:5" ht="15" customHeight="1" x14ac:dyDescent="0.2">
      <c r="B116" s="32"/>
      <c r="C116" s="31" t="s">
        <v>136</v>
      </c>
      <c r="D116" s="40" t="s">
        <v>137</v>
      </c>
      <c r="E116" s="41">
        <v>500</v>
      </c>
    </row>
    <row r="117" spans="2:5" ht="15" customHeight="1" x14ac:dyDescent="0.2">
      <c r="B117" s="32"/>
      <c r="C117" s="31" t="s">
        <v>121</v>
      </c>
      <c r="D117" s="40" t="s">
        <v>122</v>
      </c>
      <c r="E117" s="41">
        <v>968</v>
      </c>
    </row>
    <row r="118" spans="2:5" ht="15" customHeight="1" x14ac:dyDescent="0.2">
      <c r="B118" s="32"/>
      <c r="C118" s="31" t="s">
        <v>184</v>
      </c>
      <c r="D118" s="40" t="s">
        <v>185</v>
      </c>
      <c r="E118" s="41">
        <v>589923</v>
      </c>
    </row>
    <row r="119" spans="2:5" ht="15" customHeight="1" x14ac:dyDescent="0.2">
      <c r="B119" s="346" t="s">
        <v>186</v>
      </c>
      <c r="C119" s="347"/>
      <c r="D119" s="347"/>
      <c r="E119" s="50">
        <v>589923</v>
      </c>
    </row>
    <row r="120" spans="2:5" ht="15" customHeight="1" x14ac:dyDescent="0.2">
      <c r="B120" s="348" t="s">
        <v>187</v>
      </c>
      <c r="C120" s="349"/>
      <c r="D120" s="349"/>
      <c r="E120" s="49">
        <v>1468</v>
      </c>
    </row>
    <row r="121" spans="2:5" x14ac:dyDescent="0.2">
      <c r="B121" s="12"/>
      <c r="C121" s="12"/>
      <c r="D121" s="2"/>
      <c r="E121" s="13"/>
    </row>
    <row r="122" spans="2:5" ht="30" customHeight="1" thickBot="1" x14ac:dyDescent="0.25">
      <c r="B122" s="33" t="s">
        <v>13</v>
      </c>
      <c r="C122" s="33" t="s">
        <v>14</v>
      </c>
      <c r="D122" s="34" t="s">
        <v>15</v>
      </c>
      <c r="E122" s="35" t="s">
        <v>16</v>
      </c>
    </row>
    <row r="123" spans="2:5" ht="21" customHeight="1" thickTop="1" x14ac:dyDescent="0.2">
      <c r="B123" s="36" t="s">
        <v>750</v>
      </c>
      <c r="C123" s="37"/>
      <c r="D123" s="38" t="s">
        <v>188</v>
      </c>
      <c r="E123" s="39">
        <f>SUM(E124:E124)</f>
        <v>1000</v>
      </c>
    </row>
    <row r="124" spans="2:5" ht="15" customHeight="1" x14ac:dyDescent="0.2">
      <c r="B124" s="32"/>
      <c r="C124" s="31" t="s">
        <v>189</v>
      </c>
      <c r="D124" s="40" t="s">
        <v>190</v>
      </c>
      <c r="E124" s="41">
        <v>1000</v>
      </c>
    </row>
    <row r="125" spans="2:5" ht="15" customHeight="1" x14ac:dyDescent="0.2">
      <c r="B125" s="346" t="s">
        <v>188</v>
      </c>
      <c r="C125" s="347"/>
      <c r="D125" s="347"/>
      <c r="E125" s="50">
        <v>1000</v>
      </c>
    </row>
    <row r="126" spans="2:5" x14ac:dyDescent="0.2">
      <c r="B126" s="12"/>
      <c r="C126" s="12"/>
      <c r="D126" s="2"/>
      <c r="E126" s="13"/>
    </row>
    <row r="127" spans="2:5" ht="30" customHeight="1" thickBot="1" x14ac:dyDescent="0.25">
      <c r="B127" s="33" t="s">
        <v>13</v>
      </c>
      <c r="C127" s="33" t="s">
        <v>14</v>
      </c>
      <c r="D127" s="34" t="s">
        <v>15</v>
      </c>
      <c r="E127" s="35" t="s">
        <v>16</v>
      </c>
    </row>
    <row r="128" spans="2:5" ht="21" customHeight="1" thickTop="1" x14ac:dyDescent="0.2">
      <c r="B128" s="36" t="s">
        <v>751</v>
      </c>
      <c r="C128" s="37"/>
      <c r="D128" s="38" t="s">
        <v>191</v>
      </c>
      <c r="E128" s="39">
        <f>SUM(E129:E129)</f>
        <v>8200</v>
      </c>
    </row>
    <row r="129" spans="2:5" ht="15" customHeight="1" x14ac:dyDescent="0.2">
      <c r="B129" s="32"/>
      <c r="C129" s="31" t="s">
        <v>121</v>
      </c>
      <c r="D129" s="40" t="s">
        <v>122</v>
      </c>
      <c r="E129" s="41">
        <v>8200</v>
      </c>
    </row>
    <row r="130" spans="2:5" ht="15" customHeight="1" x14ac:dyDescent="0.2">
      <c r="B130" s="346" t="s">
        <v>192</v>
      </c>
      <c r="C130" s="347"/>
      <c r="D130" s="347"/>
      <c r="E130" s="50">
        <v>8200</v>
      </c>
    </row>
    <row r="131" spans="2:5" x14ac:dyDescent="0.2">
      <c r="B131" s="12"/>
      <c r="C131" s="12"/>
      <c r="D131" s="2"/>
      <c r="E131" s="13"/>
    </row>
    <row r="132" spans="2:5" ht="30" customHeight="1" thickBot="1" x14ac:dyDescent="0.25">
      <c r="B132" s="33" t="s">
        <v>13</v>
      </c>
      <c r="C132" s="33" t="s">
        <v>14</v>
      </c>
      <c r="D132" s="34" t="s">
        <v>15</v>
      </c>
      <c r="E132" s="35" t="s">
        <v>16</v>
      </c>
    </row>
    <row r="133" spans="2:5" ht="21" customHeight="1" thickTop="1" x14ac:dyDescent="0.2">
      <c r="B133" s="36" t="s">
        <v>752</v>
      </c>
      <c r="C133" s="37"/>
      <c r="D133" s="38" t="s">
        <v>193</v>
      </c>
      <c r="E133" s="39">
        <f>SUM(E134:E135)</f>
        <v>894234</v>
      </c>
    </row>
    <row r="134" spans="2:5" ht="15" customHeight="1" x14ac:dyDescent="0.2">
      <c r="B134" s="32"/>
      <c r="C134" s="31" t="s">
        <v>194</v>
      </c>
      <c r="D134" s="40" t="s">
        <v>195</v>
      </c>
      <c r="E134" s="41">
        <v>500</v>
      </c>
    </row>
    <row r="135" spans="2:5" ht="15" customHeight="1" x14ac:dyDescent="0.2">
      <c r="B135" s="32"/>
      <c r="C135" s="31" t="s">
        <v>184</v>
      </c>
      <c r="D135" s="40" t="s">
        <v>185</v>
      </c>
      <c r="E135" s="41">
        <v>893734</v>
      </c>
    </row>
    <row r="136" spans="2:5" ht="15" customHeight="1" x14ac:dyDescent="0.2">
      <c r="B136" s="346" t="s">
        <v>196</v>
      </c>
      <c r="C136" s="347"/>
      <c r="D136" s="347"/>
      <c r="E136" s="50">
        <v>894234</v>
      </c>
    </row>
    <row r="137" spans="2:5" x14ac:dyDescent="0.2">
      <c r="B137" s="12"/>
      <c r="C137" s="12"/>
      <c r="D137" s="2"/>
      <c r="E137" s="13"/>
    </row>
    <row r="138" spans="2:5" ht="30" customHeight="1" thickBot="1" x14ac:dyDescent="0.25">
      <c r="B138" s="33" t="s">
        <v>13</v>
      </c>
      <c r="C138" s="33" t="s">
        <v>14</v>
      </c>
      <c r="D138" s="34" t="s">
        <v>15</v>
      </c>
      <c r="E138" s="35" t="s">
        <v>16</v>
      </c>
    </row>
    <row r="139" spans="2:5" ht="21" customHeight="1" thickTop="1" x14ac:dyDescent="0.2">
      <c r="B139" s="36" t="s">
        <v>741</v>
      </c>
      <c r="C139" s="37"/>
      <c r="D139" s="38" t="s">
        <v>41</v>
      </c>
      <c r="E139" s="39">
        <f>SUM(E140:E140)</f>
        <v>43000</v>
      </c>
    </row>
    <row r="140" spans="2:5" ht="27.75" customHeight="1" x14ac:dyDescent="0.2">
      <c r="B140" s="32"/>
      <c r="C140" s="31" t="s">
        <v>148</v>
      </c>
      <c r="D140" s="40" t="s">
        <v>149</v>
      </c>
      <c r="E140" s="41">
        <v>43000</v>
      </c>
    </row>
    <row r="141" spans="2:5" ht="15" customHeight="1" x14ac:dyDescent="0.2">
      <c r="B141" s="346" t="s">
        <v>197</v>
      </c>
      <c r="C141" s="347"/>
      <c r="D141" s="347"/>
      <c r="E141" s="50">
        <v>43000</v>
      </c>
    </row>
    <row r="142" spans="2:5" x14ac:dyDescent="0.2">
      <c r="B142" s="12"/>
      <c r="C142" s="12"/>
      <c r="D142" s="2"/>
      <c r="E142" s="13"/>
    </row>
    <row r="143" spans="2:5" ht="30" customHeight="1" thickBot="1" x14ac:dyDescent="0.25">
      <c r="B143" s="33" t="s">
        <v>13</v>
      </c>
      <c r="C143" s="33" t="s">
        <v>14</v>
      </c>
      <c r="D143" s="34" t="s">
        <v>15</v>
      </c>
      <c r="E143" s="35" t="s">
        <v>16</v>
      </c>
    </row>
    <row r="144" spans="2:5" ht="21" customHeight="1" thickTop="1" x14ac:dyDescent="0.2">
      <c r="B144" s="36" t="s">
        <v>753</v>
      </c>
      <c r="C144" s="37"/>
      <c r="D144" s="38" t="s">
        <v>198</v>
      </c>
      <c r="E144" s="39">
        <f>SUM(E145:E145)</f>
        <v>5500</v>
      </c>
    </row>
    <row r="145" spans="2:5" ht="27.75" customHeight="1" x14ac:dyDescent="0.2">
      <c r="B145" s="32"/>
      <c r="C145" s="31" t="s">
        <v>148</v>
      </c>
      <c r="D145" s="40" t="s">
        <v>149</v>
      </c>
      <c r="E145" s="41">
        <v>5500</v>
      </c>
    </row>
    <row r="146" spans="2:5" ht="15" customHeight="1" x14ac:dyDescent="0.2">
      <c r="B146" s="350" t="s">
        <v>863</v>
      </c>
      <c r="C146" s="351"/>
      <c r="D146" s="351"/>
      <c r="E146" s="50">
        <v>5500</v>
      </c>
    </row>
    <row r="147" spans="2:5" x14ac:dyDescent="0.2">
      <c r="B147" s="12"/>
      <c r="C147" s="12"/>
      <c r="D147" s="2"/>
      <c r="E147" s="13"/>
    </row>
    <row r="148" spans="2:5" ht="30" customHeight="1" thickBot="1" x14ac:dyDescent="0.25">
      <c r="B148" s="33" t="s">
        <v>13</v>
      </c>
      <c r="C148" s="33" t="s">
        <v>14</v>
      </c>
      <c r="D148" s="34" t="s">
        <v>15</v>
      </c>
      <c r="E148" s="35" t="s">
        <v>16</v>
      </c>
    </row>
    <row r="149" spans="2:5" ht="21" customHeight="1" thickTop="1" x14ac:dyDescent="0.2">
      <c r="B149" s="36" t="s">
        <v>754</v>
      </c>
      <c r="C149" s="37"/>
      <c r="D149" s="38" t="s">
        <v>199</v>
      </c>
      <c r="E149" s="39">
        <f>SUM(E150:E152)</f>
        <v>3416</v>
      </c>
    </row>
    <row r="150" spans="2:5" ht="27.75" customHeight="1" x14ac:dyDescent="0.2">
      <c r="B150" s="32"/>
      <c r="C150" s="31" t="s">
        <v>140</v>
      </c>
      <c r="D150" s="40" t="s">
        <v>828</v>
      </c>
      <c r="E150" s="41">
        <v>15</v>
      </c>
    </row>
    <row r="151" spans="2:5" ht="15" customHeight="1" x14ac:dyDescent="0.2">
      <c r="B151" s="32"/>
      <c r="C151" s="31" t="s">
        <v>121</v>
      </c>
      <c r="D151" s="40" t="s">
        <v>122</v>
      </c>
      <c r="E151" s="41">
        <v>3201</v>
      </c>
    </row>
    <row r="152" spans="2:5" ht="15" customHeight="1" x14ac:dyDescent="0.2">
      <c r="B152" s="32"/>
      <c r="C152" s="31" t="s">
        <v>102</v>
      </c>
      <c r="D152" s="40" t="s">
        <v>103</v>
      </c>
      <c r="E152" s="41">
        <v>200</v>
      </c>
    </row>
    <row r="153" spans="2:5" ht="15" customHeight="1" x14ac:dyDescent="0.2">
      <c r="B153" s="346" t="s">
        <v>200</v>
      </c>
      <c r="C153" s="347"/>
      <c r="D153" s="347"/>
      <c r="E153" s="50">
        <v>15</v>
      </c>
    </row>
    <row r="154" spans="2:5" ht="15" customHeight="1" x14ac:dyDescent="0.2">
      <c r="B154" s="348" t="s">
        <v>201</v>
      </c>
      <c r="C154" s="349"/>
      <c r="D154" s="349"/>
      <c r="E154" s="49">
        <v>200</v>
      </c>
    </row>
    <row r="155" spans="2:5" ht="15" customHeight="1" x14ac:dyDescent="0.2">
      <c r="B155" s="348" t="s">
        <v>202</v>
      </c>
      <c r="C155" s="349"/>
      <c r="D155" s="349"/>
      <c r="E155" s="49">
        <v>1000</v>
      </c>
    </row>
    <row r="156" spans="2:5" ht="15" customHeight="1" x14ac:dyDescent="0.2">
      <c r="B156" s="348" t="s">
        <v>187</v>
      </c>
      <c r="C156" s="349"/>
      <c r="D156" s="349"/>
      <c r="E156" s="49">
        <v>201</v>
      </c>
    </row>
    <row r="157" spans="2:5" ht="15" customHeight="1" x14ac:dyDescent="0.2">
      <c r="B157" s="348" t="s">
        <v>203</v>
      </c>
      <c r="C157" s="349"/>
      <c r="D157" s="349"/>
      <c r="E157" s="49">
        <v>1000</v>
      </c>
    </row>
    <row r="158" spans="2:5" ht="41.25" customHeight="1" x14ac:dyDescent="0.2">
      <c r="B158" s="352" t="s">
        <v>864</v>
      </c>
      <c r="C158" s="353"/>
      <c r="D158" s="353"/>
      <c r="E158" s="49">
        <v>1000</v>
      </c>
    </row>
    <row r="159" spans="2:5" s="67" customFormat="1" x14ac:dyDescent="0.2">
      <c r="B159" s="72"/>
      <c r="C159" s="72"/>
      <c r="D159" s="72"/>
      <c r="E159" s="73"/>
    </row>
    <row r="160" spans="2:5" s="67" customFormat="1" x14ac:dyDescent="0.2">
      <c r="B160" s="72"/>
      <c r="C160" s="72"/>
      <c r="D160" s="72"/>
      <c r="E160" s="73"/>
    </row>
    <row r="161" spans="2:5" s="67" customFormat="1" x14ac:dyDescent="0.2">
      <c r="B161" s="72"/>
      <c r="C161" s="72"/>
      <c r="D161" s="72"/>
      <c r="E161" s="73"/>
    </row>
    <row r="162" spans="2:5" s="67" customFormat="1" ht="15" customHeight="1" x14ac:dyDescent="0.2">
      <c r="B162" s="68" t="s">
        <v>869</v>
      </c>
      <c r="C162" s="69"/>
      <c r="D162" s="69"/>
      <c r="E162" s="70"/>
    </row>
    <row r="163" spans="2:5" s="67" customFormat="1" x14ac:dyDescent="0.2">
      <c r="B163" s="72"/>
      <c r="C163" s="72"/>
      <c r="D163" s="72"/>
      <c r="E163" s="73"/>
    </row>
    <row r="164" spans="2:5" x14ac:dyDescent="0.2">
      <c r="B164" s="12"/>
      <c r="C164" s="12"/>
      <c r="D164" s="2"/>
      <c r="E164" s="13"/>
    </row>
    <row r="165" spans="2:5" ht="30" customHeight="1" thickBot="1" x14ac:dyDescent="0.25">
      <c r="B165" s="33" t="s">
        <v>13</v>
      </c>
      <c r="C165" s="33" t="s">
        <v>14</v>
      </c>
      <c r="D165" s="34" t="s">
        <v>15</v>
      </c>
      <c r="E165" s="35" t="s">
        <v>16</v>
      </c>
    </row>
    <row r="166" spans="2:5" ht="29.25" customHeight="1" thickTop="1" x14ac:dyDescent="0.2">
      <c r="B166" s="36" t="s">
        <v>77</v>
      </c>
      <c r="C166" s="37"/>
      <c r="D166" s="38" t="s">
        <v>204</v>
      </c>
      <c r="E166" s="39">
        <f>SUM(E167:E167)</f>
        <v>2624</v>
      </c>
    </row>
    <row r="167" spans="2:5" ht="15" customHeight="1" x14ac:dyDescent="0.2">
      <c r="B167" s="32"/>
      <c r="C167" s="31" t="s">
        <v>111</v>
      </c>
      <c r="D167" s="40" t="s">
        <v>112</v>
      </c>
      <c r="E167" s="41">
        <v>2624</v>
      </c>
    </row>
    <row r="168" spans="2:5" ht="15" customHeight="1" x14ac:dyDescent="0.2">
      <c r="B168" s="346" t="s">
        <v>205</v>
      </c>
      <c r="C168" s="347"/>
      <c r="D168" s="347"/>
      <c r="E168" s="50">
        <v>2624</v>
      </c>
    </row>
    <row r="169" spans="2:5" x14ac:dyDescent="0.2">
      <c r="B169" s="12"/>
      <c r="C169" s="12"/>
      <c r="D169" s="2"/>
      <c r="E169" s="13"/>
    </row>
    <row r="170" spans="2:5" ht="30" customHeight="1" thickBot="1" x14ac:dyDescent="0.25">
      <c r="B170" s="33" t="s">
        <v>13</v>
      </c>
      <c r="C170" s="33" t="s">
        <v>14</v>
      </c>
      <c r="D170" s="34" t="s">
        <v>15</v>
      </c>
      <c r="E170" s="35" t="s">
        <v>16</v>
      </c>
    </row>
    <row r="171" spans="2:5" ht="21" customHeight="1" thickTop="1" x14ac:dyDescent="0.2">
      <c r="B171" s="36" t="s">
        <v>755</v>
      </c>
      <c r="C171" s="37"/>
      <c r="D171" s="38" t="s">
        <v>206</v>
      </c>
      <c r="E171" s="39">
        <f>SUM(E172:E172)</f>
        <v>548</v>
      </c>
    </row>
    <row r="172" spans="2:5" ht="15" customHeight="1" x14ac:dyDescent="0.2">
      <c r="B172" s="32"/>
      <c r="C172" s="31" t="s">
        <v>111</v>
      </c>
      <c r="D172" s="40" t="s">
        <v>112</v>
      </c>
      <c r="E172" s="41">
        <v>548</v>
      </c>
    </row>
    <row r="173" spans="2:5" ht="15" customHeight="1" x14ac:dyDescent="0.2">
      <c r="B173" s="346" t="s">
        <v>205</v>
      </c>
      <c r="C173" s="347"/>
      <c r="D173" s="347"/>
      <c r="E173" s="50">
        <v>548</v>
      </c>
    </row>
    <row r="174" spans="2:5" x14ac:dyDescent="0.2">
      <c r="B174" s="12"/>
      <c r="C174" s="12"/>
      <c r="D174" s="2"/>
      <c r="E174" s="13"/>
    </row>
    <row r="175" spans="2:5" ht="30" customHeight="1" thickBot="1" x14ac:dyDescent="0.25">
      <c r="B175" s="33" t="s">
        <v>13</v>
      </c>
      <c r="C175" s="33" t="s">
        <v>14</v>
      </c>
      <c r="D175" s="34" t="s">
        <v>15</v>
      </c>
      <c r="E175" s="35" t="s">
        <v>16</v>
      </c>
    </row>
    <row r="176" spans="2:5" ht="29.25" customHeight="1" thickTop="1" x14ac:dyDescent="0.2">
      <c r="B176" s="36" t="s">
        <v>756</v>
      </c>
      <c r="C176" s="37"/>
      <c r="D176" s="38" t="s">
        <v>207</v>
      </c>
      <c r="E176" s="39">
        <f>SUM(E177:E177)</f>
        <v>22255</v>
      </c>
    </row>
    <row r="177" spans="2:5" ht="15" customHeight="1" x14ac:dyDescent="0.2">
      <c r="B177" s="32"/>
      <c r="C177" s="31" t="s">
        <v>111</v>
      </c>
      <c r="D177" s="40" t="s">
        <v>112</v>
      </c>
      <c r="E177" s="41">
        <v>22255</v>
      </c>
    </row>
    <row r="178" spans="2:5" ht="15" customHeight="1" x14ac:dyDescent="0.2">
      <c r="B178" s="346" t="s">
        <v>208</v>
      </c>
      <c r="C178" s="347"/>
      <c r="D178" s="347"/>
      <c r="E178" s="50">
        <v>1200</v>
      </c>
    </row>
    <row r="179" spans="2:5" ht="15" customHeight="1" x14ac:dyDescent="0.2">
      <c r="B179" s="348" t="s">
        <v>205</v>
      </c>
      <c r="C179" s="349"/>
      <c r="D179" s="349"/>
      <c r="E179" s="49">
        <v>21055</v>
      </c>
    </row>
    <row r="180" spans="2:5" x14ac:dyDescent="0.2">
      <c r="B180" s="12"/>
      <c r="C180" s="12"/>
      <c r="D180" s="2"/>
      <c r="E180" s="13"/>
    </row>
    <row r="181" spans="2:5" ht="30" customHeight="1" thickBot="1" x14ac:dyDescent="0.25">
      <c r="B181" s="33" t="s">
        <v>13</v>
      </c>
      <c r="C181" s="33" t="s">
        <v>14</v>
      </c>
      <c r="D181" s="34" t="s">
        <v>15</v>
      </c>
      <c r="E181" s="35" t="s">
        <v>16</v>
      </c>
    </row>
    <row r="182" spans="2:5" ht="21" customHeight="1" thickTop="1" x14ac:dyDescent="0.2">
      <c r="B182" s="36" t="s">
        <v>739</v>
      </c>
      <c r="C182" s="37"/>
      <c r="D182" s="38" t="s">
        <v>47</v>
      </c>
      <c r="E182" s="39">
        <f>SUM(E183:E184)</f>
        <v>45025</v>
      </c>
    </row>
    <row r="183" spans="2:5" ht="15" customHeight="1" x14ac:dyDescent="0.2">
      <c r="B183" s="32"/>
      <c r="C183" s="31" t="s">
        <v>121</v>
      </c>
      <c r="D183" s="40" t="s">
        <v>122</v>
      </c>
      <c r="E183" s="41">
        <v>200</v>
      </c>
    </row>
    <row r="184" spans="2:5" ht="15" customHeight="1" x14ac:dyDescent="0.2">
      <c r="B184" s="32"/>
      <c r="C184" s="31" t="s">
        <v>111</v>
      </c>
      <c r="D184" s="40" t="s">
        <v>112</v>
      </c>
      <c r="E184" s="41">
        <v>44825</v>
      </c>
    </row>
    <row r="185" spans="2:5" ht="15" customHeight="1" x14ac:dyDescent="0.2">
      <c r="B185" s="346" t="s">
        <v>209</v>
      </c>
      <c r="C185" s="347"/>
      <c r="D185" s="347"/>
      <c r="E185" s="50">
        <v>200</v>
      </c>
    </row>
    <row r="186" spans="2:5" ht="15" customHeight="1" x14ac:dyDescent="0.2">
      <c r="B186" s="348" t="s">
        <v>210</v>
      </c>
      <c r="C186" s="349"/>
      <c r="D186" s="349"/>
      <c r="E186" s="49">
        <v>300</v>
      </c>
    </row>
    <row r="187" spans="2:5" ht="27.75" customHeight="1" x14ac:dyDescent="0.2">
      <c r="B187" s="348" t="s">
        <v>211</v>
      </c>
      <c r="C187" s="349"/>
      <c r="D187" s="349"/>
      <c r="E187" s="49">
        <v>850</v>
      </c>
    </row>
    <row r="188" spans="2:5" ht="15" customHeight="1" x14ac:dyDescent="0.2">
      <c r="B188" s="348" t="s">
        <v>205</v>
      </c>
      <c r="C188" s="349"/>
      <c r="D188" s="349"/>
      <c r="E188" s="49">
        <v>43675</v>
      </c>
    </row>
    <row r="189" spans="2:5" x14ac:dyDescent="0.2">
      <c r="B189" s="12"/>
      <c r="C189" s="12"/>
      <c r="D189" s="2"/>
      <c r="E189" s="13"/>
    </row>
    <row r="190" spans="2:5" ht="30" customHeight="1" thickBot="1" x14ac:dyDescent="0.25">
      <c r="B190" s="33" t="s">
        <v>13</v>
      </c>
      <c r="C190" s="33" t="s">
        <v>14</v>
      </c>
      <c r="D190" s="34" t="s">
        <v>15</v>
      </c>
      <c r="E190" s="35" t="s">
        <v>16</v>
      </c>
    </row>
    <row r="191" spans="2:5" ht="21" customHeight="1" thickTop="1" x14ac:dyDescent="0.2">
      <c r="B191" s="36" t="s">
        <v>757</v>
      </c>
      <c r="C191" s="37"/>
      <c r="D191" s="38" t="s">
        <v>212</v>
      </c>
      <c r="E191" s="39">
        <f>SUM(E192:E193)</f>
        <v>81476</v>
      </c>
    </row>
    <row r="192" spans="2:5" ht="15" customHeight="1" x14ac:dyDescent="0.2">
      <c r="B192" s="32"/>
      <c r="C192" s="31" t="s">
        <v>121</v>
      </c>
      <c r="D192" s="40" t="s">
        <v>122</v>
      </c>
      <c r="E192" s="41">
        <v>735</v>
      </c>
    </row>
    <row r="193" spans="2:5" ht="15" customHeight="1" x14ac:dyDescent="0.2">
      <c r="B193" s="32"/>
      <c r="C193" s="31" t="s">
        <v>111</v>
      </c>
      <c r="D193" s="40" t="s">
        <v>112</v>
      </c>
      <c r="E193" s="41">
        <v>80741</v>
      </c>
    </row>
    <row r="194" spans="2:5" ht="15" customHeight="1" x14ac:dyDescent="0.2">
      <c r="B194" s="346" t="s">
        <v>213</v>
      </c>
      <c r="C194" s="347"/>
      <c r="D194" s="347"/>
      <c r="E194" s="50">
        <v>100</v>
      </c>
    </row>
    <row r="195" spans="2:5" ht="15" customHeight="1" x14ac:dyDescent="0.2">
      <c r="B195" s="348" t="s">
        <v>214</v>
      </c>
      <c r="C195" s="349"/>
      <c r="D195" s="349"/>
      <c r="E195" s="49">
        <v>200</v>
      </c>
    </row>
    <row r="196" spans="2:5" ht="15" customHeight="1" x14ac:dyDescent="0.2">
      <c r="B196" s="348" t="s">
        <v>215</v>
      </c>
      <c r="C196" s="349"/>
      <c r="D196" s="349"/>
      <c r="E196" s="49">
        <v>35</v>
      </c>
    </row>
    <row r="197" spans="2:5" ht="27.75" customHeight="1" x14ac:dyDescent="0.2">
      <c r="B197" s="352" t="s">
        <v>835</v>
      </c>
      <c r="C197" s="353"/>
      <c r="D197" s="353"/>
      <c r="E197" s="49">
        <v>200</v>
      </c>
    </row>
    <row r="198" spans="2:5" ht="15" customHeight="1" x14ac:dyDescent="0.2">
      <c r="B198" s="348" t="s">
        <v>216</v>
      </c>
      <c r="C198" s="349"/>
      <c r="D198" s="349"/>
      <c r="E198" s="49">
        <v>200</v>
      </c>
    </row>
    <row r="199" spans="2:5" ht="27.75" customHeight="1" x14ac:dyDescent="0.2">
      <c r="B199" s="348" t="s">
        <v>217</v>
      </c>
      <c r="C199" s="349"/>
      <c r="D199" s="349"/>
      <c r="E199" s="49">
        <v>2000</v>
      </c>
    </row>
    <row r="200" spans="2:5" ht="27.75" customHeight="1" x14ac:dyDescent="0.2">
      <c r="B200" s="348" t="s">
        <v>218</v>
      </c>
      <c r="C200" s="349"/>
      <c r="D200" s="349"/>
      <c r="E200" s="49">
        <v>1700</v>
      </c>
    </row>
    <row r="201" spans="2:5" ht="27.75" customHeight="1" x14ac:dyDescent="0.2">
      <c r="B201" s="348" t="s">
        <v>833</v>
      </c>
      <c r="C201" s="349"/>
      <c r="D201" s="349"/>
      <c r="E201" s="49">
        <v>2000</v>
      </c>
    </row>
    <row r="202" spans="2:5" ht="27.75" customHeight="1" x14ac:dyDescent="0.2">
      <c r="B202" s="348" t="s">
        <v>219</v>
      </c>
      <c r="C202" s="349"/>
      <c r="D202" s="349"/>
      <c r="E202" s="49">
        <v>400</v>
      </c>
    </row>
    <row r="203" spans="2:5" ht="27.75" customHeight="1" x14ac:dyDescent="0.2">
      <c r="B203" s="348" t="s">
        <v>834</v>
      </c>
      <c r="C203" s="349"/>
      <c r="D203" s="349"/>
      <c r="E203" s="49">
        <v>1000</v>
      </c>
    </row>
    <row r="204" spans="2:5" ht="15" customHeight="1" x14ac:dyDescent="0.2">
      <c r="B204" s="348" t="s">
        <v>205</v>
      </c>
      <c r="C204" s="349"/>
      <c r="D204" s="349"/>
      <c r="E204" s="49">
        <v>73641</v>
      </c>
    </row>
    <row r="205" spans="2:5" x14ac:dyDescent="0.2">
      <c r="B205" s="12"/>
      <c r="C205" s="12"/>
      <c r="D205" s="2"/>
      <c r="E205" s="13"/>
    </row>
    <row r="206" spans="2:5" ht="30" customHeight="1" thickBot="1" x14ac:dyDescent="0.25">
      <c r="B206" s="33" t="s">
        <v>13</v>
      </c>
      <c r="C206" s="33" t="s">
        <v>14</v>
      </c>
      <c r="D206" s="34" t="s">
        <v>15</v>
      </c>
      <c r="E206" s="35" t="s">
        <v>16</v>
      </c>
    </row>
    <row r="207" spans="2:5" ht="29.25" customHeight="1" thickTop="1" x14ac:dyDescent="0.2">
      <c r="B207" s="36" t="s">
        <v>738</v>
      </c>
      <c r="C207" s="37"/>
      <c r="D207" s="38" t="s">
        <v>50</v>
      </c>
      <c r="E207" s="39">
        <f>SUM(E208:E209)</f>
        <v>81726</v>
      </c>
    </row>
    <row r="208" spans="2:5" ht="15" customHeight="1" x14ac:dyDescent="0.2">
      <c r="B208" s="32"/>
      <c r="C208" s="31" t="s">
        <v>121</v>
      </c>
      <c r="D208" s="40" t="s">
        <v>122</v>
      </c>
      <c r="E208" s="41">
        <v>600</v>
      </c>
    </row>
    <row r="209" spans="2:5" ht="15" customHeight="1" x14ac:dyDescent="0.2">
      <c r="B209" s="32"/>
      <c r="C209" s="31" t="s">
        <v>111</v>
      </c>
      <c r="D209" s="40" t="s">
        <v>112</v>
      </c>
      <c r="E209" s="41">
        <v>81126</v>
      </c>
    </row>
    <row r="210" spans="2:5" ht="15" customHeight="1" x14ac:dyDescent="0.2">
      <c r="B210" s="346" t="s">
        <v>213</v>
      </c>
      <c r="C210" s="347"/>
      <c r="D210" s="347"/>
      <c r="E210" s="50">
        <v>100</v>
      </c>
    </row>
    <row r="211" spans="2:5" ht="15" customHeight="1" x14ac:dyDescent="0.2">
      <c r="B211" s="348" t="s">
        <v>220</v>
      </c>
      <c r="C211" s="349"/>
      <c r="D211" s="349"/>
      <c r="E211" s="49">
        <v>300</v>
      </c>
    </row>
    <row r="212" spans="2:5" ht="15" customHeight="1" x14ac:dyDescent="0.2">
      <c r="B212" s="348" t="s">
        <v>221</v>
      </c>
      <c r="C212" s="349"/>
      <c r="D212" s="349"/>
      <c r="E212" s="49">
        <v>200</v>
      </c>
    </row>
    <row r="213" spans="2:5" ht="15" customHeight="1" x14ac:dyDescent="0.2">
      <c r="B213" s="348" t="s">
        <v>205</v>
      </c>
      <c r="C213" s="349"/>
      <c r="D213" s="349"/>
      <c r="E213" s="49">
        <v>81126</v>
      </c>
    </row>
    <row r="214" spans="2:5" x14ac:dyDescent="0.2">
      <c r="B214" s="12"/>
      <c r="C214" s="12"/>
      <c r="D214" s="2"/>
      <c r="E214" s="13"/>
    </row>
    <row r="215" spans="2:5" ht="30" customHeight="1" thickBot="1" x14ac:dyDescent="0.25">
      <c r="B215" s="33" t="s">
        <v>13</v>
      </c>
      <c r="C215" s="33" t="s">
        <v>14</v>
      </c>
      <c r="D215" s="34" t="s">
        <v>15</v>
      </c>
      <c r="E215" s="35" t="s">
        <v>16</v>
      </c>
    </row>
    <row r="216" spans="2:5" ht="29.25" customHeight="1" thickTop="1" x14ac:dyDescent="0.2">
      <c r="B216" s="36" t="s">
        <v>758</v>
      </c>
      <c r="C216" s="37"/>
      <c r="D216" s="38" t="s">
        <v>222</v>
      </c>
      <c r="E216" s="39">
        <f>SUM(E217:E217)</f>
        <v>9306</v>
      </c>
    </row>
    <row r="217" spans="2:5" ht="15" customHeight="1" x14ac:dyDescent="0.2">
      <c r="B217" s="32"/>
      <c r="C217" s="31" t="s">
        <v>111</v>
      </c>
      <c r="D217" s="40" t="s">
        <v>112</v>
      </c>
      <c r="E217" s="41">
        <v>9306</v>
      </c>
    </row>
    <row r="218" spans="2:5" ht="27.75" customHeight="1" x14ac:dyDescent="0.2">
      <c r="B218" s="346" t="s">
        <v>223</v>
      </c>
      <c r="C218" s="347"/>
      <c r="D218" s="347"/>
      <c r="E218" s="50">
        <v>1350</v>
      </c>
    </row>
    <row r="219" spans="2:5" ht="15" customHeight="1" x14ac:dyDescent="0.2">
      <c r="B219" s="348" t="s">
        <v>205</v>
      </c>
      <c r="C219" s="349"/>
      <c r="D219" s="349"/>
      <c r="E219" s="49">
        <v>7956</v>
      </c>
    </row>
    <row r="220" spans="2:5" x14ac:dyDescent="0.2">
      <c r="B220" s="12"/>
      <c r="C220" s="12"/>
      <c r="D220" s="2"/>
      <c r="E220" s="13"/>
    </row>
    <row r="221" spans="2:5" ht="30" customHeight="1" thickBot="1" x14ac:dyDescent="0.25">
      <c r="B221" s="33" t="s">
        <v>13</v>
      </c>
      <c r="C221" s="33" t="s">
        <v>14</v>
      </c>
      <c r="D221" s="34" t="s">
        <v>15</v>
      </c>
      <c r="E221" s="35" t="s">
        <v>16</v>
      </c>
    </row>
    <row r="222" spans="2:5" ht="29.25" customHeight="1" thickTop="1" x14ac:dyDescent="0.2">
      <c r="B222" s="36" t="s">
        <v>759</v>
      </c>
      <c r="C222" s="37"/>
      <c r="D222" s="38" t="s">
        <v>224</v>
      </c>
      <c r="E222" s="39">
        <f>SUM(E223:E223)</f>
        <v>4694</v>
      </c>
    </row>
    <row r="223" spans="2:5" ht="15" customHeight="1" x14ac:dyDescent="0.2">
      <c r="B223" s="32"/>
      <c r="C223" s="31" t="s">
        <v>111</v>
      </c>
      <c r="D223" s="40" t="s">
        <v>112</v>
      </c>
      <c r="E223" s="41">
        <v>4694</v>
      </c>
    </row>
    <row r="224" spans="2:5" ht="15" customHeight="1" x14ac:dyDescent="0.2">
      <c r="B224" s="346" t="s">
        <v>205</v>
      </c>
      <c r="C224" s="347"/>
      <c r="D224" s="347"/>
      <c r="E224" s="50">
        <v>4694</v>
      </c>
    </row>
    <row r="225" spans="2:5" x14ac:dyDescent="0.2">
      <c r="B225" s="12"/>
      <c r="C225" s="12"/>
      <c r="D225" s="2"/>
      <c r="E225" s="13"/>
    </row>
    <row r="226" spans="2:5" ht="30" customHeight="1" thickBot="1" x14ac:dyDescent="0.25">
      <c r="B226" s="33" t="s">
        <v>13</v>
      </c>
      <c r="C226" s="33" t="s">
        <v>14</v>
      </c>
      <c r="D226" s="34" t="s">
        <v>15</v>
      </c>
      <c r="E226" s="35" t="s">
        <v>16</v>
      </c>
    </row>
    <row r="227" spans="2:5" ht="21" customHeight="1" thickTop="1" x14ac:dyDescent="0.2">
      <c r="B227" s="36" t="s">
        <v>760</v>
      </c>
      <c r="C227" s="37"/>
      <c r="D227" s="38" t="s">
        <v>225</v>
      </c>
      <c r="E227" s="39">
        <f>SUM(E228:E228)</f>
        <v>1729</v>
      </c>
    </row>
    <row r="228" spans="2:5" ht="15" customHeight="1" x14ac:dyDescent="0.2">
      <c r="B228" s="32"/>
      <c r="C228" s="31" t="s">
        <v>111</v>
      </c>
      <c r="D228" s="40" t="s">
        <v>112</v>
      </c>
      <c r="E228" s="41">
        <v>1729</v>
      </c>
    </row>
    <row r="229" spans="2:5" ht="15" customHeight="1" x14ac:dyDescent="0.2">
      <c r="B229" s="346" t="s">
        <v>205</v>
      </c>
      <c r="C229" s="347"/>
      <c r="D229" s="347"/>
      <c r="E229" s="50">
        <v>1729</v>
      </c>
    </row>
    <row r="230" spans="2:5" x14ac:dyDescent="0.2">
      <c r="B230" s="12"/>
      <c r="C230" s="12"/>
      <c r="D230" s="2"/>
      <c r="E230" s="13"/>
    </row>
    <row r="231" spans="2:5" ht="30" customHeight="1" thickBot="1" x14ac:dyDescent="0.25">
      <c r="B231" s="33" t="s">
        <v>13</v>
      </c>
      <c r="C231" s="33" t="s">
        <v>14</v>
      </c>
      <c r="D231" s="34" t="s">
        <v>15</v>
      </c>
      <c r="E231" s="35" t="s">
        <v>16</v>
      </c>
    </row>
    <row r="232" spans="2:5" ht="21" customHeight="1" thickTop="1" x14ac:dyDescent="0.2">
      <c r="B232" s="36" t="s">
        <v>761</v>
      </c>
      <c r="C232" s="37"/>
      <c r="D232" s="38" t="s">
        <v>226</v>
      </c>
      <c r="E232" s="39">
        <f>SUM(E233:E233)</f>
        <v>29749</v>
      </c>
    </row>
    <row r="233" spans="2:5" ht="15" customHeight="1" x14ac:dyDescent="0.2">
      <c r="B233" s="32"/>
      <c r="C233" s="31" t="s">
        <v>111</v>
      </c>
      <c r="D233" s="40" t="s">
        <v>112</v>
      </c>
      <c r="E233" s="41">
        <v>29749</v>
      </c>
    </row>
    <row r="234" spans="2:5" ht="15" customHeight="1" x14ac:dyDescent="0.2">
      <c r="B234" s="346" t="s">
        <v>205</v>
      </c>
      <c r="C234" s="347"/>
      <c r="D234" s="347"/>
      <c r="E234" s="50">
        <v>29749</v>
      </c>
    </row>
    <row r="235" spans="2:5" x14ac:dyDescent="0.2">
      <c r="B235" s="12"/>
      <c r="C235" s="12"/>
      <c r="D235" s="2"/>
      <c r="E235" s="13"/>
    </row>
    <row r="236" spans="2:5" ht="30" customHeight="1" thickBot="1" x14ac:dyDescent="0.25">
      <c r="B236" s="33" t="s">
        <v>13</v>
      </c>
      <c r="C236" s="33" t="s">
        <v>14</v>
      </c>
      <c r="D236" s="34" t="s">
        <v>15</v>
      </c>
      <c r="E236" s="35" t="s">
        <v>16</v>
      </c>
    </row>
    <row r="237" spans="2:5" ht="21" customHeight="1" thickTop="1" x14ac:dyDescent="0.2">
      <c r="B237" s="36" t="s">
        <v>762</v>
      </c>
      <c r="C237" s="37"/>
      <c r="D237" s="38" t="s">
        <v>227</v>
      </c>
      <c r="E237" s="39">
        <f>SUM(E238:E238)</f>
        <v>2922</v>
      </c>
    </row>
    <row r="238" spans="2:5" ht="15" customHeight="1" x14ac:dyDescent="0.2">
      <c r="B238" s="32"/>
      <c r="C238" s="31" t="s">
        <v>111</v>
      </c>
      <c r="D238" s="40" t="s">
        <v>112</v>
      </c>
      <c r="E238" s="41">
        <v>2922</v>
      </c>
    </row>
    <row r="239" spans="2:5" ht="15" customHeight="1" x14ac:dyDescent="0.2">
      <c r="B239" s="346" t="s">
        <v>205</v>
      </c>
      <c r="C239" s="347"/>
      <c r="D239" s="347"/>
      <c r="E239" s="50">
        <v>2922</v>
      </c>
    </row>
    <row r="240" spans="2:5" x14ac:dyDescent="0.2">
      <c r="B240" s="12"/>
      <c r="C240" s="12"/>
      <c r="D240" s="2"/>
      <c r="E240" s="13"/>
    </row>
    <row r="241" spans="2:5" ht="30" customHeight="1" thickBot="1" x14ac:dyDescent="0.25">
      <c r="B241" s="33" t="s">
        <v>13</v>
      </c>
      <c r="C241" s="33" t="s">
        <v>14</v>
      </c>
      <c r="D241" s="34" t="s">
        <v>15</v>
      </c>
      <c r="E241" s="35" t="s">
        <v>16</v>
      </c>
    </row>
    <row r="242" spans="2:5" ht="21" customHeight="1" thickTop="1" x14ac:dyDescent="0.2">
      <c r="B242" s="36" t="s">
        <v>763</v>
      </c>
      <c r="C242" s="37"/>
      <c r="D242" s="38" t="s">
        <v>228</v>
      </c>
      <c r="E242" s="39">
        <f>SUM(E243:E243)</f>
        <v>3032</v>
      </c>
    </row>
    <row r="243" spans="2:5" ht="15" customHeight="1" x14ac:dyDescent="0.2">
      <c r="B243" s="32"/>
      <c r="C243" s="31" t="s">
        <v>111</v>
      </c>
      <c r="D243" s="40" t="s">
        <v>112</v>
      </c>
      <c r="E243" s="41">
        <v>3032</v>
      </c>
    </row>
    <row r="244" spans="2:5" ht="27.75" customHeight="1" x14ac:dyDescent="0.2">
      <c r="B244" s="346" t="s">
        <v>229</v>
      </c>
      <c r="C244" s="347"/>
      <c r="D244" s="347"/>
      <c r="E244" s="50">
        <v>500</v>
      </c>
    </row>
    <row r="245" spans="2:5" ht="15" customHeight="1" x14ac:dyDescent="0.2">
      <c r="B245" s="348" t="s">
        <v>205</v>
      </c>
      <c r="C245" s="349"/>
      <c r="D245" s="349"/>
      <c r="E245" s="49">
        <v>2532</v>
      </c>
    </row>
    <row r="246" spans="2:5" x14ac:dyDescent="0.2">
      <c r="B246" s="12"/>
      <c r="C246" s="12"/>
      <c r="D246" s="2"/>
      <c r="E246" s="13"/>
    </row>
    <row r="247" spans="2:5" ht="30" customHeight="1" thickBot="1" x14ac:dyDescent="0.25">
      <c r="B247" s="33" t="s">
        <v>13</v>
      </c>
      <c r="C247" s="33" t="s">
        <v>14</v>
      </c>
      <c r="D247" s="34" t="s">
        <v>15</v>
      </c>
      <c r="E247" s="35" t="s">
        <v>16</v>
      </c>
    </row>
    <row r="248" spans="2:5" ht="21" customHeight="1" thickTop="1" x14ac:dyDescent="0.2">
      <c r="B248" s="36" t="s">
        <v>764</v>
      </c>
      <c r="C248" s="37"/>
      <c r="D248" s="38" t="s">
        <v>230</v>
      </c>
      <c r="E248" s="39">
        <f>SUM(E249:E249)</f>
        <v>4861</v>
      </c>
    </row>
    <row r="249" spans="2:5" ht="15" customHeight="1" x14ac:dyDescent="0.2">
      <c r="B249" s="32"/>
      <c r="C249" s="31" t="s">
        <v>111</v>
      </c>
      <c r="D249" s="40" t="s">
        <v>112</v>
      </c>
      <c r="E249" s="41">
        <v>4861</v>
      </c>
    </row>
    <row r="250" spans="2:5" ht="15" customHeight="1" x14ac:dyDescent="0.2">
      <c r="B250" s="346" t="s">
        <v>205</v>
      </c>
      <c r="C250" s="347"/>
      <c r="D250" s="347"/>
      <c r="E250" s="50">
        <v>4861</v>
      </c>
    </row>
    <row r="251" spans="2:5" x14ac:dyDescent="0.2">
      <c r="B251" s="12"/>
      <c r="C251" s="12"/>
      <c r="D251" s="2"/>
      <c r="E251" s="13"/>
    </row>
    <row r="252" spans="2:5" ht="30" customHeight="1" thickBot="1" x14ac:dyDescent="0.25">
      <c r="B252" s="33" t="s">
        <v>13</v>
      </c>
      <c r="C252" s="33" t="s">
        <v>14</v>
      </c>
      <c r="D252" s="34" t="s">
        <v>15</v>
      </c>
      <c r="E252" s="35" t="s">
        <v>16</v>
      </c>
    </row>
    <row r="253" spans="2:5" ht="29.25" customHeight="1" thickTop="1" x14ac:dyDescent="0.2">
      <c r="B253" s="36" t="s">
        <v>765</v>
      </c>
      <c r="C253" s="37"/>
      <c r="D253" s="38" t="s">
        <v>836</v>
      </c>
      <c r="E253" s="39">
        <f>SUM(E254:E254)</f>
        <v>2083</v>
      </c>
    </row>
    <row r="254" spans="2:5" ht="15" customHeight="1" x14ac:dyDescent="0.2">
      <c r="B254" s="32"/>
      <c r="C254" s="31" t="s">
        <v>111</v>
      </c>
      <c r="D254" s="40" t="s">
        <v>112</v>
      </c>
      <c r="E254" s="41">
        <v>2083</v>
      </c>
    </row>
    <row r="255" spans="2:5" ht="15" customHeight="1" x14ac:dyDescent="0.2">
      <c r="B255" s="346" t="s">
        <v>205</v>
      </c>
      <c r="C255" s="347"/>
      <c r="D255" s="347"/>
      <c r="E255" s="50">
        <v>2083</v>
      </c>
    </row>
    <row r="256" spans="2:5" x14ac:dyDescent="0.2">
      <c r="B256" s="12"/>
      <c r="C256" s="12"/>
      <c r="D256" s="2"/>
      <c r="E256" s="13"/>
    </row>
    <row r="257" spans="2:5" ht="30" customHeight="1" thickBot="1" x14ac:dyDescent="0.25">
      <c r="B257" s="33" t="s">
        <v>13</v>
      </c>
      <c r="C257" s="33" t="s">
        <v>14</v>
      </c>
      <c r="D257" s="34" t="s">
        <v>15</v>
      </c>
      <c r="E257" s="35" t="s">
        <v>16</v>
      </c>
    </row>
    <row r="258" spans="2:5" ht="21" customHeight="1" thickTop="1" x14ac:dyDescent="0.2">
      <c r="B258" s="36" t="s">
        <v>766</v>
      </c>
      <c r="C258" s="37"/>
      <c r="D258" s="38" t="s">
        <v>231</v>
      </c>
      <c r="E258" s="39">
        <f>SUM(E259:E259)</f>
        <v>1180</v>
      </c>
    </row>
    <row r="259" spans="2:5" ht="15" customHeight="1" x14ac:dyDescent="0.2">
      <c r="B259" s="32"/>
      <c r="C259" s="31" t="s">
        <v>111</v>
      </c>
      <c r="D259" s="40" t="s">
        <v>112</v>
      </c>
      <c r="E259" s="41">
        <v>1180</v>
      </c>
    </row>
    <row r="260" spans="2:5" ht="27.75" customHeight="1" x14ac:dyDescent="0.2">
      <c r="B260" s="346" t="s">
        <v>232</v>
      </c>
      <c r="C260" s="347"/>
      <c r="D260" s="347"/>
      <c r="E260" s="50">
        <v>980</v>
      </c>
    </row>
    <row r="261" spans="2:5" ht="27.75" customHeight="1" x14ac:dyDescent="0.2">
      <c r="B261" s="348" t="s">
        <v>233</v>
      </c>
      <c r="C261" s="349"/>
      <c r="D261" s="349"/>
      <c r="E261" s="49">
        <v>200</v>
      </c>
    </row>
    <row r="262" spans="2:5" x14ac:dyDescent="0.2">
      <c r="B262" s="12"/>
      <c r="C262" s="12"/>
      <c r="D262" s="2"/>
      <c r="E262" s="13"/>
    </row>
    <row r="263" spans="2:5" ht="30" customHeight="1" thickBot="1" x14ac:dyDescent="0.25">
      <c r="B263" s="33" t="s">
        <v>13</v>
      </c>
      <c r="C263" s="33" t="s">
        <v>14</v>
      </c>
      <c r="D263" s="34" t="s">
        <v>15</v>
      </c>
      <c r="E263" s="35" t="s">
        <v>16</v>
      </c>
    </row>
    <row r="264" spans="2:5" ht="21" customHeight="1" thickTop="1" x14ac:dyDescent="0.2">
      <c r="B264" s="36" t="s">
        <v>767</v>
      </c>
      <c r="C264" s="37"/>
      <c r="D264" s="38" t="s">
        <v>234</v>
      </c>
      <c r="E264" s="39">
        <f>SUM(E265:E265)</f>
        <v>1196</v>
      </c>
    </row>
    <row r="265" spans="2:5" ht="15" customHeight="1" x14ac:dyDescent="0.2">
      <c r="B265" s="32"/>
      <c r="C265" s="31" t="s">
        <v>111</v>
      </c>
      <c r="D265" s="40" t="s">
        <v>112</v>
      </c>
      <c r="E265" s="41">
        <v>1196</v>
      </c>
    </row>
    <row r="266" spans="2:5" ht="15" customHeight="1" x14ac:dyDescent="0.2">
      <c r="B266" s="346" t="s">
        <v>205</v>
      </c>
      <c r="C266" s="347"/>
      <c r="D266" s="347"/>
      <c r="E266" s="50">
        <v>1196</v>
      </c>
    </row>
    <row r="267" spans="2:5" x14ac:dyDescent="0.2">
      <c r="B267" s="12"/>
      <c r="C267" s="12"/>
      <c r="D267" s="2"/>
      <c r="E267" s="13"/>
    </row>
    <row r="268" spans="2:5" ht="30" customHeight="1" thickBot="1" x14ac:dyDescent="0.25">
      <c r="B268" s="33" t="s">
        <v>13</v>
      </c>
      <c r="C268" s="33" t="s">
        <v>14</v>
      </c>
      <c r="D268" s="34" t="s">
        <v>15</v>
      </c>
      <c r="E268" s="35" t="s">
        <v>16</v>
      </c>
    </row>
    <row r="269" spans="2:5" ht="21" customHeight="1" thickTop="1" x14ac:dyDescent="0.2">
      <c r="B269" s="36" t="s">
        <v>768</v>
      </c>
      <c r="C269" s="37"/>
      <c r="D269" s="38" t="s">
        <v>235</v>
      </c>
      <c r="E269" s="39">
        <f>SUM(E270:E271)</f>
        <v>330</v>
      </c>
    </row>
    <row r="270" spans="2:5" ht="15" customHeight="1" x14ac:dyDescent="0.2">
      <c r="B270" s="32"/>
      <c r="C270" s="31" t="s">
        <v>121</v>
      </c>
      <c r="D270" s="40" t="s">
        <v>122</v>
      </c>
      <c r="E270" s="41">
        <v>30</v>
      </c>
    </row>
    <row r="271" spans="2:5" ht="15" customHeight="1" x14ac:dyDescent="0.2">
      <c r="B271" s="32"/>
      <c r="C271" s="31" t="s">
        <v>236</v>
      </c>
      <c r="D271" s="40" t="s">
        <v>237</v>
      </c>
      <c r="E271" s="41">
        <v>300</v>
      </c>
    </row>
    <row r="272" spans="2:5" ht="15" customHeight="1" x14ac:dyDescent="0.2">
      <c r="B272" s="346" t="s">
        <v>238</v>
      </c>
      <c r="C272" s="347"/>
      <c r="D272" s="347"/>
      <c r="E272" s="50">
        <v>330</v>
      </c>
    </row>
    <row r="273" spans="2:5" x14ac:dyDescent="0.2">
      <c r="B273" s="12"/>
      <c r="C273" s="12"/>
      <c r="D273" s="2"/>
      <c r="E273" s="13"/>
    </row>
    <row r="274" spans="2:5" ht="30" customHeight="1" thickBot="1" x14ac:dyDescent="0.25">
      <c r="B274" s="33" t="s">
        <v>13</v>
      </c>
      <c r="C274" s="33" t="s">
        <v>14</v>
      </c>
      <c r="D274" s="34" t="s">
        <v>15</v>
      </c>
      <c r="E274" s="35" t="s">
        <v>16</v>
      </c>
    </row>
    <row r="275" spans="2:5" ht="21" customHeight="1" thickTop="1" x14ac:dyDescent="0.2">
      <c r="B275" s="36" t="s">
        <v>769</v>
      </c>
      <c r="C275" s="37"/>
      <c r="D275" s="38" t="s">
        <v>239</v>
      </c>
      <c r="E275" s="39">
        <f>SUM(E276:E284)</f>
        <v>444076</v>
      </c>
    </row>
    <row r="276" spans="2:5" ht="15" customHeight="1" x14ac:dyDescent="0.2">
      <c r="B276" s="32"/>
      <c r="C276" s="31" t="s">
        <v>117</v>
      </c>
      <c r="D276" s="40" t="s">
        <v>118</v>
      </c>
      <c r="E276" s="41">
        <v>60</v>
      </c>
    </row>
    <row r="277" spans="2:5" ht="27.75" customHeight="1" x14ac:dyDescent="0.2">
      <c r="B277" s="32"/>
      <c r="C277" s="31" t="s">
        <v>140</v>
      </c>
      <c r="D277" s="40" t="s">
        <v>828</v>
      </c>
      <c r="E277" s="41">
        <v>883</v>
      </c>
    </row>
    <row r="278" spans="2:5" ht="15" customHeight="1" x14ac:dyDescent="0.2">
      <c r="B278" s="32"/>
      <c r="C278" s="31" t="s">
        <v>121</v>
      </c>
      <c r="D278" s="40" t="s">
        <v>122</v>
      </c>
      <c r="E278" s="41">
        <v>2220</v>
      </c>
    </row>
    <row r="279" spans="2:5" ht="15" customHeight="1" x14ac:dyDescent="0.2">
      <c r="B279" s="32"/>
      <c r="C279" s="31" t="s">
        <v>123</v>
      </c>
      <c r="D279" s="40" t="s">
        <v>124</v>
      </c>
      <c r="E279" s="41">
        <v>92</v>
      </c>
    </row>
    <row r="280" spans="2:5" ht="15" customHeight="1" x14ac:dyDescent="0.2">
      <c r="B280" s="32"/>
      <c r="C280" s="31" t="s">
        <v>146</v>
      </c>
      <c r="D280" s="40" t="s">
        <v>147</v>
      </c>
      <c r="E280" s="41">
        <v>110</v>
      </c>
    </row>
    <row r="281" spans="2:5" ht="27.75" customHeight="1" x14ac:dyDescent="0.2">
      <c r="B281" s="32"/>
      <c r="C281" s="31" t="s">
        <v>104</v>
      </c>
      <c r="D281" s="40" t="s">
        <v>105</v>
      </c>
      <c r="E281" s="41">
        <v>600</v>
      </c>
    </row>
    <row r="282" spans="2:5" ht="15" customHeight="1" x14ac:dyDescent="0.2">
      <c r="B282" s="32"/>
      <c r="C282" s="31" t="s">
        <v>152</v>
      </c>
      <c r="D282" s="40" t="s">
        <v>153</v>
      </c>
      <c r="E282" s="41">
        <v>586</v>
      </c>
    </row>
    <row r="283" spans="2:5" ht="15" customHeight="1" x14ac:dyDescent="0.2">
      <c r="B283" s="32"/>
      <c r="C283" s="31" t="s">
        <v>111</v>
      </c>
      <c r="D283" s="40" t="s">
        <v>112</v>
      </c>
      <c r="E283" s="41">
        <v>439275</v>
      </c>
    </row>
    <row r="284" spans="2:5" ht="15" customHeight="1" x14ac:dyDescent="0.2">
      <c r="B284" s="32"/>
      <c r="C284" s="31" t="s">
        <v>240</v>
      </c>
      <c r="D284" s="40" t="s">
        <v>241</v>
      </c>
      <c r="E284" s="41">
        <v>250</v>
      </c>
    </row>
    <row r="285" spans="2:5" ht="15" customHeight="1" x14ac:dyDescent="0.2">
      <c r="B285" s="346" t="s">
        <v>242</v>
      </c>
      <c r="C285" s="347"/>
      <c r="D285" s="347"/>
      <c r="E285" s="50">
        <v>883</v>
      </c>
    </row>
    <row r="286" spans="2:5" ht="27.75" customHeight="1" x14ac:dyDescent="0.2">
      <c r="B286" s="348" t="s">
        <v>243</v>
      </c>
      <c r="C286" s="349"/>
      <c r="D286" s="349"/>
      <c r="E286" s="49">
        <v>170</v>
      </c>
    </row>
    <row r="287" spans="2:5" ht="15" customHeight="1" x14ac:dyDescent="0.2">
      <c r="B287" s="348" t="s">
        <v>244</v>
      </c>
      <c r="C287" s="349"/>
      <c r="D287" s="349"/>
      <c r="E287" s="49">
        <v>470</v>
      </c>
    </row>
    <row r="288" spans="2:5" ht="15" customHeight="1" x14ac:dyDescent="0.2">
      <c r="B288" s="348" t="s">
        <v>245</v>
      </c>
      <c r="C288" s="349"/>
      <c r="D288" s="349"/>
      <c r="E288" s="49">
        <v>586</v>
      </c>
    </row>
    <row r="289" spans="2:5" ht="15" customHeight="1" x14ac:dyDescent="0.2">
      <c r="B289" s="348" t="s">
        <v>246</v>
      </c>
      <c r="C289" s="349"/>
      <c r="D289" s="349"/>
      <c r="E289" s="49">
        <v>600</v>
      </c>
    </row>
    <row r="290" spans="2:5" ht="15" customHeight="1" x14ac:dyDescent="0.2">
      <c r="B290" s="348" t="s">
        <v>247</v>
      </c>
      <c r="C290" s="349"/>
      <c r="D290" s="349"/>
      <c r="E290" s="49">
        <v>721</v>
      </c>
    </row>
    <row r="291" spans="2:5" ht="15" customHeight="1" x14ac:dyDescent="0.2">
      <c r="B291" s="348" t="s">
        <v>248</v>
      </c>
      <c r="C291" s="349"/>
      <c r="D291" s="349"/>
      <c r="E291" s="49">
        <v>35</v>
      </c>
    </row>
    <row r="292" spans="2:5" ht="15" customHeight="1" x14ac:dyDescent="0.2">
      <c r="B292" s="348" t="s">
        <v>249</v>
      </c>
      <c r="C292" s="349"/>
      <c r="D292" s="349"/>
      <c r="E292" s="49">
        <v>33</v>
      </c>
    </row>
    <row r="293" spans="2:5" ht="15" customHeight="1" x14ac:dyDescent="0.2">
      <c r="B293" s="348" t="s">
        <v>250</v>
      </c>
      <c r="C293" s="349"/>
      <c r="D293" s="349"/>
      <c r="E293" s="49">
        <v>330</v>
      </c>
    </row>
    <row r="294" spans="2:5" ht="15" customHeight="1" x14ac:dyDescent="0.2">
      <c r="B294" s="348" t="s">
        <v>251</v>
      </c>
      <c r="C294" s="349"/>
      <c r="D294" s="349"/>
      <c r="E294" s="49">
        <v>148</v>
      </c>
    </row>
    <row r="295" spans="2:5" ht="15" customHeight="1" x14ac:dyDescent="0.2">
      <c r="B295" s="348" t="s">
        <v>252</v>
      </c>
      <c r="C295" s="349"/>
      <c r="D295" s="349"/>
      <c r="E295" s="49">
        <v>525</v>
      </c>
    </row>
    <row r="296" spans="2:5" ht="15" customHeight="1" x14ac:dyDescent="0.2">
      <c r="B296" s="348" t="s">
        <v>253</v>
      </c>
      <c r="C296" s="349"/>
      <c r="D296" s="349"/>
      <c r="E296" s="49">
        <v>300</v>
      </c>
    </row>
    <row r="297" spans="2:5" ht="15" customHeight="1" x14ac:dyDescent="0.2">
      <c r="B297" s="348" t="s">
        <v>205</v>
      </c>
      <c r="C297" s="349"/>
      <c r="D297" s="349"/>
      <c r="E297" s="49">
        <v>407516</v>
      </c>
    </row>
    <row r="298" spans="2:5" ht="27.75" customHeight="1" x14ac:dyDescent="0.2">
      <c r="B298" s="348" t="s">
        <v>254</v>
      </c>
      <c r="C298" s="349"/>
      <c r="D298" s="349"/>
      <c r="E298" s="49">
        <v>4000</v>
      </c>
    </row>
    <row r="299" spans="2:5" ht="27.75" customHeight="1" x14ac:dyDescent="0.2">
      <c r="B299" s="348" t="s">
        <v>255</v>
      </c>
      <c r="C299" s="349"/>
      <c r="D299" s="349"/>
      <c r="E299" s="49">
        <v>20700</v>
      </c>
    </row>
    <row r="300" spans="2:5" ht="15" customHeight="1" x14ac:dyDescent="0.2">
      <c r="B300" s="348" t="s">
        <v>256</v>
      </c>
      <c r="C300" s="349"/>
      <c r="D300" s="349"/>
      <c r="E300" s="49">
        <v>5815</v>
      </c>
    </row>
    <row r="301" spans="2:5" ht="15" customHeight="1" x14ac:dyDescent="0.2">
      <c r="B301" s="348" t="s">
        <v>257</v>
      </c>
      <c r="C301" s="349"/>
      <c r="D301" s="349"/>
      <c r="E301" s="49">
        <v>644</v>
      </c>
    </row>
    <row r="302" spans="2:5" ht="15" customHeight="1" x14ac:dyDescent="0.2">
      <c r="B302" s="348" t="s">
        <v>258</v>
      </c>
      <c r="C302" s="349"/>
      <c r="D302" s="349"/>
      <c r="E302" s="49">
        <v>600</v>
      </c>
    </row>
    <row r="303" spans="2:5" x14ac:dyDescent="0.2">
      <c r="B303" s="12"/>
      <c r="C303" s="12"/>
      <c r="D303" s="2"/>
      <c r="E303" s="13"/>
    </row>
    <row r="304" spans="2:5" ht="30" customHeight="1" thickBot="1" x14ac:dyDescent="0.25">
      <c r="B304" s="33" t="s">
        <v>13</v>
      </c>
      <c r="C304" s="33" t="s">
        <v>14</v>
      </c>
      <c r="D304" s="34" t="s">
        <v>15</v>
      </c>
      <c r="E304" s="35" t="s">
        <v>16</v>
      </c>
    </row>
    <row r="305" spans="2:5" ht="21" customHeight="1" thickTop="1" x14ac:dyDescent="0.2">
      <c r="B305" s="36" t="s">
        <v>770</v>
      </c>
      <c r="C305" s="37"/>
      <c r="D305" s="38" t="s">
        <v>259</v>
      </c>
      <c r="E305" s="39">
        <f>SUM(E306:E307)</f>
        <v>51780</v>
      </c>
    </row>
    <row r="306" spans="2:5" ht="15" customHeight="1" x14ac:dyDescent="0.2">
      <c r="B306" s="32"/>
      <c r="C306" s="31" t="s">
        <v>152</v>
      </c>
      <c r="D306" s="40" t="s">
        <v>153</v>
      </c>
      <c r="E306" s="41">
        <v>5200</v>
      </c>
    </row>
    <row r="307" spans="2:5" ht="15" customHeight="1" x14ac:dyDescent="0.2">
      <c r="B307" s="32"/>
      <c r="C307" s="31" t="s">
        <v>111</v>
      </c>
      <c r="D307" s="40" t="s">
        <v>112</v>
      </c>
      <c r="E307" s="41">
        <v>46580</v>
      </c>
    </row>
    <row r="308" spans="2:5" ht="15" customHeight="1" x14ac:dyDescent="0.2">
      <c r="B308" s="346" t="s">
        <v>260</v>
      </c>
      <c r="C308" s="347"/>
      <c r="D308" s="347"/>
      <c r="E308" s="50">
        <v>5200</v>
      </c>
    </row>
    <row r="309" spans="2:5" ht="15" customHeight="1" x14ac:dyDescent="0.2">
      <c r="B309" s="348" t="s">
        <v>261</v>
      </c>
      <c r="C309" s="349"/>
      <c r="D309" s="349"/>
      <c r="E309" s="49">
        <v>46180</v>
      </c>
    </row>
    <row r="310" spans="2:5" ht="27.75" customHeight="1" x14ac:dyDescent="0.2">
      <c r="B310" s="348" t="s">
        <v>262</v>
      </c>
      <c r="C310" s="349"/>
      <c r="D310" s="349"/>
      <c r="E310" s="49">
        <v>400</v>
      </c>
    </row>
    <row r="311" spans="2:5" x14ac:dyDescent="0.2">
      <c r="B311" s="12"/>
      <c r="C311" s="12"/>
      <c r="D311" s="2"/>
      <c r="E311" s="13"/>
    </row>
    <row r="312" spans="2:5" ht="30" customHeight="1" thickBot="1" x14ac:dyDescent="0.25">
      <c r="B312" s="33" t="s">
        <v>13</v>
      </c>
      <c r="C312" s="33" t="s">
        <v>14</v>
      </c>
      <c r="D312" s="34" t="s">
        <v>15</v>
      </c>
      <c r="E312" s="35" t="s">
        <v>16</v>
      </c>
    </row>
    <row r="313" spans="2:5" ht="21" customHeight="1" thickTop="1" x14ac:dyDescent="0.2">
      <c r="B313" s="36" t="s">
        <v>771</v>
      </c>
      <c r="C313" s="37"/>
      <c r="D313" s="38" t="s">
        <v>263</v>
      </c>
      <c r="E313" s="39">
        <f>SUM(E314:E314)</f>
        <v>1000</v>
      </c>
    </row>
    <row r="314" spans="2:5" ht="15" customHeight="1" x14ac:dyDescent="0.2">
      <c r="B314" s="32"/>
      <c r="C314" s="31" t="s">
        <v>121</v>
      </c>
      <c r="D314" s="40" t="s">
        <v>122</v>
      </c>
      <c r="E314" s="41">
        <v>1000</v>
      </c>
    </row>
    <row r="315" spans="2:5" ht="15" customHeight="1" x14ac:dyDescent="0.2">
      <c r="B315" s="346" t="s">
        <v>264</v>
      </c>
      <c r="C315" s="347"/>
      <c r="D315" s="347"/>
      <c r="E315" s="50">
        <v>1000</v>
      </c>
    </row>
    <row r="316" spans="2:5" x14ac:dyDescent="0.2">
      <c r="B316" s="12"/>
      <c r="C316" s="12"/>
      <c r="D316" s="2"/>
      <c r="E316" s="13"/>
    </row>
    <row r="317" spans="2:5" ht="30" customHeight="1" thickBot="1" x14ac:dyDescent="0.25">
      <c r="B317" s="33" t="s">
        <v>13</v>
      </c>
      <c r="C317" s="33" t="s">
        <v>14</v>
      </c>
      <c r="D317" s="34" t="s">
        <v>15</v>
      </c>
      <c r="E317" s="35" t="s">
        <v>16</v>
      </c>
    </row>
    <row r="318" spans="2:5" ht="21" customHeight="1" thickTop="1" x14ac:dyDescent="0.2">
      <c r="B318" s="36" t="s">
        <v>772</v>
      </c>
      <c r="C318" s="37"/>
      <c r="D318" s="38" t="s">
        <v>265</v>
      </c>
      <c r="E318" s="39">
        <f>SUM(E319:E321)</f>
        <v>52261</v>
      </c>
    </row>
    <row r="319" spans="2:5" ht="15" customHeight="1" x14ac:dyDescent="0.2">
      <c r="B319" s="32"/>
      <c r="C319" s="31" t="s">
        <v>152</v>
      </c>
      <c r="D319" s="40" t="s">
        <v>153</v>
      </c>
      <c r="E319" s="41">
        <v>14500</v>
      </c>
    </row>
    <row r="320" spans="2:5" ht="15" customHeight="1" x14ac:dyDescent="0.2">
      <c r="B320" s="32"/>
      <c r="C320" s="31" t="s">
        <v>111</v>
      </c>
      <c r="D320" s="40" t="s">
        <v>112</v>
      </c>
      <c r="E320" s="41">
        <v>37711</v>
      </c>
    </row>
    <row r="321" spans="2:5" ht="15" customHeight="1" x14ac:dyDescent="0.2">
      <c r="B321" s="32"/>
      <c r="C321" s="31" t="s">
        <v>266</v>
      </c>
      <c r="D321" s="40" t="s">
        <v>267</v>
      </c>
      <c r="E321" s="41">
        <v>50</v>
      </c>
    </row>
    <row r="322" spans="2:5" ht="15" customHeight="1" x14ac:dyDescent="0.2">
      <c r="B322" s="346" t="s">
        <v>268</v>
      </c>
      <c r="C322" s="347"/>
      <c r="D322" s="347"/>
      <c r="E322" s="50">
        <v>14500</v>
      </c>
    </row>
    <row r="323" spans="2:5" ht="15" customHeight="1" x14ac:dyDescent="0.2">
      <c r="B323" s="348" t="s">
        <v>269</v>
      </c>
      <c r="C323" s="349"/>
      <c r="D323" s="349"/>
      <c r="E323" s="49">
        <v>50</v>
      </c>
    </row>
    <row r="324" spans="2:5" ht="15" customHeight="1" x14ac:dyDescent="0.2">
      <c r="B324" s="348" t="s">
        <v>261</v>
      </c>
      <c r="C324" s="349"/>
      <c r="D324" s="349"/>
      <c r="E324" s="49">
        <v>30551</v>
      </c>
    </row>
    <row r="325" spans="2:5" ht="15" customHeight="1" x14ac:dyDescent="0.2">
      <c r="B325" s="348" t="s">
        <v>270</v>
      </c>
      <c r="C325" s="349"/>
      <c r="D325" s="349"/>
      <c r="E325" s="49">
        <v>160</v>
      </c>
    </row>
    <row r="326" spans="2:5" ht="41.25" customHeight="1" x14ac:dyDescent="0.2">
      <c r="B326" s="352" t="s">
        <v>859</v>
      </c>
      <c r="C326" s="353"/>
      <c r="D326" s="353"/>
      <c r="E326" s="49">
        <v>6000</v>
      </c>
    </row>
    <row r="327" spans="2:5" ht="15" customHeight="1" x14ac:dyDescent="0.2">
      <c r="B327" s="348" t="s">
        <v>271</v>
      </c>
      <c r="C327" s="349"/>
      <c r="D327" s="349"/>
      <c r="E327" s="49">
        <v>1000</v>
      </c>
    </row>
    <row r="328" spans="2:5" x14ac:dyDescent="0.2">
      <c r="B328" s="12"/>
      <c r="C328" s="12"/>
      <c r="D328" s="2"/>
      <c r="E328" s="13"/>
    </row>
    <row r="329" spans="2:5" ht="30" customHeight="1" thickBot="1" x14ac:dyDescent="0.25">
      <c r="B329" s="33" t="s">
        <v>13</v>
      </c>
      <c r="C329" s="33" t="s">
        <v>14</v>
      </c>
      <c r="D329" s="34" t="s">
        <v>15</v>
      </c>
      <c r="E329" s="35" t="s">
        <v>16</v>
      </c>
    </row>
    <row r="330" spans="2:5" ht="21" customHeight="1" thickTop="1" x14ac:dyDescent="0.2">
      <c r="B330" s="36" t="s">
        <v>773</v>
      </c>
      <c r="C330" s="37"/>
      <c r="D330" s="38" t="s">
        <v>272</v>
      </c>
      <c r="E330" s="39">
        <f>SUM(E331:E333)</f>
        <v>134211</v>
      </c>
    </row>
    <row r="331" spans="2:5" ht="15" customHeight="1" x14ac:dyDescent="0.2">
      <c r="B331" s="32"/>
      <c r="C331" s="31" t="s">
        <v>121</v>
      </c>
      <c r="D331" s="40" t="s">
        <v>122</v>
      </c>
      <c r="E331" s="41">
        <v>100</v>
      </c>
    </row>
    <row r="332" spans="2:5" ht="15" customHeight="1" x14ac:dyDescent="0.2">
      <c r="B332" s="32"/>
      <c r="C332" s="31" t="s">
        <v>142</v>
      </c>
      <c r="D332" s="40" t="s">
        <v>143</v>
      </c>
      <c r="E332" s="41">
        <v>1000</v>
      </c>
    </row>
    <row r="333" spans="2:5" ht="15" customHeight="1" x14ac:dyDescent="0.2">
      <c r="B333" s="32"/>
      <c r="C333" s="31" t="s">
        <v>111</v>
      </c>
      <c r="D333" s="40" t="s">
        <v>112</v>
      </c>
      <c r="E333" s="41">
        <v>133111</v>
      </c>
    </row>
    <row r="334" spans="2:5" ht="15" customHeight="1" x14ac:dyDescent="0.2">
      <c r="B334" s="346" t="s">
        <v>273</v>
      </c>
      <c r="C334" s="347"/>
      <c r="D334" s="347"/>
      <c r="E334" s="50">
        <v>100</v>
      </c>
    </row>
    <row r="335" spans="2:5" ht="27.75" customHeight="1" x14ac:dyDescent="0.2">
      <c r="B335" s="348" t="s">
        <v>274</v>
      </c>
      <c r="C335" s="349"/>
      <c r="D335" s="349"/>
      <c r="E335" s="49">
        <v>1000</v>
      </c>
    </row>
    <row r="336" spans="2:5" ht="27.75" customHeight="1" x14ac:dyDescent="0.2">
      <c r="B336" s="348" t="s">
        <v>275</v>
      </c>
      <c r="C336" s="349"/>
      <c r="D336" s="349"/>
      <c r="E336" s="49">
        <v>3550</v>
      </c>
    </row>
    <row r="337" spans="2:5" ht="27.75" customHeight="1" x14ac:dyDescent="0.2">
      <c r="B337" s="348" t="s">
        <v>276</v>
      </c>
      <c r="C337" s="349"/>
      <c r="D337" s="349"/>
      <c r="E337" s="49">
        <v>1800</v>
      </c>
    </row>
    <row r="338" spans="2:5" ht="27.75" customHeight="1" x14ac:dyDescent="0.2">
      <c r="B338" s="348" t="s">
        <v>277</v>
      </c>
      <c r="C338" s="349"/>
      <c r="D338" s="349"/>
      <c r="E338" s="49">
        <v>4170</v>
      </c>
    </row>
    <row r="339" spans="2:5" ht="27.75" customHeight="1" x14ac:dyDescent="0.2">
      <c r="B339" s="348" t="s">
        <v>278</v>
      </c>
      <c r="C339" s="349"/>
      <c r="D339" s="349"/>
      <c r="E339" s="49">
        <v>1500</v>
      </c>
    </row>
    <row r="340" spans="2:5" ht="27.75" customHeight="1" x14ac:dyDescent="0.2">
      <c r="B340" s="348" t="s">
        <v>279</v>
      </c>
      <c r="C340" s="349"/>
      <c r="D340" s="349"/>
      <c r="E340" s="49">
        <v>1500</v>
      </c>
    </row>
    <row r="341" spans="2:5" ht="27.75" customHeight="1" x14ac:dyDescent="0.2">
      <c r="B341" s="348" t="s">
        <v>280</v>
      </c>
      <c r="C341" s="349"/>
      <c r="D341" s="349"/>
      <c r="E341" s="49">
        <v>2500</v>
      </c>
    </row>
    <row r="342" spans="2:5" ht="27.75" customHeight="1" x14ac:dyDescent="0.2">
      <c r="B342" s="348" t="s">
        <v>281</v>
      </c>
      <c r="C342" s="349"/>
      <c r="D342" s="349"/>
      <c r="E342" s="49">
        <v>1000</v>
      </c>
    </row>
    <row r="343" spans="2:5" ht="15" customHeight="1" x14ac:dyDescent="0.2">
      <c r="B343" s="348" t="s">
        <v>261</v>
      </c>
      <c r="C343" s="349"/>
      <c r="D343" s="349"/>
      <c r="E343" s="49">
        <v>115341</v>
      </c>
    </row>
    <row r="344" spans="2:5" ht="15" customHeight="1" x14ac:dyDescent="0.2">
      <c r="B344" s="348" t="s">
        <v>270</v>
      </c>
      <c r="C344" s="349"/>
      <c r="D344" s="349"/>
      <c r="E344" s="49">
        <v>250</v>
      </c>
    </row>
    <row r="345" spans="2:5" ht="27.75" customHeight="1" x14ac:dyDescent="0.2">
      <c r="B345" s="348" t="s">
        <v>282</v>
      </c>
      <c r="C345" s="349"/>
      <c r="D345" s="349"/>
      <c r="E345" s="49">
        <v>1500</v>
      </c>
    </row>
    <row r="346" spans="2:5" x14ac:dyDescent="0.2">
      <c r="B346" s="12"/>
      <c r="C346" s="12"/>
      <c r="D346" s="2"/>
      <c r="E346" s="13"/>
    </row>
    <row r="347" spans="2:5" ht="30" customHeight="1" thickBot="1" x14ac:dyDescent="0.25">
      <c r="B347" s="33" t="s">
        <v>13</v>
      </c>
      <c r="C347" s="33" t="s">
        <v>14</v>
      </c>
      <c r="D347" s="34" t="s">
        <v>15</v>
      </c>
      <c r="E347" s="35" t="s">
        <v>16</v>
      </c>
    </row>
    <row r="348" spans="2:5" ht="21" customHeight="1" thickTop="1" x14ac:dyDescent="0.2">
      <c r="B348" s="36" t="s">
        <v>774</v>
      </c>
      <c r="C348" s="37"/>
      <c r="D348" s="38" t="s">
        <v>283</v>
      </c>
      <c r="E348" s="39">
        <f>SUM(E349:E355)</f>
        <v>20634</v>
      </c>
    </row>
    <row r="349" spans="2:5" ht="15" customHeight="1" x14ac:dyDescent="0.2">
      <c r="B349" s="32"/>
      <c r="C349" s="31" t="s">
        <v>284</v>
      </c>
      <c r="D349" s="40" t="s">
        <v>285</v>
      </c>
      <c r="E349" s="41">
        <v>50</v>
      </c>
    </row>
    <row r="350" spans="2:5" ht="15" customHeight="1" x14ac:dyDescent="0.2">
      <c r="B350" s="32"/>
      <c r="C350" s="31" t="s">
        <v>117</v>
      </c>
      <c r="D350" s="40" t="s">
        <v>118</v>
      </c>
      <c r="E350" s="41">
        <v>1300</v>
      </c>
    </row>
    <row r="351" spans="2:5" ht="27.75" customHeight="1" x14ac:dyDescent="0.2">
      <c r="B351" s="32"/>
      <c r="C351" s="31" t="s">
        <v>140</v>
      </c>
      <c r="D351" s="40" t="s">
        <v>828</v>
      </c>
      <c r="E351" s="41">
        <v>34</v>
      </c>
    </row>
    <row r="352" spans="2:5" ht="15" customHeight="1" x14ac:dyDescent="0.2">
      <c r="B352" s="32"/>
      <c r="C352" s="31" t="s">
        <v>121</v>
      </c>
      <c r="D352" s="40" t="s">
        <v>122</v>
      </c>
      <c r="E352" s="41">
        <v>50</v>
      </c>
    </row>
    <row r="353" spans="2:5" ht="15" customHeight="1" x14ac:dyDescent="0.2">
      <c r="B353" s="32"/>
      <c r="C353" s="31" t="s">
        <v>102</v>
      </c>
      <c r="D353" s="40" t="s">
        <v>103</v>
      </c>
      <c r="E353" s="41">
        <v>100</v>
      </c>
    </row>
    <row r="354" spans="2:5" ht="27.75" customHeight="1" x14ac:dyDescent="0.2">
      <c r="B354" s="32"/>
      <c r="C354" s="31" t="s">
        <v>104</v>
      </c>
      <c r="D354" s="40" t="s">
        <v>105</v>
      </c>
      <c r="E354" s="41">
        <v>19000</v>
      </c>
    </row>
    <row r="355" spans="2:5" ht="15" customHeight="1" x14ac:dyDescent="0.2">
      <c r="B355" s="32"/>
      <c r="C355" s="31" t="s">
        <v>266</v>
      </c>
      <c r="D355" s="40" t="s">
        <v>267</v>
      </c>
      <c r="E355" s="41">
        <v>100</v>
      </c>
    </row>
    <row r="356" spans="2:5" ht="15" customHeight="1" x14ac:dyDescent="0.2">
      <c r="B356" s="346" t="s">
        <v>286</v>
      </c>
      <c r="C356" s="347"/>
      <c r="D356" s="347"/>
      <c r="E356" s="50">
        <v>1400</v>
      </c>
    </row>
    <row r="357" spans="2:5" ht="15" customHeight="1" x14ac:dyDescent="0.2">
      <c r="B357" s="348" t="s">
        <v>179</v>
      </c>
      <c r="C357" s="349"/>
      <c r="D357" s="349"/>
      <c r="E357" s="49">
        <v>100</v>
      </c>
    </row>
    <row r="358" spans="2:5" ht="15" customHeight="1" x14ac:dyDescent="0.2">
      <c r="B358" s="348" t="s">
        <v>287</v>
      </c>
      <c r="C358" s="349"/>
      <c r="D358" s="349"/>
      <c r="E358" s="49">
        <v>34</v>
      </c>
    </row>
    <row r="359" spans="2:5" ht="15" customHeight="1" x14ac:dyDescent="0.2">
      <c r="B359" s="348" t="s">
        <v>264</v>
      </c>
      <c r="C359" s="349"/>
      <c r="D359" s="349"/>
      <c r="E359" s="49">
        <v>9000</v>
      </c>
    </row>
    <row r="360" spans="2:5" ht="15" customHeight="1" x14ac:dyDescent="0.2">
      <c r="B360" s="348" t="s">
        <v>288</v>
      </c>
      <c r="C360" s="349"/>
      <c r="D360" s="349"/>
      <c r="E360" s="49">
        <v>2000</v>
      </c>
    </row>
    <row r="361" spans="2:5" ht="15" customHeight="1" x14ac:dyDescent="0.2">
      <c r="B361" s="348" t="s">
        <v>269</v>
      </c>
      <c r="C361" s="349"/>
      <c r="D361" s="349"/>
      <c r="E361" s="49">
        <v>100</v>
      </c>
    </row>
    <row r="362" spans="2:5" ht="15" customHeight="1" x14ac:dyDescent="0.2">
      <c r="B362" s="348" t="s">
        <v>289</v>
      </c>
      <c r="C362" s="349"/>
      <c r="D362" s="349"/>
      <c r="E362" s="49">
        <v>500</v>
      </c>
    </row>
    <row r="363" spans="2:5" ht="27.75" customHeight="1" x14ac:dyDescent="0.2">
      <c r="B363" s="348" t="s">
        <v>290</v>
      </c>
      <c r="C363" s="349"/>
      <c r="D363" s="349"/>
      <c r="E363" s="49">
        <v>1500</v>
      </c>
    </row>
    <row r="364" spans="2:5" ht="15" customHeight="1" x14ac:dyDescent="0.2">
      <c r="B364" s="348" t="s">
        <v>291</v>
      </c>
      <c r="C364" s="349"/>
      <c r="D364" s="349"/>
      <c r="E364" s="49">
        <v>6000</v>
      </c>
    </row>
    <row r="365" spans="2:5" x14ac:dyDescent="0.2">
      <c r="B365" s="12"/>
      <c r="C365" s="12"/>
      <c r="D365" s="2"/>
      <c r="E365" s="13"/>
    </row>
    <row r="366" spans="2:5" ht="30" customHeight="1" thickBot="1" x14ac:dyDescent="0.25">
      <c r="B366" s="33" t="s">
        <v>13</v>
      </c>
      <c r="C366" s="33" t="s">
        <v>14</v>
      </c>
      <c r="D366" s="34" t="s">
        <v>15</v>
      </c>
      <c r="E366" s="35" t="s">
        <v>16</v>
      </c>
    </row>
    <row r="367" spans="2:5" ht="21" customHeight="1" thickTop="1" x14ac:dyDescent="0.2">
      <c r="B367" s="36" t="s">
        <v>775</v>
      </c>
      <c r="C367" s="37"/>
      <c r="D367" s="38" t="s">
        <v>292</v>
      </c>
      <c r="E367" s="39">
        <f>SUM(E368:E369)</f>
        <v>64000</v>
      </c>
    </row>
    <row r="368" spans="2:5" ht="15" customHeight="1" x14ac:dyDescent="0.2">
      <c r="B368" s="32"/>
      <c r="C368" s="31" t="s">
        <v>142</v>
      </c>
      <c r="D368" s="40" t="s">
        <v>143</v>
      </c>
      <c r="E368" s="41">
        <v>56000</v>
      </c>
    </row>
    <row r="369" spans="2:5" ht="27.75" customHeight="1" x14ac:dyDescent="0.2">
      <c r="B369" s="32"/>
      <c r="C369" s="31" t="s">
        <v>104</v>
      </c>
      <c r="D369" s="40" t="s">
        <v>105</v>
      </c>
      <c r="E369" s="41">
        <v>8000</v>
      </c>
    </row>
    <row r="370" spans="2:5" ht="27.75" customHeight="1" x14ac:dyDescent="0.2">
      <c r="B370" s="346" t="s">
        <v>293</v>
      </c>
      <c r="C370" s="347"/>
      <c r="D370" s="347"/>
      <c r="E370" s="50">
        <v>2000</v>
      </c>
    </row>
    <row r="371" spans="2:5" ht="27.75" customHeight="1" x14ac:dyDescent="0.2">
      <c r="B371" s="348" t="s">
        <v>294</v>
      </c>
      <c r="C371" s="349"/>
      <c r="D371" s="349"/>
      <c r="E371" s="49">
        <v>6000</v>
      </c>
    </row>
    <row r="372" spans="2:5" ht="15" customHeight="1" x14ac:dyDescent="0.2">
      <c r="B372" s="348" t="s">
        <v>295</v>
      </c>
      <c r="C372" s="349"/>
      <c r="D372" s="349"/>
      <c r="E372" s="49">
        <v>10000</v>
      </c>
    </row>
    <row r="373" spans="2:5" ht="15" customHeight="1" x14ac:dyDescent="0.2">
      <c r="B373" s="348" t="s">
        <v>296</v>
      </c>
      <c r="C373" s="349"/>
      <c r="D373" s="349"/>
      <c r="E373" s="49">
        <v>15000</v>
      </c>
    </row>
    <row r="374" spans="2:5" ht="15" customHeight="1" x14ac:dyDescent="0.2">
      <c r="B374" s="348" t="s">
        <v>297</v>
      </c>
      <c r="C374" s="349"/>
      <c r="D374" s="349"/>
      <c r="E374" s="49">
        <v>15000</v>
      </c>
    </row>
    <row r="375" spans="2:5" ht="15" customHeight="1" x14ac:dyDescent="0.2">
      <c r="B375" s="348" t="s">
        <v>837</v>
      </c>
      <c r="C375" s="349"/>
      <c r="D375" s="349"/>
      <c r="E375" s="49">
        <v>15000</v>
      </c>
    </row>
    <row r="376" spans="2:5" ht="15" customHeight="1" x14ac:dyDescent="0.2">
      <c r="B376" s="348" t="s">
        <v>298</v>
      </c>
      <c r="C376" s="349"/>
      <c r="D376" s="349"/>
      <c r="E376" s="49">
        <v>1000</v>
      </c>
    </row>
    <row r="377" spans="2:5" x14ac:dyDescent="0.2">
      <c r="B377" s="12"/>
      <c r="C377" s="12"/>
      <c r="D377" s="2"/>
      <c r="E377" s="13"/>
    </row>
    <row r="378" spans="2:5" ht="30" customHeight="1" thickBot="1" x14ac:dyDescent="0.25">
      <c r="B378" s="33" t="s">
        <v>13</v>
      </c>
      <c r="C378" s="33" t="s">
        <v>14</v>
      </c>
      <c r="D378" s="34" t="s">
        <v>15</v>
      </c>
      <c r="E378" s="35" t="s">
        <v>16</v>
      </c>
    </row>
    <row r="379" spans="2:5" ht="29.25" customHeight="1" thickTop="1" x14ac:dyDescent="0.2">
      <c r="B379" s="36" t="s">
        <v>776</v>
      </c>
      <c r="C379" s="37"/>
      <c r="D379" s="38" t="s">
        <v>299</v>
      </c>
      <c r="E379" s="39">
        <f>SUM(E380:E380)</f>
        <v>750</v>
      </c>
    </row>
    <row r="380" spans="2:5" ht="15" customHeight="1" x14ac:dyDescent="0.2">
      <c r="B380" s="32"/>
      <c r="C380" s="31" t="s">
        <v>152</v>
      </c>
      <c r="D380" s="40" t="s">
        <v>153</v>
      </c>
      <c r="E380" s="41">
        <v>750</v>
      </c>
    </row>
    <row r="381" spans="2:5" ht="15" customHeight="1" x14ac:dyDescent="0.2">
      <c r="B381" s="346" t="s">
        <v>300</v>
      </c>
      <c r="C381" s="347"/>
      <c r="D381" s="347"/>
      <c r="E381" s="50">
        <v>750</v>
      </c>
    </row>
    <row r="382" spans="2:5" x14ac:dyDescent="0.2">
      <c r="B382" s="12"/>
      <c r="C382" s="12"/>
      <c r="D382" s="2"/>
      <c r="E382" s="13"/>
    </row>
    <row r="383" spans="2:5" ht="30" customHeight="1" thickBot="1" x14ac:dyDescent="0.25">
      <c r="B383" s="33" t="s">
        <v>13</v>
      </c>
      <c r="C383" s="33" t="s">
        <v>14</v>
      </c>
      <c r="D383" s="34" t="s">
        <v>15</v>
      </c>
      <c r="E383" s="35" t="s">
        <v>16</v>
      </c>
    </row>
    <row r="384" spans="2:5" ht="29.25" customHeight="1" thickTop="1" x14ac:dyDescent="0.2">
      <c r="B384" s="36" t="s">
        <v>777</v>
      </c>
      <c r="C384" s="37"/>
      <c r="D384" s="38" t="s">
        <v>838</v>
      </c>
      <c r="E384" s="39">
        <f>SUM(E385:E386)</f>
        <v>30</v>
      </c>
    </row>
    <row r="385" spans="2:5" ht="15" customHeight="1" x14ac:dyDescent="0.2">
      <c r="B385" s="32"/>
      <c r="C385" s="31" t="s">
        <v>136</v>
      </c>
      <c r="D385" s="40" t="s">
        <v>137</v>
      </c>
      <c r="E385" s="41">
        <v>10</v>
      </c>
    </row>
    <row r="386" spans="2:5" ht="15" customHeight="1" x14ac:dyDescent="0.2">
      <c r="B386" s="32"/>
      <c r="C386" s="31" t="s">
        <v>301</v>
      </c>
      <c r="D386" s="40" t="s">
        <v>302</v>
      </c>
      <c r="E386" s="41">
        <v>20</v>
      </c>
    </row>
    <row r="387" spans="2:5" ht="15" customHeight="1" x14ac:dyDescent="0.2">
      <c r="B387" s="346" t="s">
        <v>303</v>
      </c>
      <c r="C387" s="347"/>
      <c r="D387" s="347"/>
      <c r="E387" s="50">
        <v>20</v>
      </c>
    </row>
    <row r="388" spans="2:5" ht="15" customHeight="1" x14ac:dyDescent="0.2">
      <c r="B388" s="348" t="s">
        <v>304</v>
      </c>
      <c r="C388" s="349"/>
      <c r="D388" s="349"/>
      <c r="E388" s="49">
        <v>10</v>
      </c>
    </row>
    <row r="389" spans="2:5" x14ac:dyDescent="0.2">
      <c r="B389" s="12"/>
      <c r="C389" s="12"/>
      <c r="D389" s="2"/>
      <c r="E389" s="13"/>
    </row>
    <row r="390" spans="2:5" ht="30" customHeight="1" thickBot="1" x14ac:dyDescent="0.25">
      <c r="B390" s="33" t="s">
        <v>13</v>
      </c>
      <c r="C390" s="33" t="s">
        <v>14</v>
      </c>
      <c r="D390" s="34" t="s">
        <v>15</v>
      </c>
      <c r="E390" s="35" t="s">
        <v>16</v>
      </c>
    </row>
    <row r="391" spans="2:5" ht="21" customHeight="1" thickTop="1" x14ac:dyDescent="0.2">
      <c r="B391" s="36" t="s">
        <v>778</v>
      </c>
      <c r="C391" s="37"/>
      <c r="D391" s="38" t="s">
        <v>305</v>
      </c>
      <c r="E391" s="39">
        <f>SUM(E392:E393)</f>
        <v>7700</v>
      </c>
    </row>
    <row r="392" spans="2:5" ht="15" customHeight="1" x14ac:dyDescent="0.2">
      <c r="B392" s="32"/>
      <c r="C392" s="31" t="s">
        <v>284</v>
      </c>
      <c r="D392" s="40" t="s">
        <v>285</v>
      </c>
      <c r="E392" s="41">
        <v>4100</v>
      </c>
    </row>
    <row r="393" spans="2:5" ht="15" customHeight="1" x14ac:dyDescent="0.2">
      <c r="B393" s="32"/>
      <c r="C393" s="31" t="s">
        <v>301</v>
      </c>
      <c r="D393" s="40" t="s">
        <v>302</v>
      </c>
      <c r="E393" s="41">
        <v>3600</v>
      </c>
    </row>
    <row r="394" spans="2:5" ht="15" customHeight="1" x14ac:dyDescent="0.2">
      <c r="B394" s="346" t="s">
        <v>306</v>
      </c>
      <c r="C394" s="347"/>
      <c r="D394" s="347"/>
      <c r="E394" s="50">
        <v>7700</v>
      </c>
    </row>
    <row r="395" spans="2:5" x14ac:dyDescent="0.2">
      <c r="B395" s="12"/>
      <c r="C395" s="12"/>
      <c r="D395" s="2"/>
      <c r="E395" s="13"/>
    </row>
    <row r="396" spans="2:5" ht="30" customHeight="1" thickBot="1" x14ac:dyDescent="0.25">
      <c r="B396" s="33" t="s">
        <v>13</v>
      </c>
      <c r="C396" s="33" t="s">
        <v>14</v>
      </c>
      <c r="D396" s="34" t="s">
        <v>15</v>
      </c>
      <c r="E396" s="35" t="s">
        <v>16</v>
      </c>
    </row>
    <row r="397" spans="2:5" ht="21" customHeight="1" thickTop="1" x14ac:dyDescent="0.2">
      <c r="B397" s="36" t="s">
        <v>779</v>
      </c>
      <c r="C397" s="37"/>
      <c r="D397" s="38" t="s">
        <v>307</v>
      </c>
      <c r="E397" s="39">
        <f>SUM(E398:E399)</f>
        <v>2800</v>
      </c>
    </row>
    <row r="398" spans="2:5" ht="15" customHeight="1" x14ac:dyDescent="0.2">
      <c r="B398" s="32"/>
      <c r="C398" s="31" t="s">
        <v>136</v>
      </c>
      <c r="D398" s="40" t="s">
        <v>137</v>
      </c>
      <c r="E398" s="41">
        <v>200</v>
      </c>
    </row>
    <row r="399" spans="2:5" ht="15" customHeight="1" x14ac:dyDescent="0.2">
      <c r="B399" s="32"/>
      <c r="C399" s="31" t="s">
        <v>121</v>
      </c>
      <c r="D399" s="40" t="s">
        <v>122</v>
      </c>
      <c r="E399" s="41">
        <v>2600</v>
      </c>
    </row>
    <row r="400" spans="2:5" ht="15" customHeight="1" x14ac:dyDescent="0.2">
      <c r="B400" s="346" t="s">
        <v>306</v>
      </c>
      <c r="C400" s="347"/>
      <c r="D400" s="347"/>
      <c r="E400" s="50">
        <v>2800</v>
      </c>
    </row>
    <row r="401" spans="2:5" x14ac:dyDescent="0.2">
      <c r="B401" s="12"/>
      <c r="C401" s="12"/>
      <c r="D401" s="2"/>
      <c r="E401" s="13"/>
    </row>
    <row r="402" spans="2:5" ht="30" customHeight="1" thickBot="1" x14ac:dyDescent="0.25">
      <c r="B402" s="33" t="s">
        <v>13</v>
      </c>
      <c r="C402" s="33" t="s">
        <v>14</v>
      </c>
      <c r="D402" s="34" t="s">
        <v>15</v>
      </c>
      <c r="E402" s="35" t="s">
        <v>16</v>
      </c>
    </row>
    <row r="403" spans="2:5" ht="29.25" customHeight="1" thickTop="1" x14ac:dyDescent="0.2">
      <c r="B403" s="36" t="s">
        <v>780</v>
      </c>
      <c r="C403" s="37"/>
      <c r="D403" s="38" t="s">
        <v>839</v>
      </c>
      <c r="E403" s="39">
        <f>SUM(E404:E404)</f>
        <v>50</v>
      </c>
    </row>
    <row r="404" spans="2:5" ht="15" customHeight="1" x14ac:dyDescent="0.2">
      <c r="B404" s="32"/>
      <c r="C404" s="31" t="s">
        <v>123</v>
      </c>
      <c r="D404" s="40" t="s">
        <v>124</v>
      </c>
      <c r="E404" s="41">
        <v>50</v>
      </c>
    </row>
    <row r="405" spans="2:5" ht="15" customHeight="1" x14ac:dyDescent="0.2">
      <c r="B405" s="346" t="s">
        <v>300</v>
      </c>
      <c r="C405" s="347"/>
      <c r="D405" s="347"/>
      <c r="E405" s="50">
        <v>50</v>
      </c>
    </row>
    <row r="406" spans="2:5" x14ac:dyDescent="0.2">
      <c r="B406" s="12"/>
      <c r="C406" s="12"/>
      <c r="D406" s="2"/>
      <c r="E406" s="13"/>
    </row>
    <row r="407" spans="2:5" ht="30" customHeight="1" thickBot="1" x14ac:dyDescent="0.25">
      <c r="B407" s="33" t="s">
        <v>13</v>
      </c>
      <c r="C407" s="33" t="s">
        <v>14</v>
      </c>
      <c r="D407" s="34" t="s">
        <v>15</v>
      </c>
      <c r="E407" s="35" t="s">
        <v>16</v>
      </c>
    </row>
    <row r="408" spans="2:5" ht="29.25" customHeight="1" thickTop="1" x14ac:dyDescent="0.2">
      <c r="B408" s="36" t="s">
        <v>781</v>
      </c>
      <c r="C408" s="37"/>
      <c r="D408" s="38" t="s">
        <v>308</v>
      </c>
      <c r="E408" s="39">
        <f>SUM(E409:E413)</f>
        <v>3100</v>
      </c>
    </row>
    <row r="409" spans="2:5" ht="15" customHeight="1" x14ac:dyDescent="0.2">
      <c r="B409" s="32"/>
      <c r="C409" s="31" t="s">
        <v>117</v>
      </c>
      <c r="D409" s="40" t="s">
        <v>118</v>
      </c>
      <c r="E409" s="41">
        <v>50</v>
      </c>
    </row>
    <row r="410" spans="2:5" ht="15" customHeight="1" x14ac:dyDescent="0.2">
      <c r="B410" s="32"/>
      <c r="C410" s="31" t="s">
        <v>119</v>
      </c>
      <c r="D410" s="40" t="s">
        <v>120</v>
      </c>
      <c r="E410" s="41">
        <v>50</v>
      </c>
    </row>
    <row r="411" spans="2:5" ht="15" customHeight="1" x14ac:dyDescent="0.2">
      <c r="B411" s="32"/>
      <c r="C411" s="31" t="s">
        <v>121</v>
      </c>
      <c r="D411" s="40" t="s">
        <v>122</v>
      </c>
      <c r="E411" s="41">
        <v>1550</v>
      </c>
    </row>
    <row r="412" spans="2:5" ht="15" customHeight="1" x14ac:dyDescent="0.2">
      <c r="B412" s="32"/>
      <c r="C412" s="31" t="s">
        <v>123</v>
      </c>
      <c r="D412" s="40" t="s">
        <v>124</v>
      </c>
      <c r="E412" s="41">
        <v>150</v>
      </c>
    </row>
    <row r="413" spans="2:5" ht="15" customHeight="1" x14ac:dyDescent="0.2">
      <c r="B413" s="32"/>
      <c r="C413" s="31" t="s">
        <v>102</v>
      </c>
      <c r="D413" s="40" t="s">
        <v>103</v>
      </c>
      <c r="E413" s="41">
        <v>1300</v>
      </c>
    </row>
    <row r="414" spans="2:5" ht="15" customHeight="1" x14ac:dyDescent="0.2">
      <c r="B414" s="346" t="s">
        <v>179</v>
      </c>
      <c r="C414" s="347"/>
      <c r="D414" s="347"/>
      <c r="E414" s="50">
        <v>3100</v>
      </c>
    </row>
    <row r="415" spans="2:5" x14ac:dyDescent="0.2">
      <c r="B415" s="12"/>
      <c r="C415" s="12"/>
      <c r="D415" s="2"/>
      <c r="E415" s="13"/>
    </row>
    <row r="416" spans="2:5" ht="30" customHeight="1" thickBot="1" x14ac:dyDescent="0.25">
      <c r="B416" s="33" t="s">
        <v>13</v>
      </c>
      <c r="C416" s="33" t="s">
        <v>14</v>
      </c>
      <c r="D416" s="34" t="s">
        <v>15</v>
      </c>
      <c r="E416" s="35" t="s">
        <v>16</v>
      </c>
    </row>
    <row r="417" spans="2:5" ht="21" customHeight="1" thickTop="1" x14ac:dyDescent="0.2">
      <c r="B417" s="36" t="s">
        <v>782</v>
      </c>
      <c r="C417" s="37"/>
      <c r="D417" s="38" t="s">
        <v>309</v>
      </c>
      <c r="E417" s="39">
        <f>SUM(E418:E427)</f>
        <v>87270</v>
      </c>
    </row>
    <row r="418" spans="2:5" ht="15" customHeight="1" x14ac:dyDescent="0.2">
      <c r="B418" s="32"/>
      <c r="C418" s="31" t="s">
        <v>310</v>
      </c>
      <c r="D418" s="40" t="s">
        <v>311</v>
      </c>
      <c r="E418" s="41">
        <v>600</v>
      </c>
    </row>
    <row r="419" spans="2:5" ht="15" customHeight="1" x14ac:dyDescent="0.2">
      <c r="B419" s="32"/>
      <c r="C419" s="31" t="s">
        <v>117</v>
      </c>
      <c r="D419" s="40" t="s">
        <v>118</v>
      </c>
      <c r="E419" s="41">
        <v>30</v>
      </c>
    </row>
    <row r="420" spans="2:5" ht="15" customHeight="1" x14ac:dyDescent="0.2">
      <c r="B420" s="32"/>
      <c r="C420" s="31" t="s">
        <v>119</v>
      </c>
      <c r="D420" s="40" t="s">
        <v>120</v>
      </c>
      <c r="E420" s="41">
        <v>90</v>
      </c>
    </row>
    <row r="421" spans="2:5" ht="15" customHeight="1" x14ac:dyDescent="0.2">
      <c r="B421" s="32"/>
      <c r="C421" s="31" t="s">
        <v>121</v>
      </c>
      <c r="D421" s="40" t="s">
        <v>122</v>
      </c>
      <c r="E421" s="41">
        <v>750</v>
      </c>
    </row>
    <row r="422" spans="2:5" ht="15" customHeight="1" x14ac:dyDescent="0.2">
      <c r="B422" s="32"/>
      <c r="C422" s="31" t="s">
        <v>123</v>
      </c>
      <c r="D422" s="40" t="s">
        <v>124</v>
      </c>
      <c r="E422" s="41">
        <v>150</v>
      </c>
    </row>
    <row r="423" spans="2:5" ht="15" customHeight="1" x14ac:dyDescent="0.2">
      <c r="B423" s="32"/>
      <c r="C423" s="31" t="s">
        <v>301</v>
      </c>
      <c r="D423" s="40" t="s">
        <v>302</v>
      </c>
      <c r="E423" s="41">
        <v>300</v>
      </c>
    </row>
    <row r="424" spans="2:5" ht="15" customHeight="1" x14ac:dyDescent="0.2">
      <c r="B424" s="32"/>
      <c r="C424" s="31" t="s">
        <v>146</v>
      </c>
      <c r="D424" s="40" t="s">
        <v>147</v>
      </c>
      <c r="E424" s="41">
        <v>30</v>
      </c>
    </row>
    <row r="425" spans="2:5" ht="27.75" customHeight="1" x14ac:dyDescent="0.2">
      <c r="B425" s="32"/>
      <c r="C425" s="31" t="s">
        <v>148</v>
      </c>
      <c r="D425" s="40" t="s">
        <v>149</v>
      </c>
      <c r="E425" s="41">
        <v>5000</v>
      </c>
    </row>
    <row r="426" spans="2:5" ht="15" customHeight="1" x14ac:dyDescent="0.2">
      <c r="B426" s="32"/>
      <c r="C426" s="31" t="s">
        <v>102</v>
      </c>
      <c r="D426" s="40" t="s">
        <v>103</v>
      </c>
      <c r="E426" s="41">
        <v>32070</v>
      </c>
    </row>
    <row r="427" spans="2:5" ht="27.75" customHeight="1" x14ac:dyDescent="0.2">
      <c r="B427" s="32"/>
      <c r="C427" s="31" t="s">
        <v>104</v>
      </c>
      <c r="D427" s="40" t="s">
        <v>105</v>
      </c>
      <c r="E427" s="41">
        <v>48250</v>
      </c>
    </row>
    <row r="428" spans="2:5" ht="15" customHeight="1" x14ac:dyDescent="0.2">
      <c r="B428" s="346" t="s">
        <v>840</v>
      </c>
      <c r="C428" s="347"/>
      <c r="D428" s="347"/>
      <c r="E428" s="50">
        <v>1170</v>
      </c>
    </row>
    <row r="429" spans="2:5" ht="15" customHeight="1" x14ac:dyDescent="0.2">
      <c r="B429" s="348" t="s">
        <v>312</v>
      </c>
      <c r="C429" s="349"/>
      <c r="D429" s="349"/>
      <c r="E429" s="49">
        <v>54100</v>
      </c>
    </row>
    <row r="430" spans="2:5" ht="15" customHeight="1" x14ac:dyDescent="0.2">
      <c r="B430" s="348" t="s">
        <v>313</v>
      </c>
      <c r="C430" s="349"/>
      <c r="D430" s="349"/>
      <c r="E430" s="49">
        <v>10000</v>
      </c>
    </row>
    <row r="431" spans="2:5" ht="15" customHeight="1" x14ac:dyDescent="0.2">
      <c r="B431" s="348" t="s">
        <v>314</v>
      </c>
      <c r="C431" s="349"/>
      <c r="D431" s="349"/>
      <c r="E431" s="49">
        <v>22000</v>
      </c>
    </row>
    <row r="432" spans="2:5" x14ac:dyDescent="0.2">
      <c r="B432" s="12"/>
      <c r="C432" s="12"/>
      <c r="D432" s="2"/>
      <c r="E432" s="13"/>
    </row>
    <row r="433" spans="2:5" ht="30" customHeight="1" thickBot="1" x14ac:dyDescent="0.25">
      <c r="B433" s="33" t="s">
        <v>13</v>
      </c>
      <c r="C433" s="33" t="s">
        <v>14</v>
      </c>
      <c r="D433" s="34" t="s">
        <v>15</v>
      </c>
      <c r="E433" s="35" t="s">
        <v>16</v>
      </c>
    </row>
    <row r="434" spans="2:5" ht="21" customHeight="1" thickTop="1" x14ac:dyDescent="0.2">
      <c r="B434" s="36" t="s">
        <v>783</v>
      </c>
      <c r="C434" s="37"/>
      <c r="D434" s="38" t="s">
        <v>315</v>
      </c>
      <c r="E434" s="39">
        <f>SUM(E435:E439)</f>
        <v>3875</v>
      </c>
    </row>
    <row r="435" spans="2:5" ht="15" customHeight="1" x14ac:dyDescent="0.2">
      <c r="B435" s="32"/>
      <c r="C435" s="31" t="s">
        <v>117</v>
      </c>
      <c r="D435" s="40" t="s">
        <v>118</v>
      </c>
      <c r="E435" s="41">
        <v>150</v>
      </c>
    </row>
    <row r="436" spans="2:5" ht="15" customHeight="1" x14ac:dyDescent="0.2">
      <c r="B436" s="32"/>
      <c r="C436" s="31" t="s">
        <v>119</v>
      </c>
      <c r="D436" s="40" t="s">
        <v>120</v>
      </c>
      <c r="E436" s="41">
        <v>100</v>
      </c>
    </row>
    <row r="437" spans="2:5" ht="15" customHeight="1" x14ac:dyDescent="0.2">
      <c r="B437" s="32"/>
      <c r="C437" s="31" t="s">
        <v>121</v>
      </c>
      <c r="D437" s="40" t="s">
        <v>122</v>
      </c>
      <c r="E437" s="41">
        <v>275</v>
      </c>
    </row>
    <row r="438" spans="2:5" ht="15" customHeight="1" x14ac:dyDescent="0.2">
      <c r="B438" s="32"/>
      <c r="C438" s="31" t="s">
        <v>102</v>
      </c>
      <c r="D438" s="40" t="s">
        <v>103</v>
      </c>
      <c r="E438" s="41">
        <v>500</v>
      </c>
    </row>
    <row r="439" spans="2:5" ht="27.75" customHeight="1" x14ac:dyDescent="0.2">
      <c r="B439" s="32"/>
      <c r="C439" s="31" t="s">
        <v>104</v>
      </c>
      <c r="D439" s="40" t="s">
        <v>105</v>
      </c>
      <c r="E439" s="41">
        <v>2850</v>
      </c>
    </row>
    <row r="440" spans="2:5" ht="15" customHeight="1" x14ac:dyDescent="0.2">
      <c r="B440" s="346" t="s">
        <v>316</v>
      </c>
      <c r="C440" s="347"/>
      <c r="D440" s="347"/>
      <c r="E440" s="50">
        <v>1350</v>
      </c>
    </row>
    <row r="441" spans="2:5" ht="27.75" customHeight="1" x14ac:dyDescent="0.2">
      <c r="B441" s="348" t="s">
        <v>842</v>
      </c>
      <c r="C441" s="349"/>
      <c r="D441" s="349"/>
      <c r="E441" s="49">
        <v>2149</v>
      </c>
    </row>
    <row r="442" spans="2:5" ht="27.75" customHeight="1" x14ac:dyDescent="0.2">
      <c r="B442" s="348" t="s">
        <v>841</v>
      </c>
      <c r="C442" s="349"/>
      <c r="D442" s="349"/>
      <c r="E442" s="49">
        <v>351</v>
      </c>
    </row>
    <row r="443" spans="2:5" ht="15" customHeight="1" x14ac:dyDescent="0.2">
      <c r="B443" s="348" t="s">
        <v>317</v>
      </c>
      <c r="C443" s="349"/>
      <c r="D443" s="349"/>
      <c r="E443" s="49">
        <v>25</v>
      </c>
    </row>
    <row r="444" spans="2:5" x14ac:dyDescent="0.2">
      <c r="B444" s="12"/>
      <c r="C444" s="12"/>
      <c r="D444" s="2"/>
      <c r="E444" s="13"/>
    </row>
    <row r="445" spans="2:5" ht="30" customHeight="1" thickBot="1" x14ac:dyDescent="0.25">
      <c r="B445" s="33" t="s">
        <v>13</v>
      </c>
      <c r="C445" s="33" t="s">
        <v>14</v>
      </c>
      <c r="D445" s="34" t="s">
        <v>15</v>
      </c>
      <c r="E445" s="35" t="s">
        <v>16</v>
      </c>
    </row>
    <row r="446" spans="2:5" ht="21" customHeight="1" thickTop="1" x14ac:dyDescent="0.2">
      <c r="B446" s="36" t="s">
        <v>737</v>
      </c>
      <c r="C446" s="37"/>
      <c r="D446" s="38" t="s">
        <v>51</v>
      </c>
      <c r="E446" s="39">
        <f>SUM(E447:E450)</f>
        <v>99174</v>
      </c>
    </row>
    <row r="447" spans="2:5" ht="15" customHeight="1" x14ac:dyDescent="0.2">
      <c r="B447" s="32"/>
      <c r="C447" s="31" t="s">
        <v>136</v>
      </c>
      <c r="D447" s="40" t="s">
        <v>137</v>
      </c>
      <c r="E447" s="41">
        <v>50</v>
      </c>
    </row>
    <row r="448" spans="2:5" ht="15" customHeight="1" x14ac:dyDescent="0.2">
      <c r="B448" s="32"/>
      <c r="C448" s="31" t="s">
        <v>121</v>
      </c>
      <c r="D448" s="40" t="s">
        <v>122</v>
      </c>
      <c r="E448" s="41">
        <v>1300</v>
      </c>
    </row>
    <row r="449" spans="2:5" ht="15" customHeight="1" x14ac:dyDescent="0.2">
      <c r="B449" s="32"/>
      <c r="C449" s="31" t="s">
        <v>142</v>
      </c>
      <c r="D449" s="40" t="s">
        <v>143</v>
      </c>
      <c r="E449" s="41">
        <v>5533</v>
      </c>
    </row>
    <row r="450" spans="2:5" ht="15" customHeight="1" x14ac:dyDescent="0.2">
      <c r="B450" s="32"/>
      <c r="C450" s="31" t="s">
        <v>111</v>
      </c>
      <c r="D450" s="40" t="s">
        <v>112</v>
      </c>
      <c r="E450" s="41">
        <v>92291</v>
      </c>
    </row>
    <row r="451" spans="2:5" ht="15" customHeight="1" x14ac:dyDescent="0.2">
      <c r="B451" s="346" t="s">
        <v>318</v>
      </c>
      <c r="C451" s="347"/>
      <c r="D451" s="347"/>
      <c r="E451" s="50">
        <v>50</v>
      </c>
    </row>
    <row r="452" spans="2:5" ht="15" customHeight="1" x14ac:dyDescent="0.2">
      <c r="B452" s="348" t="s">
        <v>319</v>
      </c>
      <c r="C452" s="349"/>
      <c r="D452" s="349"/>
      <c r="E452" s="49">
        <v>100</v>
      </c>
    </row>
    <row r="453" spans="2:5" ht="27.75" customHeight="1" x14ac:dyDescent="0.2">
      <c r="B453" s="348" t="s">
        <v>320</v>
      </c>
      <c r="C453" s="349"/>
      <c r="D453" s="349"/>
      <c r="E453" s="49">
        <v>200</v>
      </c>
    </row>
    <row r="454" spans="2:5" ht="27.75" customHeight="1" x14ac:dyDescent="0.2">
      <c r="B454" s="348" t="s">
        <v>321</v>
      </c>
      <c r="C454" s="349"/>
      <c r="D454" s="349"/>
      <c r="E454" s="49">
        <v>200</v>
      </c>
    </row>
    <row r="455" spans="2:5" ht="15" customHeight="1" x14ac:dyDescent="0.2">
      <c r="B455" s="348" t="s">
        <v>322</v>
      </c>
      <c r="C455" s="349"/>
      <c r="D455" s="349"/>
      <c r="E455" s="49">
        <v>200</v>
      </c>
    </row>
    <row r="456" spans="2:5" ht="15" customHeight="1" x14ac:dyDescent="0.2">
      <c r="B456" s="348" t="s">
        <v>323</v>
      </c>
      <c r="C456" s="349"/>
      <c r="D456" s="349"/>
      <c r="E456" s="49">
        <v>200</v>
      </c>
    </row>
    <row r="457" spans="2:5" ht="27.75" customHeight="1" x14ac:dyDescent="0.2">
      <c r="B457" s="348" t="s">
        <v>324</v>
      </c>
      <c r="C457" s="349"/>
      <c r="D457" s="349"/>
      <c r="E457" s="49">
        <v>200</v>
      </c>
    </row>
    <row r="458" spans="2:5" ht="27.75" customHeight="1" x14ac:dyDescent="0.2">
      <c r="B458" s="348" t="s">
        <v>325</v>
      </c>
      <c r="C458" s="349"/>
      <c r="D458" s="349"/>
      <c r="E458" s="49">
        <v>200</v>
      </c>
    </row>
    <row r="459" spans="2:5" ht="15" customHeight="1" x14ac:dyDescent="0.2">
      <c r="B459" s="348" t="s">
        <v>326</v>
      </c>
      <c r="C459" s="349"/>
      <c r="D459" s="349"/>
      <c r="E459" s="49">
        <v>5533</v>
      </c>
    </row>
    <row r="460" spans="2:5" ht="27.75" customHeight="1" x14ac:dyDescent="0.2">
      <c r="B460" s="348" t="s">
        <v>327</v>
      </c>
      <c r="C460" s="349"/>
      <c r="D460" s="349"/>
      <c r="E460" s="49">
        <v>700</v>
      </c>
    </row>
    <row r="461" spans="2:5" ht="15" customHeight="1" x14ac:dyDescent="0.2">
      <c r="B461" s="348" t="s">
        <v>328</v>
      </c>
      <c r="C461" s="349"/>
      <c r="D461" s="349"/>
      <c r="E461" s="49">
        <v>9300</v>
      </c>
    </row>
    <row r="462" spans="2:5" ht="15" customHeight="1" x14ac:dyDescent="0.2">
      <c r="B462" s="348" t="s">
        <v>329</v>
      </c>
      <c r="C462" s="349"/>
      <c r="D462" s="349"/>
      <c r="E462" s="49">
        <v>63801</v>
      </c>
    </row>
    <row r="463" spans="2:5" ht="15" customHeight="1" x14ac:dyDescent="0.2">
      <c r="B463" s="348" t="s">
        <v>330</v>
      </c>
      <c r="C463" s="349"/>
      <c r="D463" s="349"/>
      <c r="E463" s="49">
        <v>2340</v>
      </c>
    </row>
    <row r="464" spans="2:5" ht="15" customHeight="1" x14ac:dyDescent="0.2">
      <c r="B464" s="348" t="s">
        <v>331</v>
      </c>
      <c r="C464" s="349"/>
      <c r="D464" s="349"/>
      <c r="E464" s="49">
        <v>6000</v>
      </c>
    </row>
    <row r="465" spans="2:5" ht="15" customHeight="1" x14ac:dyDescent="0.2">
      <c r="B465" s="348" t="s">
        <v>332</v>
      </c>
      <c r="C465" s="349"/>
      <c r="D465" s="349"/>
      <c r="E465" s="49">
        <v>9000</v>
      </c>
    </row>
    <row r="466" spans="2:5" ht="15" customHeight="1" x14ac:dyDescent="0.2">
      <c r="B466" s="348" t="s">
        <v>333</v>
      </c>
      <c r="C466" s="349"/>
      <c r="D466" s="349"/>
      <c r="E466" s="49">
        <v>250</v>
      </c>
    </row>
    <row r="467" spans="2:5" ht="15" customHeight="1" x14ac:dyDescent="0.2">
      <c r="B467" s="348" t="s">
        <v>334</v>
      </c>
      <c r="C467" s="349"/>
      <c r="D467" s="349"/>
      <c r="E467" s="49">
        <v>900</v>
      </c>
    </row>
    <row r="468" spans="2:5" x14ac:dyDescent="0.2">
      <c r="B468" s="12"/>
      <c r="C468" s="12"/>
      <c r="D468" s="2"/>
      <c r="E468" s="13"/>
    </row>
    <row r="469" spans="2:5" ht="30" customHeight="1" thickBot="1" x14ac:dyDescent="0.25">
      <c r="B469" s="33" t="s">
        <v>13</v>
      </c>
      <c r="C469" s="33" t="s">
        <v>14</v>
      </c>
      <c r="D469" s="34" t="s">
        <v>15</v>
      </c>
      <c r="E469" s="35" t="s">
        <v>16</v>
      </c>
    </row>
    <row r="470" spans="2:5" ht="21" customHeight="1" thickTop="1" x14ac:dyDescent="0.2">
      <c r="B470" s="36" t="s">
        <v>784</v>
      </c>
      <c r="C470" s="37"/>
      <c r="D470" s="38" t="s">
        <v>335</v>
      </c>
      <c r="E470" s="39">
        <f>SUM(E471:E471)</f>
        <v>6487</v>
      </c>
    </row>
    <row r="471" spans="2:5" ht="15" customHeight="1" x14ac:dyDescent="0.2">
      <c r="B471" s="32"/>
      <c r="C471" s="31" t="s">
        <v>111</v>
      </c>
      <c r="D471" s="40" t="s">
        <v>112</v>
      </c>
      <c r="E471" s="41">
        <v>6487</v>
      </c>
    </row>
    <row r="472" spans="2:5" ht="15" customHeight="1" x14ac:dyDescent="0.2">
      <c r="B472" s="346" t="s">
        <v>329</v>
      </c>
      <c r="C472" s="347"/>
      <c r="D472" s="347"/>
      <c r="E472" s="50">
        <v>2288</v>
      </c>
    </row>
    <row r="473" spans="2:5" ht="27.75" customHeight="1" x14ac:dyDescent="0.2">
      <c r="B473" s="348" t="s">
        <v>336</v>
      </c>
      <c r="C473" s="349"/>
      <c r="D473" s="349"/>
      <c r="E473" s="49">
        <v>3916</v>
      </c>
    </row>
    <row r="474" spans="2:5" ht="15" customHeight="1" x14ac:dyDescent="0.2">
      <c r="B474" s="348" t="s">
        <v>334</v>
      </c>
      <c r="C474" s="349"/>
      <c r="D474" s="349"/>
      <c r="E474" s="49">
        <v>100</v>
      </c>
    </row>
    <row r="475" spans="2:5" ht="27.75" customHeight="1" x14ac:dyDescent="0.2">
      <c r="B475" s="348" t="s">
        <v>337</v>
      </c>
      <c r="C475" s="349"/>
      <c r="D475" s="349"/>
      <c r="E475" s="49">
        <v>183</v>
      </c>
    </row>
    <row r="476" spans="2:5" x14ac:dyDescent="0.2">
      <c r="B476" s="12"/>
      <c r="C476" s="12"/>
      <c r="D476" s="2"/>
      <c r="E476" s="13"/>
    </row>
    <row r="477" spans="2:5" ht="30" customHeight="1" thickBot="1" x14ac:dyDescent="0.25">
      <c r="B477" s="33" t="s">
        <v>13</v>
      </c>
      <c r="C477" s="33" t="s">
        <v>14</v>
      </c>
      <c r="D477" s="34" t="s">
        <v>15</v>
      </c>
      <c r="E477" s="35" t="s">
        <v>16</v>
      </c>
    </row>
    <row r="478" spans="2:5" ht="21" customHeight="1" thickTop="1" x14ac:dyDescent="0.2">
      <c r="B478" s="36" t="s">
        <v>785</v>
      </c>
      <c r="C478" s="37"/>
      <c r="D478" s="38" t="s">
        <v>338</v>
      </c>
      <c r="E478" s="39">
        <f>SUM(E479:E479)</f>
        <v>45026</v>
      </c>
    </row>
    <row r="479" spans="2:5" ht="15" customHeight="1" x14ac:dyDescent="0.2">
      <c r="B479" s="32"/>
      <c r="C479" s="31" t="s">
        <v>111</v>
      </c>
      <c r="D479" s="40" t="s">
        <v>112</v>
      </c>
      <c r="E479" s="41">
        <v>45026</v>
      </c>
    </row>
    <row r="480" spans="2:5" ht="15" customHeight="1" x14ac:dyDescent="0.2">
      <c r="B480" s="346" t="s">
        <v>329</v>
      </c>
      <c r="C480" s="347"/>
      <c r="D480" s="347"/>
      <c r="E480" s="50">
        <v>45026</v>
      </c>
    </row>
    <row r="481" spans="2:5" x14ac:dyDescent="0.2">
      <c r="B481" s="12"/>
      <c r="C481" s="12"/>
      <c r="D481" s="2"/>
      <c r="E481" s="13"/>
    </row>
    <row r="482" spans="2:5" ht="30" customHeight="1" thickBot="1" x14ac:dyDescent="0.25">
      <c r="B482" s="33" t="s">
        <v>13</v>
      </c>
      <c r="C482" s="33" t="s">
        <v>14</v>
      </c>
      <c r="D482" s="34" t="s">
        <v>15</v>
      </c>
      <c r="E482" s="35" t="s">
        <v>16</v>
      </c>
    </row>
    <row r="483" spans="2:5" ht="21" customHeight="1" thickTop="1" x14ac:dyDescent="0.2">
      <c r="B483" s="36" t="s">
        <v>786</v>
      </c>
      <c r="C483" s="37"/>
      <c r="D483" s="38" t="s">
        <v>339</v>
      </c>
      <c r="E483" s="39">
        <f>SUM(E484:E485)</f>
        <v>373831</v>
      </c>
    </row>
    <row r="484" spans="2:5" ht="15" customHeight="1" x14ac:dyDescent="0.2">
      <c r="B484" s="32"/>
      <c r="C484" s="31" t="s">
        <v>121</v>
      </c>
      <c r="D484" s="40" t="s">
        <v>122</v>
      </c>
      <c r="E484" s="41">
        <v>500</v>
      </c>
    </row>
    <row r="485" spans="2:5" ht="15" customHeight="1" x14ac:dyDescent="0.2">
      <c r="B485" s="32"/>
      <c r="C485" s="31" t="s">
        <v>111</v>
      </c>
      <c r="D485" s="40" t="s">
        <v>112</v>
      </c>
      <c r="E485" s="41">
        <v>373331</v>
      </c>
    </row>
    <row r="486" spans="2:5" ht="15" customHeight="1" x14ac:dyDescent="0.2">
      <c r="B486" s="354" t="s">
        <v>340</v>
      </c>
      <c r="C486" s="351"/>
      <c r="D486" s="351"/>
      <c r="E486" s="50">
        <v>200</v>
      </c>
    </row>
    <row r="487" spans="2:5" ht="15" customHeight="1" x14ac:dyDescent="0.2">
      <c r="B487" s="348" t="s">
        <v>341</v>
      </c>
      <c r="C487" s="349"/>
      <c r="D487" s="349"/>
      <c r="E487" s="49">
        <v>300</v>
      </c>
    </row>
    <row r="488" spans="2:5" ht="15" customHeight="1" x14ac:dyDescent="0.2">
      <c r="B488" s="348" t="s">
        <v>329</v>
      </c>
      <c r="C488" s="349"/>
      <c r="D488" s="349"/>
      <c r="E488" s="49">
        <v>345313</v>
      </c>
    </row>
    <row r="489" spans="2:5" ht="41.25" customHeight="1" x14ac:dyDescent="0.2">
      <c r="B489" s="348" t="s">
        <v>342</v>
      </c>
      <c r="C489" s="349"/>
      <c r="D489" s="349"/>
      <c r="E489" s="49">
        <v>9000</v>
      </c>
    </row>
    <row r="490" spans="2:5" ht="15" customHeight="1" x14ac:dyDescent="0.2">
      <c r="B490" s="348" t="s">
        <v>331</v>
      </c>
      <c r="C490" s="349"/>
      <c r="D490" s="349"/>
      <c r="E490" s="49">
        <v>10500</v>
      </c>
    </row>
    <row r="491" spans="2:5" ht="15" customHeight="1" x14ac:dyDescent="0.2">
      <c r="B491" s="348" t="s">
        <v>332</v>
      </c>
      <c r="C491" s="349"/>
      <c r="D491" s="349"/>
      <c r="E491" s="49">
        <v>1500</v>
      </c>
    </row>
    <row r="492" spans="2:5" ht="27.75" customHeight="1" x14ac:dyDescent="0.2">
      <c r="B492" s="348" t="s">
        <v>343</v>
      </c>
      <c r="C492" s="349"/>
      <c r="D492" s="349"/>
      <c r="E492" s="49">
        <v>490</v>
      </c>
    </row>
    <row r="493" spans="2:5" ht="27.75" customHeight="1" x14ac:dyDescent="0.2">
      <c r="B493" s="348" t="s">
        <v>344</v>
      </c>
      <c r="C493" s="349"/>
      <c r="D493" s="349"/>
      <c r="E493" s="49">
        <v>6000</v>
      </c>
    </row>
    <row r="494" spans="2:5" ht="27.75" customHeight="1" x14ac:dyDescent="0.2">
      <c r="B494" s="348" t="s">
        <v>345</v>
      </c>
      <c r="C494" s="349"/>
      <c r="D494" s="349"/>
      <c r="E494" s="49">
        <v>528</v>
      </c>
    </row>
    <row r="495" spans="2:5" x14ac:dyDescent="0.2">
      <c r="B495" s="12"/>
      <c r="C495" s="12"/>
      <c r="D495" s="2"/>
      <c r="E495" s="13"/>
    </row>
    <row r="496" spans="2:5" ht="30" customHeight="1" thickBot="1" x14ac:dyDescent="0.25">
      <c r="B496" s="33" t="s">
        <v>13</v>
      </c>
      <c r="C496" s="33" t="s">
        <v>14</v>
      </c>
      <c r="D496" s="34" t="s">
        <v>15</v>
      </c>
      <c r="E496" s="35" t="s">
        <v>16</v>
      </c>
    </row>
    <row r="497" spans="2:5" ht="29.25" customHeight="1" thickTop="1" x14ac:dyDescent="0.2">
      <c r="B497" s="36" t="s">
        <v>787</v>
      </c>
      <c r="C497" s="37"/>
      <c r="D497" s="38" t="s">
        <v>843</v>
      </c>
      <c r="E497" s="39">
        <f>SUM(E498:E500)</f>
        <v>2120</v>
      </c>
    </row>
    <row r="498" spans="2:5" ht="15" customHeight="1" x14ac:dyDescent="0.2">
      <c r="B498" s="32"/>
      <c r="C498" s="31" t="s">
        <v>121</v>
      </c>
      <c r="D498" s="40" t="s">
        <v>122</v>
      </c>
      <c r="E498" s="41">
        <v>90</v>
      </c>
    </row>
    <row r="499" spans="2:5" ht="15" customHeight="1" x14ac:dyDescent="0.2">
      <c r="B499" s="32"/>
      <c r="C499" s="31" t="s">
        <v>146</v>
      </c>
      <c r="D499" s="40" t="s">
        <v>147</v>
      </c>
      <c r="E499" s="41">
        <v>30</v>
      </c>
    </row>
    <row r="500" spans="2:5" ht="27.75" customHeight="1" x14ac:dyDescent="0.2">
      <c r="B500" s="32"/>
      <c r="C500" s="31" t="s">
        <v>104</v>
      </c>
      <c r="D500" s="40" t="s">
        <v>105</v>
      </c>
      <c r="E500" s="41">
        <v>2000</v>
      </c>
    </row>
    <row r="501" spans="2:5" ht="15" customHeight="1" x14ac:dyDescent="0.2">
      <c r="B501" s="346" t="s">
        <v>346</v>
      </c>
      <c r="C501" s="347"/>
      <c r="D501" s="347"/>
      <c r="E501" s="50">
        <v>120</v>
      </c>
    </row>
    <row r="502" spans="2:5" ht="15" customHeight="1" x14ac:dyDescent="0.2">
      <c r="B502" s="348" t="s">
        <v>347</v>
      </c>
      <c r="C502" s="349"/>
      <c r="D502" s="349"/>
      <c r="E502" s="49">
        <v>2000</v>
      </c>
    </row>
    <row r="503" spans="2:5" x14ac:dyDescent="0.2">
      <c r="B503" s="12"/>
      <c r="C503" s="12"/>
      <c r="D503" s="2"/>
      <c r="E503" s="13"/>
    </row>
    <row r="504" spans="2:5" ht="30" customHeight="1" thickBot="1" x14ac:dyDescent="0.25">
      <c r="B504" s="33" t="s">
        <v>13</v>
      </c>
      <c r="C504" s="33" t="s">
        <v>14</v>
      </c>
      <c r="D504" s="34" t="s">
        <v>15</v>
      </c>
      <c r="E504" s="35" t="s">
        <v>16</v>
      </c>
    </row>
    <row r="505" spans="2:5" ht="21" customHeight="1" thickTop="1" x14ac:dyDescent="0.2">
      <c r="B505" s="36" t="s">
        <v>788</v>
      </c>
      <c r="C505" s="37"/>
      <c r="D505" s="38" t="s">
        <v>348</v>
      </c>
      <c r="E505" s="39">
        <f>SUM(E506:E507)</f>
        <v>3000</v>
      </c>
    </row>
    <row r="506" spans="2:5" ht="27.75" customHeight="1" x14ac:dyDescent="0.2">
      <c r="B506" s="32"/>
      <c r="C506" s="31" t="s">
        <v>349</v>
      </c>
      <c r="D506" s="40" t="s">
        <v>350</v>
      </c>
      <c r="E506" s="41">
        <v>1000</v>
      </c>
    </row>
    <row r="507" spans="2:5" ht="27.75" customHeight="1" x14ac:dyDescent="0.2">
      <c r="B507" s="32"/>
      <c r="C507" s="31" t="s">
        <v>104</v>
      </c>
      <c r="D507" s="40" t="s">
        <v>105</v>
      </c>
      <c r="E507" s="41">
        <v>2000</v>
      </c>
    </row>
    <row r="508" spans="2:5" ht="15" customHeight="1" x14ac:dyDescent="0.2">
      <c r="B508" s="346" t="s">
        <v>351</v>
      </c>
      <c r="C508" s="347"/>
      <c r="D508" s="347"/>
      <c r="E508" s="50">
        <v>2000</v>
      </c>
    </row>
    <row r="509" spans="2:5" ht="27.75" customHeight="1" x14ac:dyDescent="0.2">
      <c r="B509" s="348" t="s">
        <v>352</v>
      </c>
      <c r="C509" s="349"/>
      <c r="D509" s="349"/>
      <c r="E509" s="49">
        <v>1000</v>
      </c>
    </row>
    <row r="510" spans="2:5" x14ac:dyDescent="0.2">
      <c r="B510" s="12"/>
      <c r="C510" s="12"/>
      <c r="D510" s="2"/>
      <c r="E510" s="13"/>
    </row>
    <row r="511" spans="2:5" ht="30" customHeight="1" thickBot="1" x14ac:dyDescent="0.25">
      <c r="B511" s="33" t="s">
        <v>13</v>
      </c>
      <c r="C511" s="33" t="s">
        <v>14</v>
      </c>
      <c r="D511" s="34" t="s">
        <v>15</v>
      </c>
      <c r="E511" s="35" t="s">
        <v>16</v>
      </c>
    </row>
    <row r="512" spans="2:5" ht="21" customHeight="1" thickTop="1" x14ac:dyDescent="0.2">
      <c r="B512" s="36" t="s">
        <v>789</v>
      </c>
      <c r="C512" s="37"/>
      <c r="D512" s="38" t="s">
        <v>353</v>
      </c>
      <c r="E512" s="39">
        <f>SUM(E513:E519)</f>
        <v>32181</v>
      </c>
    </row>
    <row r="513" spans="2:5" ht="15" customHeight="1" x14ac:dyDescent="0.2">
      <c r="B513" s="32"/>
      <c r="C513" s="31" t="s">
        <v>354</v>
      </c>
      <c r="D513" s="40" t="s">
        <v>355</v>
      </c>
      <c r="E513" s="41">
        <v>200</v>
      </c>
    </row>
    <row r="514" spans="2:5" ht="15" customHeight="1" x14ac:dyDescent="0.2">
      <c r="B514" s="32"/>
      <c r="C514" s="31" t="s">
        <v>136</v>
      </c>
      <c r="D514" s="40" t="s">
        <v>137</v>
      </c>
      <c r="E514" s="41">
        <v>3050</v>
      </c>
    </row>
    <row r="515" spans="2:5" ht="27.75" customHeight="1" x14ac:dyDescent="0.2">
      <c r="B515" s="32"/>
      <c r="C515" s="31" t="s">
        <v>140</v>
      </c>
      <c r="D515" s="40" t="s">
        <v>828</v>
      </c>
      <c r="E515" s="41">
        <v>3301</v>
      </c>
    </row>
    <row r="516" spans="2:5" ht="15" customHeight="1" x14ac:dyDescent="0.2">
      <c r="B516" s="32"/>
      <c r="C516" s="31" t="s">
        <v>121</v>
      </c>
      <c r="D516" s="40" t="s">
        <v>122</v>
      </c>
      <c r="E516" s="41">
        <v>16300</v>
      </c>
    </row>
    <row r="517" spans="2:5" ht="15" customHeight="1" x14ac:dyDescent="0.2">
      <c r="B517" s="32"/>
      <c r="C517" s="31" t="s">
        <v>123</v>
      </c>
      <c r="D517" s="40" t="s">
        <v>124</v>
      </c>
      <c r="E517" s="41">
        <v>150</v>
      </c>
    </row>
    <row r="518" spans="2:5" ht="27.75" customHeight="1" x14ac:dyDescent="0.2">
      <c r="B518" s="32"/>
      <c r="C518" s="31" t="s">
        <v>104</v>
      </c>
      <c r="D518" s="40" t="s">
        <v>105</v>
      </c>
      <c r="E518" s="41">
        <v>1500</v>
      </c>
    </row>
    <row r="519" spans="2:5" ht="15" customHeight="1" x14ac:dyDescent="0.2">
      <c r="B519" s="32"/>
      <c r="C519" s="31" t="s">
        <v>152</v>
      </c>
      <c r="D519" s="40" t="s">
        <v>153</v>
      </c>
      <c r="E519" s="41">
        <v>7680</v>
      </c>
    </row>
    <row r="520" spans="2:5" ht="15" customHeight="1" x14ac:dyDescent="0.2">
      <c r="B520" s="346" t="s">
        <v>356</v>
      </c>
      <c r="C520" s="347"/>
      <c r="D520" s="347"/>
      <c r="E520" s="50">
        <v>3301</v>
      </c>
    </row>
    <row r="521" spans="2:5" ht="15" customHeight="1" x14ac:dyDescent="0.2">
      <c r="B521" s="348" t="s">
        <v>357</v>
      </c>
      <c r="C521" s="349"/>
      <c r="D521" s="349"/>
      <c r="E521" s="49">
        <v>5000</v>
      </c>
    </row>
    <row r="522" spans="2:5" ht="15" customHeight="1" x14ac:dyDescent="0.2">
      <c r="B522" s="348" t="s">
        <v>358</v>
      </c>
      <c r="C522" s="349"/>
      <c r="D522" s="349"/>
      <c r="E522" s="49">
        <v>3680</v>
      </c>
    </row>
    <row r="523" spans="2:5" ht="15" customHeight="1" x14ac:dyDescent="0.2">
      <c r="B523" s="348" t="s">
        <v>359</v>
      </c>
      <c r="C523" s="349"/>
      <c r="D523" s="349"/>
      <c r="E523" s="49">
        <v>4000</v>
      </c>
    </row>
    <row r="524" spans="2:5" ht="15" customHeight="1" x14ac:dyDescent="0.2">
      <c r="B524" s="348" t="s">
        <v>360</v>
      </c>
      <c r="C524" s="349"/>
      <c r="D524" s="349"/>
      <c r="E524" s="49">
        <v>500</v>
      </c>
    </row>
    <row r="525" spans="2:5" ht="15" customHeight="1" x14ac:dyDescent="0.2">
      <c r="B525" s="348" t="s">
        <v>361</v>
      </c>
      <c r="C525" s="349"/>
      <c r="D525" s="349"/>
      <c r="E525" s="49">
        <v>6000</v>
      </c>
    </row>
    <row r="526" spans="2:5" ht="15" customHeight="1" x14ac:dyDescent="0.2">
      <c r="B526" s="348" t="s">
        <v>362</v>
      </c>
      <c r="C526" s="349"/>
      <c r="D526" s="349"/>
      <c r="E526" s="49">
        <v>200</v>
      </c>
    </row>
    <row r="527" spans="2:5" ht="15" customHeight="1" x14ac:dyDescent="0.2">
      <c r="B527" s="348" t="s">
        <v>363</v>
      </c>
      <c r="C527" s="349"/>
      <c r="D527" s="349"/>
      <c r="E527" s="49">
        <v>500</v>
      </c>
    </row>
    <row r="528" spans="2:5" ht="15" customHeight="1" x14ac:dyDescent="0.2">
      <c r="B528" s="348" t="s">
        <v>364</v>
      </c>
      <c r="C528" s="349"/>
      <c r="D528" s="349"/>
      <c r="E528" s="49">
        <v>500</v>
      </c>
    </row>
    <row r="529" spans="2:5" ht="15" customHeight="1" x14ac:dyDescent="0.2">
      <c r="B529" s="348" t="s">
        <v>365</v>
      </c>
      <c r="C529" s="349"/>
      <c r="D529" s="349"/>
      <c r="E529" s="49">
        <v>1000</v>
      </c>
    </row>
    <row r="530" spans="2:5" ht="15" customHeight="1" x14ac:dyDescent="0.2">
      <c r="B530" s="348" t="s">
        <v>366</v>
      </c>
      <c r="C530" s="349"/>
      <c r="D530" s="349"/>
      <c r="E530" s="49">
        <v>7500</v>
      </c>
    </row>
    <row r="531" spans="2:5" x14ac:dyDescent="0.2">
      <c r="B531" s="12"/>
      <c r="C531" s="12"/>
      <c r="D531" s="2"/>
      <c r="E531" s="13"/>
    </row>
    <row r="532" spans="2:5" ht="30" customHeight="1" thickBot="1" x14ac:dyDescent="0.25">
      <c r="B532" s="33" t="s">
        <v>13</v>
      </c>
      <c r="C532" s="33" t="s">
        <v>14</v>
      </c>
      <c r="D532" s="34" t="s">
        <v>15</v>
      </c>
      <c r="E532" s="35" t="s">
        <v>16</v>
      </c>
    </row>
    <row r="533" spans="2:5" ht="21" customHeight="1" thickTop="1" x14ac:dyDescent="0.2">
      <c r="B533" s="36" t="s">
        <v>790</v>
      </c>
      <c r="C533" s="37"/>
      <c r="D533" s="38" t="s">
        <v>367</v>
      </c>
      <c r="E533" s="39">
        <f>SUM(E534:E535)</f>
        <v>2200</v>
      </c>
    </row>
    <row r="534" spans="2:5" ht="15" customHeight="1" x14ac:dyDescent="0.2">
      <c r="B534" s="32"/>
      <c r="C534" s="31" t="s">
        <v>136</v>
      </c>
      <c r="D534" s="40" t="s">
        <v>137</v>
      </c>
      <c r="E534" s="41">
        <v>300</v>
      </c>
    </row>
    <row r="535" spans="2:5" ht="15" customHeight="1" x14ac:dyDescent="0.2">
      <c r="B535" s="32"/>
      <c r="C535" s="31" t="s">
        <v>121</v>
      </c>
      <c r="D535" s="40" t="s">
        <v>122</v>
      </c>
      <c r="E535" s="41">
        <v>1900</v>
      </c>
    </row>
    <row r="536" spans="2:5" ht="15" customHeight="1" x14ac:dyDescent="0.2">
      <c r="B536" s="346" t="s">
        <v>368</v>
      </c>
      <c r="C536" s="347"/>
      <c r="D536" s="347"/>
      <c r="E536" s="50">
        <v>300</v>
      </c>
    </row>
    <row r="537" spans="2:5" ht="15" customHeight="1" x14ac:dyDescent="0.2">
      <c r="B537" s="348" t="s">
        <v>369</v>
      </c>
      <c r="C537" s="349"/>
      <c r="D537" s="349"/>
      <c r="E537" s="49">
        <v>100</v>
      </c>
    </row>
    <row r="538" spans="2:5" ht="27.75" customHeight="1" x14ac:dyDescent="0.2">
      <c r="B538" s="348" t="s">
        <v>370</v>
      </c>
      <c r="C538" s="349"/>
      <c r="D538" s="349"/>
      <c r="E538" s="49">
        <v>1800</v>
      </c>
    </row>
    <row r="539" spans="2:5" x14ac:dyDescent="0.2">
      <c r="B539" s="12"/>
      <c r="C539" s="12"/>
      <c r="D539" s="2"/>
      <c r="E539" s="13"/>
    </row>
    <row r="540" spans="2:5" ht="30" customHeight="1" thickBot="1" x14ac:dyDescent="0.25">
      <c r="B540" s="33" t="s">
        <v>13</v>
      </c>
      <c r="C540" s="33" t="s">
        <v>14</v>
      </c>
      <c r="D540" s="34" t="s">
        <v>15</v>
      </c>
      <c r="E540" s="35" t="s">
        <v>16</v>
      </c>
    </row>
    <row r="541" spans="2:5" ht="21" customHeight="1" thickTop="1" x14ac:dyDescent="0.2">
      <c r="B541" s="36" t="s">
        <v>791</v>
      </c>
      <c r="C541" s="37"/>
      <c r="D541" s="38" t="s">
        <v>371</v>
      </c>
      <c r="E541" s="39">
        <f>SUM(E542:E547)</f>
        <v>40925</v>
      </c>
    </row>
    <row r="542" spans="2:5" ht="15" customHeight="1" x14ac:dyDescent="0.2">
      <c r="B542" s="32"/>
      <c r="C542" s="31" t="s">
        <v>136</v>
      </c>
      <c r="D542" s="40" t="s">
        <v>137</v>
      </c>
      <c r="E542" s="41">
        <v>1200</v>
      </c>
    </row>
    <row r="543" spans="2:5" ht="15" customHeight="1" x14ac:dyDescent="0.2">
      <c r="B543" s="32"/>
      <c r="C543" s="31" t="s">
        <v>121</v>
      </c>
      <c r="D543" s="40" t="s">
        <v>122</v>
      </c>
      <c r="E543" s="41">
        <v>200</v>
      </c>
    </row>
    <row r="544" spans="2:5" ht="27.75" customHeight="1" x14ac:dyDescent="0.2">
      <c r="B544" s="32"/>
      <c r="C544" s="31" t="s">
        <v>148</v>
      </c>
      <c r="D544" s="40" t="s">
        <v>149</v>
      </c>
      <c r="E544" s="41">
        <v>28000</v>
      </c>
    </row>
    <row r="545" spans="2:5" ht="27.75" customHeight="1" x14ac:dyDescent="0.2">
      <c r="B545" s="32"/>
      <c r="C545" s="31" t="s">
        <v>104</v>
      </c>
      <c r="D545" s="40" t="s">
        <v>105</v>
      </c>
      <c r="E545" s="41">
        <v>5000</v>
      </c>
    </row>
    <row r="546" spans="2:5" ht="15" customHeight="1" x14ac:dyDescent="0.2">
      <c r="B546" s="32"/>
      <c r="C546" s="31" t="s">
        <v>152</v>
      </c>
      <c r="D546" s="40" t="s">
        <v>153</v>
      </c>
      <c r="E546" s="41">
        <v>525</v>
      </c>
    </row>
    <row r="547" spans="2:5" ht="15" customHeight="1" x14ac:dyDescent="0.2">
      <c r="B547" s="32"/>
      <c r="C547" s="31" t="s">
        <v>372</v>
      </c>
      <c r="D547" s="40" t="s">
        <v>373</v>
      </c>
      <c r="E547" s="41">
        <v>6000</v>
      </c>
    </row>
    <row r="548" spans="2:5" ht="15" customHeight="1" x14ac:dyDescent="0.2">
      <c r="B548" s="346" t="s">
        <v>374</v>
      </c>
      <c r="C548" s="347"/>
      <c r="D548" s="347"/>
      <c r="E548" s="50">
        <v>1200</v>
      </c>
    </row>
    <row r="549" spans="2:5" ht="15" customHeight="1" x14ac:dyDescent="0.2">
      <c r="B549" s="348" t="s">
        <v>375</v>
      </c>
      <c r="C549" s="349"/>
      <c r="D549" s="349"/>
      <c r="E549" s="49">
        <v>525</v>
      </c>
    </row>
    <row r="550" spans="2:5" ht="27.75" customHeight="1" x14ac:dyDescent="0.2">
      <c r="B550" s="348" t="s">
        <v>376</v>
      </c>
      <c r="C550" s="349"/>
      <c r="D550" s="349"/>
      <c r="E550" s="49">
        <v>5000</v>
      </c>
    </row>
    <row r="551" spans="2:5" ht="15" customHeight="1" x14ac:dyDescent="0.2">
      <c r="B551" s="348" t="s">
        <v>377</v>
      </c>
      <c r="C551" s="349"/>
      <c r="D551" s="349"/>
      <c r="E551" s="49">
        <v>6000</v>
      </c>
    </row>
    <row r="552" spans="2:5" ht="15" customHeight="1" x14ac:dyDescent="0.2">
      <c r="B552" s="348" t="s">
        <v>378</v>
      </c>
      <c r="C552" s="349"/>
      <c r="D552" s="349"/>
      <c r="E552" s="49">
        <v>10000</v>
      </c>
    </row>
    <row r="553" spans="2:5" ht="15" customHeight="1" x14ac:dyDescent="0.2">
      <c r="B553" s="348" t="s">
        <v>379</v>
      </c>
      <c r="C553" s="349"/>
      <c r="D553" s="349"/>
      <c r="E553" s="49">
        <v>10000</v>
      </c>
    </row>
    <row r="554" spans="2:5" ht="15" customHeight="1" x14ac:dyDescent="0.2">
      <c r="B554" s="348" t="s">
        <v>380</v>
      </c>
      <c r="C554" s="349"/>
      <c r="D554" s="349"/>
      <c r="E554" s="49">
        <v>8000</v>
      </c>
    </row>
    <row r="555" spans="2:5" ht="15" customHeight="1" x14ac:dyDescent="0.2">
      <c r="B555" s="348" t="s">
        <v>381</v>
      </c>
      <c r="C555" s="349"/>
      <c r="D555" s="349"/>
      <c r="E555" s="49">
        <v>200</v>
      </c>
    </row>
    <row r="556" spans="2:5" x14ac:dyDescent="0.2">
      <c r="B556" s="12"/>
      <c r="C556" s="12"/>
      <c r="D556" s="2"/>
      <c r="E556" s="13"/>
    </row>
    <row r="557" spans="2:5" ht="30" customHeight="1" thickBot="1" x14ac:dyDescent="0.25">
      <c r="B557" s="33" t="s">
        <v>13</v>
      </c>
      <c r="C557" s="33" t="s">
        <v>14</v>
      </c>
      <c r="D557" s="34" t="s">
        <v>15</v>
      </c>
      <c r="E557" s="35" t="s">
        <v>16</v>
      </c>
    </row>
    <row r="558" spans="2:5" ht="21" customHeight="1" thickTop="1" x14ac:dyDescent="0.2">
      <c r="B558" s="36" t="s">
        <v>731</v>
      </c>
      <c r="C558" s="37"/>
      <c r="D558" s="38" t="s">
        <v>52</v>
      </c>
      <c r="E558" s="39">
        <f>SUM(E559:E580)</f>
        <v>108956</v>
      </c>
    </row>
    <row r="559" spans="2:5" ht="15" customHeight="1" x14ac:dyDescent="0.2">
      <c r="B559" s="32"/>
      <c r="C559" s="31" t="s">
        <v>115</v>
      </c>
      <c r="D559" s="40" t="s">
        <v>116</v>
      </c>
      <c r="E559" s="41">
        <v>200</v>
      </c>
    </row>
    <row r="560" spans="2:5" ht="15" customHeight="1" x14ac:dyDescent="0.2">
      <c r="B560" s="32"/>
      <c r="C560" s="31" t="s">
        <v>128</v>
      </c>
      <c r="D560" s="40" t="s">
        <v>129</v>
      </c>
      <c r="E560" s="41">
        <v>40</v>
      </c>
    </row>
    <row r="561" spans="2:5" ht="15" customHeight="1" x14ac:dyDescent="0.2">
      <c r="B561" s="32"/>
      <c r="C561" s="31" t="s">
        <v>117</v>
      </c>
      <c r="D561" s="40" t="s">
        <v>118</v>
      </c>
      <c r="E561" s="41">
        <v>600</v>
      </c>
    </row>
    <row r="562" spans="2:5" ht="15" customHeight="1" x14ac:dyDescent="0.2">
      <c r="B562" s="32"/>
      <c r="C562" s="31" t="s">
        <v>382</v>
      </c>
      <c r="D562" s="40" t="s">
        <v>383</v>
      </c>
      <c r="E562" s="41">
        <v>6261</v>
      </c>
    </row>
    <row r="563" spans="2:5" ht="15" customHeight="1" x14ac:dyDescent="0.2">
      <c r="B563" s="32"/>
      <c r="C563" s="31" t="s">
        <v>130</v>
      </c>
      <c r="D563" s="40" t="s">
        <v>131</v>
      </c>
      <c r="E563" s="41">
        <v>155</v>
      </c>
    </row>
    <row r="564" spans="2:5" ht="15" customHeight="1" x14ac:dyDescent="0.2">
      <c r="B564" s="32"/>
      <c r="C564" s="31" t="s">
        <v>132</v>
      </c>
      <c r="D564" s="40" t="s">
        <v>133</v>
      </c>
      <c r="E564" s="41">
        <v>730</v>
      </c>
    </row>
    <row r="565" spans="2:5" ht="15" customHeight="1" x14ac:dyDescent="0.2">
      <c r="B565" s="32"/>
      <c r="C565" s="31" t="s">
        <v>134</v>
      </c>
      <c r="D565" s="40" t="s">
        <v>135</v>
      </c>
      <c r="E565" s="41">
        <v>750</v>
      </c>
    </row>
    <row r="566" spans="2:5" ht="15" customHeight="1" x14ac:dyDescent="0.2">
      <c r="B566" s="32"/>
      <c r="C566" s="31" t="s">
        <v>384</v>
      </c>
      <c r="D566" s="40" t="s">
        <v>385</v>
      </c>
      <c r="E566" s="41">
        <v>4</v>
      </c>
    </row>
    <row r="567" spans="2:5" ht="15" customHeight="1" x14ac:dyDescent="0.2">
      <c r="B567" s="32"/>
      <c r="C567" s="31" t="s">
        <v>119</v>
      </c>
      <c r="D567" s="40" t="s">
        <v>120</v>
      </c>
      <c r="E567" s="41">
        <v>225</v>
      </c>
    </row>
    <row r="568" spans="2:5" ht="15" customHeight="1" x14ac:dyDescent="0.2">
      <c r="B568" s="32"/>
      <c r="C568" s="31" t="s">
        <v>136</v>
      </c>
      <c r="D568" s="40" t="s">
        <v>137</v>
      </c>
      <c r="E568" s="41">
        <v>600</v>
      </c>
    </row>
    <row r="569" spans="2:5" ht="27.75" customHeight="1" x14ac:dyDescent="0.2">
      <c r="B569" s="32"/>
      <c r="C569" s="31" t="s">
        <v>140</v>
      </c>
      <c r="D569" s="40" t="s">
        <v>828</v>
      </c>
      <c r="E569" s="41">
        <v>327</v>
      </c>
    </row>
    <row r="570" spans="2:5" ht="15" customHeight="1" x14ac:dyDescent="0.2">
      <c r="B570" s="32"/>
      <c r="C570" s="31" t="s">
        <v>121</v>
      </c>
      <c r="D570" s="40" t="s">
        <v>122</v>
      </c>
      <c r="E570" s="41">
        <v>37286</v>
      </c>
    </row>
    <row r="571" spans="2:5" ht="15" customHeight="1" x14ac:dyDescent="0.2">
      <c r="B571" s="32"/>
      <c r="C571" s="31" t="s">
        <v>144</v>
      </c>
      <c r="D571" s="40" t="s">
        <v>145</v>
      </c>
      <c r="E571" s="41">
        <v>14</v>
      </c>
    </row>
    <row r="572" spans="2:5" ht="15" customHeight="1" x14ac:dyDescent="0.2">
      <c r="B572" s="32"/>
      <c r="C572" s="31" t="s">
        <v>123</v>
      </c>
      <c r="D572" s="40" t="s">
        <v>124</v>
      </c>
      <c r="E572" s="41">
        <v>204</v>
      </c>
    </row>
    <row r="573" spans="2:5" ht="15" customHeight="1" x14ac:dyDescent="0.2">
      <c r="B573" s="32"/>
      <c r="C573" s="31" t="s">
        <v>301</v>
      </c>
      <c r="D573" s="40" t="s">
        <v>302</v>
      </c>
      <c r="E573" s="41">
        <v>50000</v>
      </c>
    </row>
    <row r="574" spans="2:5" ht="15" customHeight="1" x14ac:dyDescent="0.2">
      <c r="B574" s="32"/>
      <c r="C574" s="31" t="s">
        <v>150</v>
      </c>
      <c r="D574" s="40" t="s">
        <v>151</v>
      </c>
      <c r="E574" s="41">
        <v>100</v>
      </c>
    </row>
    <row r="575" spans="2:5" ht="15" customHeight="1" x14ac:dyDescent="0.2">
      <c r="B575" s="32"/>
      <c r="C575" s="31" t="s">
        <v>102</v>
      </c>
      <c r="D575" s="40" t="s">
        <v>103</v>
      </c>
      <c r="E575" s="41">
        <v>1000</v>
      </c>
    </row>
    <row r="576" spans="2:5" ht="27.75" customHeight="1" x14ac:dyDescent="0.2">
      <c r="B576" s="32"/>
      <c r="C576" s="31" t="s">
        <v>104</v>
      </c>
      <c r="D576" s="40" t="s">
        <v>105</v>
      </c>
      <c r="E576" s="41">
        <v>400</v>
      </c>
    </row>
    <row r="577" spans="2:5" ht="15" customHeight="1" x14ac:dyDescent="0.2">
      <c r="B577" s="32"/>
      <c r="C577" s="31" t="s">
        <v>386</v>
      </c>
      <c r="D577" s="40" t="s">
        <v>387</v>
      </c>
      <c r="E577" s="41">
        <v>350</v>
      </c>
    </row>
    <row r="578" spans="2:5" ht="15" customHeight="1" x14ac:dyDescent="0.2">
      <c r="B578" s="32"/>
      <c r="C578" s="31" t="s">
        <v>372</v>
      </c>
      <c r="D578" s="40" t="s">
        <v>373</v>
      </c>
      <c r="E578" s="41">
        <v>300</v>
      </c>
    </row>
    <row r="579" spans="2:5" ht="15" customHeight="1" x14ac:dyDescent="0.2">
      <c r="B579" s="32"/>
      <c r="C579" s="31" t="s">
        <v>388</v>
      </c>
      <c r="D579" s="40" t="s">
        <v>389</v>
      </c>
      <c r="E579" s="41">
        <v>9400</v>
      </c>
    </row>
    <row r="580" spans="2:5" ht="15" customHeight="1" x14ac:dyDescent="0.2">
      <c r="B580" s="32"/>
      <c r="C580" s="31" t="s">
        <v>390</v>
      </c>
      <c r="D580" s="40" t="s">
        <v>391</v>
      </c>
      <c r="E580" s="41">
        <v>10</v>
      </c>
    </row>
    <row r="581" spans="2:5" ht="15" customHeight="1" x14ac:dyDescent="0.2">
      <c r="B581" s="346" t="s">
        <v>179</v>
      </c>
      <c r="C581" s="347"/>
      <c r="D581" s="347"/>
      <c r="E581" s="50">
        <v>180</v>
      </c>
    </row>
    <row r="582" spans="2:5" ht="15" customHeight="1" x14ac:dyDescent="0.2">
      <c r="B582" s="348" t="s">
        <v>844</v>
      </c>
      <c r="C582" s="349"/>
      <c r="D582" s="349"/>
      <c r="E582" s="49">
        <v>300</v>
      </c>
    </row>
    <row r="583" spans="2:5" ht="15" customHeight="1" x14ac:dyDescent="0.2">
      <c r="B583" s="348" t="s">
        <v>392</v>
      </c>
      <c r="C583" s="349"/>
      <c r="D583" s="349"/>
      <c r="E583" s="49">
        <v>300</v>
      </c>
    </row>
    <row r="584" spans="2:5" ht="27.75" customHeight="1" x14ac:dyDescent="0.2">
      <c r="B584" s="348" t="s">
        <v>393</v>
      </c>
      <c r="C584" s="349"/>
      <c r="D584" s="349"/>
      <c r="E584" s="49">
        <v>1688</v>
      </c>
    </row>
    <row r="585" spans="2:5" ht="15" customHeight="1" x14ac:dyDescent="0.2">
      <c r="B585" s="348" t="s">
        <v>394</v>
      </c>
      <c r="C585" s="349"/>
      <c r="D585" s="349"/>
      <c r="E585" s="49">
        <v>4327</v>
      </c>
    </row>
    <row r="586" spans="2:5" ht="15" customHeight="1" x14ac:dyDescent="0.2">
      <c r="B586" s="348" t="s">
        <v>395</v>
      </c>
      <c r="C586" s="349"/>
      <c r="D586" s="349"/>
      <c r="E586" s="49">
        <v>1650</v>
      </c>
    </row>
    <row r="587" spans="2:5" ht="15" customHeight="1" x14ac:dyDescent="0.2">
      <c r="B587" s="348" t="s">
        <v>120</v>
      </c>
      <c r="C587" s="349"/>
      <c r="D587" s="349"/>
      <c r="E587" s="49">
        <v>110</v>
      </c>
    </row>
    <row r="588" spans="2:5" ht="15" customHeight="1" x14ac:dyDescent="0.2">
      <c r="B588" s="348" t="s">
        <v>396</v>
      </c>
      <c r="C588" s="349"/>
      <c r="D588" s="349"/>
      <c r="E588" s="49">
        <v>9400</v>
      </c>
    </row>
    <row r="589" spans="2:5" ht="15" customHeight="1" x14ac:dyDescent="0.2">
      <c r="B589" s="348" t="s">
        <v>126</v>
      </c>
      <c r="C589" s="349"/>
      <c r="D589" s="349"/>
      <c r="E589" s="49">
        <v>3900</v>
      </c>
    </row>
    <row r="590" spans="2:5" ht="15" customHeight="1" x14ac:dyDescent="0.2">
      <c r="B590" s="348" t="s">
        <v>397</v>
      </c>
      <c r="C590" s="349"/>
      <c r="D590" s="349"/>
      <c r="E590" s="49">
        <v>11500</v>
      </c>
    </row>
    <row r="591" spans="2:5" ht="15" customHeight="1" x14ac:dyDescent="0.2">
      <c r="B591" s="348" t="s">
        <v>398</v>
      </c>
      <c r="C591" s="349"/>
      <c r="D591" s="349"/>
      <c r="E591" s="49">
        <v>14200</v>
      </c>
    </row>
    <row r="592" spans="2:5" ht="15" customHeight="1" x14ac:dyDescent="0.2">
      <c r="B592" s="348" t="s">
        <v>399</v>
      </c>
      <c r="C592" s="349"/>
      <c r="D592" s="349"/>
      <c r="E592" s="49">
        <v>698</v>
      </c>
    </row>
    <row r="593" spans="2:5" ht="15" customHeight="1" x14ac:dyDescent="0.2">
      <c r="B593" s="348" t="s">
        <v>400</v>
      </c>
      <c r="C593" s="349"/>
      <c r="D593" s="349"/>
      <c r="E593" s="49">
        <v>50000</v>
      </c>
    </row>
    <row r="594" spans="2:5" ht="27.75" customHeight="1" x14ac:dyDescent="0.2">
      <c r="B594" s="348" t="s">
        <v>401</v>
      </c>
      <c r="C594" s="349"/>
      <c r="D594" s="349"/>
      <c r="E594" s="49">
        <v>10703</v>
      </c>
    </row>
    <row r="595" spans="2:5" x14ac:dyDescent="0.2">
      <c r="B595" s="12"/>
      <c r="C595" s="12"/>
      <c r="D595" s="2"/>
      <c r="E595" s="13"/>
    </row>
    <row r="596" spans="2:5" ht="30" customHeight="1" thickBot="1" x14ac:dyDescent="0.25">
      <c r="B596" s="33" t="s">
        <v>13</v>
      </c>
      <c r="C596" s="33" t="s">
        <v>14</v>
      </c>
      <c r="D596" s="34" t="s">
        <v>15</v>
      </c>
      <c r="E596" s="35" t="s">
        <v>16</v>
      </c>
    </row>
    <row r="597" spans="2:5" ht="21" customHeight="1" thickTop="1" x14ac:dyDescent="0.2">
      <c r="B597" s="36" t="s">
        <v>792</v>
      </c>
      <c r="C597" s="37"/>
      <c r="D597" s="38" t="s">
        <v>402</v>
      </c>
      <c r="E597" s="39">
        <f>SUM(E598:E598)</f>
        <v>1500</v>
      </c>
    </row>
    <row r="598" spans="2:5" ht="15" customHeight="1" x14ac:dyDescent="0.2">
      <c r="B598" s="32"/>
      <c r="C598" s="31" t="s">
        <v>121</v>
      </c>
      <c r="D598" s="40" t="s">
        <v>122</v>
      </c>
      <c r="E598" s="41">
        <v>1500</v>
      </c>
    </row>
    <row r="599" spans="2:5" ht="15" customHeight="1" x14ac:dyDescent="0.2">
      <c r="B599" s="346" t="s">
        <v>403</v>
      </c>
      <c r="C599" s="347"/>
      <c r="D599" s="347"/>
      <c r="E599" s="50">
        <v>1500</v>
      </c>
    </row>
    <row r="600" spans="2:5" x14ac:dyDescent="0.2">
      <c r="B600" s="12"/>
      <c r="C600" s="12"/>
      <c r="D600" s="2"/>
      <c r="E600" s="13"/>
    </row>
    <row r="601" spans="2:5" ht="30" customHeight="1" thickBot="1" x14ac:dyDescent="0.25">
      <c r="B601" s="33" t="s">
        <v>13</v>
      </c>
      <c r="C601" s="33" t="s">
        <v>14</v>
      </c>
      <c r="D601" s="34" t="s">
        <v>15</v>
      </c>
      <c r="E601" s="35" t="s">
        <v>16</v>
      </c>
    </row>
    <row r="602" spans="2:5" ht="21" customHeight="1" thickTop="1" x14ac:dyDescent="0.2">
      <c r="B602" s="36" t="s">
        <v>793</v>
      </c>
      <c r="C602" s="37"/>
      <c r="D602" s="38" t="s">
        <v>404</v>
      </c>
      <c r="E602" s="39">
        <f>SUM(E603:E603)</f>
        <v>2500</v>
      </c>
    </row>
    <row r="603" spans="2:5" ht="15" customHeight="1" x14ac:dyDescent="0.2">
      <c r="B603" s="32"/>
      <c r="C603" s="31" t="s">
        <v>189</v>
      </c>
      <c r="D603" s="40" t="s">
        <v>190</v>
      </c>
      <c r="E603" s="41">
        <v>2500</v>
      </c>
    </row>
    <row r="604" spans="2:5" ht="15" customHeight="1" x14ac:dyDescent="0.2">
      <c r="B604" s="346" t="s">
        <v>405</v>
      </c>
      <c r="C604" s="347"/>
      <c r="D604" s="347"/>
      <c r="E604" s="50">
        <v>2500</v>
      </c>
    </row>
    <row r="605" spans="2:5" x14ac:dyDescent="0.2">
      <c r="B605" s="12"/>
      <c r="C605" s="12"/>
      <c r="D605" s="2"/>
      <c r="E605" s="13"/>
    </row>
    <row r="606" spans="2:5" ht="30" customHeight="1" thickBot="1" x14ac:dyDescent="0.25">
      <c r="B606" s="33" t="s">
        <v>13</v>
      </c>
      <c r="C606" s="33" t="s">
        <v>14</v>
      </c>
      <c r="D606" s="34" t="s">
        <v>15</v>
      </c>
      <c r="E606" s="35" t="s">
        <v>16</v>
      </c>
    </row>
    <row r="607" spans="2:5" ht="21" customHeight="1" thickTop="1" x14ac:dyDescent="0.2">
      <c r="B607" s="36" t="s">
        <v>794</v>
      </c>
      <c r="C607" s="37"/>
      <c r="D607" s="38" t="s">
        <v>406</v>
      </c>
      <c r="E607" s="39">
        <f>SUM(E608:E608)</f>
        <v>600</v>
      </c>
    </row>
    <row r="608" spans="2:5" ht="15" customHeight="1" x14ac:dyDescent="0.2">
      <c r="B608" s="32"/>
      <c r="C608" s="31" t="s">
        <v>121</v>
      </c>
      <c r="D608" s="40" t="s">
        <v>122</v>
      </c>
      <c r="E608" s="41">
        <v>600</v>
      </c>
    </row>
    <row r="609" spans="2:5" ht="15" customHeight="1" x14ac:dyDescent="0.2">
      <c r="B609" s="346" t="s">
        <v>407</v>
      </c>
      <c r="C609" s="347"/>
      <c r="D609" s="347"/>
      <c r="E609" s="50">
        <v>100</v>
      </c>
    </row>
    <row r="610" spans="2:5" ht="15" customHeight="1" x14ac:dyDescent="0.2">
      <c r="B610" s="348" t="s">
        <v>408</v>
      </c>
      <c r="C610" s="349"/>
      <c r="D610" s="349"/>
      <c r="E610" s="49">
        <v>500</v>
      </c>
    </row>
    <row r="611" spans="2:5" x14ac:dyDescent="0.2">
      <c r="B611" s="12"/>
      <c r="C611" s="12"/>
      <c r="D611" s="2"/>
      <c r="E611" s="13"/>
    </row>
    <row r="612" spans="2:5" ht="30" customHeight="1" thickBot="1" x14ac:dyDescent="0.25">
      <c r="B612" s="33" t="s">
        <v>13</v>
      </c>
      <c r="C612" s="33" t="s">
        <v>14</v>
      </c>
      <c r="D612" s="34" t="s">
        <v>15</v>
      </c>
      <c r="E612" s="35" t="s">
        <v>16</v>
      </c>
    </row>
    <row r="613" spans="2:5" ht="21" customHeight="1" thickTop="1" x14ac:dyDescent="0.2">
      <c r="B613" s="36" t="s">
        <v>795</v>
      </c>
      <c r="C613" s="37"/>
      <c r="D613" s="38" t="s">
        <v>409</v>
      </c>
      <c r="E613" s="39">
        <f>SUM(E614:E616)</f>
        <v>1600</v>
      </c>
    </row>
    <row r="614" spans="2:5" ht="15" customHeight="1" x14ac:dyDescent="0.2">
      <c r="B614" s="32"/>
      <c r="C614" s="31" t="s">
        <v>117</v>
      </c>
      <c r="D614" s="40" t="s">
        <v>118</v>
      </c>
      <c r="E614" s="41">
        <v>200</v>
      </c>
    </row>
    <row r="615" spans="2:5" ht="27.75" customHeight="1" x14ac:dyDescent="0.2">
      <c r="B615" s="32"/>
      <c r="C615" s="31" t="s">
        <v>148</v>
      </c>
      <c r="D615" s="40" t="s">
        <v>149</v>
      </c>
      <c r="E615" s="41">
        <v>1100</v>
      </c>
    </row>
    <row r="616" spans="2:5" ht="15" customHeight="1" x14ac:dyDescent="0.2">
      <c r="B616" s="32"/>
      <c r="C616" s="31" t="s">
        <v>152</v>
      </c>
      <c r="D616" s="40" t="s">
        <v>153</v>
      </c>
      <c r="E616" s="41">
        <v>300</v>
      </c>
    </row>
    <row r="617" spans="2:5" ht="15" customHeight="1" x14ac:dyDescent="0.2">
      <c r="B617" s="346" t="s">
        <v>410</v>
      </c>
      <c r="C617" s="347"/>
      <c r="D617" s="347"/>
      <c r="E617" s="50">
        <v>1300</v>
      </c>
    </row>
    <row r="618" spans="2:5" ht="15" customHeight="1" x14ac:dyDescent="0.2">
      <c r="B618" s="348" t="s">
        <v>411</v>
      </c>
      <c r="C618" s="349"/>
      <c r="D618" s="349"/>
      <c r="E618" s="49">
        <v>300</v>
      </c>
    </row>
    <row r="619" spans="2:5" x14ac:dyDescent="0.2">
      <c r="B619" s="12"/>
      <c r="C619" s="12"/>
      <c r="D619" s="2"/>
      <c r="E619" s="13"/>
    </row>
    <row r="620" spans="2:5" ht="30" customHeight="1" thickBot="1" x14ac:dyDescent="0.25">
      <c r="B620" s="33" t="s">
        <v>13</v>
      </c>
      <c r="C620" s="33" t="s">
        <v>14</v>
      </c>
      <c r="D620" s="34" t="s">
        <v>15</v>
      </c>
      <c r="E620" s="35" t="s">
        <v>16</v>
      </c>
    </row>
    <row r="621" spans="2:5" ht="21" customHeight="1" thickTop="1" x14ac:dyDescent="0.2">
      <c r="B621" s="36" t="s">
        <v>796</v>
      </c>
      <c r="C621" s="37"/>
      <c r="D621" s="38" t="s">
        <v>412</v>
      </c>
      <c r="E621" s="39">
        <f>SUM(E622:E623)</f>
        <v>2000</v>
      </c>
    </row>
    <row r="622" spans="2:5" ht="15" customHeight="1" x14ac:dyDescent="0.2">
      <c r="B622" s="32"/>
      <c r="C622" s="31" t="s">
        <v>121</v>
      </c>
      <c r="D622" s="40" t="s">
        <v>122</v>
      </c>
      <c r="E622" s="41">
        <v>1000</v>
      </c>
    </row>
    <row r="623" spans="2:5" ht="15" customHeight="1" x14ac:dyDescent="0.2">
      <c r="B623" s="32"/>
      <c r="C623" s="31" t="s">
        <v>102</v>
      </c>
      <c r="D623" s="40" t="s">
        <v>103</v>
      </c>
      <c r="E623" s="41">
        <v>1000</v>
      </c>
    </row>
    <row r="624" spans="2:5" ht="15" customHeight="1" x14ac:dyDescent="0.2">
      <c r="B624" s="346" t="s">
        <v>412</v>
      </c>
      <c r="C624" s="347"/>
      <c r="D624" s="347"/>
      <c r="E624" s="50">
        <v>300</v>
      </c>
    </row>
    <row r="625" spans="2:5" ht="15" customHeight="1" x14ac:dyDescent="0.2">
      <c r="B625" s="348" t="s">
        <v>413</v>
      </c>
      <c r="C625" s="349"/>
      <c r="D625" s="349"/>
      <c r="E625" s="49">
        <v>1000</v>
      </c>
    </row>
    <row r="626" spans="2:5" ht="15" customHeight="1" x14ac:dyDescent="0.2">
      <c r="B626" s="348" t="s">
        <v>414</v>
      </c>
      <c r="C626" s="349"/>
      <c r="D626" s="349"/>
      <c r="E626" s="49">
        <v>700</v>
      </c>
    </row>
    <row r="627" spans="2:5" x14ac:dyDescent="0.2">
      <c r="B627" s="12"/>
      <c r="C627" s="12"/>
      <c r="D627" s="2"/>
      <c r="E627" s="13"/>
    </row>
    <row r="628" spans="2:5" ht="30" customHeight="1" thickBot="1" x14ac:dyDescent="0.25">
      <c r="B628" s="33" t="s">
        <v>13</v>
      </c>
      <c r="C628" s="33" t="s">
        <v>14</v>
      </c>
      <c r="D628" s="34" t="s">
        <v>15</v>
      </c>
      <c r="E628" s="35" t="s">
        <v>16</v>
      </c>
    </row>
    <row r="629" spans="2:5" ht="21" customHeight="1" thickTop="1" x14ac:dyDescent="0.2">
      <c r="B629" s="36" t="s">
        <v>797</v>
      </c>
      <c r="C629" s="37"/>
      <c r="D629" s="38" t="s">
        <v>415</v>
      </c>
      <c r="E629" s="39">
        <f>SUM(E630:E631)</f>
        <v>3500</v>
      </c>
    </row>
    <row r="630" spans="2:5" ht="15" customHeight="1" x14ac:dyDescent="0.2">
      <c r="B630" s="32"/>
      <c r="C630" s="31" t="s">
        <v>121</v>
      </c>
      <c r="D630" s="40" t="s">
        <v>122</v>
      </c>
      <c r="E630" s="41">
        <v>2800</v>
      </c>
    </row>
    <row r="631" spans="2:5" ht="15" customHeight="1" x14ac:dyDescent="0.2">
      <c r="B631" s="32"/>
      <c r="C631" s="31" t="s">
        <v>194</v>
      </c>
      <c r="D631" s="40" t="s">
        <v>195</v>
      </c>
      <c r="E631" s="41">
        <v>700</v>
      </c>
    </row>
    <row r="632" spans="2:5" ht="15" customHeight="1" x14ac:dyDescent="0.2">
      <c r="B632" s="346" t="s">
        <v>415</v>
      </c>
      <c r="C632" s="347"/>
      <c r="D632" s="347"/>
      <c r="E632" s="50">
        <v>3500</v>
      </c>
    </row>
    <row r="633" spans="2:5" x14ac:dyDescent="0.2">
      <c r="B633" s="12"/>
      <c r="C633" s="12"/>
      <c r="D633" s="2"/>
      <c r="E633" s="13"/>
    </row>
    <row r="634" spans="2:5" ht="30" customHeight="1" thickBot="1" x14ac:dyDescent="0.25">
      <c r="B634" s="33" t="s">
        <v>13</v>
      </c>
      <c r="C634" s="33" t="s">
        <v>14</v>
      </c>
      <c r="D634" s="34" t="s">
        <v>15</v>
      </c>
      <c r="E634" s="35" t="s">
        <v>16</v>
      </c>
    </row>
    <row r="635" spans="2:5" ht="21" customHeight="1" thickTop="1" x14ac:dyDescent="0.2">
      <c r="B635" s="36" t="s">
        <v>798</v>
      </c>
      <c r="C635" s="37"/>
      <c r="D635" s="38" t="s">
        <v>416</v>
      </c>
      <c r="E635" s="39">
        <f>SUM(E636:E636)</f>
        <v>100</v>
      </c>
    </row>
    <row r="636" spans="2:5" ht="15" customHeight="1" x14ac:dyDescent="0.2">
      <c r="B636" s="32"/>
      <c r="C636" s="31" t="s">
        <v>121</v>
      </c>
      <c r="D636" s="40" t="s">
        <v>122</v>
      </c>
      <c r="E636" s="41">
        <v>100</v>
      </c>
    </row>
    <row r="637" spans="2:5" ht="15" customHeight="1" x14ac:dyDescent="0.2">
      <c r="B637" s="346" t="s">
        <v>417</v>
      </c>
      <c r="C637" s="347"/>
      <c r="D637" s="347"/>
      <c r="E637" s="50">
        <v>100</v>
      </c>
    </row>
    <row r="638" spans="2:5" x14ac:dyDescent="0.2">
      <c r="B638" s="12"/>
      <c r="C638" s="12"/>
      <c r="D638" s="2"/>
      <c r="E638" s="13"/>
    </row>
    <row r="639" spans="2:5" ht="30" customHeight="1" thickBot="1" x14ac:dyDescent="0.25">
      <c r="B639" s="33" t="s">
        <v>13</v>
      </c>
      <c r="C639" s="33" t="s">
        <v>14</v>
      </c>
      <c r="D639" s="34" t="s">
        <v>15</v>
      </c>
      <c r="E639" s="35" t="s">
        <v>16</v>
      </c>
    </row>
    <row r="640" spans="2:5" ht="21" customHeight="1" thickTop="1" x14ac:dyDescent="0.2">
      <c r="B640" s="36" t="s">
        <v>799</v>
      </c>
      <c r="C640" s="37"/>
      <c r="D640" s="38" t="s">
        <v>418</v>
      </c>
      <c r="E640" s="39">
        <f>SUM(E641:E641)</f>
        <v>500</v>
      </c>
    </row>
    <row r="641" spans="2:5" ht="15" customHeight="1" x14ac:dyDescent="0.2">
      <c r="B641" s="32"/>
      <c r="C641" s="31" t="s">
        <v>121</v>
      </c>
      <c r="D641" s="40" t="s">
        <v>122</v>
      </c>
      <c r="E641" s="41">
        <v>500</v>
      </c>
    </row>
    <row r="642" spans="2:5" ht="15" customHeight="1" x14ac:dyDescent="0.2">
      <c r="B642" s="346" t="s">
        <v>419</v>
      </c>
      <c r="C642" s="347"/>
      <c r="D642" s="347"/>
      <c r="E642" s="50">
        <v>500</v>
      </c>
    </row>
    <row r="643" spans="2:5" x14ac:dyDescent="0.2">
      <c r="B643" s="12"/>
      <c r="C643" s="12"/>
      <c r="D643" s="2"/>
      <c r="E643" s="13"/>
    </row>
    <row r="644" spans="2:5" ht="30" customHeight="1" thickBot="1" x14ac:dyDescent="0.25">
      <c r="B644" s="33" t="s">
        <v>13</v>
      </c>
      <c r="C644" s="33" t="s">
        <v>14</v>
      </c>
      <c r="D644" s="34" t="s">
        <v>15</v>
      </c>
      <c r="E644" s="35" t="s">
        <v>16</v>
      </c>
    </row>
    <row r="645" spans="2:5" ht="21" customHeight="1" thickTop="1" x14ac:dyDescent="0.2">
      <c r="B645" s="36" t="s">
        <v>736</v>
      </c>
      <c r="C645" s="37"/>
      <c r="D645" s="38" t="s">
        <v>61</v>
      </c>
      <c r="E645" s="39">
        <f>SUM(E646:E649)</f>
        <v>2050</v>
      </c>
    </row>
    <row r="646" spans="2:5" ht="15" customHeight="1" x14ac:dyDescent="0.2">
      <c r="B646" s="32"/>
      <c r="C646" s="31" t="s">
        <v>117</v>
      </c>
      <c r="D646" s="40" t="s">
        <v>118</v>
      </c>
      <c r="E646" s="41">
        <v>100</v>
      </c>
    </row>
    <row r="647" spans="2:5" ht="15" customHeight="1" x14ac:dyDescent="0.2">
      <c r="B647" s="32"/>
      <c r="C647" s="31" t="s">
        <v>119</v>
      </c>
      <c r="D647" s="40" t="s">
        <v>120</v>
      </c>
      <c r="E647" s="41">
        <v>50</v>
      </c>
    </row>
    <row r="648" spans="2:5" ht="15" customHeight="1" x14ac:dyDescent="0.2">
      <c r="B648" s="32"/>
      <c r="C648" s="31" t="s">
        <v>136</v>
      </c>
      <c r="D648" s="40" t="s">
        <v>137</v>
      </c>
      <c r="E648" s="41">
        <v>800</v>
      </c>
    </row>
    <row r="649" spans="2:5" ht="15" customHeight="1" x14ac:dyDescent="0.2">
      <c r="B649" s="32"/>
      <c r="C649" s="31" t="s">
        <v>121</v>
      </c>
      <c r="D649" s="40" t="s">
        <v>122</v>
      </c>
      <c r="E649" s="41">
        <v>1100</v>
      </c>
    </row>
    <row r="650" spans="2:5" ht="15" customHeight="1" x14ac:dyDescent="0.2">
      <c r="B650" s="346" t="s">
        <v>420</v>
      </c>
      <c r="C650" s="347"/>
      <c r="D650" s="347"/>
      <c r="E650" s="50">
        <v>650</v>
      </c>
    </row>
    <row r="651" spans="2:5" ht="15" customHeight="1" x14ac:dyDescent="0.2">
      <c r="B651" s="348" t="s">
        <v>421</v>
      </c>
      <c r="C651" s="349"/>
      <c r="D651" s="349"/>
      <c r="E651" s="49">
        <v>400</v>
      </c>
    </row>
    <row r="652" spans="2:5" ht="15" customHeight="1" x14ac:dyDescent="0.2">
      <c r="B652" s="348" t="s">
        <v>422</v>
      </c>
      <c r="C652" s="349"/>
      <c r="D652" s="349"/>
      <c r="E652" s="49">
        <v>1000</v>
      </c>
    </row>
    <row r="653" spans="2:5" x14ac:dyDescent="0.2">
      <c r="B653" s="12"/>
      <c r="C653" s="12"/>
      <c r="D653" s="2"/>
      <c r="E653" s="13"/>
    </row>
    <row r="654" spans="2:5" ht="30" customHeight="1" thickBot="1" x14ac:dyDescent="0.25">
      <c r="B654" s="33" t="s">
        <v>13</v>
      </c>
      <c r="C654" s="33" t="s">
        <v>14</v>
      </c>
      <c r="D654" s="34" t="s">
        <v>15</v>
      </c>
      <c r="E654" s="35" t="s">
        <v>16</v>
      </c>
    </row>
    <row r="655" spans="2:5" ht="21" customHeight="1" thickTop="1" x14ac:dyDescent="0.2">
      <c r="B655" s="36" t="s">
        <v>800</v>
      </c>
      <c r="C655" s="37"/>
      <c r="D655" s="38" t="s">
        <v>423</v>
      </c>
      <c r="E655" s="39">
        <f>SUM(E656:E656)</f>
        <v>10</v>
      </c>
    </row>
    <row r="656" spans="2:5" ht="15" customHeight="1" x14ac:dyDescent="0.2">
      <c r="B656" s="32"/>
      <c r="C656" s="31" t="s">
        <v>121</v>
      </c>
      <c r="D656" s="40" t="s">
        <v>122</v>
      </c>
      <c r="E656" s="41">
        <v>10</v>
      </c>
    </row>
    <row r="657" spans="2:5" ht="15" customHeight="1" x14ac:dyDescent="0.2">
      <c r="B657" s="346" t="s">
        <v>423</v>
      </c>
      <c r="C657" s="347"/>
      <c r="D657" s="347"/>
      <c r="E657" s="50">
        <v>10</v>
      </c>
    </row>
    <row r="658" spans="2:5" x14ac:dyDescent="0.2">
      <c r="B658" s="12"/>
      <c r="C658" s="12"/>
      <c r="D658" s="2"/>
      <c r="E658" s="13"/>
    </row>
    <row r="659" spans="2:5" ht="30" customHeight="1" thickBot="1" x14ac:dyDescent="0.25">
      <c r="B659" s="33" t="s">
        <v>13</v>
      </c>
      <c r="C659" s="33" t="s">
        <v>14</v>
      </c>
      <c r="D659" s="34" t="s">
        <v>15</v>
      </c>
      <c r="E659" s="35" t="s">
        <v>16</v>
      </c>
    </row>
    <row r="660" spans="2:5" ht="21" customHeight="1" thickTop="1" x14ac:dyDescent="0.2">
      <c r="B660" s="36" t="s">
        <v>801</v>
      </c>
      <c r="C660" s="37"/>
      <c r="D660" s="38" t="s">
        <v>424</v>
      </c>
      <c r="E660" s="39">
        <f>SUM(E661:E666)</f>
        <v>7150</v>
      </c>
    </row>
    <row r="661" spans="2:5" ht="15" customHeight="1" x14ac:dyDescent="0.2">
      <c r="B661" s="32"/>
      <c r="C661" s="31" t="s">
        <v>117</v>
      </c>
      <c r="D661" s="40" t="s">
        <v>118</v>
      </c>
      <c r="E661" s="41">
        <v>367</v>
      </c>
    </row>
    <row r="662" spans="2:5" ht="15" customHeight="1" x14ac:dyDescent="0.2">
      <c r="B662" s="32"/>
      <c r="C662" s="31" t="s">
        <v>121</v>
      </c>
      <c r="D662" s="40" t="s">
        <v>122</v>
      </c>
      <c r="E662" s="41">
        <v>3304</v>
      </c>
    </row>
    <row r="663" spans="2:5" ht="15" customHeight="1" x14ac:dyDescent="0.2">
      <c r="B663" s="32"/>
      <c r="C663" s="31" t="s">
        <v>123</v>
      </c>
      <c r="D663" s="40" t="s">
        <v>124</v>
      </c>
      <c r="E663" s="41">
        <v>10</v>
      </c>
    </row>
    <row r="664" spans="2:5" ht="15" customHeight="1" x14ac:dyDescent="0.2">
      <c r="B664" s="32"/>
      <c r="C664" s="31" t="s">
        <v>146</v>
      </c>
      <c r="D664" s="40" t="s">
        <v>147</v>
      </c>
      <c r="E664" s="41">
        <v>160</v>
      </c>
    </row>
    <row r="665" spans="2:5" ht="27.75" customHeight="1" x14ac:dyDescent="0.2">
      <c r="B665" s="32"/>
      <c r="C665" s="31" t="s">
        <v>104</v>
      </c>
      <c r="D665" s="40" t="s">
        <v>105</v>
      </c>
      <c r="E665" s="41">
        <v>3099</v>
      </c>
    </row>
    <row r="666" spans="2:5" ht="15" customHeight="1" x14ac:dyDescent="0.2">
      <c r="B666" s="32"/>
      <c r="C666" s="31" t="s">
        <v>111</v>
      </c>
      <c r="D666" s="40" t="s">
        <v>112</v>
      </c>
      <c r="E666" s="41">
        <v>210</v>
      </c>
    </row>
    <row r="667" spans="2:5" ht="15" customHeight="1" x14ac:dyDescent="0.2">
      <c r="B667" s="346" t="s">
        <v>425</v>
      </c>
      <c r="C667" s="347"/>
      <c r="D667" s="347"/>
      <c r="E667" s="50">
        <v>3000</v>
      </c>
    </row>
    <row r="668" spans="2:5" ht="15" customHeight="1" x14ac:dyDescent="0.2">
      <c r="B668" s="348" t="s">
        <v>426</v>
      </c>
      <c r="C668" s="349"/>
      <c r="D668" s="349"/>
      <c r="E668" s="49">
        <v>250</v>
      </c>
    </row>
    <row r="669" spans="2:5" ht="15" customHeight="1" x14ac:dyDescent="0.2">
      <c r="B669" s="348" t="s">
        <v>427</v>
      </c>
      <c r="C669" s="349"/>
      <c r="D669" s="349"/>
      <c r="E669" s="49">
        <v>300</v>
      </c>
    </row>
    <row r="670" spans="2:5" ht="15" customHeight="1" x14ac:dyDescent="0.2">
      <c r="B670" s="348" t="s">
        <v>428</v>
      </c>
      <c r="C670" s="349"/>
      <c r="D670" s="349"/>
      <c r="E670" s="49">
        <v>200</v>
      </c>
    </row>
    <row r="671" spans="2:5" ht="27.75" customHeight="1" x14ac:dyDescent="0.2">
      <c r="B671" s="348" t="s">
        <v>429</v>
      </c>
      <c r="C671" s="349"/>
      <c r="D671" s="349"/>
      <c r="E671" s="49">
        <v>190</v>
      </c>
    </row>
    <row r="672" spans="2:5" ht="15" customHeight="1" x14ac:dyDescent="0.2">
      <c r="B672" s="348" t="s">
        <v>430</v>
      </c>
      <c r="C672" s="349"/>
      <c r="D672" s="349"/>
      <c r="E672" s="49">
        <v>2000</v>
      </c>
    </row>
    <row r="673" spans="2:5" ht="27.75" customHeight="1" x14ac:dyDescent="0.2">
      <c r="B673" s="348" t="s">
        <v>431</v>
      </c>
      <c r="C673" s="349"/>
      <c r="D673" s="349"/>
      <c r="E673" s="49">
        <v>1000</v>
      </c>
    </row>
    <row r="674" spans="2:5" ht="27.75" customHeight="1" x14ac:dyDescent="0.2">
      <c r="B674" s="348" t="s">
        <v>432</v>
      </c>
      <c r="C674" s="349"/>
      <c r="D674" s="349"/>
      <c r="E674" s="49">
        <v>210</v>
      </c>
    </row>
    <row r="675" spans="2:5" x14ac:dyDescent="0.2">
      <c r="B675" s="12"/>
      <c r="C675" s="12"/>
      <c r="D675" s="2"/>
      <c r="E675" s="13"/>
    </row>
    <row r="676" spans="2:5" ht="30" customHeight="1" thickBot="1" x14ac:dyDescent="0.25">
      <c r="B676" s="33" t="s">
        <v>13</v>
      </c>
      <c r="C676" s="33" t="s">
        <v>14</v>
      </c>
      <c r="D676" s="34" t="s">
        <v>15</v>
      </c>
      <c r="E676" s="35" t="s">
        <v>16</v>
      </c>
    </row>
    <row r="677" spans="2:5" ht="21" customHeight="1" thickTop="1" x14ac:dyDescent="0.2">
      <c r="B677" s="36" t="s">
        <v>802</v>
      </c>
      <c r="C677" s="37"/>
      <c r="D677" s="38" t="s">
        <v>433</v>
      </c>
      <c r="E677" s="39">
        <f>SUM(E678:E678)</f>
        <v>950</v>
      </c>
    </row>
    <row r="678" spans="2:5" ht="27.75" customHeight="1" x14ac:dyDescent="0.2">
      <c r="B678" s="32"/>
      <c r="C678" s="31" t="s">
        <v>104</v>
      </c>
      <c r="D678" s="40" t="s">
        <v>105</v>
      </c>
      <c r="E678" s="41">
        <v>950</v>
      </c>
    </row>
    <row r="679" spans="2:5" ht="15" customHeight="1" x14ac:dyDescent="0.2">
      <c r="B679" s="346" t="s">
        <v>434</v>
      </c>
      <c r="C679" s="347"/>
      <c r="D679" s="347"/>
      <c r="E679" s="50">
        <v>950</v>
      </c>
    </row>
    <row r="680" spans="2:5" s="67" customFormat="1" x14ac:dyDescent="0.2">
      <c r="B680" s="72"/>
      <c r="C680" s="72"/>
      <c r="D680" s="72"/>
      <c r="E680" s="73"/>
    </row>
    <row r="681" spans="2:5" s="67" customFormat="1" x14ac:dyDescent="0.2">
      <c r="B681" s="72"/>
      <c r="C681" s="72"/>
      <c r="D681" s="72"/>
      <c r="E681" s="73"/>
    </row>
    <row r="682" spans="2:5" s="67" customFormat="1" x14ac:dyDescent="0.2">
      <c r="B682" s="72"/>
      <c r="C682" s="72"/>
      <c r="D682" s="72"/>
      <c r="E682" s="73"/>
    </row>
    <row r="683" spans="2:5" s="67" customFormat="1" ht="15" customHeight="1" x14ac:dyDescent="0.2">
      <c r="B683" s="68" t="s">
        <v>870</v>
      </c>
      <c r="C683" s="69"/>
      <c r="D683" s="69"/>
      <c r="E683" s="70"/>
    </row>
    <row r="684" spans="2:5" s="67" customFormat="1" x14ac:dyDescent="0.2">
      <c r="B684" s="72"/>
      <c r="C684" s="72"/>
      <c r="D684" s="72"/>
      <c r="E684" s="73"/>
    </row>
    <row r="685" spans="2:5" x14ac:dyDescent="0.2">
      <c r="B685" s="12"/>
      <c r="C685" s="12"/>
      <c r="D685" s="2"/>
      <c r="E685" s="13"/>
    </row>
    <row r="686" spans="2:5" ht="30" customHeight="1" thickBot="1" x14ac:dyDescent="0.25">
      <c r="B686" s="33" t="s">
        <v>13</v>
      </c>
      <c r="C686" s="33" t="s">
        <v>14</v>
      </c>
      <c r="D686" s="34" t="s">
        <v>15</v>
      </c>
      <c r="E686" s="35" t="s">
        <v>16</v>
      </c>
    </row>
    <row r="687" spans="2:5" ht="21" customHeight="1" thickTop="1" x14ac:dyDescent="0.2">
      <c r="B687" s="36" t="s">
        <v>803</v>
      </c>
      <c r="C687" s="37"/>
      <c r="D687" s="38" t="s">
        <v>435</v>
      </c>
      <c r="E687" s="39">
        <f>SUM(E688:E688)</f>
        <v>2800</v>
      </c>
    </row>
    <row r="688" spans="2:5" ht="15" customHeight="1" x14ac:dyDescent="0.2">
      <c r="B688" s="32"/>
      <c r="C688" s="31" t="s">
        <v>111</v>
      </c>
      <c r="D688" s="40" t="s">
        <v>112</v>
      </c>
      <c r="E688" s="41">
        <v>2800</v>
      </c>
    </row>
    <row r="689" spans="2:5" ht="15" customHeight="1" x14ac:dyDescent="0.2">
      <c r="B689" s="346" t="s">
        <v>436</v>
      </c>
      <c r="C689" s="347"/>
      <c r="D689" s="347"/>
      <c r="E689" s="50">
        <v>2800</v>
      </c>
    </row>
    <row r="690" spans="2:5" x14ac:dyDescent="0.2">
      <c r="B690" s="12"/>
      <c r="C690" s="12"/>
      <c r="D690" s="2"/>
      <c r="E690" s="13"/>
    </row>
    <row r="691" spans="2:5" ht="30" customHeight="1" thickBot="1" x14ac:dyDescent="0.25">
      <c r="B691" s="33" t="s">
        <v>13</v>
      </c>
      <c r="C691" s="33" t="s">
        <v>14</v>
      </c>
      <c r="D691" s="34" t="s">
        <v>15</v>
      </c>
      <c r="E691" s="35" t="s">
        <v>16</v>
      </c>
    </row>
    <row r="692" spans="2:5" ht="29.25" customHeight="1" thickTop="1" x14ac:dyDescent="0.2">
      <c r="B692" s="36" t="s">
        <v>804</v>
      </c>
      <c r="C692" s="37"/>
      <c r="D692" s="38" t="s">
        <v>437</v>
      </c>
      <c r="E692" s="39">
        <f>SUM(E693:E694)</f>
        <v>8680</v>
      </c>
    </row>
    <row r="693" spans="2:5" ht="15" customHeight="1" x14ac:dyDescent="0.2">
      <c r="B693" s="32"/>
      <c r="C693" s="31" t="s">
        <v>121</v>
      </c>
      <c r="D693" s="40" t="s">
        <v>122</v>
      </c>
      <c r="E693" s="41">
        <v>280</v>
      </c>
    </row>
    <row r="694" spans="2:5" ht="15" customHeight="1" x14ac:dyDescent="0.2">
      <c r="B694" s="32"/>
      <c r="C694" s="31" t="s">
        <v>111</v>
      </c>
      <c r="D694" s="40" t="s">
        <v>112</v>
      </c>
      <c r="E694" s="41">
        <v>8400</v>
      </c>
    </row>
    <row r="695" spans="2:5" ht="15" customHeight="1" x14ac:dyDescent="0.2">
      <c r="B695" s="346" t="s">
        <v>1365</v>
      </c>
      <c r="C695" s="347"/>
      <c r="D695" s="347"/>
      <c r="E695" s="50">
        <v>280</v>
      </c>
    </row>
    <row r="696" spans="2:5" ht="27.75" customHeight="1" x14ac:dyDescent="0.2">
      <c r="B696" s="348" t="s">
        <v>438</v>
      </c>
      <c r="C696" s="349"/>
      <c r="D696" s="349"/>
      <c r="E696" s="49">
        <v>8400</v>
      </c>
    </row>
    <row r="697" spans="2:5" x14ac:dyDescent="0.2">
      <c r="B697" s="12"/>
      <c r="C697" s="12"/>
      <c r="D697" s="2"/>
      <c r="E697" s="13"/>
    </row>
    <row r="698" spans="2:5" ht="30" customHeight="1" thickBot="1" x14ac:dyDescent="0.25">
      <c r="B698" s="33" t="s">
        <v>13</v>
      </c>
      <c r="C698" s="33" t="s">
        <v>14</v>
      </c>
      <c r="D698" s="34" t="s">
        <v>15</v>
      </c>
      <c r="E698" s="35" t="s">
        <v>16</v>
      </c>
    </row>
    <row r="699" spans="2:5" ht="21" customHeight="1" thickTop="1" x14ac:dyDescent="0.2">
      <c r="B699" s="36" t="s">
        <v>805</v>
      </c>
      <c r="C699" s="37"/>
      <c r="D699" s="38" t="s">
        <v>439</v>
      </c>
      <c r="E699" s="39">
        <f>SUM(E700:E700)</f>
        <v>150</v>
      </c>
    </row>
    <row r="700" spans="2:5" ht="15" customHeight="1" x14ac:dyDescent="0.2">
      <c r="B700" s="32"/>
      <c r="C700" s="31" t="s">
        <v>121</v>
      </c>
      <c r="D700" s="40" t="s">
        <v>122</v>
      </c>
      <c r="E700" s="41">
        <v>150</v>
      </c>
    </row>
    <row r="701" spans="2:5" ht="15" customHeight="1" x14ac:dyDescent="0.2">
      <c r="B701" s="346" t="s">
        <v>440</v>
      </c>
      <c r="C701" s="347"/>
      <c r="D701" s="347"/>
      <c r="E701" s="50">
        <v>150</v>
      </c>
    </row>
    <row r="702" spans="2:5" x14ac:dyDescent="0.2">
      <c r="B702" s="12"/>
      <c r="C702" s="12"/>
      <c r="D702" s="2"/>
      <c r="E702" s="13"/>
    </row>
    <row r="703" spans="2:5" ht="30" customHeight="1" thickBot="1" x14ac:dyDescent="0.25">
      <c r="B703" s="33" t="s">
        <v>13</v>
      </c>
      <c r="C703" s="33" t="s">
        <v>14</v>
      </c>
      <c r="D703" s="34" t="s">
        <v>15</v>
      </c>
      <c r="E703" s="35" t="s">
        <v>16</v>
      </c>
    </row>
    <row r="704" spans="2:5" ht="21" customHeight="1" thickTop="1" x14ac:dyDescent="0.2">
      <c r="B704" s="36" t="s">
        <v>806</v>
      </c>
      <c r="C704" s="37"/>
      <c r="D704" s="38" t="s">
        <v>441</v>
      </c>
      <c r="E704" s="39">
        <f>SUM(E705:E705)</f>
        <v>225</v>
      </c>
    </row>
    <row r="705" spans="2:5" ht="15" customHeight="1" x14ac:dyDescent="0.2">
      <c r="B705" s="32"/>
      <c r="C705" s="31" t="s">
        <v>121</v>
      </c>
      <c r="D705" s="40" t="s">
        <v>122</v>
      </c>
      <c r="E705" s="41">
        <v>225</v>
      </c>
    </row>
    <row r="706" spans="2:5" ht="15" customHeight="1" x14ac:dyDescent="0.2">
      <c r="B706" s="346" t="s">
        <v>442</v>
      </c>
      <c r="C706" s="347"/>
      <c r="D706" s="347"/>
      <c r="E706" s="50">
        <v>50</v>
      </c>
    </row>
    <row r="707" spans="2:5" ht="15" customHeight="1" x14ac:dyDescent="0.2">
      <c r="B707" s="348" t="s">
        <v>443</v>
      </c>
      <c r="C707" s="349"/>
      <c r="D707" s="349"/>
      <c r="E707" s="49">
        <v>175</v>
      </c>
    </row>
    <row r="708" spans="2:5" x14ac:dyDescent="0.2">
      <c r="B708" s="12"/>
      <c r="C708" s="12"/>
      <c r="D708" s="2"/>
      <c r="E708" s="13"/>
    </row>
    <row r="709" spans="2:5" ht="30" customHeight="1" thickBot="1" x14ac:dyDescent="0.25">
      <c r="B709" s="33" t="s">
        <v>13</v>
      </c>
      <c r="C709" s="33" t="s">
        <v>14</v>
      </c>
      <c r="D709" s="34" t="s">
        <v>15</v>
      </c>
      <c r="E709" s="35" t="s">
        <v>16</v>
      </c>
    </row>
    <row r="710" spans="2:5" ht="29.25" customHeight="1" thickTop="1" x14ac:dyDescent="0.2">
      <c r="B710" s="36" t="s">
        <v>807</v>
      </c>
      <c r="C710" s="37"/>
      <c r="D710" s="38" t="s">
        <v>444</v>
      </c>
      <c r="E710" s="39">
        <f>SUM(E711:E712)</f>
        <v>700</v>
      </c>
    </row>
    <row r="711" spans="2:5" ht="15" customHeight="1" x14ac:dyDescent="0.2">
      <c r="B711" s="32"/>
      <c r="C711" s="31" t="s">
        <v>102</v>
      </c>
      <c r="D711" s="40" t="s">
        <v>103</v>
      </c>
      <c r="E711" s="41">
        <v>200</v>
      </c>
    </row>
    <row r="712" spans="2:5" ht="27.75" customHeight="1" x14ac:dyDescent="0.2">
      <c r="B712" s="32"/>
      <c r="C712" s="31" t="s">
        <v>104</v>
      </c>
      <c r="D712" s="40" t="s">
        <v>105</v>
      </c>
      <c r="E712" s="41">
        <v>500</v>
      </c>
    </row>
    <row r="713" spans="2:5" ht="15" customHeight="1" x14ac:dyDescent="0.2">
      <c r="B713" s="346" t="s">
        <v>445</v>
      </c>
      <c r="C713" s="347"/>
      <c r="D713" s="347"/>
      <c r="E713" s="50">
        <v>200</v>
      </c>
    </row>
    <row r="714" spans="2:5" ht="41.25" customHeight="1" x14ac:dyDescent="0.2">
      <c r="B714" s="348" t="s">
        <v>446</v>
      </c>
      <c r="C714" s="349"/>
      <c r="D714" s="349"/>
      <c r="E714" s="49">
        <v>500</v>
      </c>
    </row>
    <row r="715" spans="2:5" x14ac:dyDescent="0.2">
      <c r="B715" s="12"/>
      <c r="C715" s="12"/>
      <c r="D715" s="2"/>
      <c r="E715" s="13"/>
    </row>
    <row r="716" spans="2:5" ht="30" customHeight="1" thickBot="1" x14ac:dyDescent="0.25">
      <c r="B716" s="33" t="s">
        <v>13</v>
      </c>
      <c r="C716" s="33" t="s">
        <v>14</v>
      </c>
      <c r="D716" s="34" t="s">
        <v>15</v>
      </c>
      <c r="E716" s="35" t="s">
        <v>16</v>
      </c>
    </row>
    <row r="717" spans="2:5" ht="29.25" customHeight="1" thickTop="1" x14ac:dyDescent="0.2">
      <c r="B717" s="36" t="s">
        <v>808</v>
      </c>
      <c r="C717" s="37"/>
      <c r="D717" s="38" t="s">
        <v>447</v>
      </c>
      <c r="E717" s="39">
        <f>SUM(E718:E719)</f>
        <v>1200</v>
      </c>
    </row>
    <row r="718" spans="2:5" ht="15" customHeight="1" x14ac:dyDescent="0.2">
      <c r="B718" s="32"/>
      <c r="C718" s="31" t="s">
        <v>121</v>
      </c>
      <c r="D718" s="40" t="s">
        <v>122</v>
      </c>
      <c r="E718" s="41">
        <v>40</v>
      </c>
    </row>
    <row r="719" spans="2:5" ht="27.75" customHeight="1" x14ac:dyDescent="0.2">
      <c r="B719" s="32"/>
      <c r="C719" s="31" t="s">
        <v>104</v>
      </c>
      <c r="D719" s="40" t="s">
        <v>105</v>
      </c>
      <c r="E719" s="41">
        <v>1160</v>
      </c>
    </row>
    <row r="720" spans="2:5" ht="27.75" customHeight="1" x14ac:dyDescent="0.2">
      <c r="B720" s="346" t="s">
        <v>448</v>
      </c>
      <c r="C720" s="347"/>
      <c r="D720" s="347"/>
      <c r="E720" s="50">
        <v>500</v>
      </c>
    </row>
    <row r="721" spans="2:5" ht="27.75" customHeight="1" x14ac:dyDescent="0.2">
      <c r="B721" s="348" t="s">
        <v>1368</v>
      </c>
      <c r="C721" s="349"/>
      <c r="D721" s="349"/>
      <c r="E721" s="49">
        <v>700</v>
      </c>
    </row>
    <row r="722" spans="2:5" x14ac:dyDescent="0.2">
      <c r="B722" s="12"/>
      <c r="C722" s="12"/>
      <c r="D722" s="2"/>
      <c r="E722" s="13"/>
    </row>
    <row r="723" spans="2:5" ht="30" customHeight="1" thickBot="1" x14ac:dyDescent="0.25">
      <c r="B723" s="33" t="s">
        <v>13</v>
      </c>
      <c r="C723" s="33" t="s">
        <v>14</v>
      </c>
      <c r="D723" s="34" t="s">
        <v>15</v>
      </c>
      <c r="E723" s="35" t="s">
        <v>16</v>
      </c>
    </row>
    <row r="724" spans="2:5" ht="21" customHeight="1" thickTop="1" x14ac:dyDescent="0.2">
      <c r="B724" s="36" t="s">
        <v>809</v>
      </c>
      <c r="C724" s="37"/>
      <c r="D724" s="38" t="s">
        <v>449</v>
      </c>
      <c r="E724" s="39">
        <f>SUM(E725:E726)</f>
        <v>39050</v>
      </c>
    </row>
    <row r="725" spans="2:5" ht="15" customHeight="1" x14ac:dyDescent="0.2">
      <c r="B725" s="32"/>
      <c r="C725" s="31" t="s">
        <v>111</v>
      </c>
      <c r="D725" s="40" t="s">
        <v>112</v>
      </c>
      <c r="E725" s="41">
        <v>21550</v>
      </c>
    </row>
    <row r="726" spans="2:5" ht="27.75" customHeight="1" x14ac:dyDescent="0.2">
      <c r="B726" s="32"/>
      <c r="C726" s="31" t="s">
        <v>450</v>
      </c>
      <c r="D726" s="40" t="s">
        <v>451</v>
      </c>
      <c r="E726" s="41">
        <v>17500</v>
      </c>
    </row>
    <row r="727" spans="2:5" ht="15" customHeight="1" x14ac:dyDescent="0.2">
      <c r="B727" s="346" t="s">
        <v>1366</v>
      </c>
      <c r="C727" s="347"/>
      <c r="D727" s="347"/>
      <c r="E727" s="50">
        <v>12650</v>
      </c>
    </row>
    <row r="728" spans="2:5" ht="27.75" customHeight="1" x14ac:dyDescent="0.2">
      <c r="B728" s="348" t="s">
        <v>452</v>
      </c>
      <c r="C728" s="349"/>
      <c r="D728" s="349"/>
      <c r="E728" s="49">
        <v>8900</v>
      </c>
    </row>
    <row r="729" spans="2:5" ht="15" customHeight="1" x14ac:dyDescent="0.2">
      <c r="B729" s="348" t="s">
        <v>1367</v>
      </c>
      <c r="C729" s="349"/>
      <c r="D729" s="349"/>
      <c r="E729" s="49">
        <v>17500</v>
      </c>
    </row>
    <row r="730" spans="2:5" x14ac:dyDescent="0.2">
      <c r="B730" s="12"/>
      <c r="C730" s="12"/>
      <c r="D730" s="2"/>
      <c r="E730" s="13"/>
    </row>
    <row r="731" spans="2:5" ht="30" customHeight="1" thickBot="1" x14ac:dyDescent="0.25">
      <c r="B731" s="33" t="s">
        <v>13</v>
      </c>
      <c r="C731" s="33" t="s">
        <v>14</v>
      </c>
      <c r="D731" s="34" t="s">
        <v>15</v>
      </c>
      <c r="E731" s="35" t="s">
        <v>16</v>
      </c>
    </row>
    <row r="732" spans="2:5" ht="29.25" customHeight="1" thickTop="1" x14ac:dyDescent="0.2">
      <c r="B732" s="36" t="s">
        <v>735</v>
      </c>
      <c r="C732" s="37"/>
      <c r="D732" s="38" t="s">
        <v>826</v>
      </c>
      <c r="E732" s="39">
        <f>SUM(E733:E734)</f>
        <v>104400</v>
      </c>
    </row>
    <row r="733" spans="2:5" ht="15" customHeight="1" x14ac:dyDescent="0.2">
      <c r="B733" s="32"/>
      <c r="C733" s="31" t="s">
        <v>111</v>
      </c>
      <c r="D733" s="40" t="s">
        <v>112</v>
      </c>
      <c r="E733" s="41">
        <v>51900</v>
      </c>
    </row>
    <row r="734" spans="2:5" ht="27.75" customHeight="1" x14ac:dyDescent="0.2">
      <c r="B734" s="32"/>
      <c r="C734" s="31" t="s">
        <v>450</v>
      </c>
      <c r="D734" s="40" t="s">
        <v>451</v>
      </c>
      <c r="E734" s="41">
        <v>52500</v>
      </c>
    </row>
    <row r="735" spans="2:5" ht="15" customHeight="1" x14ac:dyDescent="0.2">
      <c r="B735" s="346" t="s">
        <v>453</v>
      </c>
      <c r="C735" s="347"/>
      <c r="D735" s="347"/>
      <c r="E735" s="50">
        <v>200</v>
      </c>
    </row>
    <row r="736" spans="2:5" ht="15" customHeight="1" x14ac:dyDescent="0.2">
      <c r="B736" s="348" t="s">
        <v>436</v>
      </c>
      <c r="C736" s="349"/>
      <c r="D736" s="349"/>
      <c r="E736" s="49">
        <v>38200</v>
      </c>
    </row>
    <row r="737" spans="2:5" ht="15" customHeight="1" x14ac:dyDescent="0.2">
      <c r="B737" s="348" t="s">
        <v>454</v>
      </c>
      <c r="C737" s="349"/>
      <c r="D737" s="349"/>
      <c r="E737" s="49">
        <v>1500</v>
      </c>
    </row>
    <row r="738" spans="2:5" ht="27.75" customHeight="1" x14ac:dyDescent="0.2">
      <c r="B738" s="348" t="s">
        <v>452</v>
      </c>
      <c r="C738" s="349"/>
      <c r="D738" s="349"/>
      <c r="E738" s="49">
        <v>12000</v>
      </c>
    </row>
    <row r="739" spans="2:5" ht="15" customHeight="1" x14ac:dyDescent="0.2">
      <c r="B739" s="348" t="s">
        <v>1367</v>
      </c>
      <c r="C739" s="349"/>
      <c r="D739" s="349"/>
      <c r="E739" s="49">
        <v>52500</v>
      </c>
    </row>
    <row r="740" spans="2:5" x14ac:dyDescent="0.2">
      <c r="B740" s="12"/>
      <c r="C740" s="12"/>
      <c r="D740" s="2"/>
      <c r="E740" s="13"/>
    </row>
    <row r="741" spans="2:5" ht="30" customHeight="1" thickBot="1" x14ac:dyDescent="0.25">
      <c r="B741" s="33" t="s">
        <v>13</v>
      </c>
      <c r="C741" s="33" t="s">
        <v>14</v>
      </c>
      <c r="D741" s="34" t="s">
        <v>15</v>
      </c>
      <c r="E741" s="35" t="s">
        <v>16</v>
      </c>
    </row>
    <row r="742" spans="2:5" ht="21" customHeight="1" thickTop="1" x14ac:dyDescent="0.2">
      <c r="B742" s="36" t="s">
        <v>810</v>
      </c>
      <c r="C742" s="37"/>
      <c r="D742" s="38" t="s">
        <v>455</v>
      </c>
      <c r="E742" s="39">
        <f>SUM(E743:E744)</f>
        <v>1273</v>
      </c>
    </row>
    <row r="743" spans="2:5" ht="27.75" customHeight="1" x14ac:dyDescent="0.2">
      <c r="B743" s="32"/>
      <c r="C743" s="31" t="s">
        <v>140</v>
      </c>
      <c r="D743" s="40" t="s">
        <v>828</v>
      </c>
      <c r="E743" s="41">
        <v>98</v>
      </c>
    </row>
    <row r="744" spans="2:5" ht="15" customHeight="1" x14ac:dyDescent="0.2">
      <c r="B744" s="32"/>
      <c r="C744" s="31" t="s">
        <v>121</v>
      </c>
      <c r="D744" s="40" t="s">
        <v>122</v>
      </c>
      <c r="E744" s="41">
        <v>1175</v>
      </c>
    </row>
    <row r="745" spans="2:5" ht="15" customHeight="1" x14ac:dyDescent="0.2">
      <c r="B745" s="346" t="s">
        <v>456</v>
      </c>
      <c r="C745" s="347"/>
      <c r="D745" s="347"/>
      <c r="E745" s="50">
        <v>98</v>
      </c>
    </row>
    <row r="746" spans="2:5" ht="15" customHeight="1" x14ac:dyDescent="0.2">
      <c r="B746" s="348" t="s">
        <v>457</v>
      </c>
      <c r="C746" s="349"/>
      <c r="D746" s="349"/>
      <c r="E746" s="49">
        <v>1175</v>
      </c>
    </row>
    <row r="747" spans="2:5" x14ac:dyDescent="0.2">
      <c r="B747" s="12"/>
      <c r="C747" s="12"/>
      <c r="D747" s="2"/>
      <c r="E747" s="13"/>
    </row>
    <row r="748" spans="2:5" ht="30" customHeight="1" thickBot="1" x14ac:dyDescent="0.25">
      <c r="B748" s="33" t="s">
        <v>13</v>
      </c>
      <c r="C748" s="33" t="s">
        <v>14</v>
      </c>
      <c r="D748" s="34" t="s">
        <v>15</v>
      </c>
      <c r="E748" s="35" t="s">
        <v>16</v>
      </c>
    </row>
    <row r="749" spans="2:5" ht="26.25" thickTop="1" x14ac:dyDescent="0.2">
      <c r="B749" s="36" t="s">
        <v>811</v>
      </c>
      <c r="C749" s="37"/>
      <c r="D749" s="38" t="s">
        <v>458</v>
      </c>
      <c r="E749" s="39">
        <f>SUM(E750:E751)</f>
        <v>86230</v>
      </c>
    </row>
    <row r="750" spans="2:5" ht="15" customHeight="1" x14ac:dyDescent="0.2">
      <c r="B750" s="32"/>
      <c r="C750" s="31" t="s">
        <v>121</v>
      </c>
      <c r="D750" s="40" t="s">
        <v>122</v>
      </c>
      <c r="E750" s="41">
        <v>1830</v>
      </c>
    </row>
    <row r="751" spans="2:5" ht="27.75" customHeight="1" x14ac:dyDescent="0.2">
      <c r="B751" s="32"/>
      <c r="C751" s="31" t="s">
        <v>104</v>
      </c>
      <c r="D751" s="40" t="s">
        <v>105</v>
      </c>
      <c r="E751" s="41">
        <v>84400</v>
      </c>
    </row>
    <row r="752" spans="2:5" ht="27.75" customHeight="1" x14ac:dyDescent="0.2">
      <c r="B752" s="346" t="s">
        <v>459</v>
      </c>
      <c r="C752" s="347"/>
      <c r="D752" s="347"/>
      <c r="E752" s="50">
        <v>2400</v>
      </c>
    </row>
    <row r="753" spans="2:5" ht="27.75" customHeight="1" x14ac:dyDescent="0.2">
      <c r="B753" s="348" t="s">
        <v>845</v>
      </c>
      <c r="C753" s="349"/>
      <c r="D753" s="349"/>
      <c r="E753" s="49">
        <v>82000</v>
      </c>
    </row>
    <row r="754" spans="2:5" ht="15" customHeight="1" x14ac:dyDescent="0.2">
      <c r="B754" s="348" t="s">
        <v>460</v>
      </c>
      <c r="C754" s="349"/>
      <c r="D754" s="349"/>
      <c r="E754" s="49">
        <v>800</v>
      </c>
    </row>
    <row r="755" spans="2:5" ht="15" customHeight="1" x14ac:dyDescent="0.2">
      <c r="B755" s="348" t="s">
        <v>461</v>
      </c>
      <c r="C755" s="349"/>
      <c r="D755" s="349"/>
      <c r="E755" s="49">
        <v>680</v>
      </c>
    </row>
    <row r="756" spans="2:5" ht="15" customHeight="1" x14ac:dyDescent="0.2">
      <c r="B756" s="348" t="s">
        <v>462</v>
      </c>
      <c r="C756" s="349"/>
      <c r="D756" s="349"/>
      <c r="E756" s="49">
        <v>350</v>
      </c>
    </row>
    <row r="757" spans="2:5" x14ac:dyDescent="0.2">
      <c r="B757" s="12"/>
      <c r="C757" s="12"/>
      <c r="D757" s="2"/>
      <c r="E757" s="13"/>
    </row>
    <row r="758" spans="2:5" ht="30" customHeight="1" thickBot="1" x14ac:dyDescent="0.25">
      <c r="B758" s="33" t="s">
        <v>13</v>
      </c>
      <c r="C758" s="33" t="s">
        <v>14</v>
      </c>
      <c r="D758" s="34" t="s">
        <v>15</v>
      </c>
      <c r="E758" s="35" t="s">
        <v>16</v>
      </c>
    </row>
    <row r="759" spans="2:5" ht="29.25" customHeight="1" thickTop="1" x14ac:dyDescent="0.2">
      <c r="B759" s="36" t="s">
        <v>812</v>
      </c>
      <c r="C759" s="37"/>
      <c r="D759" s="38" t="s">
        <v>463</v>
      </c>
      <c r="E759" s="39">
        <f>SUM(E760:E764)</f>
        <v>25005</v>
      </c>
    </row>
    <row r="760" spans="2:5" ht="15" customHeight="1" x14ac:dyDescent="0.2">
      <c r="B760" s="32"/>
      <c r="C760" s="31" t="s">
        <v>136</v>
      </c>
      <c r="D760" s="40" t="s">
        <v>137</v>
      </c>
      <c r="E760" s="41">
        <v>255</v>
      </c>
    </row>
    <row r="761" spans="2:5" ht="27.75" customHeight="1" x14ac:dyDescent="0.2">
      <c r="B761" s="32"/>
      <c r="C761" s="31" t="s">
        <v>140</v>
      </c>
      <c r="D761" s="40" t="s">
        <v>141</v>
      </c>
      <c r="E761" s="41">
        <v>45</v>
      </c>
    </row>
    <row r="762" spans="2:5" ht="15" customHeight="1" x14ac:dyDescent="0.2">
      <c r="B762" s="32"/>
      <c r="C762" s="31" t="s">
        <v>121</v>
      </c>
      <c r="D762" s="40" t="s">
        <v>122</v>
      </c>
      <c r="E762" s="41">
        <v>1455</v>
      </c>
    </row>
    <row r="763" spans="2:5" ht="15" customHeight="1" x14ac:dyDescent="0.2">
      <c r="B763" s="32"/>
      <c r="C763" s="31" t="s">
        <v>102</v>
      </c>
      <c r="D763" s="40" t="s">
        <v>103</v>
      </c>
      <c r="E763" s="41">
        <v>2300</v>
      </c>
    </row>
    <row r="764" spans="2:5" ht="27.75" customHeight="1" x14ac:dyDescent="0.2">
      <c r="B764" s="32"/>
      <c r="C764" s="31" t="s">
        <v>104</v>
      </c>
      <c r="D764" s="40" t="s">
        <v>105</v>
      </c>
      <c r="E764" s="41">
        <v>20950</v>
      </c>
    </row>
    <row r="765" spans="2:5" ht="15" customHeight="1" x14ac:dyDescent="0.2">
      <c r="B765" s="346" t="s">
        <v>179</v>
      </c>
      <c r="C765" s="347"/>
      <c r="D765" s="347"/>
      <c r="E765" s="50">
        <v>2000</v>
      </c>
    </row>
    <row r="766" spans="2:5" ht="15" customHeight="1" x14ac:dyDescent="0.2">
      <c r="B766" s="348" t="s">
        <v>464</v>
      </c>
      <c r="C766" s="349"/>
      <c r="D766" s="349"/>
      <c r="E766" s="49">
        <v>300</v>
      </c>
    </row>
    <row r="767" spans="2:5" ht="15" customHeight="1" x14ac:dyDescent="0.2">
      <c r="B767" s="348" t="s">
        <v>442</v>
      </c>
      <c r="C767" s="349"/>
      <c r="D767" s="349"/>
      <c r="E767" s="49">
        <v>30</v>
      </c>
    </row>
    <row r="768" spans="2:5" ht="15" customHeight="1" x14ac:dyDescent="0.2">
      <c r="B768" s="348" t="s">
        <v>465</v>
      </c>
      <c r="C768" s="349"/>
      <c r="D768" s="349"/>
      <c r="E768" s="49">
        <v>300</v>
      </c>
    </row>
    <row r="769" spans="2:5" ht="27.75" customHeight="1" x14ac:dyDescent="0.2">
      <c r="B769" s="348" t="s">
        <v>466</v>
      </c>
      <c r="C769" s="349"/>
      <c r="D769" s="349"/>
      <c r="E769" s="49">
        <v>8500</v>
      </c>
    </row>
    <row r="770" spans="2:5" ht="27.75" customHeight="1" x14ac:dyDescent="0.2">
      <c r="B770" s="348" t="s">
        <v>467</v>
      </c>
      <c r="C770" s="349"/>
      <c r="D770" s="349"/>
      <c r="E770" s="49">
        <v>3200</v>
      </c>
    </row>
    <row r="771" spans="2:5" ht="41.25" customHeight="1" x14ac:dyDescent="0.2">
      <c r="B771" s="348" t="s">
        <v>1369</v>
      </c>
      <c r="C771" s="349"/>
      <c r="D771" s="349"/>
      <c r="E771" s="49">
        <v>9250</v>
      </c>
    </row>
    <row r="772" spans="2:5" ht="15" customHeight="1" x14ac:dyDescent="0.2">
      <c r="B772" s="352" t="s">
        <v>865</v>
      </c>
      <c r="C772" s="353"/>
      <c r="D772" s="353"/>
      <c r="E772" s="49">
        <v>1425</v>
      </c>
    </row>
    <row r="773" spans="2:5" s="67" customFormat="1" x14ac:dyDescent="0.2">
      <c r="B773" s="72"/>
      <c r="C773" s="72"/>
      <c r="D773" s="72"/>
      <c r="E773" s="73"/>
    </row>
    <row r="774" spans="2:5" s="67" customFormat="1" x14ac:dyDescent="0.2">
      <c r="B774" s="72"/>
      <c r="C774" s="72"/>
      <c r="D774" s="72"/>
      <c r="E774" s="73"/>
    </row>
    <row r="775" spans="2:5" s="67" customFormat="1" x14ac:dyDescent="0.2">
      <c r="B775" s="72"/>
      <c r="C775" s="72"/>
      <c r="D775" s="72"/>
      <c r="E775" s="73"/>
    </row>
    <row r="776" spans="2:5" s="67" customFormat="1" ht="15" customHeight="1" x14ac:dyDescent="0.2">
      <c r="B776" s="68" t="s">
        <v>871</v>
      </c>
      <c r="C776" s="69"/>
      <c r="D776" s="69"/>
      <c r="E776" s="70"/>
    </row>
    <row r="777" spans="2:5" s="67" customFormat="1" x14ac:dyDescent="0.2">
      <c r="B777" s="72"/>
      <c r="C777" s="72"/>
      <c r="D777" s="72"/>
      <c r="E777" s="73"/>
    </row>
    <row r="778" spans="2:5" x14ac:dyDescent="0.2">
      <c r="B778" s="12"/>
      <c r="C778" s="12"/>
      <c r="D778" s="2"/>
      <c r="E778" s="13"/>
    </row>
    <row r="779" spans="2:5" ht="30" customHeight="1" thickBot="1" x14ac:dyDescent="0.25">
      <c r="B779" s="33" t="s">
        <v>13</v>
      </c>
      <c r="C779" s="33" t="s">
        <v>14</v>
      </c>
      <c r="D779" s="34" t="s">
        <v>15</v>
      </c>
      <c r="E779" s="35" t="s">
        <v>16</v>
      </c>
    </row>
    <row r="780" spans="2:5" ht="21" customHeight="1" thickTop="1" x14ac:dyDescent="0.2">
      <c r="B780" s="36" t="s">
        <v>349</v>
      </c>
      <c r="C780" s="37"/>
      <c r="D780" s="38" t="s">
        <v>468</v>
      </c>
      <c r="E780" s="39">
        <f>SUM(E781:E781)</f>
        <v>1000</v>
      </c>
    </row>
    <row r="781" spans="2:5" ht="15" customHeight="1" x14ac:dyDescent="0.2">
      <c r="B781" s="32"/>
      <c r="C781" s="31" t="s">
        <v>128</v>
      </c>
      <c r="D781" s="40" t="s">
        <v>129</v>
      </c>
      <c r="E781" s="41">
        <v>1000</v>
      </c>
    </row>
    <row r="782" spans="2:5" ht="15" customHeight="1" x14ac:dyDescent="0.2">
      <c r="B782" s="346" t="s">
        <v>469</v>
      </c>
      <c r="C782" s="347"/>
      <c r="D782" s="347"/>
      <c r="E782" s="50">
        <v>1000</v>
      </c>
    </row>
    <row r="783" spans="2:5" x14ac:dyDescent="0.2">
      <c r="B783" s="12"/>
      <c r="C783" s="12"/>
      <c r="D783" s="2"/>
      <c r="E783" s="13"/>
    </row>
    <row r="784" spans="2:5" ht="30" customHeight="1" thickBot="1" x14ac:dyDescent="0.25">
      <c r="B784" s="33" t="s">
        <v>13</v>
      </c>
      <c r="C784" s="33" t="s">
        <v>14</v>
      </c>
      <c r="D784" s="34" t="s">
        <v>15</v>
      </c>
      <c r="E784" s="35" t="s">
        <v>16</v>
      </c>
    </row>
    <row r="785" spans="2:5" ht="21" customHeight="1" thickTop="1" x14ac:dyDescent="0.2">
      <c r="B785" s="36" t="s">
        <v>734</v>
      </c>
      <c r="C785" s="37"/>
      <c r="D785" s="38" t="s">
        <v>64</v>
      </c>
      <c r="E785" s="39">
        <f>SUM(E786:E791)</f>
        <v>3483</v>
      </c>
    </row>
    <row r="786" spans="2:5" ht="15" customHeight="1" x14ac:dyDescent="0.2">
      <c r="B786" s="32"/>
      <c r="C786" s="31" t="s">
        <v>470</v>
      </c>
      <c r="D786" s="40" t="s">
        <v>471</v>
      </c>
      <c r="E786" s="41">
        <v>25</v>
      </c>
    </row>
    <row r="787" spans="2:5" ht="15" customHeight="1" x14ac:dyDescent="0.2">
      <c r="B787" s="32"/>
      <c r="C787" s="31" t="s">
        <v>128</v>
      </c>
      <c r="D787" s="40" t="s">
        <v>129</v>
      </c>
      <c r="E787" s="41">
        <v>40</v>
      </c>
    </row>
    <row r="788" spans="2:5" ht="15" customHeight="1" x14ac:dyDescent="0.2">
      <c r="B788" s="32"/>
      <c r="C788" s="31" t="s">
        <v>117</v>
      </c>
      <c r="D788" s="40" t="s">
        <v>118</v>
      </c>
      <c r="E788" s="41">
        <v>10</v>
      </c>
    </row>
    <row r="789" spans="2:5" ht="27.75" customHeight="1" x14ac:dyDescent="0.2">
      <c r="B789" s="32"/>
      <c r="C789" s="31" t="s">
        <v>140</v>
      </c>
      <c r="D789" s="40" t="s">
        <v>141</v>
      </c>
      <c r="E789" s="41">
        <v>820</v>
      </c>
    </row>
    <row r="790" spans="2:5" ht="15" customHeight="1" x14ac:dyDescent="0.2">
      <c r="B790" s="32"/>
      <c r="C790" s="31" t="s">
        <v>123</v>
      </c>
      <c r="D790" s="40" t="s">
        <v>124</v>
      </c>
      <c r="E790" s="41">
        <v>15</v>
      </c>
    </row>
    <row r="791" spans="2:5" ht="15" customHeight="1" x14ac:dyDescent="0.2">
      <c r="B791" s="32"/>
      <c r="C791" s="31" t="s">
        <v>152</v>
      </c>
      <c r="D791" s="40" t="s">
        <v>153</v>
      </c>
      <c r="E791" s="41">
        <v>2573</v>
      </c>
    </row>
    <row r="792" spans="2:5" ht="15" customHeight="1" x14ac:dyDescent="0.2">
      <c r="B792" s="346" t="s">
        <v>472</v>
      </c>
      <c r="C792" s="347"/>
      <c r="D792" s="347"/>
      <c r="E792" s="50">
        <v>160</v>
      </c>
    </row>
    <row r="793" spans="2:5" ht="27.75" customHeight="1" x14ac:dyDescent="0.2">
      <c r="B793" s="348" t="s">
        <v>473</v>
      </c>
      <c r="C793" s="349"/>
      <c r="D793" s="349"/>
      <c r="E793" s="49">
        <v>2573</v>
      </c>
    </row>
    <row r="794" spans="2:5" ht="27.75" customHeight="1" x14ac:dyDescent="0.2">
      <c r="B794" s="348" t="s">
        <v>474</v>
      </c>
      <c r="C794" s="349"/>
      <c r="D794" s="349"/>
      <c r="E794" s="49">
        <v>750</v>
      </c>
    </row>
    <row r="795" spans="2:5" x14ac:dyDescent="0.2">
      <c r="B795" s="12"/>
      <c r="C795" s="12"/>
      <c r="D795" s="2"/>
      <c r="E795" s="13"/>
    </row>
    <row r="796" spans="2:5" ht="30" customHeight="1" thickBot="1" x14ac:dyDescent="0.25">
      <c r="B796" s="33" t="s">
        <v>13</v>
      </c>
      <c r="C796" s="33" t="s">
        <v>14</v>
      </c>
      <c r="D796" s="34" t="s">
        <v>15</v>
      </c>
      <c r="E796" s="35" t="s">
        <v>16</v>
      </c>
    </row>
    <row r="797" spans="2:5" ht="21" customHeight="1" thickTop="1" x14ac:dyDescent="0.2">
      <c r="B797" s="36" t="s">
        <v>813</v>
      </c>
      <c r="C797" s="37"/>
      <c r="D797" s="38" t="s">
        <v>475</v>
      </c>
      <c r="E797" s="39">
        <f>SUM(E798:E803)</f>
        <v>2580</v>
      </c>
    </row>
    <row r="798" spans="2:5" ht="15" customHeight="1" x14ac:dyDescent="0.2">
      <c r="B798" s="32"/>
      <c r="C798" s="31" t="s">
        <v>117</v>
      </c>
      <c r="D798" s="40" t="s">
        <v>118</v>
      </c>
      <c r="E798" s="41">
        <v>10</v>
      </c>
    </row>
    <row r="799" spans="2:5" ht="15" customHeight="1" x14ac:dyDescent="0.2">
      <c r="B799" s="32"/>
      <c r="C799" s="31" t="s">
        <v>119</v>
      </c>
      <c r="D799" s="40" t="s">
        <v>120</v>
      </c>
      <c r="E799" s="41">
        <v>50</v>
      </c>
    </row>
    <row r="800" spans="2:5" ht="15" customHeight="1" x14ac:dyDescent="0.2">
      <c r="B800" s="32"/>
      <c r="C800" s="31" t="s">
        <v>123</v>
      </c>
      <c r="D800" s="40" t="s">
        <v>124</v>
      </c>
      <c r="E800" s="41">
        <v>140</v>
      </c>
    </row>
    <row r="801" spans="2:5" ht="15" customHeight="1" x14ac:dyDescent="0.2">
      <c r="B801" s="32"/>
      <c r="C801" s="31" t="s">
        <v>150</v>
      </c>
      <c r="D801" s="40" t="s">
        <v>151</v>
      </c>
      <c r="E801" s="41">
        <v>300</v>
      </c>
    </row>
    <row r="802" spans="2:5" ht="15" customHeight="1" x14ac:dyDescent="0.2">
      <c r="B802" s="32"/>
      <c r="C802" s="31" t="s">
        <v>102</v>
      </c>
      <c r="D802" s="40" t="s">
        <v>103</v>
      </c>
      <c r="E802" s="41">
        <v>750</v>
      </c>
    </row>
    <row r="803" spans="2:5" ht="15" customHeight="1" x14ac:dyDescent="0.2">
      <c r="B803" s="32"/>
      <c r="C803" s="31" t="s">
        <v>152</v>
      </c>
      <c r="D803" s="40" t="s">
        <v>153</v>
      </c>
      <c r="E803" s="41">
        <v>1330</v>
      </c>
    </row>
    <row r="804" spans="2:5" ht="15" customHeight="1" x14ac:dyDescent="0.2">
      <c r="B804" s="346" t="s">
        <v>476</v>
      </c>
      <c r="C804" s="347"/>
      <c r="D804" s="347"/>
      <c r="E804" s="50">
        <v>120</v>
      </c>
    </row>
    <row r="805" spans="2:5" ht="27.75" customHeight="1" x14ac:dyDescent="0.2">
      <c r="B805" s="348" t="s">
        <v>477</v>
      </c>
      <c r="C805" s="349"/>
      <c r="D805" s="349"/>
      <c r="E805" s="49">
        <v>2380</v>
      </c>
    </row>
    <row r="806" spans="2:5" ht="15" customHeight="1" x14ac:dyDescent="0.2">
      <c r="B806" s="348" t="s">
        <v>478</v>
      </c>
      <c r="C806" s="349"/>
      <c r="D806" s="349"/>
      <c r="E806" s="49">
        <v>80</v>
      </c>
    </row>
    <row r="807" spans="2:5" x14ac:dyDescent="0.2">
      <c r="B807" s="12"/>
      <c r="C807" s="12"/>
      <c r="D807" s="2"/>
      <c r="E807" s="13"/>
    </row>
    <row r="808" spans="2:5" ht="30" customHeight="1" thickBot="1" x14ac:dyDescent="0.25">
      <c r="B808" s="33" t="s">
        <v>13</v>
      </c>
      <c r="C808" s="33" t="s">
        <v>14</v>
      </c>
      <c r="D808" s="34" t="s">
        <v>15</v>
      </c>
      <c r="E808" s="35" t="s">
        <v>16</v>
      </c>
    </row>
    <row r="809" spans="2:5" ht="21" customHeight="1" thickTop="1" x14ac:dyDescent="0.2">
      <c r="B809" s="36" t="s">
        <v>814</v>
      </c>
      <c r="C809" s="37"/>
      <c r="D809" s="38" t="s">
        <v>479</v>
      </c>
      <c r="E809" s="39">
        <f>SUM(E810:E810)</f>
        <v>1800</v>
      </c>
    </row>
    <row r="810" spans="2:5" ht="15" customHeight="1" x14ac:dyDescent="0.2">
      <c r="B810" s="32"/>
      <c r="C810" s="31" t="s">
        <v>480</v>
      </c>
      <c r="D810" s="40" t="s">
        <v>481</v>
      </c>
      <c r="E810" s="41">
        <v>1800</v>
      </c>
    </row>
    <row r="811" spans="2:5" ht="15" customHeight="1" x14ac:dyDescent="0.2">
      <c r="B811" s="346" t="s">
        <v>482</v>
      </c>
      <c r="C811" s="347"/>
      <c r="D811" s="347"/>
      <c r="E811" s="50">
        <v>1800</v>
      </c>
    </row>
    <row r="812" spans="2:5" x14ac:dyDescent="0.2">
      <c r="B812" s="12"/>
      <c r="C812" s="12"/>
      <c r="D812" s="2"/>
      <c r="E812" s="13"/>
    </row>
    <row r="813" spans="2:5" ht="30" customHeight="1" thickBot="1" x14ac:dyDescent="0.25">
      <c r="B813" s="33" t="s">
        <v>13</v>
      </c>
      <c r="C813" s="33" t="s">
        <v>14</v>
      </c>
      <c r="D813" s="34" t="s">
        <v>15</v>
      </c>
      <c r="E813" s="35" t="s">
        <v>16</v>
      </c>
    </row>
    <row r="814" spans="2:5" ht="21" customHeight="1" thickTop="1" x14ac:dyDescent="0.2">
      <c r="B814" s="36" t="s">
        <v>175</v>
      </c>
      <c r="C814" s="37"/>
      <c r="D814" s="38" t="s">
        <v>65</v>
      </c>
      <c r="E814" s="39">
        <f>SUM(E815:E815)</f>
        <v>3100</v>
      </c>
    </row>
    <row r="815" spans="2:5" ht="15" customHeight="1" x14ac:dyDescent="0.2">
      <c r="B815" s="32"/>
      <c r="C815" s="31" t="s">
        <v>480</v>
      </c>
      <c r="D815" s="40" t="s">
        <v>481</v>
      </c>
      <c r="E815" s="41">
        <v>3100</v>
      </c>
    </row>
    <row r="816" spans="2:5" ht="27.75" customHeight="1" x14ac:dyDescent="0.2">
      <c r="B816" s="346" t="s">
        <v>483</v>
      </c>
      <c r="C816" s="347"/>
      <c r="D816" s="347"/>
      <c r="E816" s="50">
        <v>3100</v>
      </c>
    </row>
    <row r="817" spans="2:5" x14ac:dyDescent="0.2">
      <c r="B817" s="12"/>
      <c r="C817" s="12"/>
      <c r="D817" s="2"/>
      <c r="E817" s="13"/>
    </row>
    <row r="818" spans="2:5" ht="30" customHeight="1" thickBot="1" x14ac:dyDescent="0.25">
      <c r="B818" s="33" t="s">
        <v>13</v>
      </c>
      <c r="C818" s="33" t="s">
        <v>14</v>
      </c>
      <c r="D818" s="34" t="s">
        <v>15</v>
      </c>
      <c r="E818" s="35" t="s">
        <v>16</v>
      </c>
    </row>
    <row r="819" spans="2:5" ht="21" customHeight="1" thickTop="1" x14ac:dyDescent="0.2">
      <c r="B819" s="36" t="s">
        <v>815</v>
      </c>
      <c r="C819" s="37"/>
      <c r="D819" s="38" t="s">
        <v>484</v>
      </c>
      <c r="E819" s="39">
        <f>SUM(E820:E821)</f>
        <v>3700</v>
      </c>
    </row>
    <row r="820" spans="2:5" ht="15" customHeight="1" x14ac:dyDescent="0.2">
      <c r="B820" s="32"/>
      <c r="C820" s="31" t="s">
        <v>102</v>
      </c>
      <c r="D820" s="40" t="s">
        <v>103</v>
      </c>
      <c r="E820" s="41">
        <v>1500</v>
      </c>
    </row>
    <row r="821" spans="2:5" ht="15" customHeight="1" x14ac:dyDescent="0.2">
      <c r="B821" s="32"/>
      <c r="C821" s="31" t="s">
        <v>152</v>
      </c>
      <c r="D821" s="40" t="s">
        <v>153</v>
      </c>
      <c r="E821" s="41">
        <v>2200</v>
      </c>
    </row>
    <row r="822" spans="2:5" ht="15" customHeight="1" x14ac:dyDescent="0.2">
      <c r="B822" s="346" t="s">
        <v>485</v>
      </c>
      <c r="C822" s="347"/>
      <c r="D822" s="347"/>
      <c r="E822" s="50">
        <v>2200</v>
      </c>
    </row>
    <row r="823" spans="2:5" ht="15" customHeight="1" x14ac:dyDescent="0.2">
      <c r="B823" s="348" t="s">
        <v>486</v>
      </c>
      <c r="C823" s="349"/>
      <c r="D823" s="349"/>
      <c r="E823" s="49">
        <v>1500</v>
      </c>
    </row>
    <row r="824" spans="2:5" x14ac:dyDescent="0.2">
      <c r="B824" s="12"/>
      <c r="C824" s="12"/>
      <c r="D824" s="2"/>
      <c r="E824" s="13"/>
    </row>
    <row r="825" spans="2:5" ht="30" customHeight="1" thickBot="1" x14ac:dyDescent="0.25">
      <c r="B825" s="33" t="s">
        <v>13</v>
      </c>
      <c r="C825" s="33" t="s">
        <v>14</v>
      </c>
      <c r="D825" s="34" t="s">
        <v>15</v>
      </c>
      <c r="E825" s="35" t="s">
        <v>16</v>
      </c>
    </row>
    <row r="826" spans="2:5" ht="21" customHeight="1" thickTop="1" x14ac:dyDescent="0.2">
      <c r="B826" s="36" t="s">
        <v>816</v>
      </c>
      <c r="C826" s="37"/>
      <c r="D826" s="38" t="s">
        <v>487</v>
      </c>
      <c r="E826" s="39">
        <f>SUM(E827:E827)</f>
        <v>200</v>
      </c>
    </row>
    <row r="827" spans="2:5" ht="15" customHeight="1" x14ac:dyDescent="0.2">
      <c r="B827" s="32"/>
      <c r="C827" s="31" t="s">
        <v>102</v>
      </c>
      <c r="D827" s="40" t="s">
        <v>103</v>
      </c>
      <c r="E827" s="41">
        <v>200</v>
      </c>
    </row>
    <row r="828" spans="2:5" ht="15" customHeight="1" x14ac:dyDescent="0.2">
      <c r="B828" s="350" t="s">
        <v>866</v>
      </c>
      <c r="C828" s="351"/>
      <c r="D828" s="351"/>
      <c r="E828" s="50">
        <v>200</v>
      </c>
    </row>
    <row r="829" spans="2:5" x14ac:dyDescent="0.2">
      <c r="B829" s="12"/>
      <c r="C829" s="12"/>
      <c r="D829" s="2"/>
      <c r="E829" s="13"/>
    </row>
    <row r="830" spans="2:5" ht="30" customHeight="1" thickBot="1" x14ac:dyDescent="0.25">
      <c r="B830" s="33" t="s">
        <v>13</v>
      </c>
      <c r="C830" s="33" t="s">
        <v>14</v>
      </c>
      <c r="D830" s="34" t="s">
        <v>15</v>
      </c>
      <c r="E830" s="35" t="s">
        <v>16</v>
      </c>
    </row>
    <row r="831" spans="2:5" ht="29.25" customHeight="1" thickTop="1" x14ac:dyDescent="0.2">
      <c r="B831" s="36" t="s">
        <v>817</v>
      </c>
      <c r="C831" s="37"/>
      <c r="D831" s="38" t="s">
        <v>488</v>
      </c>
      <c r="E831" s="39">
        <f>SUM(E832:E834)</f>
        <v>4090</v>
      </c>
    </row>
    <row r="832" spans="2:5" ht="15" customHeight="1" x14ac:dyDescent="0.2">
      <c r="B832" s="32"/>
      <c r="C832" s="31" t="s">
        <v>128</v>
      </c>
      <c r="D832" s="40" t="s">
        <v>129</v>
      </c>
      <c r="E832" s="41">
        <v>3080</v>
      </c>
    </row>
    <row r="833" spans="2:5" ht="15" customHeight="1" x14ac:dyDescent="0.2">
      <c r="B833" s="32"/>
      <c r="C833" s="31" t="s">
        <v>121</v>
      </c>
      <c r="D833" s="40" t="s">
        <v>122</v>
      </c>
      <c r="E833" s="41">
        <v>500</v>
      </c>
    </row>
    <row r="834" spans="2:5" ht="15" customHeight="1" x14ac:dyDescent="0.2">
      <c r="B834" s="32"/>
      <c r="C834" s="31" t="s">
        <v>301</v>
      </c>
      <c r="D834" s="40" t="s">
        <v>302</v>
      </c>
      <c r="E834" s="41">
        <v>510</v>
      </c>
    </row>
    <row r="835" spans="2:5" ht="15" customHeight="1" x14ac:dyDescent="0.2">
      <c r="B835" s="346" t="s">
        <v>489</v>
      </c>
      <c r="C835" s="347"/>
      <c r="D835" s="347"/>
      <c r="E835" s="50">
        <v>200</v>
      </c>
    </row>
    <row r="836" spans="2:5" ht="15" customHeight="1" x14ac:dyDescent="0.2">
      <c r="B836" s="348" t="s">
        <v>490</v>
      </c>
      <c r="C836" s="349"/>
      <c r="D836" s="349"/>
      <c r="E836" s="49">
        <v>300</v>
      </c>
    </row>
    <row r="837" spans="2:5" ht="15" customHeight="1" x14ac:dyDescent="0.2">
      <c r="B837" s="348" t="s">
        <v>491</v>
      </c>
      <c r="C837" s="349"/>
      <c r="D837" s="349"/>
      <c r="E837" s="49">
        <v>3590</v>
      </c>
    </row>
    <row r="838" spans="2:5" x14ac:dyDescent="0.2">
      <c r="B838" s="12"/>
      <c r="C838" s="12"/>
      <c r="D838" s="2"/>
      <c r="E838" s="13"/>
    </row>
    <row r="839" spans="2:5" ht="30" customHeight="1" thickBot="1" x14ac:dyDescent="0.25">
      <c r="B839" s="33" t="s">
        <v>13</v>
      </c>
      <c r="C839" s="33" t="s">
        <v>14</v>
      </c>
      <c r="D839" s="34" t="s">
        <v>15</v>
      </c>
      <c r="E839" s="35" t="s">
        <v>16</v>
      </c>
    </row>
    <row r="840" spans="2:5" ht="29.25" customHeight="1" thickTop="1" x14ac:dyDescent="0.2">
      <c r="B840" s="36" t="s">
        <v>818</v>
      </c>
      <c r="C840" s="37"/>
      <c r="D840" s="38" t="s">
        <v>1378</v>
      </c>
      <c r="E840" s="39">
        <f>SUM(E841:E842)</f>
        <v>100</v>
      </c>
    </row>
    <row r="841" spans="2:5" ht="15" customHeight="1" x14ac:dyDescent="0.2">
      <c r="B841" s="32"/>
      <c r="C841" s="31" t="s">
        <v>119</v>
      </c>
      <c r="D841" s="40" t="s">
        <v>120</v>
      </c>
      <c r="E841" s="41">
        <v>20</v>
      </c>
    </row>
    <row r="842" spans="2:5" ht="15" customHeight="1" x14ac:dyDescent="0.2">
      <c r="B842" s="32"/>
      <c r="C842" s="31" t="s">
        <v>123</v>
      </c>
      <c r="D842" s="40" t="s">
        <v>124</v>
      </c>
      <c r="E842" s="41">
        <v>80</v>
      </c>
    </row>
    <row r="843" spans="2:5" ht="27.75" customHeight="1" x14ac:dyDescent="0.2">
      <c r="B843" s="346" t="s">
        <v>492</v>
      </c>
      <c r="C843" s="347"/>
      <c r="D843" s="347"/>
      <c r="E843" s="50">
        <v>100</v>
      </c>
    </row>
    <row r="844" spans="2:5" x14ac:dyDescent="0.2">
      <c r="B844" s="12"/>
      <c r="C844" s="12"/>
      <c r="D844" s="2"/>
      <c r="E844" s="13"/>
    </row>
    <row r="845" spans="2:5" ht="30" customHeight="1" thickBot="1" x14ac:dyDescent="0.25">
      <c r="B845" s="33" t="s">
        <v>13</v>
      </c>
      <c r="C845" s="33" t="s">
        <v>14</v>
      </c>
      <c r="D845" s="34" t="s">
        <v>15</v>
      </c>
      <c r="E845" s="35" t="s">
        <v>16</v>
      </c>
    </row>
    <row r="846" spans="2:5" ht="29.25" customHeight="1" thickTop="1" x14ac:dyDescent="0.2">
      <c r="B846" s="36" t="s">
        <v>819</v>
      </c>
      <c r="C846" s="37"/>
      <c r="D846" s="38" t="s">
        <v>846</v>
      </c>
      <c r="E846" s="39">
        <f>SUM(E847:E850)</f>
        <v>450</v>
      </c>
    </row>
    <row r="847" spans="2:5" ht="15" customHeight="1" x14ac:dyDescent="0.2">
      <c r="B847" s="32"/>
      <c r="C847" s="31" t="s">
        <v>117</v>
      </c>
      <c r="D847" s="40" t="s">
        <v>118</v>
      </c>
      <c r="E847" s="41">
        <v>90</v>
      </c>
    </row>
    <row r="848" spans="2:5" ht="15" customHeight="1" x14ac:dyDescent="0.2">
      <c r="B848" s="32"/>
      <c r="C848" s="31" t="s">
        <v>119</v>
      </c>
      <c r="D848" s="40" t="s">
        <v>120</v>
      </c>
      <c r="E848" s="41">
        <v>80</v>
      </c>
    </row>
    <row r="849" spans="2:5" ht="15" customHeight="1" x14ac:dyDescent="0.2">
      <c r="B849" s="32"/>
      <c r="C849" s="31" t="s">
        <v>121</v>
      </c>
      <c r="D849" s="40" t="s">
        <v>122</v>
      </c>
      <c r="E849" s="41">
        <v>80</v>
      </c>
    </row>
    <row r="850" spans="2:5" ht="15" customHeight="1" x14ac:dyDescent="0.2">
      <c r="B850" s="32"/>
      <c r="C850" s="31" t="s">
        <v>123</v>
      </c>
      <c r="D850" s="40" t="s">
        <v>124</v>
      </c>
      <c r="E850" s="41">
        <v>200</v>
      </c>
    </row>
    <row r="851" spans="2:5" ht="15" customHeight="1" x14ac:dyDescent="0.2">
      <c r="B851" s="346" t="s">
        <v>493</v>
      </c>
      <c r="C851" s="347"/>
      <c r="D851" s="347"/>
      <c r="E851" s="50">
        <v>450</v>
      </c>
    </row>
    <row r="852" spans="2:5" x14ac:dyDescent="0.2">
      <c r="B852" s="12"/>
      <c r="C852" s="12"/>
      <c r="D852" s="2"/>
      <c r="E852" s="13"/>
    </row>
    <row r="855" spans="2:5" hidden="1" x14ac:dyDescent="0.2">
      <c r="E855" s="92">
        <f>E14+E21+E31+E37+E47+E93+E104+E109+E115+E123+E128+E133+E139+E144+E149+E166+E171+E176+E182+E191+E207+E216+E222+E227+E232+E237+E242+E248+E253+E258+E264+E269+E275+E305+E313+E318+E330+E348+E367+E379+E384+E391+E397+E403+E408+E417+E434+E446+E470+E478+E483+E497+E505+E512+E533+E541+E558+E597+E602+E607+E613+E621+E629+E635+E640+E645+E655+E660+E677+E687+E692+E699+E704+E710+E717+E724+E732+E742+E749+E759+E780+E785+E797+E809+E814+E819+E826+E831+E840+E846</f>
        <v>4467838</v>
      </c>
    </row>
  </sheetData>
  <customSheetViews>
    <customSheetView guid="{72958AFE-462B-4821-9CB1-6F26C5AA230B}" showGridLines="0" fitToPage="1" hiddenRows="1" topLeftCell="A2">
      <selection activeCell="F8" sqref="F8"/>
      <rowBreaks count="11" manualBreakCount="11">
        <brk id="43" max="4" man="1"/>
        <brk id="86" max="4" man="1"/>
        <brk id="161" max="16383" man="1"/>
        <brk id="235" max="16383" man="1"/>
        <brk id="311" max="16383" man="1"/>
        <brk id="382" max="16383" man="1"/>
        <brk id="499" max="4" man="1"/>
        <brk id="622" max="16383" man="1"/>
        <brk id="664" max="4" man="1"/>
        <brk id="702" max="16383" man="1"/>
        <brk id="812" max="16383" man="1"/>
      </rowBreaks>
      <pageMargins left="0.70866141732283472" right="0.70866141732283472" top="0.78740157480314965" bottom="0.78740157480314965" header="0.31496062992125984" footer="0.31496062992125984"/>
      <pageSetup paperSize="9" firstPageNumber="6" fitToHeight="0" orientation="portrait" useFirstPageNumber="1" r:id="rId1"/>
      <headerFooter>
        <oddHeader>&amp;L&amp;"Tahoma,Kurzíva"&amp;9Návrh rozpočtu na rok 2016
Příloha č. 3&amp;R&amp;"Tahoma,Kurzíva"&amp;9Běžné výdaje</oddHeader>
        <oddFooter>&amp;C&amp;"Tahoma,Obyčejné"&amp;P</oddFooter>
      </headerFooter>
    </customSheetView>
  </customSheetViews>
  <mergeCells count="302">
    <mergeCell ref="B17:D17"/>
    <mergeCell ref="B18:D18"/>
    <mergeCell ref="B23:D23"/>
    <mergeCell ref="B33:D33"/>
    <mergeCell ref="B34:D34"/>
    <mergeCell ref="B43:D43"/>
    <mergeCell ref="B79:D79"/>
    <mergeCell ref="B80:D80"/>
    <mergeCell ref="B81:D81"/>
    <mergeCell ref="B73:D73"/>
    <mergeCell ref="B74:D74"/>
    <mergeCell ref="B75:D75"/>
    <mergeCell ref="B44:D44"/>
    <mergeCell ref="B68:D68"/>
    <mergeCell ref="B69:D69"/>
    <mergeCell ref="B70:D70"/>
    <mergeCell ref="B71:D71"/>
    <mergeCell ref="B72:D72"/>
    <mergeCell ref="B82:D82"/>
    <mergeCell ref="B83:D83"/>
    <mergeCell ref="B84:D84"/>
    <mergeCell ref="B76:D76"/>
    <mergeCell ref="B77:D77"/>
    <mergeCell ref="B78:D78"/>
    <mergeCell ref="B100:D100"/>
    <mergeCell ref="B101:D101"/>
    <mergeCell ref="B106:D106"/>
    <mergeCell ref="B111:D111"/>
    <mergeCell ref="B112:D112"/>
    <mergeCell ref="B119:D119"/>
    <mergeCell ref="B85:D85"/>
    <mergeCell ref="B86:D86"/>
    <mergeCell ref="B87:D87"/>
    <mergeCell ref="B88:D88"/>
    <mergeCell ref="B89:D89"/>
    <mergeCell ref="B90:D90"/>
    <mergeCell ref="B153:D153"/>
    <mergeCell ref="B154:D154"/>
    <mergeCell ref="B155:D155"/>
    <mergeCell ref="B156:D156"/>
    <mergeCell ref="B157:D157"/>
    <mergeCell ref="B158:D158"/>
    <mergeCell ref="B120:D120"/>
    <mergeCell ref="B125:D125"/>
    <mergeCell ref="B130:D130"/>
    <mergeCell ref="B136:D136"/>
    <mergeCell ref="B141:D141"/>
    <mergeCell ref="B146:D146"/>
    <mergeCell ref="B187:D187"/>
    <mergeCell ref="B188:D188"/>
    <mergeCell ref="B194:D194"/>
    <mergeCell ref="B195:D195"/>
    <mergeCell ref="B196:D196"/>
    <mergeCell ref="B197:D197"/>
    <mergeCell ref="B168:D168"/>
    <mergeCell ref="B173:D173"/>
    <mergeCell ref="B178:D178"/>
    <mergeCell ref="B179:D179"/>
    <mergeCell ref="B185:D185"/>
    <mergeCell ref="B186:D186"/>
    <mergeCell ref="B204:D204"/>
    <mergeCell ref="B210:D210"/>
    <mergeCell ref="B211:D211"/>
    <mergeCell ref="B212:D212"/>
    <mergeCell ref="B213:D213"/>
    <mergeCell ref="B218:D218"/>
    <mergeCell ref="B198:D198"/>
    <mergeCell ref="B199:D199"/>
    <mergeCell ref="B200:D200"/>
    <mergeCell ref="B201:D201"/>
    <mergeCell ref="B202:D202"/>
    <mergeCell ref="B203:D203"/>
    <mergeCell ref="B245:D245"/>
    <mergeCell ref="B250:D250"/>
    <mergeCell ref="B255:D255"/>
    <mergeCell ref="B260:D260"/>
    <mergeCell ref="B261:D261"/>
    <mergeCell ref="B266:D266"/>
    <mergeCell ref="B219:D219"/>
    <mergeCell ref="B224:D224"/>
    <mergeCell ref="B229:D229"/>
    <mergeCell ref="B234:D234"/>
    <mergeCell ref="B239:D239"/>
    <mergeCell ref="B244:D244"/>
    <mergeCell ref="B290:D290"/>
    <mergeCell ref="B291:D291"/>
    <mergeCell ref="B292:D292"/>
    <mergeCell ref="B293:D293"/>
    <mergeCell ref="B294:D294"/>
    <mergeCell ref="B295:D295"/>
    <mergeCell ref="B272:D272"/>
    <mergeCell ref="B285:D285"/>
    <mergeCell ref="B286:D286"/>
    <mergeCell ref="B287:D287"/>
    <mergeCell ref="B288:D288"/>
    <mergeCell ref="B289:D289"/>
    <mergeCell ref="B302:D302"/>
    <mergeCell ref="B308:D308"/>
    <mergeCell ref="B309:D309"/>
    <mergeCell ref="B310:D310"/>
    <mergeCell ref="B315:D315"/>
    <mergeCell ref="B322:D322"/>
    <mergeCell ref="B296:D296"/>
    <mergeCell ref="B297:D297"/>
    <mergeCell ref="B298:D298"/>
    <mergeCell ref="B299:D299"/>
    <mergeCell ref="B300:D300"/>
    <mergeCell ref="B301:D301"/>
    <mergeCell ref="B335:D335"/>
    <mergeCell ref="B336:D336"/>
    <mergeCell ref="B337:D337"/>
    <mergeCell ref="B338:D338"/>
    <mergeCell ref="B339:D339"/>
    <mergeCell ref="B340:D340"/>
    <mergeCell ref="B323:D323"/>
    <mergeCell ref="B324:D324"/>
    <mergeCell ref="B325:D325"/>
    <mergeCell ref="B326:D326"/>
    <mergeCell ref="B327:D327"/>
    <mergeCell ref="B334:D334"/>
    <mergeCell ref="B357:D357"/>
    <mergeCell ref="B358:D358"/>
    <mergeCell ref="B359:D359"/>
    <mergeCell ref="B360:D360"/>
    <mergeCell ref="B361:D361"/>
    <mergeCell ref="B362:D362"/>
    <mergeCell ref="B341:D341"/>
    <mergeCell ref="B342:D342"/>
    <mergeCell ref="B343:D343"/>
    <mergeCell ref="B344:D344"/>
    <mergeCell ref="B345:D345"/>
    <mergeCell ref="B356:D356"/>
    <mergeCell ref="B374:D374"/>
    <mergeCell ref="B375:D375"/>
    <mergeCell ref="B376:D376"/>
    <mergeCell ref="B381:D381"/>
    <mergeCell ref="B387:D387"/>
    <mergeCell ref="B388:D388"/>
    <mergeCell ref="B363:D363"/>
    <mergeCell ref="B364:D364"/>
    <mergeCell ref="B370:D370"/>
    <mergeCell ref="B371:D371"/>
    <mergeCell ref="B372:D372"/>
    <mergeCell ref="B373:D373"/>
    <mergeCell ref="B430:D430"/>
    <mergeCell ref="B431:D431"/>
    <mergeCell ref="B440:D440"/>
    <mergeCell ref="B441:D441"/>
    <mergeCell ref="B442:D442"/>
    <mergeCell ref="B443:D443"/>
    <mergeCell ref="B394:D394"/>
    <mergeCell ref="B400:D400"/>
    <mergeCell ref="B405:D405"/>
    <mergeCell ref="B414:D414"/>
    <mergeCell ref="B428:D428"/>
    <mergeCell ref="B429:D429"/>
    <mergeCell ref="B457:D457"/>
    <mergeCell ref="B458:D458"/>
    <mergeCell ref="B459:D459"/>
    <mergeCell ref="B460:D460"/>
    <mergeCell ref="B461:D461"/>
    <mergeCell ref="B462:D462"/>
    <mergeCell ref="B451:D451"/>
    <mergeCell ref="B452:D452"/>
    <mergeCell ref="B453:D453"/>
    <mergeCell ref="B454:D454"/>
    <mergeCell ref="B455:D455"/>
    <mergeCell ref="B456:D456"/>
    <mergeCell ref="B473:D473"/>
    <mergeCell ref="B474:D474"/>
    <mergeCell ref="B475:D475"/>
    <mergeCell ref="B480:D480"/>
    <mergeCell ref="B486:D486"/>
    <mergeCell ref="B487:D487"/>
    <mergeCell ref="B463:D463"/>
    <mergeCell ref="B464:D464"/>
    <mergeCell ref="B465:D465"/>
    <mergeCell ref="B466:D466"/>
    <mergeCell ref="B467:D467"/>
    <mergeCell ref="B472:D472"/>
    <mergeCell ref="B494:D494"/>
    <mergeCell ref="B501:D501"/>
    <mergeCell ref="B502:D502"/>
    <mergeCell ref="B508:D508"/>
    <mergeCell ref="B509:D509"/>
    <mergeCell ref="B520:D520"/>
    <mergeCell ref="B488:D488"/>
    <mergeCell ref="B489:D489"/>
    <mergeCell ref="B490:D490"/>
    <mergeCell ref="B491:D491"/>
    <mergeCell ref="B492:D492"/>
    <mergeCell ref="B493:D493"/>
    <mergeCell ref="B527:D527"/>
    <mergeCell ref="B528:D528"/>
    <mergeCell ref="B529:D529"/>
    <mergeCell ref="B530:D530"/>
    <mergeCell ref="B536:D536"/>
    <mergeCell ref="B537:D537"/>
    <mergeCell ref="B521:D521"/>
    <mergeCell ref="B522:D522"/>
    <mergeCell ref="B523:D523"/>
    <mergeCell ref="B524:D524"/>
    <mergeCell ref="B525:D525"/>
    <mergeCell ref="B526:D526"/>
    <mergeCell ref="B553:D553"/>
    <mergeCell ref="B554:D554"/>
    <mergeCell ref="B555:D555"/>
    <mergeCell ref="B581:D581"/>
    <mergeCell ref="B582:D582"/>
    <mergeCell ref="B583:D583"/>
    <mergeCell ref="B538:D538"/>
    <mergeCell ref="B548:D548"/>
    <mergeCell ref="B549:D549"/>
    <mergeCell ref="B550:D550"/>
    <mergeCell ref="B551:D551"/>
    <mergeCell ref="B552:D552"/>
    <mergeCell ref="B590:D590"/>
    <mergeCell ref="B591:D591"/>
    <mergeCell ref="B592:D592"/>
    <mergeCell ref="B593:D593"/>
    <mergeCell ref="B594:D594"/>
    <mergeCell ref="B599:D599"/>
    <mergeCell ref="B584:D584"/>
    <mergeCell ref="B585:D585"/>
    <mergeCell ref="B586:D586"/>
    <mergeCell ref="B587:D587"/>
    <mergeCell ref="B588:D588"/>
    <mergeCell ref="B589:D589"/>
    <mergeCell ref="B625:D625"/>
    <mergeCell ref="B626:D626"/>
    <mergeCell ref="B632:D632"/>
    <mergeCell ref="B637:D637"/>
    <mergeCell ref="B642:D642"/>
    <mergeCell ref="B650:D650"/>
    <mergeCell ref="B604:D604"/>
    <mergeCell ref="B609:D609"/>
    <mergeCell ref="B610:D610"/>
    <mergeCell ref="B617:D617"/>
    <mergeCell ref="B618:D618"/>
    <mergeCell ref="B624:D624"/>
    <mergeCell ref="B670:D670"/>
    <mergeCell ref="B671:D671"/>
    <mergeCell ref="B672:D672"/>
    <mergeCell ref="B673:D673"/>
    <mergeCell ref="B674:D674"/>
    <mergeCell ref="B679:D679"/>
    <mergeCell ref="B651:D651"/>
    <mergeCell ref="B652:D652"/>
    <mergeCell ref="B657:D657"/>
    <mergeCell ref="B667:D667"/>
    <mergeCell ref="B668:D668"/>
    <mergeCell ref="B669:D669"/>
    <mergeCell ref="B713:D713"/>
    <mergeCell ref="B714:D714"/>
    <mergeCell ref="B720:D720"/>
    <mergeCell ref="B721:D721"/>
    <mergeCell ref="B727:D727"/>
    <mergeCell ref="B728:D728"/>
    <mergeCell ref="B689:D689"/>
    <mergeCell ref="B695:D695"/>
    <mergeCell ref="B696:D696"/>
    <mergeCell ref="B701:D701"/>
    <mergeCell ref="B706:D706"/>
    <mergeCell ref="B707:D707"/>
    <mergeCell ref="B745:D745"/>
    <mergeCell ref="B746:D746"/>
    <mergeCell ref="B752:D752"/>
    <mergeCell ref="B753:D753"/>
    <mergeCell ref="B754:D754"/>
    <mergeCell ref="B755:D755"/>
    <mergeCell ref="B729:D729"/>
    <mergeCell ref="B735:D735"/>
    <mergeCell ref="B736:D736"/>
    <mergeCell ref="B737:D737"/>
    <mergeCell ref="B738:D738"/>
    <mergeCell ref="B739:D739"/>
    <mergeCell ref="B770:D770"/>
    <mergeCell ref="B771:D771"/>
    <mergeCell ref="B772:D772"/>
    <mergeCell ref="B782:D782"/>
    <mergeCell ref="B792:D792"/>
    <mergeCell ref="B793:D793"/>
    <mergeCell ref="B756:D756"/>
    <mergeCell ref="B765:D765"/>
    <mergeCell ref="B766:D766"/>
    <mergeCell ref="B767:D767"/>
    <mergeCell ref="B768:D768"/>
    <mergeCell ref="B769:D769"/>
    <mergeCell ref="B843:D843"/>
    <mergeCell ref="B851:D851"/>
    <mergeCell ref="B822:D822"/>
    <mergeCell ref="B823:D823"/>
    <mergeCell ref="B828:D828"/>
    <mergeCell ref="B835:D835"/>
    <mergeCell ref="B836:D836"/>
    <mergeCell ref="B837:D837"/>
    <mergeCell ref="B794:D794"/>
    <mergeCell ref="B804:D804"/>
    <mergeCell ref="B805:D805"/>
    <mergeCell ref="B806:D806"/>
    <mergeCell ref="B811:D811"/>
    <mergeCell ref="B816:D816"/>
  </mergeCells>
  <pageMargins left="0.70866141732283472" right="0.70866141732283472" top="0.78740157480314965" bottom="0.78740157480314965" header="0.31496062992125984" footer="0.31496062992125984"/>
  <pageSetup paperSize="9" firstPageNumber="6" fitToHeight="0" orientation="portrait" useFirstPageNumber="1" r:id="rId2"/>
  <headerFooter>
    <oddHeader>&amp;L&amp;"Tahoma,Kurzíva"&amp;9Návrh rozpočtu na rok 2016
Příloha č. 3&amp;R&amp;"Tahoma,Kurzíva"&amp;9Běžné výdaje</oddHeader>
    <oddFooter>&amp;C&amp;"Tahoma,Obyčejné"&amp;P</oddFooter>
  </headerFooter>
  <rowBreaks count="11" manualBreakCount="11">
    <brk id="43" max="4" man="1"/>
    <brk id="86" max="4" man="1"/>
    <brk id="161" max="16383" man="1"/>
    <brk id="235" max="16383" man="1"/>
    <brk id="311" max="16383" man="1"/>
    <brk id="382" max="16383" man="1"/>
    <brk id="499" max="4" man="1"/>
    <brk id="622" max="16383" man="1"/>
    <brk id="664" max="4" man="1"/>
    <brk id="702" max="16383" man="1"/>
    <brk id="812" max="16383" man="1"/>
  </rowBreaks>
  <ignoredErrors>
    <ignoredError sqref="B29:D33 B14:C14 B58:D78 B57:C57 B83:D89 C82:D82 B80:D81 C79:D79 B91:D103 C90:D90 B105:D145 B104:C104 B151:D157 B150:C150 B202:D202 C201:D201 B204:D252 C203:D203 B198:D200 C197:D197 B254:D276 B253:C253 B278:D325 B277:C277 B352:D374 B351:C351 B376:D383 C375:D375 B385:D402 B384:C384 B404:D427 B403:C403 B429:D440 C428:D428 B443:D496 C442:D442 C441:D441 B498:D514 B497:C497 B516:D568 B515:C515 B685:D694 C582:D582 B733:D738 B732:C732 B744:D752 B743:C743 B754:D770 C753:D753 B847:D852 B846:C846 B327:D350 C326:D326 B147:D149 C146:D146 B164:D196 C158:D158 B778:D827 C772:D772 B829:D839 C828:D828 B15:D23 B583:D679 B35:D56 C34:D34 B570:D581 B569:C569 B696:D720 C695:D695 B728:D728 C727:D727 B730:D731 C729:D729 B722:D726 C721:D721 B740:D742 C739:D739 C771:D771 B841:D845 B840:C840" numberStoredAsText="1"/>
    <ignoredError sqref="E14 E37 E47 E93 E115 E133 E149 E182 E191 E207 E269 E275 E305 E318 E330 E348 E367 E384 E391 E397 E408 E417 E434 E446 E483 E497 E505 E512 E533 E541 E558 E613 E621:E630 E778:E852 E645:E679 E685:E77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92"/>
  <sheetViews>
    <sheetView showGridLines="0" topLeftCell="A2" zoomScaleNormal="100" zoomScaleSheetLayoutView="100" workbookViewId="0">
      <selection activeCell="G4" sqref="G4"/>
    </sheetView>
  </sheetViews>
  <sheetFormatPr defaultRowHeight="12.75" x14ac:dyDescent="0.2"/>
  <cols>
    <col min="1" max="1" width="0.140625" customWidth="1"/>
    <col min="2" max="3" width="8.7109375" customWidth="1"/>
    <col min="4" max="4" width="45.7109375" customWidth="1"/>
    <col min="5" max="6" width="14.140625" customWidth="1"/>
  </cols>
  <sheetData>
    <row r="1" spans="2:6" hidden="1" x14ac:dyDescent="0.2"/>
    <row r="2" spans="2:6" s="74" customFormat="1" ht="15" customHeight="1" x14ac:dyDescent="0.25">
      <c r="B2" s="75" t="s">
        <v>872</v>
      </c>
      <c r="C2" s="76"/>
      <c r="E2" s="77"/>
    </row>
    <row r="3" spans="2:6" x14ac:dyDescent="0.2">
      <c r="B3" s="12"/>
      <c r="C3" s="12"/>
      <c r="D3" s="2"/>
      <c r="E3" s="13"/>
    </row>
    <row r="4" spans="2:6" ht="42" customHeight="1" thickBot="1" x14ac:dyDescent="0.25">
      <c r="B4" s="78" t="s">
        <v>13</v>
      </c>
      <c r="C4" s="78" t="s">
        <v>14</v>
      </c>
      <c r="D4" s="79" t="s">
        <v>15</v>
      </c>
      <c r="E4" s="80" t="s">
        <v>873</v>
      </c>
      <c r="F4" s="81" t="s">
        <v>874</v>
      </c>
    </row>
    <row r="5" spans="2:6" ht="21" customHeight="1" thickTop="1" x14ac:dyDescent="0.2">
      <c r="B5" s="86" t="s">
        <v>820</v>
      </c>
      <c r="C5" s="87"/>
      <c r="D5" s="88" t="s">
        <v>494</v>
      </c>
      <c r="E5" s="89">
        <f>SUM(E6:E38)</f>
        <v>57040</v>
      </c>
      <c r="F5" s="89">
        <f>SUM(F6:F38)</f>
        <v>311</v>
      </c>
    </row>
    <row r="6" spans="2:6" ht="15" customHeight="1" x14ac:dyDescent="0.2">
      <c r="B6" s="32"/>
      <c r="C6" s="31" t="s">
        <v>495</v>
      </c>
      <c r="D6" s="40" t="s">
        <v>496</v>
      </c>
      <c r="E6" s="41">
        <v>630</v>
      </c>
      <c r="F6" s="90">
        <v>0</v>
      </c>
    </row>
    <row r="7" spans="2:6" ht="15" customHeight="1" x14ac:dyDescent="0.2">
      <c r="B7" s="32"/>
      <c r="C7" s="31" t="s">
        <v>354</v>
      </c>
      <c r="D7" s="40" t="s">
        <v>355</v>
      </c>
      <c r="E7" s="41">
        <v>1250</v>
      </c>
      <c r="F7" s="41">
        <v>0</v>
      </c>
    </row>
    <row r="8" spans="2:6" ht="15" customHeight="1" x14ac:dyDescent="0.2">
      <c r="B8" s="32"/>
      <c r="C8" s="31" t="s">
        <v>497</v>
      </c>
      <c r="D8" s="40" t="s">
        <v>498</v>
      </c>
      <c r="E8" s="41">
        <v>22994</v>
      </c>
      <c r="F8" s="41">
        <v>0</v>
      </c>
    </row>
    <row r="9" spans="2:6" ht="15" customHeight="1" x14ac:dyDescent="0.2">
      <c r="B9" s="32"/>
      <c r="C9" s="31" t="s">
        <v>499</v>
      </c>
      <c r="D9" s="40" t="s">
        <v>500</v>
      </c>
      <c r="E9" s="41">
        <v>576</v>
      </c>
      <c r="F9" s="41">
        <v>0</v>
      </c>
    </row>
    <row r="10" spans="2:6" ht="27.75" customHeight="1" x14ac:dyDescent="0.2">
      <c r="B10" s="32"/>
      <c r="C10" s="31" t="s">
        <v>501</v>
      </c>
      <c r="D10" s="40" t="s">
        <v>502</v>
      </c>
      <c r="E10" s="41">
        <v>2071</v>
      </c>
      <c r="F10" s="41">
        <v>0</v>
      </c>
    </row>
    <row r="11" spans="2:6" ht="15" customHeight="1" x14ac:dyDescent="0.2">
      <c r="B11" s="32"/>
      <c r="C11" s="31" t="s">
        <v>503</v>
      </c>
      <c r="D11" s="40" t="s">
        <v>504</v>
      </c>
      <c r="E11" s="41">
        <v>2181</v>
      </c>
      <c r="F11" s="41">
        <v>0</v>
      </c>
    </row>
    <row r="12" spans="2:6" ht="15" customHeight="1" x14ac:dyDescent="0.2">
      <c r="B12" s="32"/>
      <c r="C12" s="31" t="s">
        <v>505</v>
      </c>
      <c r="D12" s="40" t="s">
        <v>506</v>
      </c>
      <c r="E12" s="41">
        <v>30</v>
      </c>
      <c r="F12" s="41">
        <v>0</v>
      </c>
    </row>
    <row r="13" spans="2:6" ht="15" customHeight="1" x14ac:dyDescent="0.2">
      <c r="B13" s="32"/>
      <c r="C13" s="31" t="s">
        <v>507</v>
      </c>
      <c r="D13" s="40" t="s">
        <v>508</v>
      </c>
      <c r="E13" s="41">
        <v>215</v>
      </c>
      <c r="F13" s="41">
        <v>0</v>
      </c>
    </row>
    <row r="14" spans="2:6" ht="15" customHeight="1" x14ac:dyDescent="0.2">
      <c r="B14" s="32"/>
      <c r="C14" s="31" t="s">
        <v>284</v>
      </c>
      <c r="D14" s="40" t="s">
        <v>285</v>
      </c>
      <c r="E14" s="41">
        <v>146</v>
      </c>
      <c r="F14" s="41">
        <v>0</v>
      </c>
    </row>
    <row r="15" spans="2:6" ht="15" customHeight="1" x14ac:dyDescent="0.2">
      <c r="B15" s="32"/>
      <c r="C15" s="31" t="s">
        <v>115</v>
      </c>
      <c r="D15" s="40" t="s">
        <v>116</v>
      </c>
      <c r="E15" s="41">
        <v>200</v>
      </c>
      <c r="F15" s="41">
        <v>0</v>
      </c>
    </row>
    <row r="16" spans="2:6" ht="15" customHeight="1" x14ac:dyDescent="0.2">
      <c r="B16" s="32"/>
      <c r="C16" s="31" t="s">
        <v>128</v>
      </c>
      <c r="D16" s="40" t="s">
        <v>129</v>
      </c>
      <c r="E16" s="41">
        <v>2075</v>
      </c>
      <c r="F16" s="41">
        <v>0</v>
      </c>
    </row>
    <row r="17" spans="2:6" ht="15" customHeight="1" x14ac:dyDescent="0.2">
      <c r="B17" s="32"/>
      <c r="C17" s="31" t="s">
        <v>117</v>
      </c>
      <c r="D17" s="40" t="s">
        <v>118</v>
      </c>
      <c r="E17" s="41">
        <v>665</v>
      </c>
      <c r="F17" s="41">
        <v>0</v>
      </c>
    </row>
    <row r="18" spans="2:6" ht="15" customHeight="1" x14ac:dyDescent="0.2">
      <c r="B18" s="32"/>
      <c r="C18" s="31" t="s">
        <v>509</v>
      </c>
      <c r="D18" s="40" t="s">
        <v>510</v>
      </c>
      <c r="E18" s="41">
        <v>50</v>
      </c>
      <c r="F18" s="41">
        <v>0</v>
      </c>
    </row>
    <row r="19" spans="2:6" ht="15" customHeight="1" x14ac:dyDescent="0.2">
      <c r="B19" s="32"/>
      <c r="C19" s="31" t="s">
        <v>511</v>
      </c>
      <c r="D19" s="40" t="s">
        <v>512</v>
      </c>
      <c r="E19" s="41">
        <v>1000</v>
      </c>
      <c r="F19" s="41">
        <v>0</v>
      </c>
    </row>
    <row r="20" spans="2:6" ht="15" customHeight="1" x14ac:dyDescent="0.2">
      <c r="B20" s="32"/>
      <c r="C20" s="31" t="s">
        <v>384</v>
      </c>
      <c r="D20" s="40" t="s">
        <v>385</v>
      </c>
      <c r="E20" s="41">
        <v>300</v>
      </c>
      <c r="F20" s="41">
        <v>0</v>
      </c>
    </row>
    <row r="21" spans="2:6" ht="15" customHeight="1" x14ac:dyDescent="0.2">
      <c r="B21" s="32"/>
      <c r="C21" s="31" t="s">
        <v>513</v>
      </c>
      <c r="D21" s="40" t="s">
        <v>514</v>
      </c>
      <c r="E21" s="41">
        <v>10</v>
      </c>
      <c r="F21" s="41">
        <v>0</v>
      </c>
    </row>
    <row r="22" spans="2:6" ht="15" customHeight="1" x14ac:dyDescent="0.2">
      <c r="B22" s="32"/>
      <c r="C22" s="31" t="s">
        <v>119</v>
      </c>
      <c r="D22" s="40" t="s">
        <v>120</v>
      </c>
      <c r="E22" s="41">
        <v>170</v>
      </c>
      <c r="F22" s="41">
        <v>0</v>
      </c>
    </row>
    <row r="23" spans="2:6" ht="15" customHeight="1" x14ac:dyDescent="0.2">
      <c r="B23" s="32"/>
      <c r="C23" s="31" t="s">
        <v>138</v>
      </c>
      <c r="D23" s="40" t="s">
        <v>139</v>
      </c>
      <c r="E23" s="41">
        <v>158</v>
      </c>
      <c r="F23" s="41">
        <v>0</v>
      </c>
    </row>
    <row r="24" spans="2:6" ht="27.75" customHeight="1" x14ac:dyDescent="0.2">
      <c r="B24" s="32"/>
      <c r="C24" s="31" t="s">
        <v>140</v>
      </c>
      <c r="D24" s="40" t="s">
        <v>828</v>
      </c>
      <c r="E24" s="41">
        <v>611</v>
      </c>
      <c r="F24" s="41">
        <v>0</v>
      </c>
    </row>
    <row r="25" spans="2:6" ht="15" customHeight="1" x14ac:dyDescent="0.2">
      <c r="B25" s="32"/>
      <c r="C25" s="31" t="s">
        <v>121</v>
      </c>
      <c r="D25" s="40" t="s">
        <v>122</v>
      </c>
      <c r="E25" s="41">
        <v>582</v>
      </c>
      <c r="F25" s="41">
        <v>0</v>
      </c>
    </row>
    <row r="26" spans="2:6" ht="15" customHeight="1" x14ac:dyDescent="0.2">
      <c r="B26" s="32"/>
      <c r="C26" s="31" t="s">
        <v>142</v>
      </c>
      <c r="D26" s="40" t="s">
        <v>143</v>
      </c>
      <c r="E26" s="41">
        <v>820</v>
      </c>
      <c r="F26" s="41">
        <v>0</v>
      </c>
    </row>
    <row r="27" spans="2:6" ht="15" customHeight="1" x14ac:dyDescent="0.2">
      <c r="B27" s="32"/>
      <c r="C27" s="31" t="s">
        <v>144</v>
      </c>
      <c r="D27" s="40" t="s">
        <v>145</v>
      </c>
      <c r="E27" s="41">
        <v>1250</v>
      </c>
      <c r="F27" s="41">
        <v>0</v>
      </c>
    </row>
    <row r="28" spans="2:6" ht="15" customHeight="1" x14ac:dyDescent="0.2">
      <c r="B28" s="32"/>
      <c r="C28" s="31" t="s">
        <v>123</v>
      </c>
      <c r="D28" s="40" t="s">
        <v>124</v>
      </c>
      <c r="E28" s="41">
        <v>2590</v>
      </c>
      <c r="F28" s="41">
        <v>0</v>
      </c>
    </row>
    <row r="29" spans="2:6" ht="15" customHeight="1" x14ac:dyDescent="0.2">
      <c r="B29" s="32"/>
      <c r="C29" s="31" t="s">
        <v>515</v>
      </c>
      <c r="D29" s="40" t="s">
        <v>516</v>
      </c>
      <c r="E29" s="41">
        <v>80</v>
      </c>
      <c r="F29" s="41">
        <v>0</v>
      </c>
    </row>
    <row r="30" spans="2:6" ht="15" customHeight="1" x14ac:dyDescent="0.2">
      <c r="B30" s="32"/>
      <c r="C30" s="31" t="s">
        <v>301</v>
      </c>
      <c r="D30" s="40" t="s">
        <v>302</v>
      </c>
      <c r="E30" s="41">
        <v>255</v>
      </c>
      <c r="F30" s="41">
        <v>215</v>
      </c>
    </row>
    <row r="31" spans="2:6" ht="15" customHeight="1" x14ac:dyDescent="0.2">
      <c r="B31" s="32"/>
      <c r="C31" s="31" t="s">
        <v>146</v>
      </c>
      <c r="D31" s="40" t="s">
        <v>147</v>
      </c>
      <c r="E31" s="41">
        <v>123</v>
      </c>
      <c r="F31" s="41">
        <v>0</v>
      </c>
    </row>
    <row r="32" spans="2:6" ht="27.75" customHeight="1" x14ac:dyDescent="0.2">
      <c r="B32" s="32"/>
      <c r="C32" s="31" t="s">
        <v>104</v>
      </c>
      <c r="D32" s="40" t="s">
        <v>105</v>
      </c>
      <c r="E32" s="41">
        <v>800</v>
      </c>
      <c r="F32" s="41">
        <v>0</v>
      </c>
    </row>
    <row r="33" spans="2:6" ht="27.75" customHeight="1" x14ac:dyDescent="0.2">
      <c r="B33" s="32"/>
      <c r="C33" s="31" t="s">
        <v>517</v>
      </c>
      <c r="D33" s="40" t="s">
        <v>1370</v>
      </c>
      <c r="E33" s="41">
        <v>20</v>
      </c>
      <c r="F33" s="41">
        <v>0</v>
      </c>
    </row>
    <row r="34" spans="2:6" ht="15" customHeight="1" x14ac:dyDescent="0.2">
      <c r="B34" s="32"/>
      <c r="C34" s="31" t="s">
        <v>388</v>
      </c>
      <c r="D34" s="40" t="s">
        <v>389</v>
      </c>
      <c r="E34" s="41">
        <v>20</v>
      </c>
      <c r="F34" s="41">
        <v>0</v>
      </c>
    </row>
    <row r="35" spans="2:6" ht="15" customHeight="1" x14ac:dyDescent="0.2">
      <c r="B35" s="32"/>
      <c r="C35" s="31" t="s">
        <v>518</v>
      </c>
      <c r="D35" s="40" t="s">
        <v>519</v>
      </c>
      <c r="E35" s="41">
        <v>16</v>
      </c>
      <c r="F35" s="41">
        <v>0</v>
      </c>
    </row>
    <row r="36" spans="2:6" ht="15" customHeight="1" x14ac:dyDescent="0.2">
      <c r="B36" s="32"/>
      <c r="C36" s="31" t="s">
        <v>240</v>
      </c>
      <c r="D36" s="40" t="s">
        <v>241</v>
      </c>
      <c r="E36" s="41">
        <v>5</v>
      </c>
      <c r="F36" s="41">
        <v>0</v>
      </c>
    </row>
    <row r="37" spans="2:6" ht="15" customHeight="1" x14ac:dyDescent="0.2">
      <c r="B37" s="32"/>
      <c r="C37" s="31" t="s">
        <v>520</v>
      </c>
      <c r="D37" s="40" t="s">
        <v>521</v>
      </c>
      <c r="E37" s="41">
        <v>147</v>
      </c>
      <c r="F37" s="41">
        <v>96</v>
      </c>
    </row>
    <row r="38" spans="2:6" ht="15" customHeight="1" x14ac:dyDescent="0.2">
      <c r="B38" s="82"/>
      <c r="C38" s="83" t="s">
        <v>522</v>
      </c>
      <c r="D38" s="84" t="s">
        <v>523</v>
      </c>
      <c r="E38" s="85">
        <v>15000</v>
      </c>
      <c r="F38" s="85">
        <v>0</v>
      </c>
    </row>
    <row r="39" spans="2:6" ht="15" customHeight="1" x14ac:dyDescent="0.2">
      <c r="B39" s="355" t="s">
        <v>524</v>
      </c>
      <c r="C39" s="356"/>
      <c r="D39" s="356"/>
      <c r="E39" s="71">
        <v>26766</v>
      </c>
      <c r="F39" s="2"/>
    </row>
    <row r="40" spans="2:6" ht="15" customHeight="1" x14ac:dyDescent="0.2">
      <c r="B40" s="348" t="s">
        <v>525</v>
      </c>
      <c r="C40" s="349"/>
      <c r="D40" s="349"/>
      <c r="E40" s="49">
        <v>29963</v>
      </c>
      <c r="F40" s="2"/>
    </row>
    <row r="41" spans="2:6" ht="15" customHeight="1" x14ac:dyDescent="0.2">
      <c r="B41" s="348" t="s">
        <v>526</v>
      </c>
      <c r="C41" s="349"/>
      <c r="D41" s="349"/>
      <c r="E41" s="49">
        <v>311</v>
      </c>
      <c r="F41" s="2"/>
    </row>
    <row r="42" spans="2:6" x14ac:dyDescent="0.2">
      <c r="B42" s="12"/>
      <c r="C42" s="12"/>
      <c r="D42" s="2"/>
      <c r="E42" s="13"/>
      <c r="F42" s="2"/>
    </row>
    <row r="43" spans="2:6" ht="42" customHeight="1" thickBot="1" x14ac:dyDescent="0.25">
      <c r="B43" s="78" t="s">
        <v>13</v>
      </c>
      <c r="C43" s="78" t="s">
        <v>14</v>
      </c>
      <c r="D43" s="79" t="s">
        <v>15</v>
      </c>
      <c r="E43" s="80" t="s">
        <v>873</v>
      </c>
      <c r="F43" s="81" t="s">
        <v>874</v>
      </c>
    </row>
    <row r="44" spans="2:6" ht="21" customHeight="1" thickTop="1" x14ac:dyDescent="0.2">
      <c r="B44" s="86" t="s">
        <v>733</v>
      </c>
      <c r="C44" s="87"/>
      <c r="D44" s="88" t="s">
        <v>68</v>
      </c>
      <c r="E44" s="89">
        <f>SUM(E45:E84)</f>
        <v>432649</v>
      </c>
      <c r="F44" s="89">
        <f>SUM(F45:F84)</f>
        <v>8751</v>
      </c>
    </row>
    <row r="45" spans="2:6" ht="15" customHeight="1" x14ac:dyDescent="0.2">
      <c r="B45" s="32"/>
      <c r="C45" s="31" t="s">
        <v>527</v>
      </c>
      <c r="D45" s="40" t="s">
        <v>528</v>
      </c>
      <c r="E45" s="41">
        <v>250035</v>
      </c>
      <c r="F45" s="90">
        <v>0</v>
      </c>
    </row>
    <row r="46" spans="2:6" ht="15" customHeight="1" x14ac:dyDescent="0.2">
      <c r="B46" s="32"/>
      <c r="C46" s="31" t="s">
        <v>354</v>
      </c>
      <c r="D46" s="40" t="s">
        <v>355</v>
      </c>
      <c r="E46" s="41">
        <v>1600</v>
      </c>
      <c r="F46" s="41">
        <v>0</v>
      </c>
    </row>
    <row r="47" spans="2:6" ht="27.75" customHeight="1" x14ac:dyDescent="0.2">
      <c r="B47" s="32"/>
      <c r="C47" s="31" t="s">
        <v>501</v>
      </c>
      <c r="D47" s="40" t="s">
        <v>502</v>
      </c>
      <c r="E47" s="41">
        <v>63534</v>
      </c>
      <c r="F47" s="41">
        <v>0</v>
      </c>
    </row>
    <row r="48" spans="2:6" ht="15" customHeight="1" x14ac:dyDescent="0.2">
      <c r="B48" s="32"/>
      <c r="C48" s="31" t="s">
        <v>503</v>
      </c>
      <c r="D48" s="40" t="s">
        <v>504</v>
      </c>
      <c r="E48" s="41">
        <v>22873</v>
      </c>
      <c r="F48" s="41">
        <v>0</v>
      </c>
    </row>
    <row r="49" spans="2:6" ht="15" customHeight="1" x14ac:dyDescent="0.2">
      <c r="B49" s="32"/>
      <c r="C49" s="31" t="s">
        <v>505</v>
      </c>
      <c r="D49" s="40" t="s">
        <v>506</v>
      </c>
      <c r="E49" s="41">
        <v>1068</v>
      </c>
      <c r="F49" s="41">
        <v>0</v>
      </c>
    </row>
    <row r="50" spans="2:6" ht="15" customHeight="1" x14ac:dyDescent="0.2">
      <c r="B50" s="32"/>
      <c r="C50" s="31" t="s">
        <v>529</v>
      </c>
      <c r="D50" s="40" t="s">
        <v>530</v>
      </c>
      <c r="E50" s="41">
        <v>10</v>
      </c>
      <c r="F50" s="41">
        <v>0</v>
      </c>
    </row>
    <row r="51" spans="2:6" ht="15" customHeight="1" x14ac:dyDescent="0.2">
      <c r="B51" s="32"/>
      <c r="C51" s="31" t="s">
        <v>470</v>
      </c>
      <c r="D51" s="40" t="s">
        <v>471</v>
      </c>
      <c r="E51" s="41">
        <v>150</v>
      </c>
      <c r="F51" s="41">
        <v>0</v>
      </c>
    </row>
    <row r="52" spans="2:6" ht="15" customHeight="1" x14ac:dyDescent="0.2">
      <c r="B52" s="32"/>
      <c r="C52" s="31" t="s">
        <v>531</v>
      </c>
      <c r="D52" s="40" t="s">
        <v>532</v>
      </c>
      <c r="E52" s="41">
        <v>40</v>
      </c>
      <c r="F52" s="41">
        <v>0</v>
      </c>
    </row>
    <row r="53" spans="2:6" ht="15" customHeight="1" x14ac:dyDescent="0.2">
      <c r="B53" s="32"/>
      <c r="C53" s="31" t="s">
        <v>310</v>
      </c>
      <c r="D53" s="40" t="s">
        <v>311</v>
      </c>
      <c r="E53" s="41">
        <v>150</v>
      </c>
      <c r="F53" s="41">
        <v>0</v>
      </c>
    </row>
    <row r="54" spans="2:6" ht="15" customHeight="1" x14ac:dyDescent="0.2">
      <c r="B54" s="32"/>
      <c r="C54" s="31" t="s">
        <v>115</v>
      </c>
      <c r="D54" s="40" t="s">
        <v>116</v>
      </c>
      <c r="E54" s="41">
        <v>700</v>
      </c>
      <c r="F54" s="41">
        <v>0</v>
      </c>
    </row>
    <row r="55" spans="2:6" ht="15" customHeight="1" x14ac:dyDescent="0.2">
      <c r="B55" s="32"/>
      <c r="C55" s="31" t="s">
        <v>128</v>
      </c>
      <c r="D55" s="40" t="s">
        <v>129</v>
      </c>
      <c r="E55" s="41">
        <v>6216</v>
      </c>
      <c r="F55" s="41">
        <v>0</v>
      </c>
    </row>
    <row r="56" spans="2:6" ht="15" customHeight="1" x14ac:dyDescent="0.2">
      <c r="B56" s="32"/>
      <c r="C56" s="31" t="s">
        <v>117</v>
      </c>
      <c r="D56" s="40" t="s">
        <v>118</v>
      </c>
      <c r="E56" s="41">
        <v>3827</v>
      </c>
      <c r="F56" s="41">
        <v>50</v>
      </c>
    </row>
    <row r="57" spans="2:6" ht="15" customHeight="1" x14ac:dyDescent="0.2">
      <c r="B57" s="32"/>
      <c r="C57" s="31" t="s">
        <v>509</v>
      </c>
      <c r="D57" s="40" t="s">
        <v>510</v>
      </c>
      <c r="E57" s="41">
        <v>50</v>
      </c>
      <c r="F57" s="41">
        <v>0</v>
      </c>
    </row>
    <row r="58" spans="2:6" ht="15" customHeight="1" x14ac:dyDescent="0.2">
      <c r="B58" s="32"/>
      <c r="C58" s="31" t="s">
        <v>130</v>
      </c>
      <c r="D58" s="40" t="s">
        <v>131</v>
      </c>
      <c r="E58" s="41">
        <v>495</v>
      </c>
      <c r="F58" s="41">
        <v>0</v>
      </c>
    </row>
    <row r="59" spans="2:6" ht="15" customHeight="1" x14ac:dyDescent="0.2">
      <c r="B59" s="32"/>
      <c r="C59" s="31" t="s">
        <v>132</v>
      </c>
      <c r="D59" s="40" t="s">
        <v>133</v>
      </c>
      <c r="E59" s="41">
        <v>3000</v>
      </c>
      <c r="F59" s="41">
        <v>0</v>
      </c>
    </row>
    <row r="60" spans="2:6" ht="15" customHeight="1" x14ac:dyDescent="0.2">
      <c r="B60" s="32"/>
      <c r="C60" s="31" t="s">
        <v>134</v>
      </c>
      <c r="D60" s="40" t="s">
        <v>135</v>
      </c>
      <c r="E60" s="41">
        <v>3650</v>
      </c>
      <c r="F60" s="41">
        <v>0</v>
      </c>
    </row>
    <row r="61" spans="2:6" ht="15" customHeight="1" x14ac:dyDescent="0.2">
      <c r="B61" s="32"/>
      <c r="C61" s="31" t="s">
        <v>511</v>
      </c>
      <c r="D61" s="40" t="s">
        <v>512</v>
      </c>
      <c r="E61" s="41">
        <v>1600</v>
      </c>
      <c r="F61" s="41">
        <v>0</v>
      </c>
    </row>
    <row r="62" spans="2:6" ht="15" customHeight="1" x14ac:dyDescent="0.2">
      <c r="B62" s="32"/>
      <c r="C62" s="31" t="s">
        <v>533</v>
      </c>
      <c r="D62" s="40" t="s">
        <v>534</v>
      </c>
      <c r="E62" s="41">
        <v>2110</v>
      </c>
      <c r="F62" s="41">
        <v>0</v>
      </c>
    </row>
    <row r="63" spans="2:6" ht="15" customHeight="1" x14ac:dyDescent="0.2">
      <c r="B63" s="32"/>
      <c r="C63" s="31" t="s">
        <v>384</v>
      </c>
      <c r="D63" s="40" t="s">
        <v>385</v>
      </c>
      <c r="E63" s="41">
        <v>1085</v>
      </c>
      <c r="F63" s="41">
        <v>0</v>
      </c>
    </row>
    <row r="64" spans="2:6" ht="15" customHeight="1" x14ac:dyDescent="0.2">
      <c r="B64" s="32"/>
      <c r="C64" s="31" t="s">
        <v>513</v>
      </c>
      <c r="D64" s="40" t="s">
        <v>514</v>
      </c>
      <c r="E64" s="41">
        <v>60</v>
      </c>
      <c r="F64" s="41">
        <v>0</v>
      </c>
    </row>
    <row r="65" spans="2:6" ht="15" customHeight="1" x14ac:dyDescent="0.2">
      <c r="B65" s="32"/>
      <c r="C65" s="31" t="s">
        <v>119</v>
      </c>
      <c r="D65" s="40" t="s">
        <v>120</v>
      </c>
      <c r="E65" s="41">
        <v>464</v>
      </c>
      <c r="F65" s="41">
        <v>50</v>
      </c>
    </row>
    <row r="66" spans="2:6" ht="15" customHeight="1" x14ac:dyDescent="0.2">
      <c r="B66" s="32"/>
      <c r="C66" s="31" t="s">
        <v>136</v>
      </c>
      <c r="D66" s="40" t="s">
        <v>137</v>
      </c>
      <c r="E66" s="41">
        <v>2529</v>
      </c>
      <c r="F66" s="41">
        <v>0</v>
      </c>
    </row>
    <row r="67" spans="2:6" ht="15" customHeight="1" x14ac:dyDescent="0.2">
      <c r="B67" s="32"/>
      <c r="C67" s="31" t="s">
        <v>138</v>
      </c>
      <c r="D67" s="40" t="s">
        <v>139</v>
      </c>
      <c r="E67" s="41">
        <v>2595</v>
      </c>
      <c r="F67" s="41">
        <v>0</v>
      </c>
    </row>
    <row r="68" spans="2:6" ht="27.75" customHeight="1" x14ac:dyDescent="0.2">
      <c r="B68" s="32"/>
      <c r="C68" s="31" t="s">
        <v>140</v>
      </c>
      <c r="D68" s="40" t="s">
        <v>828</v>
      </c>
      <c r="E68" s="41">
        <v>18944</v>
      </c>
      <c r="F68" s="41">
        <v>0</v>
      </c>
    </row>
    <row r="69" spans="2:6" ht="15" customHeight="1" x14ac:dyDescent="0.2">
      <c r="B69" s="32"/>
      <c r="C69" s="31" t="s">
        <v>121</v>
      </c>
      <c r="D69" s="40" t="s">
        <v>122</v>
      </c>
      <c r="E69" s="41">
        <v>22277</v>
      </c>
      <c r="F69" s="41">
        <v>380</v>
      </c>
    </row>
    <row r="70" spans="2:6" ht="15" customHeight="1" x14ac:dyDescent="0.2">
      <c r="B70" s="32"/>
      <c r="C70" s="31" t="s">
        <v>142</v>
      </c>
      <c r="D70" s="40" t="s">
        <v>143</v>
      </c>
      <c r="E70" s="41">
        <v>6356</v>
      </c>
      <c r="F70" s="41">
        <v>0</v>
      </c>
    </row>
    <row r="71" spans="2:6" ht="15" customHeight="1" x14ac:dyDescent="0.2">
      <c r="B71" s="32"/>
      <c r="C71" s="31" t="s">
        <v>535</v>
      </c>
      <c r="D71" s="40" t="s">
        <v>536</v>
      </c>
      <c r="E71" s="41">
        <v>202</v>
      </c>
      <c r="F71" s="41">
        <v>0</v>
      </c>
    </row>
    <row r="72" spans="2:6" ht="15" customHeight="1" x14ac:dyDescent="0.2">
      <c r="B72" s="32"/>
      <c r="C72" s="31" t="s">
        <v>144</v>
      </c>
      <c r="D72" s="40" t="s">
        <v>145</v>
      </c>
      <c r="E72" s="41">
        <v>4925</v>
      </c>
      <c r="F72" s="41">
        <v>0</v>
      </c>
    </row>
    <row r="73" spans="2:6" ht="15" customHeight="1" x14ac:dyDescent="0.2">
      <c r="B73" s="32"/>
      <c r="C73" s="31" t="s">
        <v>123</v>
      </c>
      <c r="D73" s="40" t="s">
        <v>124</v>
      </c>
      <c r="E73" s="41">
        <v>600</v>
      </c>
      <c r="F73" s="41">
        <v>150</v>
      </c>
    </row>
    <row r="74" spans="2:6" ht="15" customHeight="1" x14ac:dyDescent="0.2">
      <c r="B74" s="32"/>
      <c r="C74" s="31" t="s">
        <v>515</v>
      </c>
      <c r="D74" s="40" t="s">
        <v>516</v>
      </c>
      <c r="E74" s="41">
        <v>300</v>
      </c>
      <c r="F74" s="41">
        <v>0</v>
      </c>
    </row>
    <row r="75" spans="2:6" ht="15" customHeight="1" x14ac:dyDescent="0.2">
      <c r="B75" s="32"/>
      <c r="C75" s="31" t="s">
        <v>301</v>
      </c>
      <c r="D75" s="40" t="s">
        <v>302</v>
      </c>
      <c r="E75" s="41">
        <v>2920</v>
      </c>
      <c r="F75" s="41">
        <v>2700</v>
      </c>
    </row>
    <row r="76" spans="2:6" ht="15" customHeight="1" x14ac:dyDescent="0.2">
      <c r="B76" s="32"/>
      <c r="C76" s="31" t="s">
        <v>537</v>
      </c>
      <c r="D76" s="40" t="s">
        <v>538</v>
      </c>
      <c r="E76" s="41">
        <v>2</v>
      </c>
      <c r="F76" s="41">
        <v>0</v>
      </c>
    </row>
    <row r="77" spans="2:6" ht="15" customHeight="1" x14ac:dyDescent="0.2">
      <c r="B77" s="32"/>
      <c r="C77" s="31" t="s">
        <v>194</v>
      </c>
      <c r="D77" s="40" t="s">
        <v>195</v>
      </c>
      <c r="E77" s="41">
        <v>500</v>
      </c>
      <c r="F77" s="41">
        <v>0</v>
      </c>
    </row>
    <row r="78" spans="2:6" ht="15" customHeight="1" x14ac:dyDescent="0.2">
      <c r="B78" s="32"/>
      <c r="C78" s="31" t="s">
        <v>146</v>
      </c>
      <c r="D78" s="40" t="s">
        <v>147</v>
      </c>
      <c r="E78" s="41">
        <v>5</v>
      </c>
      <c r="F78" s="41">
        <v>0</v>
      </c>
    </row>
    <row r="79" spans="2:6" ht="15" customHeight="1" x14ac:dyDescent="0.2">
      <c r="B79" s="32"/>
      <c r="C79" s="31" t="s">
        <v>102</v>
      </c>
      <c r="D79" s="40" t="s">
        <v>103</v>
      </c>
      <c r="E79" s="41">
        <v>13</v>
      </c>
      <c r="F79" s="41">
        <v>0</v>
      </c>
    </row>
    <row r="80" spans="2:6" ht="15" customHeight="1" x14ac:dyDescent="0.2">
      <c r="B80" s="32"/>
      <c r="C80" s="31" t="s">
        <v>152</v>
      </c>
      <c r="D80" s="40" t="s">
        <v>153</v>
      </c>
      <c r="E80" s="41">
        <v>368</v>
      </c>
      <c r="F80" s="41">
        <v>0</v>
      </c>
    </row>
    <row r="81" spans="2:6" ht="15" customHeight="1" x14ac:dyDescent="0.2">
      <c r="B81" s="32"/>
      <c r="C81" s="31" t="s">
        <v>539</v>
      </c>
      <c r="D81" s="40" t="s">
        <v>540</v>
      </c>
      <c r="E81" s="41">
        <v>50</v>
      </c>
      <c r="F81" s="41">
        <v>0</v>
      </c>
    </row>
    <row r="82" spans="2:6" ht="15" customHeight="1" x14ac:dyDescent="0.2">
      <c r="B82" s="32"/>
      <c r="C82" s="31" t="s">
        <v>388</v>
      </c>
      <c r="D82" s="40" t="s">
        <v>389</v>
      </c>
      <c r="E82" s="41">
        <v>525</v>
      </c>
      <c r="F82" s="41">
        <v>0</v>
      </c>
    </row>
    <row r="83" spans="2:6" ht="15" customHeight="1" x14ac:dyDescent="0.2">
      <c r="B83" s="32"/>
      <c r="C83" s="31" t="s">
        <v>518</v>
      </c>
      <c r="D83" s="40" t="s">
        <v>519</v>
      </c>
      <c r="E83" s="41">
        <v>1400</v>
      </c>
      <c r="F83" s="41">
        <v>0</v>
      </c>
    </row>
    <row r="84" spans="2:6" ht="15" customHeight="1" x14ac:dyDescent="0.2">
      <c r="B84" s="82"/>
      <c r="C84" s="83" t="s">
        <v>520</v>
      </c>
      <c r="D84" s="84" t="s">
        <v>521</v>
      </c>
      <c r="E84" s="85">
        <v>5421</v>
      </c>
      <c r="F84" s="85">
        <v>5421</v>
      </c>
    </row>
    <row r="85" spans="2:6" ht="15" customHeight="1" x14ac:dyDescent="0.2">
      <c r="B85" s="355" t="s">
        <v>541</v>
      </c>
      <c r="C85" s="356"/>
      <c r="D85" s="356"/>
      <c r="E85" s="71">
        <v>81563</v>
      </c>
      <c r="F85" s="2"/>
    </row>
    <row r="86" spans="2:6" ht="27.75" customHeight="1" x14ac:dyDescent="0.2">
      <c r="B86" s="348" t="s">
        <v>542</v>
      </c>
      <c r="C86" s="349"/>
      <c r="D86" s="349"/>
      <c r="E86" s="49">
        <v>340510</v>
      </c>
      <c r="F86" s="2"/>
    </row>
    <row r="87" spans="2:6" ht="15" customHeight="1" x14ac:dyDescent="0.2">
      <c r="B87" s="348" t="s">
        <v>526</v>
      </c>
      <c r="C87" s="349"/>
      <c r="D87" s="349"/>
      <c r="E87" s="49">
        <v>8751</v>
      </c>
      <c r="F87" s="2"/>
    </row>
    <row r="88" spans="2:6" ht="15" customHeight="1" x14ac:dyDescent="0.2">
      <c r="B88" s="348" t="s">
        <v>543</v>
      </c>
      <c r="C88" s="349"/>
      <c r="D88" s="349"/>
      <c r="E88" s="49">
        <v>1200</v>
      </c>
      <c r="F88" s="2"/>
    </row>
    <row r="89" spans="2:6" ht="15" customHeight="1" x14ac:dyDescent="0.2">
      <c r="B89" s="348" t="s">
        <v>544</v>
      </c>
      <c r="C89" s="349"/>
      <c r="D89" s="349"/>
      <c r="E89" s="49">
        <v>275</v>
      </c>
      <c r="F89" s="2"/>
    </row>
    <row r="90" spans="2:6" ht="15" customHeight="1" x14ac:dyDescent="0.2">
      <c r="B90" s="348" t="s">
        <v>545</v>
      </c>
      <c r="C90" s="349"/>
      <c r="D90" s="349"/>
      <c r="E90" s="49">
        <v>75</v>
      </c>
      <c r="F90" s="2"/>
    </row>
    <row r="91" spans="2:6" ht="27.75" customHeight="1" x14ac:dyDescent="0.2">
      <c r="B91" s="348" t="s">
        <v>546</v>
      </c>
      <c r="C91" s="349"/>
      <c r="D91" s="349"/>
      <c r="E91" s="49">
        <v>275</v>
      </c>
      <c r="F91" s="2"/>
    </row>
    <row r="92" spans="2:6" x14ac:dyDescent="0.2">
      <c r="B92" s="12"/>
      <c r="C92" s="12"/>
      <c r="D92" s="2"/>
      <c r="E92" s="13"/>
    </row>
  </sheetData>
  <customSheetViews>
    <customSheetView guid="{72958AFE-462B-4821-9CB1-6F26C5AA230B}" showGridLines="0" fitToPage="1" hiddenRows="1" topLeftCell="A2">
      <selection activeCell="G4" sqref="G4"/>
      <rowBreaks count="1" manualBreakCount="1">
        <brk id="45" max="5" man="1"/>
      </rowBreaks>
      <pageMargins left="0.70866141732283472" right="0.70866141732283472" top="0.78740157480314965" bottom="0.78740157480314965" header="0.31496062992125984" footer="0.31496062992125984"/>
      <pageSetup paperSize="9" scale="97" firstPageNumber="28" fitToHeight="0" orientation="portrait" useFirstPageNumber="1" r:id="rId1"/>
      <headerFooter>
        <oddHeader>&amp;L&amp;"Tahoma,Kurzíva"&amp;9Návrh rozpočtu na rok 2016
Příloha č. 3&amp;R&amp;"Tahoma,Kurzíva"&amp;9Běžné výdaje</oddHeader>
        <oddFooter>&amp;C&amp;"Tahoma,Obyčejné"&amp;P</oddFooter>
      </headerFooter>
    </customSheetView>
  </customSheetViews>
  <mergeCells count="10">
    <mergeCell ref="B91:D91"/>
    <mergeCell ref="B39:D39"/>
    <mergeCell ref="B40:D40"/>
    <mergeCell ref="B41:D41"/>
    <mergeCell ref="B85:D85"/>
    <mergeCell ref="B86:D86"/>
    <mergeCell ref="B87:D87"/>
    <mergeCell ref="B88:D88"/>
    <mergeCell ref="B89:D89"/>
    <mergeCell ref="B90:D90"/>
  </mergeCells>
  <pageMargins left="0.70866141732283472" right="0.70866141732283472" top="0.78740157480314965" bottom="0.78740157480314965" header="0.31496062992125984" footer="0.31496062992125984"/>
  <pageSetup paperSize="9" scale="97" firstPageNumber="28" fitToHeight="0" orientation="portrait" useFirstPageNumber="1" r:id="rId2"/>
  <headerFooter>
    <oddHeader>&amp;L&amp;"Tahoma,Kurzíva"&amp;9Návrh rozpočtu na rok 2016
Příloha č. 3&amp;R&amp;"Tahoma,Kurzíva"&amp;9Běžné výdaje</oddHeader>
    <oddFooter>&amp;C&amp;"Tahoma,Obyčejné"&amp;P</oddFooter>
  </headerFooter>
  <rowBreaks count="1" manualBreakCount="1">
    <brk id="45" max="5" man="1"/>
  </rowBreaks>
  <ignoredErrors>
    <ignoredError sqref="B5:D32 B44:D84 B34:D42 B33:C33" numberStoredAsText="1"/>
    <ignoredError sqref="E5:E7 E44:E91 E9 E12:E36 E38:E39 E4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showGridLines="0" topLeftCell="A2" zoomScaleNormal="100" zoomScaleSheetLayoutView="100" workbookViewId="0">
      <selection activeCell="F6" sqref="F6"/>
    </sheetView>
  </sheetViews>
  <sheetFormatPr defaultRowHeight="12.75" x14ac:dyDescent="0.2"/>
  <cols>
    <col min="1" max="1" width="0.140625" customWidth="1"/>
    <col min="2" max="3" width="8.7109375" customWidth="1"/>
    <col min="4" max="4" width="48.7109375" customWidth="1"/>
    <col min="5" max="5" width="16.7109375" customWidth="1"/>
  </cols>
  <sheetData>
    <row r="1" spans="2:5" hidden="1" x14ac:dyDescent="0.2"/>
    <row r="2" spans="2:5" x14ac:dyDescent="0.2">
      <c r="B2" s="12"/>
      <c r="C2" s="12"/>
      <c r="D2" s="2"/>
      <c r="E2" s="13"/>
    </row>
    <row r="3" spans="2:5" ht="30" customHeight="1" thickBot="1" x14ac:dyDescent="0.25">
      <c r="B3" s="33" t="s">
        <v>13</v>
      </c>
      <c r="C3" s="33" t="s">
        <v>14</v>
      </c>
      <c r="D3" s="34" t="s">
        <v>15</v>
      </c>
      <c r="E3" s="35" t="s">
        <v>16</v>
      </c>
    </row>
    <row r="4" spans="2:5" ht="21" customHeight="1" thickTop="1" x14ac:dyDescent="0.2">
      <c r="B4" s="36" t="s">
        <v>821</v>
      </c>
      <c r="C4" s="37"/>
      <c r="D4" s="38" t="s">
        <v>547</v>
      </c>
      <c r="E4" s="39">
        <f>SUM(E5:E5)</f>
        <v>1570</v>
      </c>
    </row>
    <row r="5" spans="2:5" ht="15" customHeight="1" x14ac:dyDescent="0.2">
      <c r="B5" s="32"/>
      <c r="C5" s="31" t="s">
        <v>548</v>
      </c>
      <c r="D5" s="40" t="s">
        <v>549</v>
      </c>
      <c r="E5" s="41">
        <v>1570</v>
      </c>
    </row>
    <row r="6" spans="2:5" ht="27.75" customHeight="1" x14ac:dyDescent="0.2">
      <c r="B6" s="346" t="s">
        <v>550</v>
      </c>
      <c r="C6" s="347"/>
      <c r="D6" s="347"/>
      <c r="E6" s="50">
        <v>1570</v>
      </c>
    </row>
    <row r="7" spans="2:5" x14ac:dyDescent="0.2">
      <c r="B7" s="12"/>
      <c r="C7" s="12"/>
      <c r="D7" s="2"/>
      <c r="E7" s="13"/>
    </row>
    <row r="8" spans="2:5" ht="30" customHeight="1" thickBot="1" x14ac:dyDescent="0.25">
      <c r="B8" s="33" t="s">
        <v>13</v>
      </c>
      <c r="C8" s="33" t="s">
        <v>14</v>
      </c>
      <c r="D8" s="34" t="s">
        <v>15</v>
      </c>
      <c r="E8" s="35" t="s">
        <v>16</v>
      </c>
    </row>
    <row r="9" spans="2:5" ht="21" customHeight="1" thickTop="1" x14ac:dyDescent="0.2">
      <c r="B9" s="36" t="s">
        <v>822</v>
      </c>
      <c r="C9" s="37"/>
      <c r="D9" s="38" t="s">
        <v>551</v>
      </c>
      <c r="E9" s="39">
        <f>SUM(E10:E15)</f>
        <v>1770</v>
      </c>
    </row>
    <row r="10" spans="2:5" ht="15" customHeight="1" x14ac:dyDescent="0.2">
      <c r="B10" s="32"/>
      <c r="C10" s="31" t="s">
        <v>128</v>
      </c>
      <c r="D10" s="40" t="s">
        <v>129</v>
      </c>
      <c r="E10" s="41">
        <v>35</v>
      </c>
    </row>
    <row r="11" spans="2:5" ht="15" customHeight="1" x14ac:dyDescent="0.2">
      <c r="B11" s="32"/>
      <c r="C11" s="31" t="s">
        <v>117</v>
      </c>
      <c r="D11" s="40" t="s">
        <v>118</v>
      </c>
      <c r="E11" s="41">
        <v>15</v>
      </c>
    </row>
    <row r="12" spans="2:5" ht="15" customHeight="1" x14ac:dyDescent="0.2">
      <c r="B12" s="32"/>
      <c r="C12" s="31" t="s">
        <v>119</v>
      </c>
      <c r="D12" s="40" t="s">
        <v>120</v>
      </c>
      <c r="E12" s="41">
        <v>50</v>
      </c>
    </row>
    <row r="13" spans="2:5" ht="15" customHeight="1" x14ac:dyDescent="0.2">
      <c r="B13" s="32"/>
      <c r="C13" s="31" t="s">
        <v>136</v>
      </c>
      <c r="D13" s="40" t="s">
        <v>137</v>
      </c>
      <c r="E13" s="41">
        <v>1430</v>
      </c>
    </row>
    <row r="14" spans="2:5" ht="15" customHeight="1" x14ac:dyDescent="0.2">
      <c r="B14" s="32"/>
      <c r="C14" s="31" t="s">
        <v>121</v>
      </c>
      <c r="D14" s="40" t="s">
        <v>122</v>
      </c>
      <c r="E14" s="41">
        <v>80</v>
      </c>
    </row>
    <row r="15" spans="2:5" ht="15" customHeight="1" x14ac:dyDescent="0.2">
      <c r="B15" s="32"/>
      <c r="C15" s="31" t="s">
        <v>123</v>
      </c>
      <c r="D15" s="40" t="s">
        <v>124</v>
      </c>
      <c r="E15" s="41">
        <v>160</v>
      </c>
    </row>
    <row r="16" spans="2:5" ht="15" customHeight="1" x14ac:dyDescent="0.2">
      <c r="B16" s="346" t="s">
        <v>552</v>
      </c>
      <c r="C16" s="347"/>
      <c r="D16" s="347"/>
      <c r="E16" s="50">
        <v>1770</v>
      </c>
    </row>
    <row r="17" spans="2:5" x14ac:dyDescent="0.2">
      <c r="B17" s="12"/>
      <c r="C17" s="12"/>
      <c r="D17" s="2"/>
      <c r="E17" s="13"/>
    </row>
    <row r="18" spans="2:5" ht="30" customHeight="1" thickBot="1" x14ac:dyDescent="0.25">
      <c r="B18" s="33" t="s">
        <v>13</v>
      </c>
      <c r="C18" s="33" t="s">
        <v>14</v>
      </c>
      <c r="D18" s="34" t="s">
        <v>15</v>
      </c>
      <c r="E18" s="35" t="s">
        <v>16</v>
      </c>
    </row>
    <row r="19" spans="2:5" ht="21" customHeight="1" thickTop="1" x14ac:dyDescent="0.2">
      <c r="B19" s="36" t="s">
        <v>732</v>
      </c>
      <c r="C19" s="37"/>
      <c r="D19" s="38" t="s">
        <v>71</v>
      </c>
      <c r="E19" s="39">
        <f>SUM(E20:E22)</f>
        <v>55500</v>
      </c>
    </row>
    <row r="20" spans="2:5" ht="15" customHeight="1" x14ac:dyDescent="0.2">
      <c r="B20" s="32"/>
      <c r="C20" s="31" t="s">
        <v>382</v>
      </c>
      <c r="D20" s="40" t="s">
        <v>383</v>
      </c>
      <c r="E20" s="41">
        <v>50500</v>
      </c>
    </row>
    <row r="21" spans="2:5" ht="27.75" customHeight="1" x14ac:dyDescent="0.2">
      <c r="B21" s="32"/>
      <c r="C21" s="31" t="s">
        <v>553</v>
      </c>
      <c r="D21" s="40" t="s">
        <v>554</v>
      </c>
      <c r="E21" s="41">
        <v>4500</v>
      </c>
    </row>
    <row r="22" spans="2:5" ht="15" customHeight="1" x14ac:dyDescent="0.2">
      <c r="B22" s="32"/>
      <c r="C22" s="31" t="s">
        <v>513</v>
      </c>
      <c r="D22" s="40" t="s">
        <v>514</v>
      </c>
      <c r="E22" s="41">
        <v>500</v>
      </c>
    </row>
    <row r="23" spans="2:5" ht="15" customHeight="1" x14ac:dyDescent="0.2">
      <c r="B23" s="346" t="s">
        <v>555</v>
      </c>
      <c r="C23" s="347"/>
      <c r="D23" s="347"/>
      <c r="E23" s="50">
        <v>500</v>
      </c>
    </row>
    <row r="24" spans="2:5" ht="15" customHeight="1" x14ac:dyDescent="0.2">
      <c r="B24" s="348" t="s">
        <v>556</v>
      </c>
      <c r="C24" s="349"/>
      <c r="D24" s="349"/>
      <c r="E24" s="49">
        <v>55000</v>
      </c>
    </row>
    <row r="25" spans="2:5" x14ac:dyDescent="0.2">
      <c r="B25" s="12"/>
      <c r="C25" s="12"/>
      <c r="D25" s="2"/>
      <c r="E25" s="13"/>
    </row>
    <row r="26" spans="2:5" ht="30" customHeight="1" thickBot="1" x14ac:dyDescent="0.25">
      <c r="B26" s="33" t="s">
        <v>13</v>
      </c>
      <c r="C26" s="33" t="s">
        <v>14</v>
      </c>
      <c r="D26" s="34" t="s">
        <v>15</v>
      </c>
      <c r="E26" s="35" t="s">
        <v>16</v>
      </c>
    </row>
    <row r="27" spans="2:5" ht="21" customHeight="1" thickTop="1" x14ac:dyDescent="0.2">
      <c r="B27" s="36" t="s">
        <v>823</v>
      </c>
      <c r="C27" s="37"/>
      <c r="D27" s="38" t="s">
        <v>557</v>
      </c>
      <c r="E27" s="39">
        <f>SUM(E28:E28)</f>
        <v>38000</v>
      </c>
    </row>
    <row r="28" spans="2:5" ht="15" customHeight="1" x14ac:dyDescent="0.2">
      <c r="B28" s="32"/>
      <c r="C28" s="31" t="s">
        <v>513</v>
      </c>
      <c r="D28" s="40" t="s">
        <v>514</v>
      </c>
      <c r="E28" s="41">
        <v>38000</v>
      </c>
    </row>
    <row r="29" spans="2:5" ht="15" customHeight="1" x14ac:dyDescent="0.2">
      <c r="B29" s="346" t="s">
        <v>558</v>
      </c>
      <c r="C29" s="347"/>
      <c r="D29" s="347"/>
      <c r="E29" s="50">
        <v>38000</v>
      </c>
    </row>
    <row r="30" spans="2:5" x14ac:dyDescent="0.2">
      <c r="B30" s="12"/>
      <c r="C30" s="12"/>
      <c r="D30" s="2"/>
      <c r="E30" s="13"/>
    </row>
    <row r="31" spans="2:5" ht="30" customHeight="1" thickBot="1" x14ac:dyDescent="0.25">
      <c r="B31" s="33" t="s">
        <v>13</v>
      </c>
      <c r="C31" s="33" t="s">
        <v>14</v>
      </c>
      <c r="D31" s="34" t="s">
        <v>15</v>
      </c>
      <c r="E31" s="35" t="s">
        <v>16</v>
      </c>
    </row>
    <row r="32" spans="2:5" ht="21" customHeight="1" thickTop="1" x14ac:dyDescent="0.2">
      <c r="B32" s="36" t="s">
        <v>824</v>
      </c>
      <c r="C32" s="37"/>
      <c r="D32" s="38" t="s">
        <v>559</v>
      </c>
      <c r="E32" s="39">
        <f>SUM(E33:E33)</f>
        <v>39500</v>
      </c>
    </row>
    <row r="33" spans="2:5" ht="15" customHeight="1" x14ac:dyDescent="0.2">
      <c r="B33" s="32"/>
      <c r="C33" s="31" t="s">
        <v>388</v>
      </c>
      <c r="D33" s="40" t="s">
        <v>389</v>
      </c>
      <c r="E33" s="41">
        <v>39500</v>
      </c>
    </row>
    <row r="34" spans="2:5" ht="15" customHeight="1" x14ac:dyDescent="0.2">
      <c r="B34" s="346" t="s">
        <v>396</v>
      </c>
      <c r="C34" s="347"/>
      <c r="D34" s="347"/>
      <c r="E34" s="50">
        <v>39500</v>
      </c>
    </row>
    <row r="35" spans="2:5" x14ac:dyDescent="0.2">
      <c r="B35" s="12"/>
      <c r="C35" s="12"/>
      <c r="D35" s="2"/>
      <c r="E35" s="13"/>
    </row>
    <row r="36" spans="2:5" ht="30" customHeight="1" thickBot="1" x14ac:dyDescent="0.25">
      <c r="B36" s="33" t="s">
        <v>13</v>
      </c>
      <c r="C36" s="33" t="s">
        <v>14</v>
      </c>
      <c r="D36" s="34" t="s">
        <v>15</v>
      </c>
      <c r="E36" s="35" t="s">
        <v>16</v>
      </c>
    </row>
    <row r="37" spans="2:5" ht="21" customHeight="1" thickTop="1" x14ac:dyDescent="0.2">
      <c r="B37" s="36" t="s">
        <v>825</v>
      </c>
      <c r="C37" s="37"/>
      <c r="D37" s="38" t="s">
        <v>560</v>
      </c>
      <c r="E37" s="39">
        <f>SUM(E38:E38)</f>
        <v>30000</v>
      </c>
    </row>
    <row r="38" spans="2:5" ht="15" customHeight="1" x14ac:dyDescent="0.2">
      <c r="B38" s="82"/>
      <c r="C38" s="83" t="s">
        <v>522</v>
      </c>
      <c r="D38" s="84" t="s">
        <v>523</v>
      </c>
      <c r="E38" s="85">
        <v>30000</v>
      </c>
    </row>
    <row r="39" spans="2:5" ht="41.25" customHeight="1" x14ac:dyDescent="0.2">
      <c r="B39" s="348" t="s">
        <v>562</v>
      </c>
      <c r="C39" s="349"/>
      <c r="D39" s="349"/>
      <c r="E39" s="49">
        <v>30000</v>
      </c>
    </row>
    <row r="40" spans="2:5" ht="13.5" thickBot="1" x14ac:dyDescent="0.25">
      <c r="B40" s="12"/>
      <c r="C40" s="12"/>
      <c r="D40" s="2"/>
      <c r="E40" s="13"/>
    </row>
    <row r="41" spans="2:5" ht="15" customHeight="1" thickBot="1" x14ac:dyDescent="0.25">
      <c r="B41" s="44" t="s">
        <v>563</v>
      </c>
      <c r="C41" s="45"/>
      <c r="D41" s="46"/>
      <c r="E41" s="47">
        <f>'C1a. BĚŽNÉ VÝDAJE'!E855+'C1b. BĚŽNÉ VÝDAJE'!E5+'C1b. BĚŽNÉ VÝDAJE'!E44+'C1c. BĚŽNÉ VÝDAJE'!E4+'C1c. BĚŽNÉ VÝDAJE'!E9+'C1c. BĚŽNÉ VÝDAJE'!E19+'C1c. BĚŽNÉ VÝDAJE'!E27+'C1c. BĚŽNÉ VÝDAJE'!E32+'C1c. BĚŽNÉ VÝDAJE'!E37</f>
        <v>5123867</v>
      </c>
    </row>
    <row r="42" spans="2:5" x14ac:dyDescent="0.2">
      <c r="B42" s="12"/>
      <c r="C42" s="12"/>
      <c r="D42" s="2"/>
      <c r="E42" s="13"/>
    </row>
  </sheetData>
  <customSheetViews>
    <customSheetView guid="{72958AFE-462B-4821-9CB1-6F26C5AA230B}" showGridLines="0" hiddenRows="1" topLeftCell="A2">
      <selection activeCell="F6" sqref="F6"/>
      <pageMargins left="0.70866141732283472" right="0.70866141732283472" top="0.78740157480314965" bottom="0.78740157480314965" header="0.31496062992125984" footer="0.31496062992125984"/>
      <pageSetup paperSize="9" scale="98" firstPageNumber="30" orientation="portrait" useFirstPageNumber="1" r:id="rId1"/>
      <headerFooter>
        <oddHeader>&amp;L&amp;"Tahoma,Kurzíva"&amp;9Návrh rozpočtu na rok 2016
Příloha č. 3&amp;R&amp;"Tahoma,Kurzíva"&amp;9Běžné výdaje</oddHeader>
        <oddFooter>&amp;C&amp;"Tahoma,Obyčejné"&amp;P</oddFooter>
      </headerFooter>
    </customSheetView>
  </customSheetViews>
  <mergeCells count="7">
    <mergeCell ref="B39:D39"/>
    <mergeCell ref="B6:D6"/>
    <mergeCell ref="B16:D16"/>
    <mergeCell ref="B23:D23"/>
    <mergeCell ref="B24:D24"/>
    <mergeCell ref="B29:D29"/>
    <mergeCell ref="B34:D34"/>
  </mergeCells>
  <pageMargins left="0.70866141732283472" right="0.70866141732283472" top="0.78740157480314965" bottom="0.78740157480314965" header="0.31496062992125984" footer="0.31496062992125984"/>
  <pageSetup paperSize="9" scale="98" firstPageNumber="30" orientation="portrait" useFirstPageNumber="1" r:id="rId2"/>
  <headerFooter>
    <oddHeader>&amp;L&amp;"Tahoma,Kurzíva"&amp;9Návrh rozpočtu na rok 2016
Příloha č. 3&amp;R&amp;"Tahoma,Kurzíva"&amp;9Běžné výdaje</oddHeader>
    <oddFooter>&amp;C&amp;"Tahoma,Obyčejné"&amp;P</oddFooter>
  </headerFooter>
  <ignoredErrors>
    <ignoredError sqref="B4:D38 B39:D39" numberStoredAsText="1"/>
    <ignoredError sqref="E4:E8 E20:E37 E10:E18 E39:E40" evalError="1"/>
    <ignoredError sqref="E19 E9" evalError="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89"/>
  <sheetViews>
    <sheetView showGridLines="0" topLeftCell="A2" zoomScaleNormal="100" zoomScaleSheetLayoutView="100" workbookViewId="0">
      <selection activeCell="F6" sqref="F6"/>
    </sheetView>
  </sheetViews>
  <sheetFormatPr defaultRowHeight="12.75" x14ac:dyDescent="0.2"/>
  <cols>
    <col min="1" max="1" width="0.140625" customWidth="1"/>
    <col min="2" max="3" width="8.7109375" customWidth="1"/>
    <col min="4" max="4" width="48.7109375" customWidth="1"/>
    <col min="5" max="5" width="16.7109375" customWidth="1"/>
  </cols>
  <sheetData>
    <row r="1" spans="2:5" hidden="1" x14ac:dyDescent="0.2"/>
    <row r="2" spans="2:5" ht="16.5" x14ac:dyDescent="0.25">
      <c r="B2" s="4" t="s">
        <v>564</v>
      </c>
      <c r="C2" s="1"/>
      <c r="D2" s="2"/>
      <c r="E2" s="3"/>
    </row>
    <row r="3" spans="2:5" ht="18" customHeight="1" x14ac:dyDescent="0.2">
      <c r="B3" s="5" t="s">
        <v>564</v>
      </c>
      <c r="C3" s="6"/>
      <c r="D3" s="7"/>
      <c r="E3" s="8"/>
    </row>
    <row r="4" spans="2:5" s="67" customFormat="1" x14ac:dyDescent="0.2">
      <c r="B4" s="72"/>
      <c r="C4" s="72"/>
      <c r="D4" s="72"/>
      <c r="E4" s="73"/>
    </row>
    <row r="5" spans="2:5" s="67" customFormat="1" x14ac:dyDescent="0.2">
      <c r="B5" s="72"/>
      <c r="C5" s="72"/>
      <c r="D5" s="72"/>
      <c r="E5" s="73"/>
    </row>
    <row r="6" spans="2:5" s="67" customFormat="1" x14ac:dyDescent="0.2">
      <c r="B6" s="72"/>
      <c r="C6" s="72"/>
      <c r="D6" s="72"/>
      <c r="E6" s="73"/>
    </row>
    <row r="7" spans="2:5" s="67" customFormat="1" ht="15" customHeight="1" x14ac:dyDescent="0.2">
      <c r="B7" s="68" t="s">
        <v>868</v>
      </c>
      <c r="C7" s="69"/>
      <c r="D7" s="69"/>
      <c r="E7" s="70"/>
    </row>
    <row r="8" spans="2:5" s="67" customFormat="1" ht="12.75" customHeight="1" x14ac:dyDescent="0.2">
      <c r="B8" s="68"/>
      <c r="C8" s="69"/>
      <c r="D8" s="69"/>
      <c r="E8" s="70"/>
    </row>
    <row r="9" spans="2:5" ht="12.75" customHeight="1" x14ac:dyDescent="0.2">
      <c r="B9" s="5"/>
      <c r="C9" s="6"/>
      <c r="D9" s="7"/>
      <c r="E9" s="8"/>
    </row>
    <row r="10" spans="2:5" ht="30" customHeight="1" thickBot="1" x14ac:dyDescent="0.25">
      <c r="B10" s="33" t="s">
        <v>13</v>
      </c>
      <c r="C10" s="33" t="s">
        <v>14</v>
      </c>
      <c r="D10" s="34" t="s">
        <v>15</v>
      </c>
      <c r="E10" s="35" t="s">
        <v>16</v>
      </c>
    </row>
    <row r="11" spans="2:5" ht="21" customHeight="1" thickTop="1" x14ac:dyDescent="0.2">
      <c r="B11" s="36" t="s">
        <v>745</v>
      </c>
      <c r="C11" s="37"/>
      <c r="D11" s="38" t="s">
        <v>110</v>
      </c>
      <c r="E11" s="39">
        <f>SUM(E12:E12)</f>
        <v>450</v>
      </c>
    </row>
    <row r="12" spans="2:5" ht="15" customHeight="1" x14ac:dyDescent="0.2">
      <c r="B12" s="32"/>
      <c r="C12" s="31" t="s">
        <v>565</v>
      </c>
      <c r="D12" s="40" t="s">
        <v>566</v>
      </c>
      <c r="E12" s="41">
        <v>450</v>
      </c>
    </row>
    <row r="13" spans="2:5" ht="27.75" customHeight="1" x14ac:dyDescent="0.2">
      <c r="B13" s="346" t="s">
        <v>567</v>
      </c>
      <c r="C13" s="347"/>
      <c r="D13" s="347"/>
      <c r="E13" s="50">
        <v>450</v>
      </c>
    </row>
    <row r="14" spans="2:5" x14ac:dyDescent="0.2">
      <c r="B14" s="12"/>
      <c r="C14" s="12"/>
      <c r="D14" s="2"/>
      <c r="E14" s="13"/>
    </row>
    <row r="15" spans="2:5" ht="30" customHeight="1" thickBot="1" x14ac:dyDescent="0.25">
      <c r="B15" s="33" t="s">
        <v>13</v>
      </c>
      <c r="C15" s="33" t="s">
        <v>14</v>
      </c>
      <c r="D15" s="34" t="s">
        <v>15</v>
      </c>
      <c r="E15" s="35" t="s">
        <v>16</v>
      </c>
    </row>
    <row r="16" spans="2:5" ht="21" customHeight="1" thickTop="1" x14ac:dyDescent="0.2">
      <c r="B16" s="36" t="s">
        <v>746</v>
      </c>
      <c r="C16" s="37"/>
      <c r="D16" s="38" t="s">
        <v>127</v>
      </c>
      <c r="E16" s="39">
        <f>SUM(E17:E17)</f>
        <v>3000</v>
      </c>
    </row>
    <row r="17" spans="2:5" ht="27.75" customHeight="1" x14ac:dyDescent="0.2">
      <c r="B17" s="32"/>
      <c r="C17" s="31" t="s">
        <v>568</v>
      </c>
      <c r="D17" s="40" t="s">
        <v>569</v>
      </c>
      <c r="E17" s="41">
        <v>3000</v>
      </c>
    </row>
    <row r="18" spans="2:5" ht="15" customHeight="1" x14ac:dyDescent="0.2">
      <c r="B18" s="346" t="s">
        <v>159</v>
      </c>
      <c r="C18" s="347"/>
      <c r="D18" s="347"/>
      <c r="E18" s="50">
        <v>3000</v>
      </c>
    </row>
    <row r="19" spans="2:5" x14ac:dyDescent="0.2">
      <c r="B19" s="12"/>
      <c r="C19" s="12"/>
      <c r="D19" s="2"/>
      <c r="E19" s="13"/>
    </row>
    <row r="20" spans="2:5" ht="30" customHeight="1" thickBot="1" x14ac:dyDescent="0.25">
      <c r="B20" s="33" t="s">
        <v>13</v>
      </c>
      <c r="C20" s="33" t="s">
        <v>14</v>
      </c>
      <c r="D20" s="34" t="s">
        <v>15</v>
      </c>
      <c r="E20" s="35" t="s">
        <v>16</v>
      </c>
    </row>
    <row r="21" spans="2:5" ht="21" customHeight="1" thickTop="1" x14ac:dyDescent="0.2">
      <c r="B21" s="36" t="s">
        <v>39</v>
      </c>
      <c r="C21" s="37"/>
      <c r="D21" s="38" t="s">
        <v>180</v>
      </c>
      <c r="E21" s="39">
        <f>SUM(E22:E24)</f>
        <v>406533</v>
      </c>
    </row>
    <row r="22" spans="2:5" ht="15" customHeight="1" x14ac:dyDescent="0.2">
      <c r="B22" s="32"/>
      <c r="C22" s="31" t="s">
        <v>570</v>
      </c>
      <c r="D22" s="40" t="s">
        <v>571</v>
      </c>
      <c r="E22" s="41">
        <v>355450</v>
      </c>
    </row>
    <row r="23" spans="2:5" ht="15" customHeight="1" x14ac:dyDescent="0.2">
      <c r="B23" s="32"/>
      <c r="C23" s="31" t="s">
        <v>572</v>
      </c>
      <c r="D23" s="40" t="s">
        <v>573</v>
      </c>
      <c r="E23" s="41">
        <v>10000</v>
      </c>
    </row>
    <row r="24" spans="2:5" ht="15" customHeight="1" x14ac:dyDescent="0.2">
      <c r="B24" s="32"/>
      <c r="C24" s="31" t="s">
        <v>565</v>
      </c>
      <c r="D24" s="40" t="s">
        <v>566</v>
      </c>
      <c r="E24" s="41">
        <v>41083</v>
      </c>
    </row>
    <row r="25" spans="2:5" ht="15" customHeight="1" x14ac:dyDescent="0.2">
      <c r="B25" s="346" t="s">
        <v>574</v>
      </c>
      <c r="C25" s="347"/>
      <c r="D25" s="347"/>
      <c r="E25" s="50">
        <v>106650</v>
      </c>
    </row>
    <row r="26" spans="2:5" ht="15" customHeight="1" x14ac:dyDescent="0.2">
      <c r="B26" s="348" t="s">
        <v>575</v>
      </c>
      <c r="C26" s="349"/>
      <c r="D26" s="349"/>
      <c r="E26" s="49">
        <v>77650</v>
      </c>
    </row>
    <row r="27" spans="2:5" ht="15" customHeight="1" x14ac:dyDescent="0.2">
      <c r="B27" s="348" t="s">
        <v>576</v>
      </c>
      <c r="C27" s="349"/>
      <c r="D27" s="349"/>
      <c r="E27" s="49">
        <v>32650</v>
      </c>
    </row>
    <row r="28" spans="2:5" ht="15" customHeight="1" x14ac:dyDescent="0.2">
      <c r="B28" s="348" t="s">
        <v>577</v>
      </c>
      <c r="C28" s="349"/>
      <c r="D28" s="349"/>
      <c r="E28" s="49">
        <v>138500</v>
      </c>
    </row>
    <row r="29" spans="2:5" ht="27.75" customHeight="1" x14ac:dyDescent="0.2">
      <c r="B29" s="348" t="s">
        <v>578</v>
      </c>
      <c r="C29" s="349"/>
      <c r="D29" s="349"/>
      <c r="E29" s="49">
        <v>30000</v>
      </c>
    </row>
    <row r="30" spans="2:5" ht="15" customHeight="1" x14ac:dyDescent="0.2">
      <c r="B30" s="348" t="s">
        <v>579</v>
      </c>
      <c r="C30" s="349"/>
      <c r="D30" s="349"/>
      <c r="E30" s="49">
        <v>10000</v>
      </c>
    </row>
    <row r="31" spans="2:5" ht="27.75" customHeight="1" x14ac:dyDescent="0.2">
      <c r="B31" s="348" t="s">
        <v>580</v>
      </c>
      <c r="C31" s="349"/>
      <c r="D31" s="349"/>
      <c r="E31" s="49">
        <v>11083</v>
      </c>
    </row>
    <row r="32" spans="2:5" x14ac:dyDescent="0.2">
      <c r="B32" s="12"/>
      <c r="C32" s="12"/>
      <c r="D32" s="2"/>
      <c r="E32" s="13"/>
    </row>
    <row r="33" spans="2:5" ht="30" customHeight="1" thickBot="1" x14ac:dyDescent="0.25">
      <c r="B33" s="33" t="s">
        <v>13</v>
      </c>
      <c r="C33" s="33" t="s">
        <v>14</v>
      </c>
      <c r="D33" s="34" t="s">
        <v>15</v>
      </c>
      <c r="E33" s="35" t="s">
        <v>16</v>
      </c>
    </row>
    <row r="34" spans="2:5" ht="21" customHeight="1" thickTop="1" x14ac:dyDescent="0.2">
      <c r="B34" s="36" t="s">
        <v>847</v>
      </c>
      <c r="C34" s="37"/>
      <c r="D34" s="38" t="s">
        <v>581</v>
      </c>
      <c r="E34" s="39">
        <f>SUM(E35:E35)</f>
        <v>14500</v>
      </c>
    </row>
    <row r="35" spans="2:5" ht="15" customHeight="1" x14ac:dyDescent="0.2">
      <c r="B35" s="32"/>
      <c r="C35" s="31" t="s">
        <v>582</v>
      </c>
      <c r="D35" s="40" t="s">
        <v>583</v>
      </c>
      <c r="E35" s="41">
        <v>14500</v>
      </c>
    </row>
    <row r="36" spans="2:5" ht="15" customHeight="1" x14ac:dyDescent="0.2">
      <c r="B36" s="346" t="s">
        <v>584</v>
      </c>
      <c r="C36" s="347"/>
      <c r="D36" s="347"/>
      <c r="E36" s="50">
        <v>14500</v>
      </c>
    </row>
    <row r="37" spans="2:5" x14ac:dyDescent="0.2">
      <c r="B37" s="12"/>
      <c r="C37" s="12"/>
      <c r="D37" s="2"/>
      <c r="E37" s="13"/>
    </row>
    <row r="38" spans="2:5" ht="30" customHeight="1" thickBot="1" x14ac:dyDescent="0.25">
      <c r="B38" s="33" t="s">
        <v>13</v>
      </c>
      <c r="C38" s="33" t="s">
        <v>14</v>
      </c>
      <c r="D38" s="34" t="s">
        <v>15</v>
      </c>
      <c r="E38" s="35" t="s">
        <v>16</v>
      </c>
    </row>
    <row r="39" spans="2:5" ht="21" customHeight="1" thickTop="1" x14ac:dyDescent="0.2">
      <c r="B39" s="36" t="s">
        <v>751</v>
      </c>
      <c r="C39" s="37"/>
      <c r="D39" s="38" t="s">
        <v>191</v>
      </c>
      <c r="E39" s="39">
        <f>SUM(E40:E40)</f>
        <v>750</v>
      </c>
    </row>
    <row r="40" spans="2:5" ht="27.75" customHeight="1" x14ac:dyDescent="0.2">
      <c r="B40" s="32"/>
      <c r="C40" s="31" t="s">
        <v>585</v>
      </c>
      <c r="D40" s="40" t="s">
        <v>586</v>
      </c>
      <c r="E40" s="41">
        <v>750</v>
      </c>
    </row>
    <row r="41" spans="2:5" ht="15" customHeight="1" x14ac:dyDescent="0.2">
      <c r="B41" s="350" t="s">
        <v>863</v>
      </c>
      <c r="C41" s="351"/>
      <c r="D41" s="351"/>
      <c r="E41" s="50">
        <v>750</v>
      </c>
    </row>
    <row r="42" spans="2:5" x14ac:dyDescent="0.2">
      <c r="B42" s="12"/>
      <c r="C42" s="12"/>
      <c r="D42" s="2"/>
      <c r="E42" s="13"/>
    </row>
    <row r="43" spans="2:5" ht="30" customHeight="1" thickBot="1" x14ac:dyDescent="0.25">
      <c r="B43" s="33" t="s">
        <v>13</v>
      </c>
      <c r="C43" s="33" t="s">
        <v>14</v>
      </c>
      <c r="D43" s="34" t="s">
        <v>15</v>
      </c>
      <c r="E43" s="35" t="s">
        <v>16</v>
      </c>
    </row>
    <row r="44" spans="2:5" ht="21" customHeight="1" thickTop="1" x14ac:dyDescent="0.2">
      <c r="B44" s="36" t="s">
        <v>741</v>
      </c>
      <c r="C44" s="37"/>
      <c r="D44" s="38" t="s">
        <v>41</v>
      </c>
      <c r="E44" s="39">
        <f>SUM(E45:E48)</f>
        <v>29388</v>
      </c>
    </row>
    <row r="45" spans="2:5" ht="15" customHeight="1" x14ac:dyDescent="0.2">
      <c r="B45" s="32"/>
      <c r="C45" s="31" t="s">
        <v>570</v>
      </c>
      <c r="D45" s="40" t="s">
        <v>571</v>
      </c>
      <c r="E45" s="41">
        <v>10100</v>
      </c>
    </row>
    <row r="46" spans="2:5" ht="15" customHeight="1" x14ac:dyDescent="0.2">
      <c r="B46" s="32"/>
      <c r="C46" s="31" t="s">
        <v>572</v>
      </c>
      <c r="D46" s="40" t="s">
        <v>573</v>
      </c>
      <c r="E46" s="41">
        <v>30</v>
      </c>
    </row>
    <row r="47" spans="2:5" ht="15" customHeight="1" x14ac:dyDescent="0.2">
      <c r="B47" s="32"/>
      <c r="C47" s="31" t="s">
        <v>587</v>
      </c>
      <c r="D47" s="40" t="s">
        <v>588</v>
      </c>
      <c r="E47" s="41">
        <v>17258</v>
      </c>
    </row>
    <row r="48" spans="2:5" ht="27.75" customHeight="1" x14ac:dyDescent="0.2">
      <c r="B48" s="32"/>
      <c r="C48" s="31" t="s">
        <v>589</v>
      </c>
      <c r="D48" s="40" t="s">
        <v>590</v>
      </c>
      <c r="E48" s="41">
        <v>2000</v>
      </c>
    </row>
    <row r="49" spans="2:5" ht="15" customHeight="1" x14ac:dyDescent="0.2">
      <c r="B49" s="346" t="s">
        <v>591</v>
      </c>
      <c r="C49" s="347"/>
      <c r="D49" s="347"/>
      <c r="E49" s="50">
        <v>17258</v>
      </c>
    </row>
    <row r="50" spans="2:5" ht="15" customHeight="1" x14ac:dyDescent="0.2">
      <c r="B50" s="348" t="s">
        <v>197</v>
      </c>
      <c r="C50" s="349"/>
      <c r="D50" s="349"/>
      <c r="E50" s="49">
        <v>2000</v>
      </c>
    </row>
    <row r="51" spans="2:5" ht="15" customHeight="1" x14ac:dyDescent="0.2">
      <c r="B51" s="348" t="s">
        <v>850</v>
      </c>
      <c r="C51" s="349"/>
      <c r="D51" s="349"/>
      <c r="E51" s="49">
        <v>30</v>
      </c>
    </row>
    <row r="52" spans="2:5" ht="15" customHeight="1" x14ac:dyDescent="0.2">
      <c r="B52" s="348" t="s">
        <v>592</v>
      </c>
      <c r="C52" s="349"/>
      <c r="D52" s="349"/>
      <c r="E52" s="49">
        <v>5500</v>
      </c>
    </row>
    <row r="53" spans="2:5" ht="15" customHeight="1" x14ac:dyDescent="0.2">
      <c r="B53" s="348" t="s">
        <v>593</v>
      </c>
      <c r="C53" s="349"/>
      <c r="D53" s="349"/>
      <c r="E53" s="49">
        <v>2600</v>
      </c>
    </row>
    <row r="54" spans="2:5" ht="15" customHeight="1" x14ac:dyDescent="0.2">
      <c r="B54" s="348" t="s">
        <v>594</v>
      </c>
      <c r="C54" s="349"/>
      <c r="D54" s="349"/>
      <c r="E54" s="49">
        <v>2000</v>
      </c>
    </row>
    <row r="55" spans="2:5" x14ac:dyDescent="0.2">
      <c r="B55" s="12"/>
      <c r="C55" s="12"/>
      <c r="D55" s="2"/>
      <c r="E55" s="13"/>
    </row>
    <row r="56" spans="2:5" ht="30" customHeight="1" thickBot="1" x14ac:dyDescent="0.25">
      <c r="B56" s="33" t="s">
        <v>13</v>
      </c>
      <c r="C56" s="33" t="s">
        <v>14</v>
      </c>
      <c r="D56" s="34" t="s">
        <v>15</v>
      </c>
      <c r="E56" s="35" t="s">
        <v>16</v>
      </c>
    </row>
    <row r="57" spans="2:5" ht="21" customHeight="1" thickTop="1" x14ac:dyDescent="0.2">
      <c r="B57" s="36" t="s">
        <v>740</v>
      </c>
      <c r="C57" s="37"/>
      <c r="D57" s="38" t="s">
        <v>44</v>
      </c>
      <c r="E57" s="39">
        <f>SUM(E58:E58)</f>
        <v>15000</v>
      </c>
    </row>
    <row r="58" spans="2:5" ht="15" customHeight="1" x14ac:dyDescent="0.2">
      <c r="B58" s="32"/>
      <c r="C58" s="31" t="s">
        <v>582</v>
      </c>
      <c r="D58" s="40" t="s">
        <v>583</v>
      </c>
      <c r="E58" s="41">
        <v>15000</v>
      </c>
    </row>
    <row r="59" spans="2:5" ht="15" customHeight="1" x14ac:dyDescent="0.2">
      <c r="B59" s="346" t="s">
        <v>595</v>
      </c>
      <c r="C59" s="347"/>
      <c r="D59" s="347"/>
      <c r="E59" s="50">
        <v>15000</v>
      </c>
    </row>
    <row r="60" spans="2:5" s="67" customFormat="1" x14ac:dyDescent="0.2">
      <c r="B60" s="72"/>
      <c r="C60" s="72"/>
      <c r="D60" s="72"/>
      <c r="E60" s="73"/>
    </row>
    <row r="61" spans="2:5" s="67" customFormat="1" x14ac:dyDescent="0.2">
      <c r="B61" s="72"/>
      <c r="C61" s="72"/>
      <c r="D61" s="72"/>
      <c r="E61" s="73"/>
    </row>
    <row r="62" spans="2:5" s="67" customFormat="1" x14ac:dyDescent="0.2">
      <c r="B62" s="72"/>
      <c r="C62" s="72"/>
      <c r="D62" s="72"/>
      <c r="E62" s="73"/>
    </row>
    <row r="63" spans="2:5" s="67" customFormat="1" ht="15" customHeight="1" x14ac:dyDescent="0.2">
      <c r="B63" s="68" t="s">
        <v>869</v>
      </c>
      <c r="C63" s="69"/>
      <c r="D63" s="69"/>
      <c r="E63" s="70"/>
    </row>
    <row r="64" spans="2:5" s="67" customFormat="1" x14ac:dyDescent="0.2">
      <c r="B64" s="72"/>
      <c r="C64" s="72"/>
      <c r="D64" s="72"/>
      <c r="E64" s="73"/>
    </row>
    <row r="65" spans="2:5" x14ac:dyDescent="0.2">
      <c r="B65" s="12"/>
      <c r="C65" s="12"/>
      <c r="D65" s="2"/>
      <c r="E65" s="13"/>
    </row>
    <row r="66" spans="2:5" ht="30" customHeight="1" thickBot="1" x14ac:dyDescent="0.25">
      <c r="B66" s="33" t="s">
        <v>13</v>
      </c>
      <c r="C66" s="33" t="s">
        <v>14</v>
      </c>
      <c r="D66" s="34" t="s">
        <v>15</v>
      </c>
      <c r="E66" s="35" t="s">
        <v>16</v>
      </c>
    </row>
    <row r="67" spans="2:5" ht="29.25" customHeight="1" thickTop="1" x14ac:dyDescent="0.2">
      <c r="B67" s="36" t="s">
        <v>77</v>
      </c>
      <c r="C67" s="37"/>
      <c r="D67" s="38" t="s">
        <v>204</v>
      </c>
      <c r="E67" s="39">
        <f>SUM(E68:E68)</f>
        <v>1230</v>
      </c>
    </row>
    <row r="68" spans="2:5" ht="15" customHeight="1" x14ac:dyDescent="0.2">
      <c r="B68" s="32"/>
      <c r="C68" s="31" t="s">
        <v>565</v>
      </c>
      <c r="D68" s="40" t="s">
        <v>566</v>
      </c>
      <c r="E68" s="41">
        <v>1230</v>
      </c>
    </row>
    <row r="69" spans="2:5" ht="27.75" customHeight="1" x14ac:dyDescent="0.2">
      <c r="B69" s="346" t="s">
        <v>596</v>
      </c>
      <c r="C69" s="347"/>
      <c r="D69" s="347"/>
      <c r="E69" s="50">
        <v>730</v>
      </c>
    </row>
    <row r="70" spans="2:5" ht="27.75" customHeight="1" x14ac:dyDescent="0.2">
      <c r="B70" s="348" t="s">
        <v>597</v>
      </c>
      <c r="C70" s="349"/>
      <c r="D70" s="349"/>
      <c r="E70" s="49">
        <v>500</v>
      </c>
    </row>
    <row r="71" spans="2:5" x14ac:dyDescent="0.2">
      <c r="B71" s="12"/>
      <c r="C71" s="12"/>
      <c r="D71" s="2"/>
      <c r="E71" s="13"/>
    </row>
    <row r="72" spans="2:5" ht="30" customHeight="1" thickBot="1" x14ac:dyDescent="0.25">
      <c r="B72" s="33" t="s">
        <v>13</v>
      </c>
      <c r="C72" s="33" t="s">
        <v>14</v>
      </c>
      <c r="D72" s="34" t="s">
        <v>15</v>
      </c>
      <c r="E72" s="35" t="s">
        <v>16</v>
      </c>
    </row>
    <row r="73" spans="2:5" ht="29.25" customHeight="1" thickTop="1" x14ac:dyDescent="0.2">
      <c r="B73" s="36" t="s">
        <v>756</v>
      </c>
      <c r="C73" s="37"/>
      <c r="D73" s="38" t="s">
        <v>207</v>
      </c>
      <c r="E73" s="39">
        <f>SUM(E74:E74)</f>
        <v>3500</v>
      </c>
    </row>
    <row r="74" spans="2:5" ht="15" customHeight="1" x14ac:dyDescent="0.2">
      <c r="B74" s="32"/>
      <c r="C74" s="31" t="s">
        <v>570</v>
      </c>
      <c r="D74" s="40" t="s">
        <v>571</v>
      </c>
      <c r="E74" s="41">
        <v>3500</v>
      </c>
    </row>
    <row r="75" spans="2:5" ht="27.75" customHeight="1" x14ac:dyDescent="0.2">
      <c r="B75" s="346" t="s">
        <v>1371</v>
      </c>
      <c r="C75" s="347"/>
      <c r="D75" s="347"/>
      <c r="E75" s="50">
        <v>3500</v>
      </c>
    </row>
    <row r="76" spans="2:5" x14ac:dyDescent="0.2">
      <c r="B76" s="12"/>
      <c r="C76" s="12"/>
      <c r="D76" s="2"/>
      <c r="E76" s="13"/>
    </row>
    <row r="77" spans="2:5" ht="30" customHeight="1" thickBot="1" x14ac:dyDescent="0.25">
      <c r="B77" s="33" t="s">
        <v>13</v>
      </c>
      <c r="C77" s="33" t="s">
        <v>14</v>
      </c>
      <c r="D77" s="34" t="s">
        <v>15</v>
      </c>
      <c r="E77" s="35" t="s">
        <v>16</v>
      </c>
    </row>
    <row r="78" spans="2:5" ht="21" customHeight="1" thickTop="1" x14ac:dyDescent="0.2">
      <c r="B78" s="36" t="s">
        <v>739</v>
      </c>
      <c r="C78" s="37"/>
      <c r="D78" s="38" t="s">
        <v>47</v>
      </c>
      <c r="E78" s="39">
        <f>SUM(E79:E81)</f>
        <v>38300</v>
      </c>
    </row>
    <row r="79" spans="2:5" ht="15" customHeight="1" x14ac:dyDescent="0.2">
      <c r="B79" s="32"/>
      <c r="C79" s="31" t="s">
        <v>570</v>
      </c>
      <c r="D79" s="40" t="s">
        <v>571</v>
      </c>
      <c r="E79" s="41">
        <v>21250</v>
      </c>
    </row>
    <row r="80" spans="2:5" ht="15" customHeight="1" x14ac:dyDescent="0.2">
      <c r="B80" s="32"/>
      <c r="C80" s="31" t="s">
        <v>598</v>
      </c>
      <c r="D80" s="40" t="s">
        <v>599</v>
      </c>
      <c r="E80" s="41">
        <v>300</v>
      </c>
    </row>
    <row r="81" spans="2:5" ht="15" customHeight="1" x14ac:dyDescent="0.2">
      <c r="B81" s="32"/>
      <c r="C81" s="31" t="s">
        <v>565</v>
      </c>
      <c r="D81" s="40" t="s">
        <v>566</v>
      </c>
      <c r="E81" s="41">
        <v>16750</v>
      </c>
    </row>
    <row r="82" spans="2:5" ht="15" customHeight="1" x14ac:dyDescent="0.2">
      <c r="B82" s="346" t="s">
        <v>209</v>
      </c>
      <c r="C82" s="347"/>
      <c r="D82" s="347"/>
      <c r="E82" s="50">
        <v>300</v>
      </c>
    </row>
    <row r="83" spans="2:5" ht="27.75" customHeight="1" x14ac:dyDescent="0.2">
      <c r="B83" s="348" t="s">
        <v>600</v>
      </c>
      <c r="C83" s="349"/>
      <c r="D83" s="349"/>
      <c r="E83" s="49">
        <v>4000</v>
      </c>
    </row>
    <row r="84" spans="2:5" ht="27.75" customHeight="1" x14ac:dyDescent="0.2">
      <c r="B84" s="348" t="s">
        <v>601</v>
      </c>
      <c r="C84" s="349"/>
      <c r="D84" s="349"/>
      <c r="E84" s="49">
        <v>500</v>
      </c>
    </row>
    <row r="85" spans="2:5" ht="15" customHeight="1" x14ac:dyDescent="0.2">
      <c r="B85" s="348" t="s">
        <v>602</v>
      </c>
      <c r="C85" s="349"/>
      <c r="D85" s="349"/>
      <c r="E85" s="49">
        <v>1600</v>
      </c>
    </row>
    <row r="86" spans="2:5" ht="27.75" customHeight="1" x14ac:dyDescent="0.2">
      <c r="B86" s="348" t="s">
        <v>603</v>
      </c>
      <c r="C86" s="349"/>
      <c r="D86" s="349"/>
      <c r="E86" s="49">
        <v>3200</v>
      </c>
    </row>
    <row r="87" spans="2:5" ht="27.75" customHeight="1" x14ac:dyDescent="0.2">
      <c r="B87" s="348" t="s">
        <v>1372</v>
      </c>
      <c r="C87" s="349"/>
      <c r="D87" s="349"/>
      <c r="E87" s="49">
        <v>5000</v>
      </c>
    </row>
    <row r="88" spans="2:5" ht="27.75" customHeight="1" x14ac:dyDescent="0.2">
      <c r="B88" s="348" t="s">
        <v>604</v>
      </c>
      <c r="C88" s="349"/>
      <c r="D88" s="349"/>
      <c r="E88" s="49">
        <v>1000</v>
      </c>
    </row>
    <row r="89" spans="2:5" ht="27.75" customHeight="1" x14ac:dyDescent="0.2">
      <c r="B89" s="348" t="s">
        <v>1373</v>
      </c>
      <c r="C89" s="349"/>
      <c r="D89" s="349"/>
      <c r="E89" s="49">
        <v>950</v>
      </c>
    </row>
    <row r="90" spans="2:5" ht="27.75" customHeight="1" x14ac:dyDescent="0.2">
      <c r="B90" s="348" t="s">
        <v>605</v>
      </c>
      <c r="C90" s="349"/>
      <c r="D90" s="349"/>
      <c r="E90" s="49">
        <v>6800</v>
      </c>
    </row>
    <row r="91" spans="2:5" ht="27.75" customHeight="1" x14ac:dyDescent="0.2">
      <c r="B91" s="348" t="s">
        <v>606</v>
      </c>
      <c r="C91" s="349"/>
      <c r="D91" s="349"/>
      <c r="E91" s="49">
        <v>5200</v>
      </c>
    </row>
    <row r="92" spans="2:5" ht="27.75" customHeight="1" x14ac:dyDescent="0.2">
      <c r="B92" s="348" t="s">
        <v>607</v>
      </c>
      <c r="C92" s="349"/>
      <c r="D92" s="349"/>
      <c r="E92" s="49">
        <v>800</v>
      </c>
    </row>
    <row r="93" spans="2:5" ht="15" customHeight="1" x14ac:dyDescent="0.2">
      <c r="B93" s="348" t="s">
        <v>608</v>
      </c>
      <c r="C93" s="349"/>
      <c r="D93" s="349"/>
      <c r="E93" s="49">
        <v>1300</v>
      </c>
    </row>
    <row r="94" spans="2:5" ht="27.75" customHeight="1" x14ac:dyDescent="0.2">
      <c r="B94" s="348" t="s">
        <v>609</v>
      </c>
      <c r="C94" s="349"/>
      <c r="D94" s="349"/>
      <c r="E94" s="49">
        <v>650</v>
      </c>
    </row>
    <row r="95" spans="2:5" ht="27.75" customHeight="1" x14ac:dyDescent="0.2">
      <c r="B95" s="348" t="s">
        <v>610</v>
      </c>
      <c r="C95" s="349"/>
      <c r="D95" s="349"/>
      <c r="E95" s="49">
        <v>3700</v>
      </c>
    </row>
    <row r="96" spans="2:5" ht="27.75" customHeight="1" x14ac:dyDescent="0.2">
      <c r="B96" s="348" t="s">
        <v>611</v>
      </c>
      <c r="C96" s="349"/>
      <c r="D96" s="349"/>
      <c r="E96" s="49">
        <v>3300</v>
      </c>
    </row>
    <row r="97" spans="2:5" x14ac:dyDescent="0.2">
      <c r="B97" s="12"/>
      <c r="C97" s="12"/>
      <c r="D97" s="2"/>
      <c r="E97" s="13"/>
    </row>
    <row r="98" spans="2:5" ht="30" customHeight="1" thickBot="1" x14ac:dyDescent="0.25">
      <c r="B98" s="33" t="s">
        <v>13</v>
      </c>
      <c r="C98" s="33" t="s">
        <v>14</v>
      </c>
      <c r="D98" s="34" t="s">
        <v>15</v>
      </c>
      <c r="E98" s="35" t="s">
        <v>16</v>
      </c>
    </row>
    <row r="99" spans="2:5" ht="21" customHeight="1" thickTop="1" x14ac:dyDescent="0.2">
      <c r="B99" s="36" t="s">
        <v>757</v>
      </c>
      <c r="C99" s="37"/>
      <c r="D99" s="38" t="s">
        <v>212</v>
      </c>
      <c r="E99" s="39">
        <f>SUM(E100:E103)</f>
        <v>55429</v>
      </c>
    </row>
    <row r="100" spans="2:5" ht="15" customHeight="1" x14ac:dyDescent="0.2">
      <c r="B100" s="32"/>
      <c r="C100" s="31" t="s">
        <v>570</v>
      </c>
      <c r="D100" s="40" t="s">
        <v>571</v>
      </c>
      <c r="E100" s="41">
        <v>16157</v>
      </c>
    </row>
    <row r="101" spans="2:5" ht="15" customHeight="1" x14ac:dyDescent="0.2">
      <c r="B101" s="32"/>
      <c r="C101" s="31" t="s">
        <v>598</v>
      </c>
      <c r="D101" s="40" t="s">
        <v>599</v>
      </c>
      <c r="E101" s="41">
        <v>13800</v>
      </c>
    </row>
    <row r="102" spans="2:5" ht="15" customHeight="1" x14ac:dyDescent="0.2">
      <c r="B102" s="32"/>
      <c r="C102" s="31" t="s">
        <v>612</v>
      </c>
      <c r="D102" s="40" t="s">
        <v>613</v>
      </c>
      <c r="E102" s="41">
        <v>4500</v>
      </c>
    </row>
    <row r="103" spans="2:5" ht="15" customHeight="1" x14ac:dyDescent="0.2">
      <c r="B103" s="32"/>
      <c r="C103" s="31" t="s">
        <v>565</v>
      </c>
      <c r="D103" s="40" t="s">
        <v>566</v>
      </c>
      <c r="E103" s="41">
        <v>20972</v>
      </c>
    </row>
    <row r="104" spans="2:5" ht="27.75" customHeight="1" x14ac:dyDescent="0.2">
      <c r="B104" s="346" t="s">
        <v>614</v>
      </c>
      <c r="C104" s="347"/>
      <c r="D104" s="347"/>
      <c r="E104" s="50">
        <v>4500</v>
      </c>
    </row>
    <row r="105" spans="2:5" ht="27.75" customHeight="1" x14ac:dyDescent="0.2">
      <c r="B105" s="348" t="s">
        <v>615</v>
      </c>
      <c r="C105" s="349"/>
      <c r="D105" s="349"/>
      <c r="E105" s="49">
        <v>2097</v>
      </c>
    </row>
    <row r="106" spans="2:5" ht="15" customHeight="1" x14ac:dyDescent="0.2">
      <c r="B106" s="348" t="s">
        <v>213</v>
      </c>
      <c r="C106" s="349"/>
      <c r="D106" s="349"/>
      <c r="E106" s="49">
        <v>9900</v>
      </c>
    </row>
    <row r="107" spans="2:5" ht="15" customHeight="1" x14ac:dyDescent="0.2">
      <c r="B107" s="348" t="s">
        <v>214</v>
      </c>
      <c r="C107" s="349"/>
      <c r="D107" s="349"/>
      <c r="E107" s="49">
        <v>300</v>
      </c>
    </row>
    <row r="108" spans="2:5" ht="27.75" customHeight="1" x14ac:dyDescent="0.2">
      <c r="B108" s="348" t="s">
        <v>835</v>
      </c>
      <c r="C108" s="349"/>
      <c r="D108" s="349"/>
      <c r="E108" s="49">
        <v>1800</v>
      </c>
    </row>
    <row r="109" spans="2:5" ht="15" customHeight="1" x14ac:dyDescent="0.2">
      <c r="B109" s="348" t="s">
        <v>216</v>
      </c>
      <c r="C109" s="349"/>
      <c r="D109" s="349"/>
      <c r="E109" s="49">
        <v>1800</v>
      </c>
    </row>
    <row r="110" spans="2:5" ht="15" customHeight="1" x14ac:dyDescent="0.2">
      <c r="B110" s="348" t="s">
        <v>616</v>
      </c>
      <c r="C110" s="349"/>
      <c r="D110" s="349"/>
      <c r="E110" s="49">
        <v>1500</v>
      </c>
    </row>
    <row r="111" spans="2:5" ht="15" customHeight="1" x14ac:dyDescent="0.2">
      <c r="B111" s="348" t="s">
        <v>617</v>
      </c>
      <c r="C111" s="349"/>
      <c r="D111" s="349"/>
      <c r="E111" s="49">
        <v>1500</v>
      </c>
    </row>
    <row r="112" spans="2:5" ht="15" customHeight="1" x14ac:dyDescent="0.2">
      <c r="B112" s="348" t="s">
        <v>858</v>
      </c>
      <c r="C112" s="349"/>
      <c r="D112" s="349"/>
      <c r="E112" s="49">
        <v>1500</v>
      </c>
    </row>
    <row r="113" spans="2:5" ht="27.75" customHeight="1" x14ac:dyDescent="0.2">
      <c r="B113" s="348" t="s">
        <v>618</v>
      </c>
      <c r="C113" s="349"/>
      <c r="D113" s="349"/>
      <c r="E113" s="49">
        <v>3200</v>
      </c>
    </row>
    <row r="114" spans="2:5" ht="27.75" customHeight="1" x14ac:dyDescent="0.2">
      <c r="B114" s="348" t="s">
        <v>619</v>
      </c>
      <c r="C114" s="349"/>
      <c r="D114" s="349"/>
      <c r="E114" s="49">
        <v>4000</v>
      </c>
    </row>
    <row r="115" spans="2:5" ht="27.75" customHeight="1" x14ac:dyDescent="0.2">
      <c r="B115" s="348" t="s">
        <v>620</v>
      </c>
      <c r="C115" s="349"/>
      <c r="D115" s="349"/>
      <c r="E115" s="49">
        <v>2760</v>
      </c>
    </row>
    <row r="116" spans="2:5" ht="27.75" customHeight="1" x14ac:dyDescent="0.2">
      <c r="B116" s="348" t="s">
        <v>621</v>
      </c>
      <c r="C116" s="349"/>
      <c r="D116" s="349"/>
      <c r="E116" s="49">
        <v>1062</v>
      </c>
    </row>
    <row r="117" spans="2:5" ht="41.25" customHeight="1" x14ac:dyDescent="0.2">
      <c r="B117" s="348" t="s">
        <v>622</v>
      </c>
      <c r="C117" s="349"/>
      <c r="D117" s="349"/>
      <c r="E117" s="49">
        <v>1500</v>
      </c>
    </row>
    <row r="118" spans="2:5" ht="27.75" customHeight="1" x14ac:dyDescent="0.2">
      <c r="B118" s="348" t="s">
        <v>623</v>
      </c>
      <c r="C118" s="349"/>
      <c r="D118" s="349"/>
      <c r="E118" s="49">
        <v>1500</v>
      </c>
    </row>
    <row r="119" spans="2:5" ht="27.75" customHeight="1" x14ac:dyDescent="0.2">
      <c r="B119" s="348" t="s">
        <v>624</v>
      </c>
      <c r="C119" s="349"/>
      <c r="D119" s="349"/>
      <c r="E119" s="49">
        <v>6300</v>
      </c>
    </row>
    <row r="120" spans="2:5" ht="27.75" customHeight="1" x14ac:dyDescent="0.2">
      <c r="B120" s="348" t="s">
        <v>625</v>
      </c>
      <c r="C120" s="349"/>
      <c r="D120" s="349"/>
      <c r="E120" s="49">
        <v>2150</v>
      </c>
    </row>
    <row r="121" spans="2:5" ht="27.75" customHeight="1" x14ac:dyDescent="0.2">
      <c r="B121" s="348" t="s">
        <v>626</v>
      </c>
      <c r="C121" s="349"/>
      <c r="D121" s="349"/>
      <c r="E121" s="49">
        <v>3000</v>
      </c>
    </row>
    <row r="122" spans="2:5" ht="27.75" customHeight="1" x14ac:dyDescent="0.2">
      <c r="B122" s="348" t="s">
        <v>627</v>
      </c>
      <c r="C122" s="349"/>
      <c r="D122" s="349"/>
      <c r="E122" s="49">
        <v>2700</v>
      </c>
    </row>
    <row r="123" spans="2:5" ht="27.75" customHeight="1" x14ac:dyDescent="0.2">
      <c r="B123" s="348" t="s">
        <v>628</v>
      </c>
      <c r="C123" s="349"/>
      <c r="D123" s="349"/>
      <c r="E123" s="49">
        <v>2360</v>
      </c>
    </row>
    <row r="124" spans="2:5" x14ac:dyDescent="0.2">
      <c r="B124" s="12"/>
      <c r="C124" s="12"/>
      <c r="D124" s="2"/>
      <c r="E124" s="13"/>
    </row>
    <row r="125" spans="2:5" ht="30" customHeight="1" thickBot="1" x14ac:dyDescent="0.25">
      <c r="B125" s="33" t="s">
        <v>13</v>
      </c>
      <c r="C125" s="33" t="s">
        <v>14</v>
      </c>
      <c r="D125" s="34" t="s">
        <v>15</v>
      </c>
      <c r="E125" s="35" t="s">
        <v>16</v>
      </c>
    </row>
    <row r="126" spans="2:5" ht="29.25" customHeight="1" thickTop="1" x14ac:dyDescent="0.2">
      <c r="B126" s="36" t="s">
        <v>738</v>
      </c>
      <c r="C126" s="37"/>
      <c r="D126" s="38" t="s">
        <v>50</v>
      </c>
      <c r="E126" s="39">
        <f>SUM(E127:E130)</f>
        <v>57798</v>
      </c>
    </row>
    <row r="127" spans="2:5" ht="15" customHeight="1" x14ac:dyDescent="0.2">
      <c r="B127" s="32"/>
      <c r="C127" s="31" t="s">
        <v>570</v>
      </c>
      <c r="D127" s="40" t="s">
        <v>571</v>
      </c>
      <c r="E127" s="41">
        <v>29198</v>
      </c>
    </row>
    <row r="128" spans="2:5" ht="15" customHeight="1" x14ac:dyDescent="0.2">
      <c r="B128" s="32"/>
      <c r="C128" s="31" t="s">
        <v>598</v>
      </c>
      <c r="D128" s="40" t="s">
        <v>599</v>
      </c>
      <c r="E128" s="41">
        <v>17400</v>
      </c>
    </row>
    <row r="129" spans="2:5" ht="15" customHeight="1" x14ac:dyDescent="0.2">
      <c r="B129" s="32"/>
      <c r="C129" s="31" t="s">
        <v>612</v>
      </c>
      <c r="D129" s="40" t="s">
        <v>613</v>
      </c>
      <c r="E129" s="41">
        <v>1500</v>
      </c>
    </row>
    <row r="130" spans="2:5" ht="15" customHeight="1" x14ac:dyDescent="0.2">
      <c r="B130" s="32"/>
      <c r="C130" s="31" t="s">
        <v>565</v>
      </c>
      <c r="D130" s="40" t="s">
        <v>566</v>
      </c>
      <c r="E130" s="41">
        <v>9700</v>
      </c>
    </row>
    <row r="131" spans="2:5" ht="27.75" customHeight="1" x14ac:dyDescent="0.2">
      <c r="B131" s="346" t="s">
        <v>629</v>
      </c>
      <c r="C131" s="347"/>
      <c r="D131" s="347"/>
      <c r="E131" s="50">
        <v>6000</v>
      </c>
    </row>
    <row r="132" spans="2:5" ht="15" customHeight="1" x14ac:dyDescent="0.2">
      <c r="B132" s="348" t="s">
        <v>213</v>
      </c>
      <c r="C132" s="349"/>
      <c r="D132" s="349"/>
      <c r="E132" s="49">
        <v>9900</v>
      </c>
    </row>
    <row r="133" spans="2:5" ht="15" customHeight="1" x14ac:dyDescent="0.2">
      <c r="B133" s="348" t="s">
        <v>220</v>
      </c>
      <c r="C133" s="349"/>
      <c r="D133" s="349"/>
      <c r="E133" s="49">
        <v>4700</v>
      </c>
    </row>
    <row r="134" spans="2:5" ht="15" customHeight="1" x14ac:dyDescent="0.2">
      <c r="B134" s="348" t="s">
        <v>221</v>
      </c>
      <c r="C134" s="349"/>
      <c r="D134" s="349"/>
      <c r="E134" s="49">
        <v>2800</v>
      </c>
    </row>
    <row r="135" spans="2:5" ht="15" customHeight="1" x14ac:dyDescent="0.2">
      <c r="B135" s="348" t="s">
        <v>630</v>
      </c>
      <c r="C135" s="349"/>
      <c r="D135" s="349"/>
      <c r="E135" s="49">
        <v>1500</v>
      </c>
    </row>
    <row r="136" spans="2:5" ht="27.75" customHeight="1" x14ac:dyDescent="0.2">
      <c r="B136" s="348" t="s">
        <v>631</v>
      </c>
      <c r="C136" s="349"/>
      <c r="D136" s="349"/>
      <c r="E136" s="49">
        <v>4850</v>
      </c>
    </row>
    <row r="137" spans="2:5" ht="27.75" customHeight="1" x14ac:dyDescent="0.2">
      <c r="B137" s="348" t="s">
        <v>632</v>
      </c>
      <c r="C137" s="349"/>
      <c r="D137" s="349"/>
      <c r="E137" s="49">
        <v>2500</v>
      </c>
    </row>
    <row r="138" spans="2:5" ht="27.75" customHeight="1" x14ac:dyDescent="0.2">
      <c r="B138" s="348" t="s">
        <v>633</v>
      </c>
      <c r="C138" s="349"/>
      <c r="D138" s="349"/>
      <c r="E138" s="49">
        <v>2100</v>
      </c>
    </row>
    <row r="139" spans="2:5" ht="27.75" customHeight="1" x14ac:dyDescent="0.2">
      <c r="B139" s="348" t="s">
        <v>853</v>
      </c>
      <c r="C139" s="349"/>
      <c r="D139" s="349"/>
      <c r="E139" s="49">
        <v>2000</v>
      </c>
    </row>
    <row r="140" spans="2:5" ht="15" customHeight="1" x14ac:dyDescent="0.2">
      <c r="B140" s="348" t="s">
        <v>634</v>
      </c>
      <c r="C140" s="349"/>
      <c r="D140" s="349"/>
      <c r="E140" s="49">
        <v>1900</v>
      </c>
    </row>
    <row r="141" spans="2:5" ht="27.75" customHeight="1" x14ac:dyDescent="0.2">
      <c r="B141" s="348" t="s">
        <v>852</v>
      </c>
      <c r="C141" s="349"/>
      <c r="D141" s="349"/>
      <c r="E141" s="49">
        <v>8500</v>
      </c>
    </row>
    <row r="142" spans="2:5" ht="27.75" customHeight="1" x14ac:dyDescent="0.2">
      <c r="B142" s="348" t="s">
        <v>851</v>
      </c>
      <c r="C142" s="349"/>
      <c r="D142" s="349"/>
      <c r="E142" s="49">
        <v>7200</v>
      </c>
    </row>
    <row r="143" spans="2:5" ht="27.75" customHeight="1" x14ac:dyDescent="0.2">
      <c r="B143" s="348" t="s">
        <v>635</v>
      </c>
      <c r="C143" s="349"/>
      <c r="D143" s="349"/>
      <c r="E143" s="49">
        <v>1200</v>
      </c>
    </row>
    <row r="144" spans="2:5" ht="27.75" customHeight="1" x14ac:dyDescent="0.2">
      <c r="B144" s="348" t="s">
        <v>1374</v>
      </c>
      <c r="C144" s="349"/>
      <c r="D144" s="349"/>
      <c r="E144" s="49">
        <v>2648</v>
      </c>
    </row>
    <row r="145" spans="2:5" x14ac:dyDescent="0.2">
      <c r="B145" s="12"/>
      <c r="C145" s="12"/>
      <c r="D145" s="2"/>
      <c r="E145" s="13"/>
    </row>
    <row r="146" spans="2:5" ht="30" customHeight="1" thickBot="1" x14ac:dyDescent="0.25">
      <c r="B146" s="33" t="s">
        <v>13</v>
      </c>
      <c r="C146" s="33" t="s">
        <v>14</v>
      </c>
      <c r="D146" s="34" t="s">
        <v>15</v>
      </c>
      <c r="E146" s="35" t="s">
        <v>16</v>
      </c>
    </row>
    <row r="147" spans="2:5" ht="29.25" customHeight="1" thickTop="1" x14ac:dyDescent="0.2">
      <c r="B147" s="36" t="s">
        <v>758</v>
      </c>
      <c r="C147" s="37"/>
      <c r="D147" s="38" t="s">
        <v>222</v>
      </c>
      <c r="E147" s="39">
        <f>SUM(E148:E148)</f>
        <v>3930</v>
      </c>
    </row>
    <row r="148" spans="2:5" ht="15" customHeight="1" x14ac:dyDescent="0.2">
      <c r="B148" s="32"/>
      <c r="C148" s="31" t="s">
        <v>565</v>
      </c>
      <c r="D148" s="40" t="s">
        <v>566</v>
      </c>
      <c r="E148" s="41">
        <v>3930</v>
      </c>
    </row>
    <row r="149" spans="2:5" ht="27.75" customHeight="1" x14ac:dyDescent="0.2">
      <c r="B149" s="346" t="s">
        <v>636</v>
      </c>
      <c r="C149" s="347"/>
      <c r="D149" s="347"/>
      <c r="E149" s="50">
        <v>930</v>
      </c>
    </row>
    <row r="150" spans="2:5" ht="27.75" customHeight="1" x14ac:dyDescent="0.2">
      <c r="B150" s="348" t="s">
        <v>637</v>
      </c>
      <c r="C150" s="349"/>
      <c r="D150" s="349"/>
      <c r="E150" s="49">
        <v>1500</v>
      </c>
    </row>
    <row r="151" spans="2:5" ht="27.75" customHeight="1" x14ac:dyDescent="0.2">
      <c r="B151" s="348" t="s">
        <v>1375</v>
      </c>
      <c r="C151" s="349"/>
      <c r="D151" s="349"/>
      <c r="E151" s="49">
        <v>1500</v>
      </c>
    </row>
    <row r="152" spans="2:5" x14ac:dyDescent="0.2">
      <c r="B152" s="12"/>
      <c r="C152" s="12"/>
      <c r="D152" s="2"/>
      <c r="E152" s="13"/>
    </row>
    <row r="153" spans="2:5" ht="30" customHeight="1" thickBot="1" x14ac:dyDescent="0.25">
      <c r="B153" s="33" t="s">
        <v>13</v>
      </c>
      <c r="C153" s="33" t="s">
        <v>14</v>
      </c>
      <c r="D153" s="34" t="s">
        <v>15</v>
      </c>
      <c r="E153" s="35" t="s">
        <v>16</v>
      </c>
    </row>
    <row r="154" spans="2:5" ht="29.25" customHeight="1" thickTop="1" x14ac:dyDescent="0.2">
      <c r="B154" s="36" t="s">
        <v>759</v>
      </c>
      <c r="C154" s="37"/>
      <c r="D154" s="38" t="s">
        <v>224</v>
      </c>
      <c r="E154" s="39">
        <f>SUM(E155:E155)</f>
        <v>3000</v>
      </c>
    </row>
    <row r="155" spans="2:5" ht="15" customHeight="1" x14ac:dyDescent="0.2">
      <c r="B155" s="32"/>
      <c r="C155" s="31" t="s">
        <v>570</v>
      </c>
      <c r="D155" s="40" t="s">
        <v>571</v>
      </c>
      <c r="E155" s="41">
        <v>3000</v>
      </c>
    </row>
    <row r="156" spans="2:5" ht="15" customHeight="1" x14ac:dyDescent="0.2">
      <c r="B156" s="346" t="s">
        <v>638</v>
      </c>
      <c r="C156" s="347"/>
      <c r="D156" s="347"/>
      <c r="E156" s="50">
        <v>3000</v>
      </c>
    </row>
    <row r="157" spans="2:5" x14ac:dyDescent="0.2">
      <c r="B157" s="12"/>
      <c r="C157" s="12"/>
      <c r="D157" s="2"/>
      <c r="E157" s="13"/>
    </row>
    <row r="158" spans="2:5" ht="30" customHeight="1" thickBot="1" x14ac:dyDescent="0.25">
      <c r="B158" s="33" t="s">
        <v>13</v>
      </c>
      <c r="C158" s="33" t="s">
        <v>14</v>
      </c>
      <c r="D158" s="34" t="s">
        <v>15</v>
      </c>
      <c r="E158" s="35" t="s">
        <v>16</v>
      </c>
    </row>
    <row r="159" spans="2:5" ht="21" customHeight="1" thickTop="1" x14ac:dyDescent="0.2">
      <c r="B159" s="36" t="s">
        <v>760</v>
      </c>
      <c r="C159" s="37"/>
      <c r="D159" s="38" t="s">
        <v>225</v>
      </c>
      <c r="E159" s="39">
        <f>SUM(E160:E160)</f>
        <v>700</v>
      </c>
    </row>
    <row r="160" spans="2:5" ht="15" customHeight="1" x14ac:dyDescent="0.2">
      <c r="B160" s="32"/>
      <c r="C160" s="31" t="s">
        <v>565</v>
      </c>
      <c r="D160" s="40" t="s">
        <v>566</v>
      </c>
      <c r="E160" s="41">
        <v>700</v>
      </c>
    </row>
    <row r="161" spans="2:5" ht="27.75" customHeight="1" x14ac:dyDescent="0.2">
      <c r="B161" s="346" t="s">
        <v>854</v>
      </c>
      <c r="C161" s="347"/>
      <c r="D161" s="347"/>
      <c r="E161" s="50">
        <v>700</v>
      </c>
    </row>
    <row r="162" spans="2:5" x14ac:dyDescent="0.2">
      <c r="B162" s="12"/>
      <c r="C162" s="12"/>
      <c r="D162" s="2"/>
      <c r="E162" s="13"/>
    </row>
    <row r="163" spans="2:5" ht="30" customHeight="1" thickBot="1" x14ac:dyDescent="0.25">
      <c r="B163" s="33" t="s">
        <v>13</v>
      </c>
      <c r="C163" s="33" t="s">
        <v>14</v>
      </c>
      <c r="D163" s="34" t="s">
        <v>15</v>
      </c>
      <c r="E163" s="35" t="s">
        <v>16</v>
      </c>
    </row>
    <row r="164" spans="2:5" ht="21" customHeight="1" thickTop="1" x14ac:dyDescent="0.2">
      <c r="B164" s="36" t="s">
        <v>766</v>
      </c>
      <c r="C164" s="37"/>
      <c r="D164" s="38" t="s">
        <v>231</v>
      </c>
      <c r="E164" s="39">
        <f>SUM(E165:E165)</f>
        <v>2407</v>
      </c>
    </row>
    <row r="165" spans="2:5" ht="15" customHeight="1" x14ac:dyDescent="0.2">
      <c r="B165" s="32"/>
      <c r="C165" s="31" t="s">
        <v>565</v>
      </c>
      <c r="D165" s="40" t="s">
        <v>566</v>
      </c>
      <c r="E165" s="41">
        <v>2407</v>
      </c>
    </row>
    <row r="166" spans="2:5" ht="27.75" customHeight="1" x14ac:dyDescent="0.2">
      <c r="B166" s="346" t="s">
        <v>1376</v>
      </c>
      <c r="C166" s="347"/>
      <c r="D166" s="347"/>
      <c r="E166" s="50">
        <v>857</v>
      </c>
    </row>
    <row r="167" spans="2:5" ht="27.75" customHeight="1" x14ac:dyDescent="0.2">
      <c r="B167" s="348" t="s">
        <v>639</v>
      </c>
      <c r="C167" s="349"/>
      <c r="D167" s="349"/>
      <c r="E167" s="49">
        <v>950</v>
      </c>
    </row>
    <row r="168" spans="2:5" ht="27.75" customHeight="1" x14ac:dyDescent="0.2">
      <c r="B168" s="352" t="s">
        <v>640</v>
      </c>
      <c r="C168" s="353"/>
      <c r="D168" s="353"/>
      <c r="E168" s="49">
        <v>600</v>
      </c>
    </row>
    <row r="169" spans="2:5" x14ac:dyDescent="0.2">
      <c r="B169" s="12"/>
      <c r="C169" s="12"/>
      <c r="D169" s="2"/>
      <c r="E169" s="13"/>
    </row>
    <row r="170" spans="2:5" ht="30" customHeight="1" thickBot="1" x14ac:dyDescent="0.25">
      <c r="B170" s="33" t="s">
        <v>13</v>
      </c>
      <c r="C170" s="33" t="s">
        <v>14</v>
      </c>
      <c r="D170" s="34" t="s">
        <v>15</v>
      </c>
      <c r="E170" s="35" t="s">
        <v>16</v>
      </c>
    </row>
    <row r="171" spans="2:5" ht="21" customHeight="1" thickTop="1" x14ac:dyDescent="0.2">
      <c r="B171" s="36" t="s">
        <v>769</v>
      </c>
      <c r="C171" s="37"/>
      <c r="D171" s="38" t="s">
        <v>239</v>
      </c>
      <c r="E171" s="39">
        <f>SUM(E172:E173)</f>
        <v>24000</v>
      </c>
    </row>
    <row r="172" spans="2:5" ht="15" customHeight="1" x14ac:dyDescent="0.2">
      <c r="B172" s="32"/>
      <c r="C172" s="31" t="s">
        <v>570</v>
      </c>
      <c r="D172" s="40" t="s">
        <v>571</v>
      </c>
      <c r="E172" s="41">
        <v>20000</v>
      </c>
    </row>
    <row r="173" spans="2:5" ht="15" customHeight="1" x14ac:dyDescent="0.2">
      <c r="B173" s="32"/>
      <c r="C173" s="31" t="s">
        <v>565</v>
      </c>
      <c r="D173" s="40" t="s">
        <v>566</v>
      </c>
      <c r="E173" s="41">
        <v>4000</v>
      </c>
    </row>
    <row r="174" spans="2:5" ht="27.75" customHeight="1" x14ac:dyDescent="0.2">
      <c r="B174" s="346" t="s">
        <v>641</v>
      </c>
      <c r="C174" s="347"/>
      <c r="D174" s="347"/>
      <c r="E174" s="50">
        <v>20000</v>
      </c>
    </row>
    <row r="175" spans="2:5" ht="15" customHeight="1" x14ac:dyDescent="0.2">
      <c r="B175" s="348" t="s">
        <v>642</v>
      </c>
      <c r="C175" s="349"/>
      <c r="D175" s="349"/>
      <c r="E175" s="49">
        <v>4000</v>
      </c>
    </row>
    <row r="176" spans="2:5" x14ac:dyDescent="0.2">
      <c r="B176" s="12"/>
      <c r="C176" s="12"/>
      <c r="D176" s="2"/>
      <c r="E176" s="13"/>
    </row>
    <row r="177" spans="2:5" ht="30" customHeight="1" thickBot="1" x14ac:dyDescent="0.25">
      <c r="B177" s="33" t="s">
        <v>13</v>
      </c>
      <c r="C177" s="33" t="s">
        <v>14</v>
      </c>
      <c r="D177" s="34" t="s">
        <v>15</v>
      </c>
      <c r="E177" s="35" t="s">
        <v>16</v>
      </c>
    </row>
    <row r="178" spans="2:5" ht="21" customHeight="1" thickTop="1" x14ac:dyDescent="0.2">
      <c r="B178" s="36" t="s">
        <v>770</v>
      </c>
      <c r="C178" s="37"/>
      <c r="D178" s="38" t="s">
        <v>259</v>
      </c>
      <c r="E178" s="39">
        <f>SUM(E179:E179)</f>
        <v>2000</v>
      </c>
    </row>
    <row r="179" spans="2:5" ht="15" customHeight="1" x14ac:dyDescent="0.2">
      <c r="B179" s="32"/>
      <c r="C179" s="31" t="s">
        <v>565</v>
      </c>
      <c r="D179" s="40" t="s">
        <v>566</v>
      </c>
      <c r="E179" s="41">
        <v>2000</v>
      </c>
    </row>
    <row r="180" spans="2:5" ht="27.75" customHeight="1" x14ac:dyDescent="0.2">
      <c r="B180" s="346" t="s">
        <v>643</v>
      </c>
      <c r="C180" s="347"/>
      <c r="D180" s="347"/>
      <c r="E180" s="50">
        <v>2000</v>
      </c>
    </row>
    <row r="181" spans="2:5" x14ac:dyDescent="0.2">
      <c r="B181" s="12"/>
      <c r="C181" s="12"/>
      <c r="D181" s="2"/>
      <c r="E181" s="13"/>
    </row>
    <row r="182" spans="2:5" ht="30" customHeight="1" thickBot="1" x14ac:dyDescent="0.25">
      <c r="B182" s="33" t="s">
        <v>13</v>
      </c>
      <c r="C182" s="33" t="s">
        <v>14</v>
      </c>
      <c r="D182" s="34" t="s">
        <v>15</v>
      </c>
      <c r="E182" s="35" t="s">
        <v>16</v>
      </c>
    </row>
    <row r="183" spans="2:5" ht="21" customHeight="1" thickTop="1" x14ac:dyDescent="0.2">
      <c r="B183" s="36" t="s">
        <v>773</v>
      </c>
      <c r="C183" s="37"/>
      <c r="D183" s="38" t="s">
        <v>272</v>
      </c>
      <c r="E183" s="39">
        <f>SUM(E184:E184)</f>
        <v>4550</v>
      </c>
    </row>
    <row r="184" spans="2:5" ht="15" customHeight="1" x14ac:dyDescent="0.2">
      <c r="B184" s="32"/>
      <c r="C184" s="31" t="s">
        <v>570</v>
      </c>
      <c r="D184" s="40" t="s">
        <v>571</v>
      </c>
      <c r="E184" s="41">
        <v>4550</v>
      </c>
    </row>
    <row r="185" spans="2:5" ht="15" customHeight="1" x14ac:dyDescent="0.2">
      <c r="B185" s="346" t="s">
        <v>855</v>
      </c>
      <c r="C185" s="347"/>
      <c r="D185" s="347"/>
      <c r="E185" s="50">
        <v>4000</v>
      </c>
    </row>
    <row r="186" spans="2:5" ht="27.75" customHeight="1" x14ac:dyDescent="0.2">
      <c r="B186" s="348" t="s">
        <v>644</v>
      </c>
      <c r="C186" s="349"/>
      <c r="D186" s="349"/>
      <c r="E186" s="49">
        <v>550</v>
      </c>
    </row>
    <row r="187" spans="2:5" x14ac:dyDescent="0.2">
      <c r="B187" s="12"/>
      <c r="C187" s="12"/>
      <c r="D187" s="2"/>
      <c r="E187" s="13"/>
    </row>
    <row r="188" spans="2:5" ht="30" customHeight="1" thickBot="1" x14ac:dyDescent="0.25">
      <c r="B188" s="33" t="s">
        <v>13</v>
      </c>
      <c r="C188" s="33" t="s">
        <v>14</v>
      </c>
      <c r="D188" s="34" t="s">
        <v>15</v>
      </c>
      <c r="E188" s="35" t="s">
        <v>16</v>
      </c>
    </row>
    <row r="189" spans="2:5" ht="21" customHeight="1" thickTop="1" x14ac:dyDescent="0.2">
      <c r="B189" s="36" t="s">
        <v>737</v>
      </c>
      <c r="C189" s="37"/>
      <c r="D189" s="38" t="s">
        <v>51</v>
      </c>
      <c r="E189" s="39">
        <f>SUM(E190:E194)</f>
        <v>90336</v>
      </c>
    </row>
    <row r="190" spans="2:5" ht="15" customHeight="1" x14ac:dyDescent="0.2">
      <c r="B190" s="32"/>
      <c r="C190" s="31" t="s">
        <v>645</v>
      </c>
      <c r="D190" s="40" t="s">
        <v>536</v>
      </c>
      <c r="E190" s="41">
        <v>900</v>
      </c>
    </row>
    <row r="191" spans="2:5" ht="15" customHeight="1" x14ac:dyDescent="0.2">
      <c r="B191" s="32"/>
      <c r="C191" s="31" t="s">
        <v>570</v>
      </c>
      <c r="D191" s="40" t="s">
        <v>571</v>
      </c>
      <c r="E191" s="41">
        <v>10300</v>
      </c>
    </row>
    <row r="192" spans="2:5" ht="15" customHeight="1" x14ac:dyDescent="0.2">
      <c r="B192" s="32"/>
      <c r="C192" s="31" t="s">
        <v>598</v>
      </c>
      <c r="D192" s="40" t="s">
        <v>599</v>
      </c>
      <c r="E192" s="41">
        <v>10300</v>
      </c>
    </row>
    <row r="193" spans="2:5" ht="27.75" customHeight="1" x14ac:dyDescent="0.2">
      <c r="B193" s="32"/>
      <c r="C193" s="31" t="s">
        <v>589</v>
      </c>
      <c r="D193" s="40" t="s">
        <v>590</v>
      </c>
      <c r="E193" s="41">
        <v>8410</v>
      </c>
    </row>
    <row r="194" spans="2:5" ht="15" customHeight="1" x14ac:dyDescent="0.2">
      <c r="B194" s="32"/>
      <c r="C194" s="31" t="s">
        <v>565</v>
      </c>
      <c r="D194" s="40" t="s">
        <v>566</v>
      </c>
      <c r="E194" s="41">
        <v>60426</v>
      </c>
    </row>
    <row r="195" spans="2:5" ht="15" customHeight="1" x14ac:dyDescent="0.2">
      <c r="B195" s="346" t="s">
        <v>646</v>
      </c>
      <c r="C195" s="347"/>
      <c r="D195" s="347"/>
      <c r="E195" s="50">
        <v>8410</v>
      </c>
    </row>
    <row r="196" spans="2:5" ht="27.75" customHeight="1" x14ac:dyDescent="0.2">
      <c r="B196" s="348" t="s">
        <v>647</v>
      </c>
      <c r="C196" s="349"/>
      <c r="D196" s="349"/>
      <c r="E196" s="49">
        <v>2000</v>
      </c>
    </row>
    <row r="197" spans="2:5" ht="15" customHeight="1" x14ac:dyDescent="0.2">
      <c r="B197" s="348" t="s">
        <v>319</v>
      </c>
      <c r="C197" s="349"/>
      <c r="D197" s="349"/>
      <c r="E197" s="49">
        <v>900</v>
      </c>
    </row>
    <row r="198" spans="2:5" ht="27.75" customHeight="1" x14ac:dyDescent="0.2">
      <c r="B198" s="348" t="s">
        <v>320</v>
      </c>
      <c r="C198" s="349"/>
      <c r="D198" s="349"/>
      <c r="E198" s="49">
        <v>300</v>
      </c>
    </row>
    <row r="199" spans="2:5" ht="27.75" customHeight="1" x14ac:dyDescent="0.2">
      <c r="B199" s="348" t="s">
        <v>321</v>
      </c>
      <c r="C199" s="349"/>
      <c r="D199" s="349"/>
      <c r="E199" s="49">
        <v>300</v>
      </c>
    </row>
    <row r="200" spans="2:5" ht="15" customHeight="1" x14ac:dyDescent="0.2">
      <c r="B200" s="348" t="s">
        <v>322</v>
      </c>
      <c r="C200" s="349"/>
      <c r="D200" s="349"/>
      <c r="E200" s="49">
        <v>300</v>
      </c>
    </row>
    <row r="201" spans="2:5" ht="15" customHeight="1" x14ac:dyDescent="0.2">
      <c r="B201" s="348" t="s">
        <v>323</v>
      </c>
      <c r="C201" s="349"/>
      <c r="D201" s="349"/>
      <c r="E201" s="49">
        <v>1800</v>
      </c>
    </row>
    <row r="202" spans="2:5" ht="27.75" customHeight="1" x14ac:dyDescent="0.2">
      <c r="B202" s="348" t="s">
        <v>324</v>
      </c>
      <c r="C202" s="349"/>
      <c r="D202" s="349"/>
      <c r="E202" s="49">
        <v>4800</v>
      </c>
    </row>
    <row r="203" spans="2:5" ht="27.75" customHeight="1" x14ac:dyDescent="0.2">
      <c r="B203" s="348" t="s">
        <v>325</v>
      </c>
      <c r="C203" s="349"/>
      <c r="D203" s="349"/>
      <c r="E203" s="49">
        <v>2800</v>
      </c>
    </row>
    <row r="204" spans="2:5" ht="15" customHeight="1" x14ac:dyDescent="0.2">
      <c r="B204" s="348" t="s">
        <v>648</v>
      </c>
      <c r="C204" s="349"/>
      <c r="D204" s="349"/>
      <c r="E204" s="49">
        <v>200</v>
      </c>
    </row>
    <row r="205" spans="2:5" ht="15" customHeight="1" x14ac:dyDescent="0.2">
      <c r="B205" s="348" t="s">
        <v>1377</v>
      </c>
      <c r="C205" s="349"/>
      <c r="D205" s="349"/>
      <c r="E205" s="49">
        <v>600</v>
      </c>
    </row>
    <row r="206" spans="2:5" ht="27.75" customHeight="1" x14ac:dyDescent="0.2">
      <c r="B206" s="348" t="s">
        <v>649</v>
      </c>
      <c r="C206" s="349"/>
      <c r="D206" s="349"/>
      <c r="E206" s="49">
        <v>9000</v>
      </c>
    </row>
    <row r="207" spans="2:5" ht="15" customHeight="1" x14ac:dyDescent="0.2">
      <c r="B207" s="348" t="s">
        <v>650</v>
      </c>
      <c r="C207" s="349"/>
      <c r="D207" s="349"/>
      <c r="E207" s="49">
        <v>6000</v>
      </c>
    </row>
    <row r="208" spans="2:5" ht="27.75" customHeight="1" x14ac:dyDescent="0.2">
      <c r="B208" s="348" t="s">
        <v>651</v>
      </c>
      <c r="C208" s="349"/>
      <c r="D208" s="349"/>
      <c r="E208" s="49">
        <v>1500</v>
      </c>
    </row>
    <row r="209" spans="2:5" ht="27.75" customHeight="1" x14ac:dyDescent="0.2">
      <c r="B209" s="348" t="s">
        <v>652</v>
      </c>
      <c r="C209" s="349"/>
      <c r="D209" s="349"/>
      <c r="E209" s="49">
        <v>1200</v>
      </c>
    </row>
    <row r="210" spans="2:5" ht="15" customHeight="1" x14ac:dyDescent="0.2">
      <c r="B210" s="348" t="s">
        <v>653</v>
      </c>
      <c r="C210" s="349"/>
      <c r="D210" s="349"/>
      <c r="E210" s="49">
        <v>10626</v>
      </c>
    </row>
    <row r="211" spans="2:5" ht="27.75" customHeight="1" x14ac:dyDescent="0.2">
      <c r="B211" s="348" t="s">
        <v>654</v>
      </c>
      <c r="C211" s="349"/>
      <c r="D211" s="349"/>
      <c r="E211" s="49">
        <v>1900</v>
      </c>
    </row>
    <row r="212" spans="2:5" ht="27.75" customHeight="1" x14ac:dyDescent="0.2">
      <c r="B212" s="348" t="s">
        <v>327</v>
      </c>
      <c r="C212" s="349"/>
      <c r="D212" s="349"/>
      <c r="E212" s="49">
        <v>5000</v>
      </c>
    </row>
    <row r="213" spans="2:5" ht="27.75" customHeight="1" x14ac:dyDescent="0.2">
      <c r="B213" s="348" t="s">
        <v>655</v>
      </c>
      <c r="C213" s="349"/>
      <c r="D213" s="349"/>
      <c r="E213" s="49">
        <v>25000</v>
      </c>
    </row>
    <row r="214" spans="2:5" ht="27.75" customHeight="1" x14ac:dyDescent="0.2">
      <c r="B214" s="348" t="s">
        <v>656</v>
      </c>
      <c r="C214" s="349"/>
      <c r="D214" s="349"/>
      <c r="E214" s="49">
        <v>3500</v>
      </c>
    </row>
    <row r="215" spans="2:5" ht="27.75" customHeight="1" x14ac:dyDescent="0.2">
      <c r="B215" s="348" t="s">
        <v>657</v>
      </c>
      <c r="C215" s="349"/>
      <c r="D215" s="349"/>
      <c r="E215" s="49">
        <v>1500</v>
      </c>
    </row>
    <row r="216" spans="2:5" ht="15" customHeight="1" x14ac:dyDescent="0.2">
      <c r="B216" s="348" t="s">
        <v>328</v>
      </c>
      <c r="C216" s="349"/>
      <c r="D216" s="349"/>
      <c r="E216" s="49">
        <v>2700</v>
      </c>
    </row>
    <row r="217" spans="2:5" x14ac:dyDescent="0.2">
      <c r="B217" s="12"/>
      <c r="C217" s="12"/>
      <c r="D217" s="2"/>
      <c r="E217" s="13"/>
    </row>
    <row r="218" spans="2:5" ht="30" customHeight="1" thickBot="1" x14ac:dyDescent="0.25">
      <c r="B218" s="33" t="s">
        <v>13</v>
      </c>
      <c r="C218" s="33" t="s">
        <v>14</v>
      </c>
      <c r="D218" s="34" t="s">
        <v>15</v>
      </c>
      <c r="E218" s="35" t="s">
        <v>16</v>
      </c>
    </row>
    <row r="219" spans="2:5" ht="21" customHeight="1" thickTop="1" x14ac:dyDescent="0.2">
      <c r="B219" s="36" t="s">
        <v>786</v>
      </c>
      <c r="C219" s="37"/>
      <c r="D219" s="38" t="s">
        <v>339</v>
      </c>
      <c r="E219" s="39">
        <f>SUM(E220:E222)</f>
        <v>6000</v>
      </c>
    </row>
    <row r="220" spans="2:5" ht="15" customHeight="1" x14ac:dyDescent="0.2">
      <c r="B220" s="32"/>
      <c r="C220" s="31" t="s">
        <v>645</v>
      </c>
      <c r="D220" s="40" t="s">
        <v>536</v>
      </c>
      <c r="E220" s="41">
        <v>700</v>
      </c>
    </row>
    <row r="221" spans="2:5" ht="15" customHeight="1" x14ac:dyDescent="0.2">
      <c r="B221" s="32"/>
      <c r="C221" s="31" t="s">
        <v>570</v>
      </c>
      <c r="D221" s="40" t="s">
        <v>571</v>
      </c>
      <c r="E221" s="41">
        <v>4500</v>
      </c>
    </row>
    <row r="222" spans="2:5" ht="15" customHeight="1" x14ac:dyDescent="0.2">
      <c r="B222" s="32"/>
      <c r="C222" s="31" t="s">
        <v>598</v>
      </c>
      <c r="D222" s="40" t="s">
        <v>599</v>
      </c>
      <c r="E222" s="41">
        <v>800</v>
      </c>
    </row>
    <row r="223" spans="2:5" ht="15" customHeight="1" x14ac:dyDescent="0.2">
      <c r="B223" s="354" t="s">
        <v>340</v>
      </c>
      <c r="C223" s="351"/>
      <c r="D223" s="351"/>
      <c r="E223" s="50">
        <v>800</v>
      </c>
    </row>
    <row r="224" spans="2:5" ht="15" customHeight="1" x14ac:dyDescent="0.2">
      <c r="B224" s="348" t="s">
        <v>341</v>
      </c>
      <c r="C224" s="349"/>
      <c r="D224" s="349"/>
      <c r="E224" s="49">
        <v>700</v>
      </c>
    </row>
    <row r="225" spans="2:5" ht="27.75" customHeight="1" x14ac:dyDescent="0.2">
      <c r="B225" s="348" t="s">
        <v>658</v>
      </c>
      <c r="C225" s="349"/>
      <c r="D225" s="349"/>
      <c r="E225" s="49">
        <v>3500</v>
      </c>
    </row>
    <row r="226" spans="2:5" ht="15" customHeight="1" x14ac:dyDescent="0.2">
      <c r="B226" s="348" t="s">
        <v>659</v>
      </c>
      <c r="C226" s="349"/>
      <c r="D226" s="349"/>
      <c r="E226" s="49">
        <v>1000</v>
      </c>
    </row>
    <row r="227" spans="2:5" x14ac:dyDescent="0.2">
      <c r="B227" s="12"/>
      <c r="C227" s="12"/>
      <c r="D227" s="2"/>
      <c r="E227" s="13"/>
    </row>
    <row r="228" spans="2:5" ht="30" customHeight="1" thickBot="1" x14ac:dyDescent="0.25">
      <c r="B228" s="33" t="s">
        <v>13</v>
      </c>
      <c r="C228" s="33" t="s">
        <v>14</v>
      </c>
      <c r="D228" s="34" t="s">
        <v>15</v>
      </c>
      <c r="E228" s="35" t="s">
        <v>16</v>
      </c>
    </row>
    <row r="229" spans="2:5" ht="21" customHeight="1" thickTop="1" x14ac:dyDescent="0.2">
      <c r="B229" s="36" t="s">
        <v>791</v>
      </c>
      <c r="C229" s="37"/>
      <c r="D229" s="38" t="s">
        <v>371</v>
      </c>
      <c r="E229" s="39">
        <f>SUM(E230:E230)</f>
        <v>51000</v>
      </c>
    </row>
    <row r="230" spans="2:5" ht="15" customHeight="1" x14ac:dyDescent="0.2">
      <c r="B230" s="32"/>
      <c r="C230" s="31" t="s">
        <v>582</v>
      </c>
      <c r="D230" s="40" t="s">
        <v>583</v>
      </c>
      <c r="E230" s="41">
        <v>51000</v>
      </c>
    </row>
    <row r="231" spans="2:5" ht="15" customHeight="1" x14ac:dyDescent="0.2">
      <c r="B231" s="346" t="s">
        <v>660</v>
      </c>
      <c r="C231" s="347"/>
      <c r="D231" s="347"/>
      <c r="E231" s="50">
        <v>20000</v>
      </c>
    </row>
    <row r="232" spans="2:5" ht="15" customHeight="1" x14ac:dyDescent="0.2">
      <c r="B232" s="348" t="s">
        <v>661</v>
      </c>
      <c r="C232" s="349"/>
      <c r="D232" s="349"/>
      <c r="E232" s="49">
        <v>15000</v>
      </c>
    </row>
    <row r="233" spans="2:5" ht="27.75" customHeight="1" x14ac:dyDescent="0.2">
      <c r="B233" s="348" t="s">
        <v>662</v>
      </c>
      <c r="C233" s="349"/>
      <c r="D233" s="349"/>
      <c r="E233" s="49">
        <v>16000</v>
      </c>
    </row>
    <row r="234" spans="2:5" x14ac:dyDescent="0.2">
      <c r="B234" s="12"/>
      <c r="C234" s="12"/>
      <c r="D234" s="2"/>
      <c r="E234" s="13"/>
    </row>
    <row r="235" spans="2:5" ht="30" customHeight="1" thickBot="1" x14ac:dyDescent="0.25">
      <c r="B235" s="33" t="s">
        <v>13</v>
      </c>
      <c r="C235" s="33" t="s">
        <v>14</v>
      </c>
      <c r="D235" s="34" t="s">
        <v>15</v>
      </c>
      <c r="E235" s="35" t="s">
        <v>16</v>
      </c>
    </row>
    <row r="236" spans="2:5" ht="21" customHeight="1" thickTop="1" x14ac:dyDescent="0.2">
      <c r="B236" s="36" t="s">
        <v>731</v>
      </c>
      <c r="C236" s="37"/>
      <c r="D236" s="38" t="s">
        <v>52</v>
      </c>
      <c r="E236" s="39">
        <f>SUM(E237:E240)</f>
        <v>37011</v>
      </c>
    </row>
    <row r="237" spans="2:5" ht="15" customHeight="1" x14ac:dyDescent="0.2">
      <c r="B237" s="32"/>
      <c r="C237" s="31" t="s">
        <v>570</v>
      </c>
      <c r="D237" s="40" t="s">
        <v>571</v>
      </c>
      <c r="E237" s="41">
        <v>30433</v>
      </c>
    </row>
    <row r="238" spans="2:5" ht="15" customHeight="1" x14ac:dyDescent="0.2">
      <c r="B238" s="32"/>
      <c r="C238" s="31" t="s">
        <v>598</v>
      </c>
      <c r="D238" s="40" t="s">
        <v>599</v>
      </c>
      <c r="E238" s="41">
        <v>878</v>
      </c>
    </row>
    <row r="239" spans="2:5" ht="15" customHeight="1" x14ac:dyDescent="0.2">
      <c r="B239" s="32"/>
      <c r="C239" s="31" t="s">
        <v>572</v>
      </c>
      <c r="D239" s="40" t="s">
        <v>573</v>
      </c>
      <c r="E239" s="41">
        <v>1500</v>
      </c>
    </row>
    <row r="240" spans="2:5" ht="15" customHeight="1" x14ac:dyDescent="0.2">
      <c r="B240" s="32"/>
      <c r="C240" s="31" t="s">
        <v>582</v>
      </c>
      <c r="D240" s="40" t="s">
        <v>583</v>
      </c>
      <c r="E240" s="41">
        <v>4200</v>
      </c>
    </row>
    <row r="241" spans="2:5" ht="15" customHeight="1" x14ac:dyDescent="0.2">
      <c r="B241" s="346" t="s">
        <v>663</v>
      </c>
      <c r="C241" s="347"/>
      <c r="D241" s="347"/>
      <c r="E241" s="50">
        <v>1500</v>
      </c>
    </row>
    <row r="242" spans="2:5" ht="15" customHeight="1" x14ac:dyDescent="0.2">
      <c r="B242" s="348" t="s">
        <v>126</v>
      </c>
      <c r="C242" s="349"/>
      <c r="D242" s="349"/>
      <c r="E242" s="49">
        <v>4200</v>
      </c>
    </row>
    <row r="243" spans="2:5" ht="15" customHeight="1" x14ac:dyDescent="0.2">
      <c r="B243" s="348" t="s">
        <v>664</v>
      </c>
      <c r="C243" s="349"/>
      <c r="D243" s="349"/>
      <c r="E243" s="49">
        <v>20000</v>
      </c>
    </row>
    <row r="244" spans="2:5" ht="27.75" customHeight="1" x14ac:dyDescent="0.2">
      <c r="B244" s="348" t="s">
        <v>401</v>
      </c>
      <c r="C244" s="349"/>
      <c r="D244" s="349"/>
      <c r="E244" s="49">
        <v>11311</v>
      </c>
    </row>
    <row r="245" spans="2:5" x14ac:dyDescent="0.2">
      <c r="B245" s="12"/>
      <c r="C245" s="12"/>
      <c r="D245" s="2"/>
      <c r="E245" s="13"/>
    </row>
    <row r="246" spans="2:5" ht="30" customHeight="1" thickBot="1" x14ac:dyDescent="0.25">
      <c r="B246" s="33" t="s">
        <v>13</v>
      </c>
      <c r="C246" s="33" t="s">
        <v>14</v>
      </c>
      <c r="D246" s="34" t="s">
        <v>15</v>
      </c>
      <c r="E246" s="35" t="s">
        <v>16</v>
      </c>
    </row>
    <row r="247" spans="2:5" ht="21" customHeight="1" thickTop="1" x14ac:dyDescent="0.2">
      <c r="B247" s="36" t="s">
        <v>792</v>
      </c>
      <c r="C247" s="37"/>
      <c r="D247" s="38" t="s">
        <v>402</v>
      </c>
      <c r="E247" s="39">
        <f>SUM(E248:E248)</f>
        <v>507700</v>
      </c>
    </row>
    <row r="248" spans="2:5" ht="27.75" customHeight="1" x14ac:dyDescent="0.2">
      <c r="B248" s="32"/>
      <c r="C248" s="31" t="s">
        <v>665</v>
      </c>
      <c r="D248" s="40" t="s">
        <v>666</v>
      </c>
      <c r="E248" s="41">
        <v>507700</v>
      </c>
    </row>
    <row r="249" spans="2:5" ht="15" customHeight="1" x14ac:dyDescent="0.2">
      <c r="B249" s="346" t="s">
        <v>403</v>
      </c>
      <c r="C249" s="347"/>
      <c r="D249" s="347"/>
      <c r="E249" s="50">
        <v>507700</v>
      </c>
    </row>
    <row r="250" spans="2:5" x14ac:dyDescent="0.2">
      <c r="B250" s="12"/>
      <c r="C250" s="12"/>
      <c r="D250" s="2"/>
      <c r="E250" s="13"/>
    </row>
    <row r="251" spans="2:5" ht="30" customHeight="1" thickBot="1" x14ac:dyDescent="0.25">
      <c r="B251" s="33" t="s">
        <v>13</v>
      </c>
      <c r="C251" s="33" t="s">
        <v>14</v>
      </c>
      <c r="D251" s="34" t="s">
        <v>15</v>
      </c>
      <c r="E251" s="35" t="s">
        <v>16</v>
      </c>
    </row>
    <row r="252" spans="2:5" ht="21" customHeight="1" thickTop="1" x14ac:dyDescent="0.2">
      <c r="B252" s="36" t="s">
        <v>798</v>
      </c>
      <c r="C252" s="37"/>
      <c r="D252" s="38" t="s">
        <v>416</v>
      </c>
      <c r="E252" s="39">
        <f>SUM(E253:E253)</f>
        <v>4000</v>
      </c>
    </row>
    <row r="253" spans="2:5" ht="15" customHeight="1" x14ac:dyDescent="0.2">
      <c r="B253" s="32"/>
      <c r="C253" s="31" t="s">
        <v>667</v>
      </c>
      <c r="D253" s="40" t="s">
        <v>668</v>
      </c>
      <c r="E253" s="41">
        <v>4000</v>
      </c>
    </row>
    <row r="254" spans="2:5" ht="15" customHeight="1" x14ac:dyDescent="0.2">
      <c r="B254" s="346" t="s">
        <v>669</v>
      </c>
      <c r="C254" s="347"/>
      <c r="D254" s="347"/>
      <c r="E254" s="50">
        <v>4000</v>
      </c>
    </row>
    <row r="255" spans="2:5" x14ac:dyDescent="0.2">
      <c r="B255" s="12"/>
      <c r="C255" s="12"/>
      <c r="D255" s="2"/>
      <c r="E255" s="13"/>
    </row>
    <row r="256" spans="2:5" ht="30" customHeight="1" thickBot="1" x14ac:dyDescent="0.25">
      <c r="B256" s="33" t="s">
        <v>13</v>
      </c>
      <c r="C256" s="33" t="s">
        <v>14</v>
      </c>
      <c r="D256" s="34" t="s">
        <v>15</v>
      </c>
      <c r="E256" s="35" t="s">
        <v>16</v>
      </c>
    </row>
    <row r="257" spans="2:5" ht="21" customHeight="1" thickTop="1" x14ac:dyDescent="0.2">
      <c r="B257" s="36" t="s">
        <v>799</v>
      </c>
      <c r="C257" s="37"/>
      <c r="D257" s="38" t="s">
        <v>418</v>
      </c>
      <c r="E257" s="39">
        <f>SUM(E258:E258)</f>
        <v>800</v>
      </c>
    </row>
    <row r="258" spans="2:5" ht="15" customHeight="1" x14ac:dyDescent="0.2">
      <c r="B258" s="32"/>
      <c r="C258" s="31" t="s">
        <v>570</v>
      </c>
      <c r="D258" s="40" t="s">
        <v>571</v>
      </c>
      <c r="E258" s="41">
        <v>800</v>
      </c>
    </row>
    <row r="259" spans="2:5" ht="15" customHeight="1" x14ac:dyDescent="0.2">
      <c r="B259" s="346" t="s">
        <v>670</v>
      </c>
      <c r="C259" s="347"/>
      <c r="D259" s="347"/>
      <c r="E259" s="50">
        <v>500</v>
      </c>
    </row>
    <row r="260" spans="2:5" ht="15" customHeight="1" x14ac:dyDescent="0.2">
      <c r="B260" s="348" t="s">
        <v>671</v>
      </c>
      <c r="C260" s="349"/>
      <c r="D260" s="349"/>
      <c r="E260" s="49">
        <v>300</v>
      </c>
    </row>
    <row r="261" spans="2:5" s="67" customFormat="1" x14ac:dyDescent="0.2">
      <c r="B261" s="72"/>
      <c r="C261" s="72"/>
      <c r="D261" s="72"/>
      <c r="E261" s="73"/>
    </row>
    <row r="262" spans="2:5" s="67" customFormat="1" x14ac:dyDescent="0.2">
      <c r="B262" s="72"/>
      <c r="C262" s="72"/>
      <c r="D262" s="72"/>
      <c r="E262" s="73"/>
    </row>
    <row r="263" spans="2:5" s="67" customFormat="1" x14ac:dyDescent="0.2">
      <c r="B263" s="72"/>
      <c r="C263" s="72"/>
      <c r="D263" s="72"/>
      <c r="E263" s="73"/>
    </row>
    <row r="264" spans="2:5" s="67" customFormat="1" ht="15" customHeight="1" x14ac:dyDescent="0.2">
      <c r="B264" s="68" t="s">
        <v>870</v>
      </c>
      <c r="C264" s="69"/>
      <c r="D264" s="69"/>
      <c r="E264" s="70"/>
    </row>
    <row r="265" spans="2:5" s="67" customFormat="1" x14ac:dyDescent="0.2">
      <c r="B265" s="72"/>
      <c r="C265" s="72"/>
      <c r="D265" s="72"/>
      <c r="E265" s="73"/>
    </row>
    <row r="266" spans="2:5" x14ac:dyDescent="0.2">
      <c r="B266" s="12"/>
      <c r="C266" s="12"/>
      <c r="D266" s="2"/>
      <c r="E266" s="13"/>
    </row>
    <row r="267" spans="2:5" ht="30" customHeight="1" thickBot="1" x14ac:dyDescent="0.25">
      <c r="B267" s="33" t="s">
        <v>13</v>
      </c>
      <c r="C267" s="33" t="s">
        <v>14</v>
      </c>
      <c r="D267" s="34" t="s">
        <v>15</v>
      </c>
      <c r="E267" s="35" t="s">
        <v>16</v>
      </c>
    </row>
    <row r="268" spans="2:5" ht="21" customHeight="1" thickTop="1" x14ac:dyDescent="0.2">
      <c r="B268" s="36" t="s">
        <v>803</v>
      </c>
      <c r="C268" s="37"/>
      <c r="D268" s="38" t="s">
        <v>435</v>
      </c>
      <c r="E268" s="39">
        <f>SUM(E269:E269)</f>
        <v>800</v>
      </c>
    </row>
    <row r="269" spans="2:5" ht="15" customHeight="1" x14ac:dyDescent="0.2">
      <c r="B269" s="32"/>
      <c r="C269" s="31" t="s">
        <v>565</v>
      </c>
      <c r="D269" s="40" t="s">
        <v>566</v>
      </c>
      <c r="E269" s="41">
        <v>800</v>
      </c>
    </row>
    <row r="270" spans="2:5" ht="27.75" customHeight="1" x14ac:dyDescent="0.2">
      <c r="B270" s="346" t="s">
        <v>672</v>
      </c>
      <c r="C270" s="347"/>
      <c r="D270" s="347"/>
      <c r="E270" s="50">
        <v>800</v>
      </c>
    </row>
    <row r="271" spans="2:5" x14ac:dyDescent="0.2">
      <c r="B271" s="12"/>
      <c r="C271" s="12"/>
      <c r="D271" s="2"/>
      <c r="E271" s="13"/>
    </row>
    <row r="272" spans="2:5" ht="30" customHeight="1" thickBot="1" x14ac:dyDescent="0.25">
      <c r="B272" s="33" t="s">
        <v>13</v>
      </c>
      <c r="C272" s="33" t="s">
        <v>14</v>
      </c>
      <c r="D272" s="34" t="s">
        <v>15</v>
      </c>
      <c r="E272" s="35" t="s">
        <v>16</v>
      </c>
    </row>
    <row r="273" spans="2:5" ht="21" customHeight="1" thickTop="1" x14ac:dyDescent="0.2">
      <c r="B273" s="36" t="s">
        <v>809</v>
      </c>
      <c r="C273" s="37"/>
      <c r="D273" s="38" t="s">
        <v>449</v>
      </c>
      <c r="E273" s="39">
        <f>SUM(E274:E274)</f>
        <v>25700</v>
      </c>
    </row>
    <row r="274" spans="2:5" ht="15" customHeight="1" x14ac:dyDescent="0.2">
      <c r="B274" s="32"/>
      <c r="C274" s="31" t="s">
        <v>570</v>
      </c>
      <c r="D274" s="40" t="s">
        <v>571</v>
      </c>
      <c r="E274" s="41">
        <v>25700</v>
      </c>
    </row>
    <row r="275" spans="2:5" ht="15" customHeight="1" x14ac:dyDescent="0.2">
      <c r="B275" s="346" t="s">
        <v>673</v>
      </c>
      <c r="C275" s="347"/>
      <c r="D275" s="347"/>
      <c r="E275" s="50">
        <v>16500</v>
      </c>
    </row>
    <row r="276" spans="2:5" ht="27.75" customHeight="1" x14ac:dyDescent="0.2">
      <c r="B276" s="348" t="s">
        <v>674</v>
      </c>
      <c r="C276" s="349"/>
      <c r="D276" s="349"/>
      <c r="E276" s="49">
        <v>9200</v>
      </c>
    </row>
    <row r="277" spans="2:5" x14ac:dyDescent="0.2">
      <c r="B277" s="12"/>
      <c r="C277" s="12"/>
      <c r="D277" s="2"/>
      <c r="E277" s="13"/>
    </row>
    <row r="278" spans="2:5" ht="30" customHeight="1" thickBot="1" x14ac:dyDescent="0.25">
      <c r="B278" s="33" t="s">
        <v>13</v>
      </c>
      <c r="C278" s="33" t="s">
        <v>14</v>
      </c>
      <c r="D278" s="34" t="s">
        <v>15</v>
      </c>
      <c r="E278" s="35" t="s">
        <v>16</v>
      </c>
    </row>
    <row r="279" spans="2:5" ht="21" customHeight="1" thickTop="1" x14ac:dyDescent="0.2">
      <c r="B279" s="36" t="s">
        <v>848</v>
      </c>
      <c r="C279" s="37"/>
      <c r="D279" s="38" t="s">
        <v>675</v>
      </c>
      <c r="E279" s="39">
        <f>SUM(E280:E280)</f>
        <v>2000</v>
      </c>
    </row>
    <row r="280" spans="2:5" ht="15" customHeight="1" x14ac:dyDescent="0.2">
      <c r="B280" s="32"/>
      <c r="C280" s="31" t="s">
        <v>570</v>
      </c>
      <c r="D280" s="40" t="s">
        <v>571</v>
      </c>
      <c r="E280" s="41">
        <v>2000</v>
      </c>
    </row>
    <row r="281" spans="2:5" ht="15" customHeight="1" x14ac:dyDescent="0.2">
      <c r="B281" s="346" t="s">
        <v>676</v>
      </c>
      <c r="C281" s="347"/>
      <c r="D281" s="347"/>
      <c r="E281" s="50">
        <v>2000</v>
      </c>
    </row>
    <row r="282" spans="2:5" x14ac:dyDescent="0.2">
      <c r="B282" s="12"/>
      <c r="C282" s="12"/>
      <c r="D282" s="2"/>
      <c r="E282" s="13"/>
    </row>
    <row r="283" spans="2:5" ht="30" customHeight="1" thickBot="1" x14ac:dyDescent="0.25">
      <c r="B283" s="33" t="s">
        <v>13</v>
      </c>
      <c r="C283" s="33" t="s">
        <v>14</v>
      </c>
      <c r="D283" s="34" t="s">
        <v>15</v>
      </c>
      <c r="E283" s="35" t="s">
        <v>16</v>
      </c>
    </row>
    <row r="284" spans="2:5" ht="29.25" customHeight="1" thickTop="1" x14ac:dyDescent="0.2">
      <c r="B284" s="36" t="s">
        <v>735</v>
      </c>
      <c r="C284" s="37"/>
      <c r="D284" s="38" t="s">
        <v>826</v>
      </c>
      <c r="E284" s="39">
        <f>SUM(E285:E286)</f>
        <v>25955</v>
      </c>
    </row>
    <row r="285" spans="2:5" ht="15" customHeight="1" x14ac:dyDescent="0.2">
      <c r="B285" s="32"/>
      <c r="C285" s="31" t="s">
        <v>570</v>
      </c>
      <c r="D285" s="40" t="s">
        <v>571</v>
      </c>
      <c r="E285" s="41">
        <v>25500</v>
      </c>
    </row>
    <row r="286" spans="2:5" ht="15" customHeight="1" x14ac:dyDescent="0.2">
      <c r="B286" s="32"/>
      <c r="C286" s="31" t="s">
        <v>565</v>
      </c>
      <c r="D286" s="40" t="s">
        <v>566</v>
      </c>
      <c r="E286" s="41">
        <v>455</v>
      </c>
    </row>
    <row r="287" spans="2:5" ht="15" customHeight="1" x14ac:dyDescent="0.2">
      <c r="B287" s="346" t="s">
        <v>677</v>
      </c>
      <c r="C287" s="347"/>
      <c r="D287" s="347"/>
      <c r="E287" s="50">
        <v>3000</v>
      </c>
    </row>
    <row r="288" spans="2:5" ht="15" customHeight="1" x14ac:dyDescent="0.2">
      <c r="B288" s="348" t="s">
        <v>678</v>
      </c>
      <c r="C288" s="349"/>
      <c r="D288" s="349"/>
      <c r="E288" s="49">
        <v>500</v>
      </c>
    </row>
    <row r="289" spans="2:5" ht="27.75" customHeight="1" x14ac:dyDescent="0.2">
      <c r="B289" s="348" t="s">
        <v>679</v>
      </c>
      <c r="C289" s="349"/>
      <c r="D289" s="349"/>
      <c r="E289" s="49">
        <v>20300</v>
      </c>
    </row>
    <row r="290" spans="2:5" ht="27.75" customHeight="1" x14ac:dyDescent="0.2">
      <c r="B290" s="348" t="s">
        <v>680</v>
      </c>
      <c r="C290" s="349"/>
      <c r="D290" s="349"/>
      <c r="E290" s="49">
        <v>100</v>
      </c>
    </row>
    <row r="291" spans="2:5" ht="27.75" customHeight="1" x14ac:dyDescent="0.2">
      <c r="B291" s="348" t="s">
        <v>681</v>
      </c>
      <c r="C291" s="349"/>
      <c r="D291" s="349"/>
      <c r="E291" s="49">
        <v>1200</v>
      </c>
    </row>
    <row r="292" spans="2:5" ht="27.75" customHeight="1" x14ac:dyDescent="0.2">
      <c r="B292" s="348" t="s">
        <v>682</v>
      </c>
      <c r="C292" s="349"/>
      <c r="D292" s="349"/>
      <c r="E292" s="49">
        <v>500</v>
      </c>
    </row>
    <row r="293" spans="2:5" ht="27.75" customHeight="1" x14ac:dyDescent="0.2">
      <c r="B293" s="348" t="s">
        <v>683</v>
      </c>
      <c r="C293" s="349"/>
      <c r="D293" s="349"/>
      <c r="E293" s="49">
        <v>355</v>
      </c>
    </row>
    <row r="294" spans="2:5" x14ac:dyDescent="0.2">
      <c r="B294" s="12"/>
      <c r="C294" s="12"/>
      <c r="D294" s="2"/>
      <c r="E294" s="13"/>
    </row>
    <row r="295" spans="2:5" ht="30" customHeight="1" thickBot="1" x14ac:dyDescent="0.25">
      <c r="B295" s="33" t="s">
        <v>13</v>
      </c>
      <c r="C295" s="33" t="s">
        <v>14</v>
      </c>
      <c r="D295" s="34" t="s">
        <v>15</v>
      </c>
      <c r="E295" s="35" t="s">
        <v>16</v>
      </c>
    </row>
    <row r="296" spans="2:5" ht="21" customHeight="1" thickTop="1" x14ac:dyDescent="0.2">
      <c r="B296" s="36" t="s">
        <v>849</v>
      </c>
      <c r="C296" s="37"/>
      <c r="D296" s="38" t="s">
        <v>684</v>
      </c>
      <c r="E296" s="39">
        <f>SUM(E297:E297)</f>
        <v>3000</v>
      </c>
    </row>
    <row r="297" spans="2:5" ht="15" customHeight="1" x14ac:dyDescent="0.2">
      <c r="B297" s="32"/>
      <c r="C297" s="31" t="s">
        <v>570</v>
      </c>
      <c r="D297" s="40" t="s">
        <v>571</v>
      </c>
      <c r="E297" s="41">
        <v>3000</v>
      </c>
    </row>
    <row r="298" spans="2:5" ht="15" customHeight="1" x14ac:dyDescent="0.2">
      <c r="B298" s="346" t="s">
        <v>685</v>
      </c>
      <c r="C298" s="347"/>
      <c r="D298" s="347"/>
      <c r="E298" s="50">
        <v>3000</v>
      </c>
    </row>
    <row r="299" spans="2:5" s="67" customFormat="1" x14ac:dyDescent="0.2">
      <c r="B299" s="72"/>
      <c r="C299" s="72"/>
      <c r="D299" s="72"/>
      <c r="E299" s="73"/>
    </row>
    <row r="300" spans="2:5" s="67" customFormat="1" x14ac:dyDescent="0.2">
      <c r="B300" s="72"/>
      <c r="C300" s="72"/>
      <c r="D300" s="72"/>
      <c r="E300" s="73"/>
    </row>
    <row r="301" spans="2:5" s="67" customFormat="1" x14ac:dyDescent="0.2">
      <c r="B301" s="72"/>
      <c r="C301" s="72"/>
      <c r="D301" s="72"/>
      <c r="E301" s="73"/>
    </row>
    <row r="302" spans="2:5" s="67" customFormat="1" ht="15" customHeight="1" x14ac:dyDescent="0.2">
      <c r="B302" s="68" t="s">
        <v>871</v>
      </c>
      <c r="C302" s="69"/>
      <c r="D302" s="69"/>
      <c r="E302" s="70"/>
    </row>
    <row r="303" spans="2:5" s="67" customFormat="1" x14ac:dyDescent="0.2">
      <c r="B303" s="72"/>
      <c r="C303" s="72"/>
      <c r="D303" s="72"/>
      <c r="E303" s="73"/>
    </row>
    <row r="304" spans="2:5" x14ac:dyDescent="0.2">
      <c r="B304" s="12"/>
      <c r="C304" s="12"/>
      <c r="D304" s="2"/>
      <c r="E304" s="13"/>
    </row>
    <row r="305" spans="2:5" ht="30" customHeight="1" thickBot="1" x14ac:dyDescent="0.25">
      <c r="B305" s="33" t="s">
        <v>13</v>
      </c>
      <c r="C305" s="33" t="s">
        <v>14</v>
      </c>
      <c r="D305" s="34" t="s">
        <v>15</v>
      </c>
      <c r="E305" s="35" t="s">
        <v>16</v>
      </c>
    </row>
    <row r="306" spans="2:5" ht="21" customHeight="1" thickTop="1" x14ac:dyDescent="0.2">
      <c r="B306" s="36" t="s">
        <v>349</v>
      </c>
      <c r="C306" s="37"/>
      <c r="D306" s="38" t="s">
        <v>468</v>
      </c>
      <c r="E306" s="39">
        <f>SUM(E307:E307)</f>
        <v>10800</v>
      </c>
    </row>
    <row r="307" spans="2:5" ht="15" customHeight="1" x14ac:dyDescent="0.2">
      <c r="B307" s="32"/>
      <c r="C307" s="31" t="s">
        <v>598</v>
      </c>
      <c r="D307" s="40" t="s">
        <v>599</v>
      </c>
      <c r="E307" s="41">
        <v>10800</v>
      </c>
    </row>
    <row r="308" spans="2:5" ht="15" customHeight="1" x14ac:dyDescent="0.2">
      <c r="B308" s="346" t="s">
        <v>469</v>
      </c>
      <c r="C308" s="347"/>
      <c r="D308" s="347"/>
      <c r="E308" s="50">
        <v>10800</v>
      </c>
    </row>
    <row r="309" spans="2:5" x14ac:dyDescent="0.2">
      <c r="B309" s="12"/>
      <c r="C309" s="12"/>
      <c r="D309" s="2"/>
      <c r="E309" s="13"/>
    </row>
    <row r="310" spans="2:5" ht="30" customHeight="1" thickBot="1" x14ac:dyDescent="0.25">
      <c r="B310" s="33" t="s">
        <v>13</v>
      </c>
      <c r="C310" s="33" t="s">
        <v>14</v>
      </c>
      <c r="D310" s="34" t="s">
        <v>15</v>
      </c>
      <c r="E310" s="35" t="s">
        <v>16</v>
      </c>
    </row>
    <row r="311" spans="2:5" ht="21" customHeight="1" thickTop="1" x14ac:dyDescent="0.2">
      <c r="B311" s="36" t="s">
        <v>734</v>
      </c>
      <c r="C311" s="37"/>
      <c r="D311" s="38" t="s">
        <v>64</v>
      </c>
      <c r="E311" s="39">
        <f>SUM(E312:E312)</f>
        <v>7225</v>
      </c>
    </row>
    <row r="312" spans="2:5" ht="15" customHeight="1" x14ac:dyDescent="0.2">
      <c r="B312" s="32"/>
      <c r="C312" s="31" t="s">
        <v>582</v>
      </c>
      <c r="D312" s="40" t="s">
        <v>583</v>
      </c>
      <c r="E312" s="41">
        <v>7225</v>
      </c>
    </row>
    <row r="313" spans="2:5" ht="27.75" customHeight="1" x14ac:dyDescent="0.2">
      <c r="B313" s="346" t="s">
        <v>686</v>
      </c>
      <c r="C313" s="347"/>
      <c r="D313" s="347"/>
      <c r="E313" s="50">
        <v>7225</v>
      </c>
    </row>
    <row r="314" spans="2:5" x14ac:dyDescent="0.2">
      <c r="B314" s="12"/>
      <c r="C314" s="12"/>
      <c r="D314" s="2"/>
      <c r="E314" s="13"/>
    </row>
    <row r="315" spans="2:5" ht="30" customHeight="1" thickBot="1" x14ac:dyDescent="0.25">
      <c r="B315" s="33" t="s">
        <v>13</v>
      </c>
      <c r="C315" s="33" t="s">
        <v>14</v>
      </c>
      <c r="D315" s="34" t="s">
        <v>15</v>
      </c>
      <c r="E315" s="35" t="s">
        <v>16</v>
      </c>
    </row>
    <row r="316" spans="2:5" ht="21" customHeight="1" thickTop="1" x14ac:dyDescent="0.2">
      <c r="B316" s="36" t="s">
        <v>813</v>
      </c>
      <c r="C316" s="37"/>
      <c r="D316" s="38" t="s">
        <v>475</v>
      </c>
      <c r="E316" s="39">
        <f>SUM(E317:E318)</f>
        <v>6700</v>
      </c>
    </row>
    <row r="317" spans="2:5" ht="15" customHeight="1" x14ac:dyDescent="0.2">
      <c r="B317" s="32"/>
      <c r="C317" s="31" t="s">
        <v>687</v>
      </c>
      <c r="D317" s="40" t="s">
        <v>688</v>
      </c>
      <c r="E317" s="41">
        <v>1700</v>
      </c>
    </row>
    <row r="318" spans="2:5" ht="15" customHeight="1" x14ac:dyDescent="0.2">
      <c r="B318" s="32"/>
      <c r="C318" s="31" t="s">
        <v>582</v>
      </c>
      <c r="D318" s="40" t="s">
        <v>583</v>
      </c>
      <c r="E318" s="41">
        <v>5000</v>
      </c>
    </row>
    <row r="319" spans="2:5" ht="27.75" customHeight="1" x14ac:dyDescent="0.2">
      <c r="B319" s="346" t="s">
        <v>477</v>
      </c>
      <c r="C319" s="347"/>
      <c r="D319" s="347"/>
      <c r="E319" s="50">
        <v>5000</v>
      </c>
    </row>
    <row r="320" spans="2:5" ht="15" customHeight="1" x14ac:dyDescent="0.2">
      <c r="B320" s="348" t="s">
        <v>689</v>
      </c>
      <c r="C320" s="349"/>
      <c r="D320" s="349"/>
      <c r="E320" s="49">
        <v>1700</v>
      </c>
    </row>
    <row r="321" spans="2:5" x14ac:dyDescent="0.2">
      <c r="B321" s="12"/>
      <c r="C321" s="12"/>
      <c r="D321" s="2"/>
      <c r="E321" s="13"/>
    </row>
    <row r="322" spans="2:5" ht="30" customHeight="1" thickBot="1" x14ac:dyDescent="0.25">
      <c r="B322" s="33" t="s">
        <v>13</v>
      </c>
      <c r="C322" s="33" t="s">
        <v>14</v>
      </c>
      <c r="D322" s="34" t="s">
        <v>15</v>
      </c>
      <c r="E322" s="35" t="s">
        <v>16</v>
      </c>
    </row>
    <row r="323" spans="2:5" ht="21" customHeight="1" thickTop="1" x14ac:dyDescent="0.2">
      <c r="B323" s="36" t="s">
        <v>814</v>
      </c>
      <c r="C323" s="37"/>
      <c r="D323" s="38" t="s">
        <v>479</v>
      </c>
      <c r="E323" s="39">
        <f>SUM(E324:E325)</f>
        <v>6560</v>
      </c>
    </row>
    <row r="324" spans="2:5" ht="15" customHeight="1" x14ac:dyDescent="0.2">
      <c r="B324" s="32"/>
      <c r="C324" s="31" t="s">
        <v>598</v>
      </c>
      <c r="D324" s="40" t="s">
        <v>599</v>
      </c>
      <c r="E324" s="41">
        <v>210</v>
      </c>
    </row>
    <row r="325" spans="2:5" ht="15" customHeight="1" x14ac:dyDescent="0.2">
      <c r="B325" s="32"/>
      <c r="C325" s="31" t="s">
        <v>690</v>
      </c>
      <c r="D325" s="40" t="s">
        <v>691</v>
      </c>
      <c r="E325" s="41">
        <v>6350</v>
      </c>
    </row>
    <row r="326" spans="2:5" ht="15" customHeight="1" x14ac:dyDescent="0.2">
      <c r="B326" s="346" t="s">
        <v>482</v>
      </c>
      <c r="C326" s="347"/>
      <c r="D326" s="347"/>
      <c r="E326" s="50">
        <v>6560</v>
      </c>
    </row>
    <row r="327" spans="2:5" x14ac:dyDescent="0.2">
      <c r="B327" s="12"/>
      <c r="C327" s="12"/>
      <c r="D327" s="2"/>
      <c r="E327" s="13"/>
    </row>
    <row r="328" spans="2:5" ht="30" customHeight="1" thickBot="1" x14ac:dyDescent="0.25">
      <c r="B328" s="33" t="s">
        <v>13</v>
      </c>
      <c r="C328" s="33" t="s">
        <v>14</v>
      </c>
      <c r="D328" s="34" t="s">
        <v>15</v>
      </c>
      <c r="E328" s="35" t="s">
        <v>16</v>
      </c>
    </row>
    <row r="329" spans="2:5" ht="21" customHeight="1" thickTop="1" x14ac:dyDescent="0.2">
      <c r="B329" s="36" t="s">
        <v>175</v>
      </c>
      <c r="C329" s="37"/>
      <c r="D329" s="38" t="s">
        <v>65</v>
      </c>
      <c r="E329" s="39">
        <f>SUM(E330:E332)</f>
        <v>45980</v>
      </c>
    </row>
    <row r="330" spans="2:5" ht="15" customHeight="1" x14ac:dyDescent="0.2">
      <c r="B330" s="32"/>
      <c r="C330" s="31" t="s">
        <v>598</v>
      </c>
      <c r="D330" s="40" t="s">
        <v>599</v>
      </c>
      <c r="E330" s="41">
        <v>5400</v>
      </c>
    </row>
    <row r="331" spans="2:5" ht="15" customHeight="1" x14ac:dyDescent="0.2">
      <c r="B331" s="32"/>
      <c r="C331" s="31" t="s">
        <v>692</v>
      </c>
      <c r="D331" s="40" t="s">
        <v>693</v>
      </c>
      <c r="E331" s="41">
        <v>9600</v>
      </c>
    </row>
    <row r="332" spans="2:5" ht="15" customHeight="1" x14ac:dyDescent="0.2">
      <c r="B332" s="32"/>
      <c r="C332" s="31" t="s">
        <v>690</v>
      </c>
      <c r="D332" s="40" t="s">
        <v>691</v>
      </c>
      <c r="E332" s="41">
        <v>30980</v>
      </c>
    </row>
    <row r="333" spans="2:5" ht="27.75" customHeight="1" x14ac:dyDescent="0.2">
      <c r="B333" s="346" t="s">
        <v>694</v>
      </c>
      <c r="C333" s="347"/>
      <c r="D333" s="347"/>
      <c r="E333" s="50">
        <v>15000</v>
      </c>
    </row>
    <row r="334" spans="2:5" ht="15" customHeight="1" x14ac:dyDescent="0.2">
      <c r="B334" s="348" t="s">
        <v>695</v>
      </c>
      <c r="C334" s="349"/>
      <c r="D334" s="349"/>
      <c r="E334" s="49">
        <v>15000</v>
      </c>
    </row>
    <row r="335" spans="2:5" ht="27.75" customHeight="1" x14ac:dyDescent="0.2">
      <c r="B335" s="348" t="s">
        <v>483</v>
      </c>
      <c r="C335" s="349"/>
      <c r="D335" s="349"/>
      <c r="E335" s="49">
        <v>15980</v>
      </c>
    </row>
    <row r="336" spans="2:5" x14ac:dyDescent="0.2">
      <c r="B336" s="12"/>
      <c r="C336" s="12"/>
      <c r="D336" s="2"/>
      <c r="E336" s="13"/>
    </row>
    <row r="337" spans="2:5" ht="30" customHeight="1" thickBot="1" x14ac:dyDescent="0.25">
      <c r="B337" s="33" t="s">
        <v>13</v>
      </c>
      <c r="C337" s="33" t="s">
        <v>14</v>
      </c>
      <c r="D337" s="34" t="s">
        <v>15</v>
      </c>
      <c r="E337" s="35" t="s">
        <v>16</v>
      </c>
    </row>
    <row r="338" spans="2:5" ht="21" customHeight="1" thickTop="1" x14ac:dyDescent="0.2">
      <c r="B338" s="36" t="s">
        <v>815</v>
      </c>
      <c r="C338" s="37"/>
      <c r="D338" s="38" t="s">
        <v>484</v>
      </c>
      <c r="E338" s="39">
        <f>SUM(E339:E340)</f>
        <v>18000</v>
      </c>
    </row>
    <row r="339" spans="2:5" ht="15" customHeight="1" x14ac:dyDescent="0.2">
      <c r="B339" s="32"/>
      <c r="C339" s="31" t="s">
        <v>598</v>
      </c>
      <c r="D339" s="40" t="s">
        <v>599</v>
      </c>
      <c r="E339" s="41">
        <v>10000</v>
      </c>
    </row>
    <row r="340" spans="2:5" ht="15" customHeight="1" x14ac:dyDescent="0.2">
      <c r="B340" s="32"/>
      <c r="C340" s="31" t="s">
        <v>582</v>
      </c>
      <c r="D340" s="40" t="s">
        <v>583</v>
      </c>
      <c r="E340" s="41">
        <v>8000</v>
      </c>
    </row>
    <row r="341" spans="2:5" ht="15" customHeight="1" x14ac:dyDescent="0.2">
      <c r="B341" s="346" t="s">
        <v>485</v>
      </c>
      <c r="C341" s="347"/>
      <c r="D341" s="347"/>
      <c r="E341" s="50">
        <v>18000</v>
      </c>
    </row>
    <row r="342" spans="2:5" x14ac:dyDescent="0.2">
      <c r="B342" s="12"/>
      <c r="C342" s="12"/>
      <c r="D342" s="2"/>
      <c r="E342" s="13"/>
    </row>
    <row r="343" spans="2:5" ht="30" customHeight="1" thickBot="1" x14ac:dyDescent="0.25">
      <c r="B343" s="33" t="s">
        <v>13</v>
      </c>
      <c r="C343" s="33" t="s">
        <v>14</v>
      </c>
      <c r="D343" s="34" t="s">
        <v>15</v>
      </c>
      <c r="E343" s="35" t="s">
        <v>16</v>
      </c>
    </row>
    <row r="344" spans="2:5" ht="29.25" customHeight="1" thickTop="1" x14ac:dyDescent="0.2">
      <c r="B344" s="36" t="s">
        <v>817</v>
      </c>
      <c r="C344" s="37"/>
      <c r="D344" s="38" t="s">
        <v>488</v>
      </c>
      <c r="E344" s="39">
        <f>SUM(E345:E347)</f>
        <v>43916</v>
      </c>
    </row>
    <row r="345" spans="2:5" ht="15" customHeight="1" x14ac:dyDescent="0.2">
      <c r="B345" s="32"/>
      <c r="C345" s="31" t="s">
        <v>645</v>
      </c>
      <c r="D345" s="40" t="s">
        <v>536</v>
      </c>
      <c r="E345" s="41">
        <v>6950</v>
      </c>
    </row>
    <row r="346" spans="2:5" ht="15" customHeight="1" x14ac:dyDescent="0.2">
      <c r="B346" s="32"/>
      <c r="C346" s="31" t="s">
        <v>570</v>
      </c>
      <c r="D346" s="40" t="s">
        <v>571</v>
      </c>
      <c r="E346" s="41">
        <v>1495</v>
      </c>
    </row>
    <row r="347" spans="2:5" ht="15" customHeight="1" x14ac:dyDescent="0.2">
      <c r="B347" s="32"/>
      <c r="C347" s="31" t="s">
        <v>598</v>
      </c>
      <c r="D347" s="40" t="s">
        <v>599</v>
      </c>
      <c r="E347" s="41">
        <v>35471</v>
      </c>
    </row>
    <row r="348" spans="2:5" ht="15" customHeight="1" x14ac:dyDescent="0.2">
      <c r="B348" s="346" t="s">
        <v>489</v>
      </c>
      <c r="C348" s="347"/>
      <c r="D348" s="347"/>
      <c r="E348" s="50">
        <v>4800</v>
      </c>
    </row>
    <row r="349" spans="2:5" ht="15" customHeight="1" x14ac:dyDescent="0.2">
      <c r="B349" s="348" t="s">
        <v>490</v>
      </c>
      <c r="C349" s="349"/>
      <c r="D349" s="349"/>
      <c r="E349" s="49">
        <v>1700</v>
      </c>
    </row>
    <row r="350" spans="2:5" ht="15" customHeight="1" x14ac:dyDescent="0.2">
      <c r="B350" s="348" t="s">
        <v>491</v>
      </c>
      <c r="C350" s="349"/>
      <c r="D350" s="349"/>
      <c r="E350" s="49">
        <v>37416</v>
      </c>
    </row>
    <row r="351" spans="2:5" s="67" customFormat="1" x14ac:dyDescent="0.2">
      <c r="B351" s="72"/>
      <c r="C351" s="72"/>
      <c r="D351" s="72"/>
      <c r="E351" s="73"/>
    </row>
    <row r="352" spans="2:5" s="67" customFormat="1" x14ac:dyDescent="0.2">
      <c r="B352" s="72"/>
      <c r="C352" s="72"/>
      <c r="D352" s="72"/>
      <c r="E352" s="73"/>
    </row>
    <row r="353" spans="2:5" s="67" customFormat="1" x14ac:dyDescent="0.2">
      <c r="B353" s="72"/>
      <c r="C353" s="72"/>
      <c r="D353" s="72"/>
      <c r="E353" s="73"/>
    </row>
    <row r="354" spans="2:5" s="67" customFormat="1" ht="15" customHeight="1" x14ac:dyDescent="0.2">
      <c r="B354" s="68" t="s">
        <v>872</v>
      </c>
      <c r="C354" s="69"/>
      <c r="D354" s="69"/>
      <c r="E354" s="70"/>
    </row>
    <row r="355" spans="2:5" s="67" customFormat="1" x14ac:dyDescent="0.2">
      <c r="B355" s="72"/>
      <c r="C355" s="72"/>
      <c r="D355" s="72"/>
      <c r="E355" s="73"/>
    </row>
    <row r="356" spans="2:5" x14ac:dyDescent="0.2">
      <c r="B356" s="12"/>
      <c r="C356" s="12"/>
      <c r="D356" s="2"/>
      <c r="E356" s="13"/>
    </row>
    <row r="357" spans="2:5" ht="30" customHeight="1" thickBot="1" x14ac:dyDescent="0.25">
      <c r="B357" s="33" t="s">
        <v>13</v>
      </c>
      <c r="C357" s="33" t="s">
        <v>14</v>
      </c>
      <c r="D357" s="34" t="s">
        <v>15</v>
      </c>
      <c r="E357" s="35" t="s">
        <v>16</v>
      </c>
    </row>
    <row r="358" spans="2:5" ht="21" customHeight="1" thickTop="1" x14ac:dyDescent="0.2">
      <c r="B358" s="36" t="s">
        <v>820</v>
      </c>
      <c r="C358" s="37"/>
      <c r="D358" s="38" t="s">
        <v>494</v>
      </c>
      <c r="E358" s="39">
        <f>SUM(E359:E359)</f>
        <v>50</v>
      </c>
    </row>
    <row r="359" spans="2:5" ht="15" customHeight="1" x14ac:dyDescent="0.2">
      <c r="B359" s="32"/>
      <c r="C359" s="31" t="s">
        <v>612</v>
      </c>
      <c r="D359" s="40" t="s">
        <v>613</v>
      </c>
      <c r="E359" s="41">
        <v>50</v>
      </c>
    </row>
    <row r="360" spans="2:5" ht="15" customHeight="1" x14ac:dyDescent="0.2">
      <c r="B360" s="346" t="s">
        <v>696</v>
      </c>
      <c r="C360" s="347"/>
      <c r="D360" s="347"/>
      <c r="E360" s="50">
        <v>50</v>
      </c>
    </row>
    <row r="361" spans="2:5" x14ac:dyDescent="0.2">
      <c r="B361" s="12"/>
      <c r="C361" s="12"/>
      <c r="D361" s="2"/>
      <c r="E361" s="13"/>
    </row>
    <row r="362" spans="2:5" ht="30" customHeight="1" thickBot="1" x14ac:dyDescent="0.25">
      <c r="B362" s="33" t="s">
        <v>13</v>
      </c>
      <c r="C362" s="33" t="s">
        <v>14</v>
      </c>
      <c r="D362" s="34" t="s">
        <v>15</v>
      </c>
      <c r="E362" s="35" t="s">
        <v>16</v>
      </c>
    </row>
    <row r="363" spans="2:5" ht="21" customHeight="1" thickTop="1" x14ac:dyDescent="0.2">
      <c r="B363" s="36" t="s">
        <v>733</v>
      </c>
      <c r="C363" s="37"/>
      <c r="D363" s="38" t="s">
        <v>68</v>
      </c>
      <c r="E363" s="39">
        <f>SUM(E364:E369)</f>
        <v>29121</v>
      </c>
    </row>
    <row r="364" spans="2:5" ht="15" customHeight="1" x14ac:dyDescent="0.2">
      <c r="B364" s="32"/>
      <c r="C364" s="31" t="s">
        <v>645</v>
      </c>
      <c r="D364" s="40" t="s">
        <v>536</v>
      </c>
      <c r="E364" s="41">
        <v>2150</v>
      </c>
    </row>
    <row r="365" spans="2:5" ht="15" customHeight="1" x14ac:dyDescent="0.2">
      <c r="B365" s="32"/>
      <c r="C365" s="31" t="s">
        <v>687</v>
      </c>
      <c r="D365" s="40" t="s">
        <v>688</v>
      </c>
      <c r="E365" s="41">
        <v>616</v>
      </c>
    </row>
    <row r="366" spans="2:5" ht="15" customHeight="1" x14ac:dyDescent="0.2">
      <c r="B366" s="32"/>
      <c r="C366" s="31" t="s">
        <v>570</v>
      </c>
      <c r="D366" s="40" t="s">
        <v>571</v>
      </c>
      <c r="E366" s="41">
        <v>21595</v>
      </c>
    </row>
    <row r="367" spans="2:5" ht="15" customHeight="1" x14ac:dyDescent="0.2">
      <c r="B367" s="32"/>
      <c r="C367" s="31" t="s">
        <v>598</v>
      </c>
      <c r="D367" s="40" t="s">
        <v>599</v>
      </c>
      <c r="E367" s="41">
        <v>180</v>
      </c>
    </row>
    <row r="368" spans="2:5" ht="15" customHeight="1" x14ac:dyDescent="0.2">
      <c r="B368" s="32"/>
      <c r="C368" s="31" t="s">
        <v>692</v>
      </c>
      <c r="D368" s="40" t="s">
        <v>693</v>
      </c>
      <c r="E368" s="41">
        <v>3200</v>
      </c>
    </row>
    <row r="369" spans="2:5" ht="15" customHeight="1" x14ac:dyDescent="0.2">
      <c r="B369" s="32"/>
      <c r="C369" s="31" t="s">
        <v>612</v>
      </c>
      <c r="D369" s="40" t="s">
        <v>613</v>
      </c>
      <c r="E369" s="41">
        <v>1380</v>
      </c>
    </row>
    <row r="370" spans="2:5" ht="15" customHeight="1" x14ac:dyDescent="0.2">
      <c r="B370" s="346" t="s">
        <v>697</v>
      </c>
      <c r="C370" s="347"/>
      <c r="D370" s="347"/>
      <c r="E370" s="50">
        <v>1000</v>
      </c>
    </row>
    <row r="371" spans="2:5" ht="15" customHeight="1" x14ac:dyDescent="0.2">
      <c r="B371" s="348" t="s">
        <v>698</v>
      </c>
      <c r="C371" s="349"/>
      <c r="D371" s="349"/>
      <c r="E371" s="49">
        <v>20500</v>
      </c>
    </row>
    <row r="372" spans="2:5" ht="15" customHeight="1" x14ac:dyDescent="0.2">
      <c r="B372" s="348" t="s">
        <v>699</v>
      </c>
      <c r="C372" s="349"/>
      <c r="D372" s="349"/>
      <c r="E372" s="49">
        <v>3146</v>
      </c>
    </row>
    <row r="373" spans="2:5" ht="15" customHeight="1" x14ac:dyDescent="0.2">
      <c r="B373" s="348" t="s">
        <v>700</v>
      </c>
      <c r="C373" s="349"/>
      <c r="D373" s="349"/>
      <c r="E373" s="49">
        <v>4475</v>
      </c>
    </row>
    <row r="374" spans="2:5" x14ac:dyDescent="0.2">
      <c r="B374" s="12"/>
      <c r="C374" s="12"/>
      <c r="D374" s="2"/>
      <c r="E374" s="13"/>
    </row>
    <row r="375" spans="2:5" ht="30" customHeight="1" thickBot="1" x14ac:dyDescent="0.25">
      <c r="B375" s="33" t="s">
        <v>13</v>
      </c>
      <c r="C375" s="33" t="s">
        <v>14</v>
      </c>
      <c r="D375" s="34" t="s">
        <v>15</v>
      </c>
      <c r="E375" s="35" t="s">
        <v>16</v>
      </c>
    </row>
    <row r="376" spans="2:5" ht="21" customHeight="1" thickTop="1" x14ac:dyDescent="0.2">
      <c r="B376" s="36" t="s">
        <v>825</v>
      </c>
      <c r="C376" s="37"/>
      <c r="D376" s="38" t="s">
        <v>560</v>
      </c>
      <c r="E376" s="39">
        <f>SUM(E377:E377)</f>
        <v>100000</v>
      </c>
    </row>
    <row r="377" spans="2:5" ht="15" customHeight="1" x14ac:dyDescent="0.2">
      <c r="B377" s="82"/>
      <c r="C377" s="83" t="s">
        <v>1351</v>
      </c>
      <c r="D377" s="84" t="s">
        <v>1352</v>
      </c>
      <c r="E377" s="85">
        <v>100000</v>
      </c>
    </row>
    <row r="378" spans="2:5" ht="15" customHeight="1" x14ac:dyDescent="0.2">
      <c r="B378" s="348" t="s">
        <v>561</v>
      </c>
      <c r="C378" s="349"/>
      <c r="D378" s="349"/>
      <c r="E378" s="49">
        <v>100000</v>
      </c>
    </row>
    <row r="379" spans="2:5" x14ac:dyDescent="0.2">
      <c r="B379" s="60"/>
      <c r="C379" s="61"/>
      <c r="D379" s="61"/>
      <c r="E379" s="49"/>
    </row>
    <row r="380" spans="2:5" ht="13.5" thickBot="1" x14ac:dyDescent="0.25">
      <c r="B380" s="12"/>
      <c r="C380" s="12"/>
      <c r="D380" s="2"/>
      <c r="E380" s="13"/>
    </row>
    <row r="381" spans="2:5" ht="15" customHeight="1" thickBot="1" x14ac:dyDescent="0.25">
      <c r="B381" s="44" t="s">
        <v>701</v>
      </c>
      <c r="C381" s="45"/>
      <c r="D381" s="46"/>
      <c r="E381" s="47">
        <f>E376+E363+E358+E344+E338+E329+E323+E316+E311+E306+E296+E284+E279+E273+E268+E257+E252+E247+E236+E229+E219+E189+E183+E178+E171+E164+E159+E154+E147+E126+E99+E78+E73+E67+E57+E44+E39+E34+E21+E16+E11</f>
        <v>1689119</v>
      </c>
    </row>
    <row r="382" spans="2:5" x14ac:dyDescent="0.2">
      <c r="B382" s="12"/>
      <c r="C382" s="12"/>
      <c r="D382" s="2"/>
      <c r="E382" s="13"/>
    </row>
    <row r="383" spans="2:5" x14ac:dyDescent="0.2">
      <c r="B383" s="12"/>
      <c r="C383" s="12"/>
      <c r="D383" s="2"/>
      <c r="E383" s="13"/>
    </row>
    <row r="384" spans="2:5" ht="13.5" thickBot="1" x14ac:dyDescent="0.25">
      <c r="B384" s="12"/>
      <c r="C384" s="12"/>
      <c r="D384" s="2"/>
      <c r="E384" s="13"/>
    </row>
    <row r="385" spans="2:5" ht="15" customHeight="1" thickBot="1" x14ac:dyDescent="0.25">
      <c r="B385" s="51" t="s">
        <v>702</v>
      </c>
      <c r="C385" s="52"/>
      <c r="D385" s="53"/>
      <c r="E385" s="54">
        <f>'C1c. BĚŽNÉ VÝDAJE'!E41</f>
        <v>5123867</v>
      </c>
    </row>
    <row r="386" spans="2:5" ht="15" customHeight="1" thickBot="1" x14ac:dyDescent="0.25">
      <c r="B386" s="51" t="s">
        <v>703</v>
      </c>
      <c r="C386" s="52"/>
      <c r="D386" s="53"/>
      <c r="E386" s="54">
        <f>E381</f>
        <v>1689119</v>
      </c>
    </row>
    <row r="387" spans="2:5" x14ac:dyDescent="0.2">
      <c r="B387" s="12"/>
      <c r="C387" s="12"/>
      <c r="D387" s="2"/>
      <c r="E387" s="13"/>
    </row>
    <row r="388" spans="2:5" ht="13.5" thickBot="1" x14ac:dyDescent="0.25">
      <c r="B388" s="12"/>
      <c r="C388" s="12"/>
      <c r="D388" s="2"/>
      <c r="E388" s="13"/>
    </row>
    <row r="389" spans="2:5" ht="15" customHeight="1" thickBot="1" x14ac:dyDescent="0.25">
      <c r="B389" s="44" t="s">
        <v>704</v>
      </c>
      <c r="C389" s="45"/>
      <c r="D389" s="46"/>
      <c r="E389" s="47">
        <f>E386+E385</f>
        <v>6812986</v>
      </c>
    </row>
  </sheetData>
  <customSheetViews>
    <customSheetView guid="{72958AFE-462B-4821-9CB1-6F26C5AA230B}" showGridLines="0" hiddenRows="1" topLeftCell="A2">
      <selection activeCell="F6" sqref="F6"/>
      <rowBreaks count="2" manualBreakCount="2">
        <brk id="37" max="16383" man="1"/>
        <brk id="367" max="16383" man="1"/>
      </rowBreaks>
      <pageMargins left="0.70866141732283472" right="0.70866141732283472" top="0.78740157480314965" bottom="0.78740157480314965" header="0.31496062992125984" footer="0.31496062992125984"/>
      <pageSetup paperSize="9" firstPageNumber="31" orientation="portrait" useFirstPageNumber="1" r:id="rId1"/>
      <headerFooter>
        <oddHeader>&amp;L&amp;"Tahoma,Kurzíva"&amp;9Návrh rozpočtu na rok 2016
Příloha č. 3&amp;R&amp;"Tahoma,Kurzíva"&amp;9Kapitálové výdaje</oddHeader>
        <oddFooter>&amp;C&amp;"Tahoma,Obyčejné"&amp;P</oddFooter>
      </headerFooter>
    </customSheetView>
  </customSheetViews>
  <mergeCells count="150">
    <mergeCell ref="B378:D378"/>
    <mergeCell ref="B13:D13"/>
    <mergeCell ref="B18:D18"/>
    <mergeCell ref="B25:D25"/>
    <mergeCell ref="B26:D26"/>
    <mergeCell ref="B27:D27"/>
    <mergeCell ref="B28:D28"/>
    <mergeCell ref="B50:D50"/>
    <mergeCell ref="B51:D51"/>
    <mergeCell ref="B52:D52"/>
    <mergeCell ref="B53:D53"/>
    <mergeCell ref="B54:D54"/>
    <mergeCell ref="B59:D59"/>
    <mergeCell ref="B29:D29"/>
    <mergeCell ref="B30:D30"/>
    <mergeCell ref="B31:D31"/>
    <mergeCell ref="B36:D36"/>
    <mergeCell ref="B41:D41"/>
    <mergeCell ref="B49:D49"/>
    <mergeCell ref="B85:D85"/>
    <mergeCell ref="B86:D86"/>
    <mergeCell ref="B87:D87"/>
    <mergeCell ref="B88:D88"/>
    <mergeCell ref="B89:D89"/>
    <mergeCell ref="B90:D90"/>
    <mergeCell ref="B69:D69"/>
    <mergeCell ref="B70:D70"/>
    <mergeCell ref="B75:D75"/>
    <mergeCell ref="B82:D82"/>
    <mergeCell ref="B83:D83"/>
    <mergeCell ref="B84:D84"/>
    <mergeCell ref="B104:D104"/>
    <mergeCell ref="B105:D105"/>
    <mergeCell ref="B106:D106"/>
    <mergeCell ref="B107:D107"/>
    <mergeCell ref="B108:D108"/>
    <mergeCell ref="B109:D109"/>
    <mergeCell ref="B91:D91"/>
    <mergeCell ref="B92:D92"/>
    <mergeCell ref="B93:D93"/>
    <mergeCell ref="B94:D94"/>
    <mergeCell ref="B95:D95"/>
    <mergeCell ref="B96:D96"/>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35:D135"/>
    <mergeCell ref="B136:D136"/>
    <mergeCell ref="B137:D137"/>
    <mergeCell ref="B138:D138"/>
    <mergeCell ref="B139:D139"/>
    <mergeCell ref="B140:D140"/>
    <mergeCell ref="B122:D122"/>
    <mergeCell ref="B123:D123"/>
    <mergeCell ref="B131:D131"/>
    <mergeCell ref="B132:D132"/>
    <mergeCell ref="B133:D133"/>
    <mergeCell ref="B134:D134"/>
    <mergeCell ref="B151:D151"/>
    <mergeCell ref="B156:D156"/>
    <mergeCell ref="B161:D161"/>
    <mergeCell ref="B166:D166"/>
    <mergeCell ref="B167:D167"/>
    <mergeCell ref="B168:D168"/>
    <mergeCell ref="B141:D141"/>
    <mergeCell ref="B142:D142"/>
    <mergeCell ref="B143:D143"/>
    <mergeCell ref="B144:D144"/>
    <mergeCell ref="B149:D149"/>
    <mergeCell ref="B150:D150"/>
    <mergeCell ref="B196:D196"/>
    <mergeCell ref="B197:D197"/>
    <mergeCell ref="B198:D198"/>
    <mergeCell ref="B199:D199"/>
    <mergeCell ref="B200:D200"/>
    <mergeCell ref="B201:D201"/>
    <mergeCell ref="B174:D174"/>
    <mergeCell ref="B175:D175"/>
    <mergeCell ref="B180:D180"/>
    <mergeCell ref="B185:D185"/>
    <mergeCell ref="B186:D186"/>
    <mergeCell ref="B195:D195"/>
    <mergeCell ref="B208:D208"/>
    <mergeCell ref="B209:D209"/>
    <mergeCell ref="B210:D210"/>
    <mergeCell ref="B211:D211"/>
    <mergeCell ref="B212:D212"/>
    <mergeCell ref="B213:D213"/>
    <mergeCell ref="B202:D202"/>
    <mergeCell ref="B203:D203"/>
    <mergeCell ref="B204:D204"/>
    <mergeCell ref="B205:D205"/>
    <mergeCell ref="B206:D206"/>
    <mergeCell ref="B207:D207"/>
    <mergeCell ref="B226:D226"/>
    <mergeCell ref="B231:D231"/>
    <mergeCell ref="B232:D232"/>
    <mergeCell ref="B233:D233"/>
    <mergeCell ref="B241:D241"/>
    <mergeCell ref="B242:D242"/>
    <mergeCell ref="B214:D214"/>
    <mergeCell ref="B215:D215"/>
    <mergeCell ref="B216:D216"/>
    <mergeCell ref="B223:D223"/>
    <mergeCell ref="B224:D224"/>
    <mergeCell ref="B225:D225"/>
    <mergeCell ref="B270:D270"/>
    <mergeCell ref="B275:D275"/>
    <mergeCell ref="B276:D276"/>
    <mergeCell ref="B281:D281"/>
    <mergeCell ref="B287:D287"/>
    <mergeCell ref="B288:D288"/>
    <mergeCell ref="B243:D243"/>
    <mergeCell ref="B244:D244"/>
    <mergeCell ref="B249:D249"/>
    <mergeCell ref="B254:D254"/>
    <mergeCell ref="B259:D259"/>
    <mergeCell ref="B260:D260"/>
    <mergeCell ref="B308:D308"/>
    <mergeCell ref="B313:D313"/>
    <mergeCell ref="B319:D319"/>
    <mergeCell ref="B320:D320"/>
    <mergeCell ref="B326:D326"/>
    <mergeCell ref="B333:D333"/>
    <mergeCell ref="B289:D289"/>
    <mergeCell ref="B290:D290"/>
    <mergeCell ref="B291:D291"/>
    <mergeCell ref="B292:D292"/>
    <mergeCell ref="B293:D293"/>
    <mergeCell ref="B298:D298"/>
    <mergeCell ref="B360:D360"/>
    <mergeCell ref="B370:D370"/>
    <mergeCell ref="B371:D371"/>
    <mergeCell ref="B372:D372"/>
    <mergeCell ref="B373:D373"/>
    <mergeCell ref="B334:D334"/>
    <mergeCell ref="B335:D335"/>
    <mergeCell ref="B341:D341"/>
    <mergeCell ref="B348:D348"/>
    <mergeCell ref="B349:D349"/>
    <mergeCell ref="B350:D350"/>
  </mergeCells>
  <pageMargins left="0.70866141732283472" right="0.70866141732283472" top="0.78740157480314965" bottom="0.78740157480314965" header="0.31496062992125984" footer="0.31496062992125984"/>
  <pageSetup paperSize="9" firstPageNumber="31" orientation="portrait" useFirstPageNumber="1" r:id="rId2"/>
  <headerFooter>
    <oddHeader>&amp;L&amp;"Tahoma,Kurzíva"&amp;9Návrh rozpočtu na rok 2016
Příloha č. 3&amp;R&amp;"Tahoma,Kurzíva"&amp;9Kapitálové výdaje</oddHeader>
    <oddFooter>&amp;C&amp;"Tahoma,Obyčejné"&amp;P</oddFooter>
  </headerFooter>
  <rowBreaks count="2" manualBreakCount="2">
    <brk id="37" max="16383" man="1"/>
    <brk id="367" max="16383" man="1"/>
  </rowBreaks>
  <ignoredErrors>
    <ignoredError sqref="B11:D40 B65:D74 C51:D51 B145:D150 C144:D144 B143:D143 C142:D142 C141:D141 B140:D140 C139:D139 B162:D165 C161:D161 B356:D373 C185:D185 B113:D138 C112:D112 B42:D50 C41:D41 B52:D59 B186:D204 B266:D283 B304:D350 B376:C377 B76:D86 C75:D75 B88:D88 C87:D87 B90:D107 C89:D89 B152:D160 C151:D151 B167:D184 C166:D166 B206:D260 C205:D205 B285:D298 B284:C284 B109:D111 C108:D108" numberStoredAsText="1"/>
    <ignoredError sqref="E356:E373 E21:E59 E65:E260 E266:E298 E304:E35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showGridLines="0" topLeftCell="A2" zoomScaleNormal="100" zoomScaleSheetLayoutView="100" workbookViewId="0">
      <selection activeCell="F3" sqref="F3"/>
    </sheetView>
  </sheetViews>
  <sheetFormatPr defaultRowHeight="12.75" x14ac:dyDescent="0.2"/>
  <cols>
    <col min="1" max="1" width="0.140625" customWidth="1"/>
    <col min="2" max="3" width="8.7109375" customWidth="1"/>
    <col min="4" max="4" width="48.7109375" customWidth="1"/>
    <col min="5" max="5" width="16.7109375" customWidth="1"/>
  </cols>
  <sheetData>
    <row r="1" spans="2:5" hidden="1" x14ac:dyDescent="0.2"/>
    <row r="2" spans="2:5" ht="16.5" x14ac:dyDescent="0.25">
      <c r="B2" s="4" t="s">
        <v>705</v>
      </c>
      <c r="C2" s="1"/>
      <c r="D2" s="2"/>
      <c r="E2" s="338" t="s">
        <v>1361</v>
      </c>
    </row>
    <row r="3" spans="2:5" ht="18" customHeight="1" x14ac:dyDescent="0.2">
      <c r="B3" s="5" t="s">
        <v>705</v>
      </c>
      <c r="C3" s="6"/>
      <c r="D3" s="7"/>
      <c r="E3" s="8"/>
    </row>
    <row r="4" spans="2:5" x14ac:dyDescent="0.2">
      <c r="B4" s="12"/>
      <c r="C4" s="12"/>
      <c r="D4" s="2"/>
      <c r="E4" s="13"/>
    </row>
    <row r="5" spans="2:5" ht="30" customHeight="1" thickBot="1" x14ac:dyDescent="0.25">
      <c r="B5" s="33" t="s">
        <v>13</v>
      </c>
      <c r="C5" s="33" t="s">
        <v>14</v>
      </c>
      <c r="D5" s="34" t="s">
        <v>15</v>
      </c>
      <c r="E5" s="35" t="s">
        <v>16</v>
      </c>
    </row>
    <row r="6" spans="2:5" ht="21" customHeight="1" thickTop="1" x14ac:dyDescent="0.2">
      <c r="B6" s="36" t="s">
        <v>730</v>
      </c>
      <c r="C6" s="37"/>
      <c r="D6" s="38" t="s">
        <v>729</v>
      </c>
      <c r="E6" s="39">
        <f>SUM(E7:E10)</f>
        <v>-1240346</v>
      </c>
    </row>
    <row r="7" spans="2:5" ht="41.25" customHeight="1" x14ac:dyDescent="0.2">
      <c r="B7" s="32"/>
      <c r="C7" s="31" t="s">
        <v>706</v>
      </c>
      <c r="D7" s="40" t="s">
        <v>707</v>
      </c>
      <c r="E7" s="41">
        <v>46988</v>
      </c>
    </row>
    <row r="8" spans="2:5" ht="15" customHeight="1" x14ac:dyDescent="0.2">
      <c r="B8" s="32"/>
      <c r="C8" s="31" t="s">
        <v>708</v>
      </c>
      <c r="D8" s="40" t="s">
        <v>709</v>
      </c>
      <c r="E8" s="41">
        <v>418537</v>
      </c>
    </row>
    <row r="9" spans="2:5" ht="27.75" customHeight="1" x14ac:dyDescent="0.2">
      <c r="B9" s="32"/>
      <c r="C9" s="31" t="s">
        <v>710</v>
      </c>
      <c r="D9" s="40" t="s">
        <v>711</v>
      </c>
      <c r="E9" s="41">
        <v>-1500871</v>
      </c>
    </row>
    <row r="10" spans="2:5" ht="27.75" customHeight="1" x14ac:dyDescent="0.2">
      <c r="B10" s="32"/>
      <c r="C10" s="31" t="s">
        <v>712</v>
      </c>
      <c r="D10" s="40" t="s">
        <v>711</v>
      </c>
      <c r="E10" s="41">
        <v>-205000</v>
      </c>
    </row>
    <row r="11" spans="2:5" ht="27.75" customHeight="1" x14ac:dyDescent="0.2">
      <c r="B11" s="354" t="s">
        <v>856</v>
      </c>
      <c r="C11" s="351"/>
      <c r="D11" s="351"/>
      <c r="E11" s="56">
        <v>36988</v>
      </c>
    </row>
    <row r="12" spans="2:5" ht="15" customHeight="1" x14ac:dyDescent="0.2">
      <c r="B12" s="358"/>
      <c r="C12" s="358"/>
      <c r="D12" s="358"/>
      <c r="E12" s="57"/>
    </row>
    <row r="13" spans="2:5" ht="27.75" customHeight="1" x14ac:dyDescent="0.2">
      <c r="B13" s="357" t="s">
        <v>1354</v>
      </c>
      <c r="C13" s="357"/>
      <c r="D13" s="357"/>
      <c r="E13" s="57">
        <v>10000</v>
      </c>
    </row>
    <row r="14" spans="2:5" ht="15" customHeight="1" x14ac:dyDescent="0.2">
      <c r="B14" s="58"/>
      <c r="C14" s="59"/>
      <c r="D14" s="59"/>
      <c r="E14" s="57"/>
    </row>
    <row r="15" spans="2:5" ht="27.75" customHeight="1" x14ac:dyDescent="0.2">
      <c r="B15" s="357" t="s">
        <v>860</v>
      </c>
      <c r="C15" s="357"/>
      <c r="D15" s="357"/>
      <c r="E15" s="57">
        <v>418537</v>
      </c>
    </row>
    <row r="16" spans="2:5" ht="15" customHeight="1" x14ac:dyDescent="0.2">
      <c r="B16" s="58"/>
      <c r="C16" s="59"/>
      <c r="D16" s="59"/>
      <c r="E16" s="57"/>
    </row>
    <row r="17" spans="2:5" ht="27.75" customHeight="1" x14ac:dyDescent="0.2">
      <c r="B17" s="357" t="s">
        <v>857</v>
      </c>
      <c r="C17" s="357"/>
      <c r="D17" s="357"/>
      <c r="E17" s="57">
        <v>-756550</v>
      </c>
    </row>
    <row r="18" spans="2:5" ht="15" customHeight="1" x14ac:dyDescent="0.2">
      <c r="B18" s="58"/>
      <c r="C18" s="59"/>
      <c r="D18" s="59"/>
      <c r="E18" s="57"/>
    </row>
    <row r="19" spans="2:5" ht="41.25" customHeight="1" x14ac:dyDescent="0.2">
      <c r="B19" s="357" t="s">
        <v>862</v>
      </c>
      <c r="C19" s="357"/>
      <c r="D19" s="357"/>
      <c r="E19" s="57">
        <v>-744321</v>
      </c>
    </row>
    <row r="20" spans="2:5" ht="15" customHeight="1" x14ac:dyDescent="0.2">
      <c r="B20" s="58"/>
      <c r="C20" s="59"/>
      <c r="D20" s="59"/>
      <c r="E20" s="57"/>
    </row>
    <row r="21" spans="2:5" ht="15" customHeight="1" x14ac:dyDescent="0.2">
      <c r="B21" s="357" t="s">
        <v>861</v>
      </c>
      <c r="C21" s="357"/>
      <c r="D21" s="357"/>
      <c r="E21" s="57">
        <v>-205000</v>
      </c>
    </row>
    <row r="22" spans="2:5" ht="15" customHeight="1" x14ac:dyDescent="0.2">
      <c r="B22" s="58"/>
      <c r="C22" s="59"/>
      <c r="D22" s="59"/>
      <c r="E22" s="57"/>
    </row>
    <row r="23" spans="2:5" ht="13.5" thickBot="1" x14ac:dyDescent="0.25">
      <c r="B23" s="12"/>
      <c r="C23" s="12"/>
      <c r="D23" s="2"/>
      <c r="E23" s="13"/>
    </row>
    <row r="24" spans="2:5" ht="15" customHeight="1" thickBot="1" x14ac:dyDescent="0.25">
      <c r="B24" s="44" t="s">
        <v>713</v>
      </c>
      <c r="C24" s="45"/>
      <c r="D24" s="46"/>
      <c r="E24" s="47">
        <f>E6</f>
        <v>-1240346</v>
      </c>
    </row>
  </sheetData>
  <customSheetViews>
    <customSheetView guid="{72958AFE-462B-4821-9CB1-6F26C5AA230B}" showGridLines="0" hiddenRows="1" topLeftCell="A2">
      <selection activeCell="F3" sqref="F3"/>
      <pageMargins left="0.70866141732283472" right="0.70866141732283472" top="0.78740157480314965" bottom="0.78740157480314965" header="0.31496062992125984" footer="0.31496062992125984"/>
      <pageSetup paperSize="9" firstPageNumber="42" orientation="portrait" useFirstPageNumber="1" r:id="rId1"/>
      <headerFooter>
        <oddHeader>&amp;L&amp;"Tahoma,Kurzíva"&amp;9Návrh rozpočtu na rok 2016
Příloha č. 3&amp;R&amp;"Tahoma,Kurzíva"&amp;9Financování</oddHeader>
        <oddFooter>&amp;C&amp;"Tahoma,Obyčejné"&amp;P</oddFooter>
      </headerFooter>
    </customSheetView>
  </customSheetViews>
  <mergeCells count="7">
    <mergeCell ref="B19:D19"/>
    <mergeCell ref="B21:D21"/>
    <mergeCell ref="B11:D11"/>
    <mergeCell ref="B13:D13"/>
    <mergeCell ref="B12:D12"/>
    <mergeCell ref="B15:D15"/>
    <mergeCell ref="B17:D17"/>
  </mergeCells>
  <pageMargins left="0.70866141732283472" right="0.70866141732283472" top="0.78740157480314965" bottom="0.78740157480314965" header="0.31496062992125984" footer="0.31496062992125984"/>
  <pageSetup paperSize="9" firstPageNumber="42" orientation="portrait" useFirstPageNumber="1" r:id="rId2"/>
  <headerFooter>
    <oddHeader>&amp;L&amp;"Tahoma,Kurzíva"&amp;9Návrh rozpočtu na rok 2016
Příloha č. 3&amp;R&amp;"Tahoma,Kurzíva"&amp;9Financování</oddHeader>
    <oddFooter>&amp;C&amp;"Tahoma,Obyčejné"&amp;P</oddFooter>
  </headerFooter>
  <ignoredErrors>
    <ignoredError sqref="B8:E10 B6:D6 B7:D7" numberStoredAsText="1"/>
    <ignoredError sqref="E6" numberStoredAsText="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zoomScaleSheetLayoutView="100" workbookViewId="0">
      <selection activeCell="J4" sqref="J4"/>
    </sheetView>
  </sheetViews>
  <sheetFormatPr defaultRowHeight="15" x14ac:dyDescent="0.2"/>
  <cols>
    <col min="1" max="1" width="13.7109375" style="95" customWidth="1"/>
    <col min="2" max="16384" width="9.140625" style="95"/>
  </cols>
  <sheetData>
    <row r="1" spans="1:9" ht="18" customHeight="1" x14ac:dyDescent="0.2">
      <c r="I1" s="338" t="s">
        <v>1362</v>
      </c>
    </row>
    <row r="2" spans="1:9" s="96" customFormat="1" ht="18" customHeight="1" x14ac:dyDescent="0.2">
      <c r="A2" s="360" t="s">
        <v>877</v>
      </c>
      <c r="B2" s="360"/>
      <c r="C2" s="360"/>
      <c r="D2" s="360"/>
      <c r="E2" s="360"/>
      <c r="F2" s="360"/>
      <c r="G2" s="360"/>
    </row>
    <row r="3" spans="1:9" s="101" customFormat="1" ht="15" customHeight="1" x14ac:dyDescent="0.2">
      <c r="A3" s="97" t="s">
        <v>878</v>
      </c>
      <c r="B3" s="98"/>
      <c r="C3" s="99"/>
      <c r="D3" s="100"/>
      <c r="E3" s="98"/>
      <c r="F3" s="98"/>
      <c r="G3" s="98"/>
    </row>
    <row r="4" spans="1:9" s="102" customFormat="1" ht="34.5" customHeight="1" x14ac:dyDescent="0.2">
      <c r="B4" s="361"/>
      <c r="C4" s="361"/>
      <c r="D4" s="361"/>
      <c r="E4" s="361"/>
      <c r="F4" s="361"/>
      <c r="G4" s="361"/>
      <c r="H4" s="361"/>
    </row>
    <row r="5" spans="1:9" s="103" customFormat="1" ht="24.75" customHeight="1" x14ac:dyDescent="0.2">
      <c r="B5" s="104"/>
      <c r="I5" s="105" t="s">
        <v>875</v>
      </c>
    </row>
    <row r="6" spans="1:9" s="107" customFormat="1" ht="48" customHeight="1" x14ac:dyDescent="0.2">
      <c r="A6" s="106" t="s">
        <v>879</v>
      </c>
      <c r="B6" s="362" t="s">
        <v>880</v>
      </c>
      <c r="C6" s="362"/>
      <c r="D6" s="362"/>
      <c r="E6" s="362"/>
      <c r="F6" s="362"/>
      <c r="G6" s="362"/>
      <c r="H6" s="362"/>
      <c r="I6" s="305">
        <v>44</v>
      </c>
    </row>
    <row r="7" spans="1:9" s="107" customFormat="1" ht="48" customHeight="1" x14ac:dyDescent="0.2">
      <c r="A7" s="106" t="s">
        <v>881</v>
      </c>
      <c r="B7" s="362" t="s">
        <v>882</v>
      </c>
      <c r="C7" s="362"/>
      <c r="D7" s="362"/>
      <c r="E7" s="362"/>
      <c r="F7" s="362"/>
      <c r="G7" s="362"/>
      <c r="H7" s="362"/>
      <c r="I7" s="305">
        <v>45</v>
      </c>
    </row>
    <row r="8" spans="1:9" s="107" customFormat="1" ht="48" customHeight="1" x14ac:dyDescent="0.2">
      <c r="A8" s="106" t="s">
        <v>883</v>
      </c>
      <c r="B8" s="362" t="s">
        <v>884</v>
      </c>
      <c r="C8" s="362"/>
      <c r="D8" s="362"/>
      <c r="E8" s="362"/>
      <c r="F8" s="362"/>
      <c r="G8" s="362"/>
      <c r="H8" s="362"/>
      <c r="I8" s="305">
        <v>47</v>
      </c>
    </row>
    <row r="9" spans="1:9" s="107" customFormat="1" ht="60" customHeight="1" x14ac:dyDescent="0.2">
      <c r="A9" s="106" t="s">
        <v>885</v>
      </c>
      <c r="B9" s="362" t="s">
        <v>886</v>
      </c>
      <c r="C9" s="362"/>
      <c r="D9" s="362"/>
      <c r="E9" s="362"/>
      <c r="F9" s="362"/>
      <c r="G9" s="362"/>
      <c r="H9" s="362"/>
      <c r="I9" s="305">
        <v>48</v>
      </c>
    </row>
    <row r="10" spans="1:9" s="107" customFormat="1" ht="48" customHeight="1" x14ac:dyDescent="0.2">
      <c r="A10" s="106" t="s">
        <v>887</v>
      </c>
      <c r="B10" s="362" t="s">
        <v>888</v>
      </c>
      <c r="C10" s="362"/>
      <c r="D10" s="362"/>
      <c r="E10" s="362"/>
      <c r="F10" s="362"/>
      <c r="G10" s="362"/>
      <c r="H10" s="362"/>
      <c r="I10" s="305">
        <v>51</v>
      </c>
    </row>
    <row r="11" spans="1:9" s="107" customFormat="1" ht="48" customHeight="1" x14ac:dyDescent="0.2">
      <c r="A11" s="106" t="s">
        <v>889</v>
      </c>
      <c r="B11" s="362" t="s">
        <v>890</v>
      </c>
      <c r="C11" s="362"/>
      <c r="D11" s="362"/>
      <c r="E11" s="362"/>
      <c r="F11" s="362"/>
      <c r="G11" s="362"/>
      <c r="H11" s="362"/>
      <c r="I11" s="305">
        <v>58</v>
      </c>
    </row>
    <row r="12" spans="1:9" s="107" customFormat="1" ht="48" customHeight="1" x14ac:dyDescent="0.2">
      <c r="A12" s="106" t="s">
        <v>891</v>
      </c>
      <c r="B12" s="362" t="s">
        <v>892</v>
      </c>
      <c r="C12" s="362"/>
      <c r="D12" s="362"/>
      <c r="E12" s="362"/>
      <c r="F12" s="362"/>
      <c r="G12" s="362"/>
      <c r="H12" s="362"/>
      <c r="I12" s="305">
        <v>61</v>
      </c>
    </row>
    <row r="13" spans="1:9" s="107" customFormat="1" ht="60" customHeight="1" x14ac:dyDescent="0.2">
      <c r="A13" s="106" t="s">
        <v>893</v>
      </c>
      <c r="B13" s="362" t="s">
        <v>894</v>
      </c>
      <c r="C13" s="362"/>
      <c r="D13" s="362"/>
      <c r="E13" s="362"/>
      <c r="F13" s="362"/>
      <c r="G13" s="362"/>
      <c r="H13" s="362"/>
      <c r="I13" s="305">
        <v>62</v>
      </c>
    </row>
    <row r="14" spans="1:9" s="107" customFormat="1" ht="48" customHeight="1" x14ac:dyDescent="0.2">
      <c r="A14" s="106" t="s">
        <v>895</v>
      </c>
      <c r="B14" s="362" t="s">
        <v>896</v>
      </c>
      <c r="C14" s="362"/>
      <c r="D14" s="362"/>
      <c r="E14" s="362"/>
      <c r="F14" s="362"/>
      <c r="G14" s="362"/>
      <c r="H14" s="362"/>
      <c r="I14" s="305">
        <v>64</v>
      </c>
    </row>
    <row r="35" spans="1:9" x14ac:dyDescent="0.2">
      <c r="A35" s="359"/>
      <c r="B35" s="359"/>
      <c r="C35" s="359"/>
      <c r="D35" s="359"/>
      <c r="E35" s="359"/>
      <c r="F35" s="359"/>
      <c r="G35" s="359"/>
      <c r="H35" s="359"/>
      <c r="I35" s="359"/>
    </row>
  </sheetData>
  <customSheetViews>
    <customSheetView guid="{72958AFE-462B-4821-9CB1-6F26C5AA230B}">
      <selection activeCell="J4" sqref="J4"/>
      <pageMargins left="0.78740157480314965" right="0.78740157480314965" top="0.98425196850393704" bottom="0.98425196850393704" header="0.51181102362204722" footer="0.51181102362204722"/>
      <pageSetup paperSize="9" firstPageNumber="43" orientation="portrait" useFirstPageNumber="1" r:id="rId1"/>
      <headerFooter alignWithMargins="0">
        <oddHeader>&amp;L&amp;"Tahoma,Kurzíva"&amp;9Návrh rozpočtu na rok 2016
Příloha č. 3&amp;R&amp;"Tahoma,Kurzíva"&amp;9Závazné ukazatele pro příspěvkové organizace kraje</oddHeader>
        <oddFooter>&amp;C&amp;"Tahoma,Obyčejné"&amp;P</oddFooter>
      </headerFooter>
    </customSheetView>
  </customSheetViews>
  <mergeCells count="12">
    <mergeCell ref="A35:I35"/>
    <mergeCell ref="A2:G2"/>
    <mergeCell ref="B4:H4"/>
    <mergeCell ref="B6:H6"/>
    <mergeCell ref="B7:H7"/>
    <mergeCell ref="B8:H8"/>
    <mergeCell ref="B9:H9"/>
    <mergeCell ref="B10:H10"/>
    <mergeCell ref="B11:H11"/>
    <mergeCell ref="B12:H12"/>
    <mergeCell ref="B13:H13"/>
    <mergeCell ref="B14:H14"/>
  </mergeCells>
  <pageMargins left="0.78740157480314965" right="0.78740157480314965" top="0.98425196850393704" bottom="0.98425196850393704" header="0.51181102362204722" footer="0.51181102362204722"/>
  <pageSetup paperSize="9" firstPageNumber="43" orientation="portrait" useFirstPageNumber="1" r:id="rId2"/>
  <headerFooter alignWithMargins="0">
    <oddHeader>&amp;L&amp;"Tahoma,Kurzíva"&amp;9Návrh rozpočtu na rok 2016
Příloha č. 3&amp;R&amp;"Tahoma,Kurzíva"&amp;9Závazné ukazatele pro příspěvkové organizace kraje</oddHeader>
    <oddFooter>&amp;C&amp;"Tahoma,Obyčejné"&amp;P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20</vt:i4>
      </vt:variant>
      <vt:variant>
        <vt:lpstr>Pojmenované oblasti</vt:lpstr>
      </vt:variant>
      <vt:variant>
        <vt:i4>23</vt:i4>
      </vt:variant>
    </vt:vector>
  </HeadingPairs>
  <TitlesOfParts>
    <vt:vector size="43" baseType="lpstr">
      <vt:lpstr>titul</vt:lpstr>
      <vt:lpstr>A. SOUHRNNÉ ÚDAJE ROZPOČTU</vt:lpstr>
      <vt:lpstr>B. PŘÍJMY ROZPOČTU</vt:lpstr>
      <vt:lpstr>C1a. BĚŽNÉ VÝDAJE</vt:lpstr>
      <vt:lpstr>C1b. BĚŽNÉ VÝDAJE</vt:lpstr>
      <vt:lpstr>C1c. BĚŽNÉ VÝDAJE</vt:lpstr>
      <vt:lpstr>C2. KAPITÁLOVÉ VÝDAJE</vt:lpstr>
      <vt:lpstr>D. FINANCOVÁNÍ</vt:lpstr>
      <vt:lpstr>E.zav.ukaz.</vt:lpstr>
      <vt:lpstr>TAB-1</vt:lpstr>
      <vt:lpstr>TAB-2</vt:lpstr>
      <vt:lpstr>TAB-3</vt:lpstr>
      <vt:lpstr>TAB-4</vt:lpstr>
      <vt:lpstr>TAB-5</vt:lpstr>
      <vt:lpstr>TAB-5 účel</vt:lpstr>
      <vt:lpstr>TAB-6</vt:lpstr>
      <vt:lpstr>TAB-7</vt:lpstr>
      <vt:lpstr>TAB-8</vt:lpstr>
      <vt:lpstr>TAB-9</vt:lpstr>
      <vt:lpstr>F.návratné fin.výpomoci</vt:lpstr>
      <vt:lpstr>'TAB-1'!Názvy_tisku</vt:lpstr>
      <vt:lpstr>'TAB-2'!Názvy_tisku</vt:lpstr>
      <vt:lpstr>'TAB-4'!Názvy_tisku</vt:lpstr>
      <vt:lpstr>'TAB-5'!Názvy_tisku</vt:lpstr>
      <vt:lpstr>'TAB-5 účel'!Názvy_tisku</vt:lpstr>
      <vt:lpstr>'TAB-6'!Názvy_tisku</vt:lpstr>
      <vt:lpstr>'TAB-7'!Názvy_tisku</vt:lpstr>
      <vt:lpstr>'TAB-8'!Názvy_tisku</vt:lpstr>
      <vt:lpstr>'TAB-9'!Názvy_tisku</vt:lpstr>
      <vt:lpstr>'C1a. BĚŽNÉ VÝDAJE'!Oblast_tisku</vt:lpstr>
      <vt:lpstr>'C1b. BĚŽNÉ VÝDAJE'!Oblast_tisku</vt:lpstr>
      <vt:lpstr>E.zav.ukaz.!Oblast_tisku</vt:lpstr>
      <vt:lpstr>'F.návratné fin.výpomoci'!Oblast_tisku</vt:lpstr>
      <vt:lpstr>'TAB-1'!Oblast_tisku</vt:lpstr>
      <vt:lpstr>'TAB-2'!Oblast_tisku</vt:lpstr>
      <vt:lpstr>'TAB-3'!Oblast_tisku</vt:lpstr>
      <vt:lpstr>'TAB-4'!Oblast_tisku</vt:lpstr>
      <vt:lpstr>'TAB-5'!Oblast_tisku</vt:lpstr>
      <vt:lpstr>'TAB-5 účel'!Oblast_tisku</vt:lpstr>
      <vt:lpstr>'TAB-6'!Oblast_tisku</vt:lpstr>
      <vt:lpstr>'TAB-7'!Oblast_tisku</vt:lpstr>
      <vt:lpstr>'TAB-8'!Oblast_tisku</vt:lpstr>
      <vt:lpstr>'TAB-9'!Oblast_tisku</vt:lpstr>
    </vt:vector>
  </TitlesOfParts>
  <Company>GORDIC spol. s r. 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pvyplasil</dc:creator>
  <cp:lastModifiedBy>Metelka Tomáš</cp:lastModifiedBy>
  <cp:lastPrinted>2015-12-02T13:32:52Z</cp:lastPrinted>
  <dcterms:created xsi:type="dcterms:W3CDTF">2011-05-20T06:41:55Z</dcterms:created>
  <dcterms:modified xsi:type="dcterms:W3CDTF">2015-12-02T13:33:43Z</dcterms:modified>
</cp:coreProperties>
</file>