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tabRatio="498" activeTab="1"/>
  </bookViews>
  <sheets>
    <sheet name="RVO 2005 dt2" sheetId="1" r:id="rId1"/>
    <sheet name="Sumář" sheetId="2" r:id="rId2"/>
  </sheets>
  <definedNames>
    <definedName name="_xlnm.Print_Titles" localSheetId="0">'RVO 2005 dt2'!$4:$4</definedName>
    <definedName name="_xlnm.Print_Area" localSheetId="0">'RVO 2005 dt2'!$A$1:$BG$12</definedName>
    <definedName name="Z_3DF6F74F_F707_453D_880C_58D3808BC17F_.wvu.Cols" localSheetId="0" hidden="1">'RVO 2005 dt2'!$F:$N,'RVO 2005 dt2'!$P:$AM,'RVO 2005 dt2'!$AP:$AQ,'RVO 2005 dt2'!$AS:$AS,'RVO 2005 dt2'!$AU:$BF,'RVO 2005 dt2'!$BH:$CK</definedName>
    <definedName name="Z_3DF6F74F_F707_453D_880C_58D3808BC17F_.wvu.PrintArea" localSheetId="0" hidden="1">'RVO 2005 dt2'!$A$1:$BG$12</definedName>
    <definedName name="Z_3DF6F74F_F707_453D_880C_58D3808BC17F_.wvu.PrintTitles" localSheetId="0" hidden="1">'RVO 2005 dt2'!$4:$4</definedName>
    <definedName name="Z_C5D25E01_B71D_42E0_8A18_EB470318A8DD_.wvu.Cols" localSheetId="0" hidden="1">'RVO 2005 dt2'!$F:$N,'RVO 2005 dt2'!$P:$AM,'RVO 2005 dt2'!$AP:$AQ,'RVO 2005 dt2'!$AS:$AS,'RVO 2005 dt2'!$AU:$BF,'RVO 2005 dt2'!$BH:$CK</definedName>
    <definedName name="Z_C5D25E01_B71D_42E0_8A18_EB470318A8DD_.wvu.PrintArea" localSheetId="0" hidden="1">'RVO 2005 dt2'!$A$1:$BG$12</definedName>
    <definedName name="Z_C5D25E01_B71D_42E0_8A18_EB470318A8DD_.wvu.PrintTitles" localSheetId="0" hidden="1">'RVO 2005 dt2'!$4:$4</definedName>
  </definedNames>
  <calcPr fullCalcOnLoad="1"/>
</workbook>
</file>

<file path=xl/sharedStrings.xml><?xml version="1.0" encoding="utf-8"?>
<sst xmlns="http://schemas.openxmlformats.org/spreadsheetml/2006/main" count="327" uniqueCount="181">
  <si>
    <t>zbývá</t>
  </si>
  <si>
    <t>IČO</t>
  </si>
  <si>
    <t>náklady v Kč</t>
  </si>
  <si>
    <t>Obec</t>
  </si>
  <si>
    <t>Název projektu</t>
  </si>
  <si>
    <t>neinvestiční</t>
  </si>
  <si>
    <t>odesláno oznámení</t>
  </si>
  <si>
    <t>došly podklady ke smlouvě</t>
  </si>
  <si>
    <t>odeslána smlouva k podpisu</t>
  </si>
  <si>
    <t>došla podepsaná smlouva</t>
  </si>
  <si>
    <t>podepsáno hejtmanem</t>
  </si>
  <si>
    <t>odesláno obci</t>
  </si>
  <si>
    <t>doručenka</t>
  </si>
  <si>
    <t>datum splatnosti</t>
  </si>
  <si>
    <t>došlo závěrečné vyúčtování</t>
  </si>
  <si>
    <t>kontrola</t>
  </si>
  <si>
    <t>plaťák2</t>
  </si>
  <si>
    <t>datum splatnosti2</t>
  </si>
  <si>
    <t>ORG</t>
  </si>
  <si>
    <t>předkl. návrh na FIN</t>
  </si>
  <si>
    <t>poř. č. projektu</t>
  </si>
  <si>
    <t>Evidenční číslo projektu</t>
  </si>
  <si>
    <t>Žadatel (obec/město/svazek obcí)</t>
  </si>
  <si>
    <t xml:space="preserve">Ulice, č. </t>
  </si>
  <si>
    <t>PSČ</t>
  </si>
  <si>
    <t>Starosta, předseda</t>
  </si>
  <si>
    <t>Telefon</t>
  </si>
  <si>
    <t>Fax</t>
  </si>
  <si>
    <t>E-mail</t>
  </si>
  <si>
    <t>www stránka</t>
  </si>
  <si>
    <t>bankovní spojení</t>
  </si>
  <si>
    <t>kód banky</t>
  </si>
  <si>
    <t xml:space="preserve">číslo účtu </t>
  </si>
  <si>
    <t>Titul a jméno osoby s podpisovým právem</t>
  </si>
  <si>
    <t>Funkce osoby s podpisovým právem</t>
  </si>
  <si>
    <t>Počet obyvatel</t>
  </si>
  <si>
    <t>1. Žádost podána  do 11. 3. 2005 do 14 hod (ANO/NE)</t>
  </si>
  <si>
    <t>2. Žádost podána v soul.s 7.2 Podm. Programu (ANO/NE)</t>
  </si>
  <si>
    <t>3. Obálka osahuje pouze jednu žádost (ANO/NE)</t>
  </si>
  <si>
    <t>4. Je předložena žádost ve všech svých částech (ANO/NE)</t>
  </si>
  <si>
    <t>5. Doloženy přílohy dle bodu 7.4 podmínek (ANO/NE)</t>
  </si>
  <si>
    <t>6. Žádost včetně povinných příloh předložena ve dvou vyhotoveních (ANO/NE)</t>
  </si>
  <si>
    <t>VÝSLEDEK ČÁSTI 1 (SPLNĚNO/  NESPLNĚNO)</t>
  </si>
  <si>
    <t>DŮVOD VYŘAZENÍ v části 1</t>
  </si>
  <si>
    <r>
      <t xml:space="preserve">Soulad s opatřením 6.2.1 - 6.2.3 PRKu </t>
    </r>
    <r>
      <rPr>
        <b/>
        <sz val="10"/>
        <rFont val="Arial CE"/>
        <family val="0"/>
      </rPr>
      <t>(ANO/NE)</t>
    </r>
  </si>
  <si>
    <t>Zaměření projektu v souladu s bodem 2 Podmínek Programu (ANO/NE)</t>
  </si>
  <si>
    <t>Žadatelem je obec do 4000 obyvatel nebo svazek obcí v rámci MSK (ANO/NE)</t>
  </si>
  <si>
    <t>VÝSLEDEK ČÁSTI 2 (ANO-postupuje / NE - vyřazeno)</t>
  </si>
  <si>
    <t>Krit. 6.1.4 (max. 3)</t>
  </si>
  <si>
    <t>Krit. 6.1.5 (max. 3)</t>
  </si>
  <si>
    <t>Celkové uznatelné náklady projektu (tis. Kč)</t>
  </si>
  <si>
    <t>Žádost o dotaci (tis. Kč)       celkem</t>
  </si>
  <si>
    <t>Náklady žadatele a partnerů (tis. Kč)</t>
  </si>
  <si>
    <t>Podíl dotace na uznatelných nákladech projektu</t>
  </si>
  <si>
    <t>Podíl žadatele na nákladech projektu</t>
  </si>
  <si>
    <t>kumulativní součet dotací (tis. Kč)</t>
  </si>
  <si>
    <t>investiční/neinvestiční</t>
  </si>
  <si>
    <t>dotace v Kč</t>
  </si>
  <si>
    <t>dotace slovy</t>
  </si>
  <si>
    <t>splátky v Kč</t>
  </si>
  <si>
    <t>splátky slovy</t>
  </si>
  <si>
    <t>titul 7.p.</t>
  </si>
  <si>
    <t>jméno 7 p</t>
  </si>
  <si>
    <t>Číslo smlouvy</t>
  </si>
  <si>
    <t>vyhotoven 1. plaťák</t>
  </si>
  <si>
    <t>došla průběžná zpráva</t>
  </si>
  <si>
    <t>plánované náklady</t>
  </si>
  <si>
    <t>skutečné uznatelné náklady</t>
  </si>
  <si>
    <t>plánovaná dotace</t>
  </si>
  <si>
    <t>skutečná dotace</t>
  </si>
  <si>
    <t>plánovaná 2. splátka</t>
  </si>
  <si>
    <t>Mobilní telefon</t>
  </si>
  <si>
    <t>Počet obcí svazku</t>
  </si>
  <si>
    <t>právní forma (obec/svazek obcí)</t>
  </si>
  <si>
    <r>
      <t xml:space="preserve">Dotace v rozmezí 100-200 tis., max 50%ní (příp. 70%ní) </t>
    </r>
    <r>
      <rPr>
        <b/>
        <sz val="10"/>
        <rFont val="Arial CE"/>
        <family val="2"/>
      </rPr>
      <t>(ANO/NE)</t>
    </r>
  </si>
  <si>
    <t>Krit. 6.1.3. (max. 12)</t>
  </si>
  <si>
    <t>RR/01/2005/2/001</t>
  </si>
  <si>
    <t>RR/01/2005/2/002</t>
  </si>
  <si>
    <t>RR/01/2005/2/003</t>
  </si>
  <si>
    <t>RR/01/2005/2/004</t>
  </si>
  <si>
    <t>RR/01/2005/2/005</t>
  </si>
  <si>
    <t>RR/01/2005/2/006</t>
  </si>
  <si>
    <t>RR/01/2005/2/007</t>
  </si>
  <si>
    <t>položka</t>
  </si>
  <si>
    <t>2. splnění závazku oznámeno POR</t>
  </si>
  <si>
    <t>1. splnění závazku oznámeno POR</t>
  </si>
  <si>
    <t>předkl. návrh na POR</t>
  </si>
  <si>
    <t>předkl. návrh z FIN. zpět</t>
  </si>
  <si>
    <t>Akce bude realizována v rámci MSK (ANO/NE)</t>
  </si>
  <si>
    <t>zahájení realizace</t>
  </si>
  <si>
    <t>ukončení realizace</t>
  </si>
  <si>
    <t>skutečná druhá splátka/vratka</t>
  </si>
  <si>
    <t>č. usn. zast.</t>
  </si>
  <si>
    <t>datum usn.</t>
  </si>
  <si>
    <t>Region Poodří</t>
  </si>
  <si>
    <t>svazek obcí</t>
  </si>
  <si>
    <t>Bartošovice č. 1</t>
  </si>
  <si>
    <t>742 54</t>
  </si>
  <si>
    <t>Bartošovice</t>
  </si>
  <si>
    <t>MVDr. Kateřina Křenková</t>
  </si>
  <si>
    <t>region@regionpoodri.cz</t>
  </si>
  <si>
    <t>www.regionpoodri.cz</t>
  </si>
  <si>
    <t>69581762</t>
  </si>
  <si>
    <t>Česká spořitelna, a. s.</t>
  </si>
  <si>
    <t>0800</t>
  </si>
  <si>
    <t>1769923319</t>
  </si>
  <si>
    <t>předsedkyně svazku</t>
  </si>
  <si>
    <t>Sdružení obcí Bílovecka</t>
  </si>
  <si>
    <t>Slezské Náměstí č. 1</t>
  </si>
  <si>
    <t>743 01</t>
  </si>
  <si>
    <t>Bílovec</t>
  </si>
  <si>
    <t>Ing. Sylva Kováčiková</t>
  </si>
  <si>
    <t>sylva.kovacikova@bilovec.cz</t>
  </si>
  <si>
    <t>70914125</t>
  </si>
  <si>
    <t>1771124399</t>
  </si>
  <si>
    <t>Mikroregion Krnovsko</t>
  </si>
  <si>
    <t>Hlavní Náměstí č. 1</t>
  </si>
  <si>
    <t>794 01</t>
  </si>
  <si>
    <t>Krnov</t>
  </si>
  <si>
    <t>Josef Hercig</t>
  </si>
  <si>
    <t>jhercig@mukrnov.cz</t>
  </si>
  <si>
    <t>71195530</t>
  </si>
  <si>
    <t>1851728379</t>
  </si>
  <si>
    <t>předseda svazku</t>
  </si>
  <si>
    <t>Sdružení obcí povodí Stonávky</t>
  </si>
  <si>
    <t>Třanovice č. 250</t>
  </si>
  <si>
    <t>739 53</t>
  </si>
  <si>
    <t>Třanovice</t>
  </si>
  <si>
    <t>Bc. Jan Tomiczek</t>
  </si>
  <si>
    <t>tranovice@iol.cz</t>
  </si>
  <si>
    <t>www.stonavka.cz</t>
  </si>
  <si>
    <t>69610088</t>
  </si>
  <si>
    <t>1728727389</t>
  </si>
  <si>
    <t>Obec Třanovice</t>
  </si>
  <si>
    <t>obec</t>
  </si>
  <si>
    <t>starosta</t>
  </si>
  <si>
    <t>Rozvoj venkovského života v obcích Regionu Poodří</t>
  </si>
  <si>
    <t>ANO</t>
  </si>
  <si>
    <t>Rozvoj činnosti Školy obnovy venkova regionu Poodří</t>
  </si>
  <si>
    <t>Cyklus vzdělávacích seminářů Sdružení obcí Bílovecka</t>
  </si>
  <si>
    <t>Poradenství v oblasti rozvoje Mikroregionu Krnovsko - manažer mikroregionu</t>
  </si>
  <si>
    <t>Poradenství a servis</t>
  </si>
  <si>
    <t>Mikroregion Žermanické a Těrlické přehrady</t>
  </si>
  <si>
    <t>Soběšovice č. 45</t>
  </si>
  <si>
    <t>739 22</t>
  </si>
  <si>
    <t>Soběšovice</t>
  </si>
  <si>
    <t>Ing. Karel Obluk</t>
  </si>
  <si>
    <t>sobesovice@iol.cz</t>
  </si>
  <si>
    <t>ČSOB, a. s.</t>
  </si>
  <si>
    <t>0300</t>
  </si>
  <si>
    <t>Škola obnovy venkova Třanovice</t>
  </si>
  <si>
    <t>00576921</t>
  </si>
  <si>
    <t>1681969339</t>
  </si>
  <si>
    <t>jednostodevadesátdvatisícekorunčeských</t>
  </si>
  <si>
    <t>devadesátšettisíckorunčeských</t>
  </si>
  <si>
    <t>předsedkyní svazku</t>
  </si>
  <si>
    <t>MVDr. Kateřinou Křenkovou</t>
  </si>
  <si>
    <t>jednostopěttisíckorunčeských</t>
  </si>
  <si>
    <t>jednostočtyřicettisíckorunčeských</t>
  </si>
  <si>
    <t>dvěstatisíckorunčeských</t>
  </si>
  <si>
    <t>jednostoosmnácttisíckorunčeských</t>
  </si>
  <si>
    <t>šedesátdvatisícepětsetkorunčes- kých</t>
  </si>
  <si>
    <t>jednostodvacetpěttisíckorunčeských</t>
  </si>
  <si>
    <t>padesátdvaticícepětsetkorunčes- kých</t>
  </si>
  <si>
    <t>sedmdesáttisíckorunčeských</t>
  </si>
  <si>
    <t>jednostotisíckorunčeských</t>
  </si>
  <si>
    <t>padesátdevěttisíckorunčeských</t>
  </si>
  <si>
    <t>předsedou svazku</t>
  </si>
  <si>
    <t xml:space="preserve">starostou </t>
  </si>
  <si>
    <t>Bc. Janem Tomiczkem</t>
  </si>
  <si>
    <t>Ing. Karlem Oblukem</t>
  </si>
  <si>
    <t>Josefem Herzigem</t>
  </si>
  <si>
    <t>Ing. Sylvou Kováčikovou</t>
  </si>
  <si>
    <t>31.2.2005</t>
  </si>
  <si>
    <t>31.12..2005</t>
  </si>
  <si>
    <t>délka trvání projektu</t>
  </si>
  <si>
    <t>jednoletý</t>
  </si>
  <si>
    <t>víceletý</t>
  </si>
  <si>
    <t>Celkem bodů (max. 18)</t>
  </si>
  <si>
    <t>Schválená maximální výše dotace (tis. Kč)</t>
  </si>
  <si>
    <t xml:space="preserve">Poskytnutí dotací v rámci dotačního titulu 2 programu "Podpora obnovy a rozvoje venkova Moravskoslezského kraje" 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</si>
</sst>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\-#,##0\ "/>
    <numFmt numFmtId="165" formatCode="0.0%"/>
    <numFmt numFmtId="166" formatCode="0.00000"/>
    <numFmt numFmtId="167" formatCode="0.0"/>
    <numFmt numFmtId="168" formatCode="mmm\-yy"/>
    <numFmt numFmtId="169" formatCode="00\-00"/>
    <numFmt numFmtId="170" formatCode="0.000%"/>
    <numFmt numFmtId="171" formatCode="#,##0.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000\ 00"/>
  </numFmts>
  <fonts count="8">
    <font>
      <sz val="10"/>
      <name val="Arial CE"/>
      <family val="0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name val="Arial CE"/>
      <family val="2"/>
    </font>
    <font>
      <sz val="11"/>
      <name val="Arial CE"/>
      <family val="2"/>
    </font>
    <font>
      <b/>
      <sz val="10"/>
      <name val="Arial"/>
      <family val="2"/>
    </font>
    <font>
      <sz val="10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11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hair"/>
      <right style="thin"/>
      <top style="medium"/>
      <bottom style="medium"/>
    </border>
    <border>
      <left style="hair"/>
      <right style="hair"/>
      <top style="hair"/>
      <bottom style="medium"/>
    </border>
    <border>
      <left style="thin"/>
      <right style="thin"/>
      <top>
        <color indexed="63"/>
      </top>
      <bottom style="medium"/>
    </border>
    <border>
      <left style="hair"/>
      <right style="hair"/>
      <top style="hair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48">
    <xf numFmtId="0" fontId="0" fillId="0" borderId="0" xfId="0" applyAlignment="1">
      <alignment/>
    </xf>
    <xf numFmtId="167" fontId="1" fillId="0" borderId="1" xfId="0" applyNumberFormat="1" applyFont="1" applyFill="1" applyBorder="1" applyAlignment="1">
      <alignment horizontal="center" wrapText="1"/>
    </xf>
    <xf numFmtId="167" fontId="1" fillId="0" borderId="2" xfId="0" applyNumberFormat="1" applyFont="1" applyFill="1" applyBorder="1" applyAlignment="1">
      <alignment horizontal="center" wrapText="1"/>
    </xf>
    <xf numFmtId="49" fontId="6" fillId="2" borderId="3" xfId="0" applyNumberFormat="1" applyFont="1" applyFill="1" applyBorder="1" applyAlignment="1">
      <alignment horizontal="center" vertical="center" wrapText="1"/>
    </xf>
    <xf numFmtId="49" fontId="1" fillId="3" borderId="3" xfId="0" applyNumberFormat="1" applyFont="1" applyFill="1" applyBorder="1" applyAlignment="1">
      <alignment horizontal="center" vertical="center" wrapText="1"/>
    </xf>
    <xf numFmtId="49" fontId="1" fillId="3" borderId="3" xfId="0" applyNumberFormat="1" applyFont="1" applyFill="1" applyBorder="1" applyAlignment="1">
      <alignment horizontal="center" vertical="center" wrapText="1"/>
    </xf>
    <xf numFmtId="49" fontId="1" fillId="4" borderId="3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/>
    </xf>
    <xf numFmtId="0" fontId="0" fillId="0" borderId="4" xfId="0" applyFont="1" applyBorder="1" applyAlignment="1">
      <alignment horizontal="center" vertical="top"/>
    </xf>
    <xf numFmtId="0" fontId="1" fillId="0" borderId="4" xfId="0" applyFont="1" applyBorder="1" applyAlignment="1">
      <alignment vertical="top"/>
    </xf>
    <xf numFmtId="0" fontId="0" fillId="0" borderId="4" xfId="0" applyFont="1" applyBorder="1" applyAlignment="1">
      <alignment vertical="top" wrapText="1"/>
    </xf>
    <xf numFmtId="0" fontId="7" fillId="0" borderId="4" xfId="0" applyFont="1" applyBorder="1" applyAlignment="1">
      <alignment horizontal="left" vertical="top" wrapText="1"/>
    </xf>
    <xf numFmtId="0" fontId="0" fillId="0" borderId="4" xfId="0" applyFont="1" applyBorder="1" applyAlignment="1">
      <alignment vertical="top"/>
    </xf>
    <xf numFmtId="3" fontId="0" fillId="0" borderId="4" xfId="0" applyNumberFormat="1" applyFont="1" applyBorder="1" applyAlignment="1">
      <alignment vertical="top"/>
    </xf>
    <xf numFmtId="0" fontId="2" fillId="0" borderId="4" xfId="18" applyFont="1" applyBorder="1" applyAlignment="1">
      <alignment vertical="top"/>
    </xf>
    <xf numFmtId="49" fontId="0" fillId="0" borderId="4" xfId="0" applyNumberFormat="1" applyFont="1" applyBorder="1" applyAlignment="1">
      <alignment horizontal="center" vertical="top"/>
    </xf>
    <xf numFmtId="49" fontId="0" fillId="0" borderId="4" xfId="0" applyNumberFormat="1" applyFont="1" applyBorder="1" applyAlignment="1">
      <alignment vertical="top"/>
    </xf>
    <xf numFmtId="49" fontId="0" fillId="0" borderId="4" xfId="0" applyNumberFormat="1" applyFont="1" applyBorder="1" applyAlignment="1">
      <alignment horizontal="right" vertical="top"/>
    </xf>
    <xf numFmtId="0" fontId="0" fillId="0" borderId="4" xfId="0" applyFont="1" applyBorder="1" applyAlignment="1">
      <alignment horizontal="right" vertical="top" wrapText="1"/>
    </xf>
    <xf numFmtId="0" fontId="1" fillId="0" borderId="4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vertical="top"/>
    </xf>
    <xf numFmtId="171" fontId="0" fillId="0" borderId="4" xfId="0" applyNumberFormat="1" applyFont="1" applyBorder="1" applyAlignment="1">
      <alignment horizontal="right" vertical="top"/>
    </xf>
    <xf numFmtId="171" fontId="0" fillId="0" borderId="4" xfId="0" applyNumberFormat="1" applyFont="1" applyFill="1" applyBorder="1" applyAlignment="1">
      <alignment horizontal="right" vertical="top"/>
    </xf>
    <xf numFmtId="10" fontId="0" fillId="0" borderId="4" xfId="0" applyNumberFormat="1" applyFont="1" applyBorder="1" applyAlignment="1">
      <alignment horizontal="right" vertical="top"/>
    </xf>
    <xf numFmtId="171" fontId="1" fillId="0" borderId="4" xfId="0" applyNumberFormat="1" applyFont="1" applyBorder="1" applyAlignment="1">
      <alignment horizontal="right" vertical="top"/>
    </xf>
    <xf numFmtId="171" fontId="0" fillId="0" borderId="4" xfId="0" applyNumberFormat="1" applyFont="1" applyBorder="1" applyAlignment="1">
      <alignment vertical="top"/>
    </xf>
    <xf numFmtId="3" fontId="0" fillId="0" borderId="4" xfId="0" applyNumberFormat="1" applyFont="1" applyBorder="1" applyAlignment="1">
      <alignment vertical="top"/>
    </xf>
    <xf numFmtId="49" fontId="0" fillId="0" borderId="4" xfId="0" applyNumberFormat="1" applyFont="1" applyBorder="1" applyAlignment="1">
      <alignment horizontal="center" vertical="top"/>
    </xf>
    <xf numFmtId="0" fontId="0" fillId="0" borderId="4" xfId="0" applyFont="1" applyBorder="1" applyAlignment="1">
      <alignment horizontal="center" vertical="top" wrapText="1"/>
    </xf>
    <xf numFmtId="14" fontId="0" fillId="0" borderId="4" xfId="0" applyNumberFormat="1" applyFont="1" applyBorder="1" applyAlignment="1">
      <alignment horizontal="center" vertical="top"/>
    </xf>
    <xf numFmtId="14" fontId="0" fillId="0" borderId="4" xfId="0" applyNumberFormat="1" applyFont="1" applyBorder="1" applyAlignment="1">
      <alignment vertical="top"/>
    </xf>
    <xf numFmtId="4" fontId="0" fillId="0" borderId="4" xfId="0" applyNumberFormat="1" applyFont="1" applyBorder="1" applyAlignment="1">
      <alignment vertical="top"/>
    </xf>
    <xf numFmtId="0" fontId="0" fillId="0" borderId="1" xfId="0" applyFont="1" applyFill="1" applyBorder="1" applyAlignment="1">
      <alignment/>
    </xf>
    <xf numFmtId="167" fontId="0" fillId="0" borderId="1" xfId="0" applyNumberFormat="1" applyFont="1" applyFill="1" applyBorder="1" applyAlignment="1">
      <alignment horizontal="right" wrapText="1"/>
    </xf>
    <xf numFmtId="0" fontId="0" fillId="0" borderId="1" xfId="0" applyFont="1" applyFill="1" applyBorder="1" applyAlignment="1">
      <alignment wrapText="1"/>
    </xf>
    <xf numFmtId="0" fontId="0" fillId="0" borderId="2" xfId="0" applyFont="1" applyFill="1" applyBorder="1" applyAlignment="1">
      <alignment/>
    </xf>
    <xf numFmtId="167" fontId="0" fillId="0" borderId="2" xfId="0" applyNumberFormat="1" applyFont="1" applyFill="1" applyBorder="1" applyAlignment="1">
      <alignment horizontal="right" wrapText="1"/>
    </xf>
    <xf numFmtId="49" fontId="0" fillId="0" borderId="2" xfId="0" applyNumberFormat="1" applyFont="1" applyFill="1" applyBorder="1" applyAlignment="1">
      <alignment/>
    </xf>
    <xf numFmtId="0" fontId="0" fillId="0" borderId="2" xfId="0" applyFont="1" applyFill="1" applyBorder="1" applyAlignment="1">
      <alignment wrapText="1"/>
    </xf>
    <xf numFmtId="0" fontId="0" fillId="0" borderId="2" xfId="0" applyFont="1" applyFill="1" applyBorder="1" applyAlignment="1">
      <alignment horizontal="center"/>
    </xf>
    <xf numFmtId="49" fontId="0" fillId="0" borderId="1" xfId="0" applyNumberFormat="1" applyFont="1" applyFill="1" applyBorder="1" applyAlignment="1">
      <alignment/>
    </xf>
    <xf numFmtId="49" fontId="1" fillId="5" borderId="5" xfId="0" applyNumberFormat="1" applyFont="1" applyFill="1" applyBorder="1" applyAlignment="1">
      <alignment horizontal="center" vertical="center" wrapText="1"/>
    </xf>
    <xf numFmtId="49" fontId="1" fillId="5" borderId="6" xfId="0" applyNumberFormat="1" applyFont="1" applyFill="1" applyBorder="1" applyAlignment="1">
      <alignment horizontal="center" vertical="center" wrapText="1"/>
    </xf>
    <xf numFmtId="49" fontId="1" fillId="5" borderId="6" xfId="0" applyNumberFormat="1" applyFont="1" applyFill="1" applyBorder="1" applyAlignment="1">
      <alignment horizontal="center" vertical="center" wrapText="1"/>
    </xf>
    <xf numFmtId="49" fontId="6" fillId="5" borderId="6" xfId="0" applyNumberFormat="1" applyFont="1" applyFill="1" applyBorder="1" applyAlignment="1">
      <alignment horizontal="center" vertical="center" wrapText="1"/>
    </xf>
    <xf numFmtId="49" fontId="6" fillId="5" borderId="6" xfId="0" applyNumberFormat="1" applyFont="1" applyFill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 wrapText="1"/>
    </xf>
    <xf numFmtId="49" fontId="1" fillId="6" borderId="6" xfId="0" applyNumberFormat="1" applyFont="1" applyFill="1" applyBorder="1" applyAlignment="1">
      <alignment horizontal="center" vertical="center" wrapText="1"/>
    </xf>
    <xf numFmtId="49" fontId="1" fillId="6" borderId="6" xfId="0" applyNumberFormat="1" applyFont="1" applyFill="1" applyBorder="1" applyAlignment="1">
      <alignment horizontal="center" vertical="center"/>
    </xf>
    <xf numFmtId="49" fontId="1" fillId="7" borderId="6" xfId="0" applyNumberFormat="1" applyFont="1" applyFill="1" applyBorder="1" applyAlignment="1">
      <alignment horizontal="center" vertical="center" wrapText="1"/>
    </xf>
    <xf numFmtId="49" fontId="1" fillId="2" borderId="6" xfId="0" applyNumberFormat="1" applyFont="1" applyFill="1" applyBorder="1" applyAlignment="1">
      <alignment horizontal="center" vertical="center" wrapText="1"/>
    </xf>
    <xf numFmtId="1" fontId="1" fillId="0" borderId="7" xfId="0" applyNumberFormat="1" applyFont="1" applyFill="1" applyBorder="1" applyAlignment="1">
      <alignment horizontal="center" vertical="center" wrapText="1"/>
    </xf>
    <xf numFmtId="1" fontId="1" fillId="0" borderId="6" xfId="0" applyNumberFormat="1" applyFont="1" applyFill="1" applyBorder="1" applyAlignment="1">
      <alignment horizontal="left" vertical="center" wrapText="1"/>
    </xf>
    <xf numFmtId="1" fontId="1" fillId="0" borderId="6" xfId="0" applyNumberFormat="1" applyFont="1" applyFill="1" applyBorder="1" applyAlignment="1">
      <alignment horizontal="center" vertical="center" wrapText="1"/>
    </xf>
    <xf numFmtId="1" fontId="1" fillId="0" borderId="6" xfId="0" applyNumberFormat="1" applyFont="1" applyFill="1" applyBorder="1" applyAlignment="1">
      <alignment horizontal="right" vertical="center" wrapText="1"/>
    </xf>
    <xf numFmtId="1" fontId="0" fillId="0" borderId="6" xfId="0" applyNumberFormat="1" applyFont="1" applyFill="1" applyBorder="1" applyAlignment="1">
      <alignment vertical="center" wrapText="1"/>
    </xf>
    <xf numFmtId="1" fontId="1" fillId="0" borderId="6" xfId="0" applyNumberFormat="1" applyFont="1" applyFill="1" applyBorder="1" applyAlignment="1">
      <alignment vertical="center" wrapText="1"/>
    </xf>
    <xf numFmtId="10" fontId="1" fillId="0" borderId="6" xfId="0" applyNumberFormat="1" applyFont="1" applyFill="1" applyBorder="1" applyAlignment="1">
      <alignment vertical="center" wrapText="1"/>
    </xf>
    <xf numFmtId="0" fontId="1" fillId="0" borderId="6" xfId="0" applyFont="1" applyFill="1" applyBorder="1" applyAlignment="1">
      <alignment/>
    </xf>
    <xf numFmtId="167" fontId="1" fillId="0" borderId="6" xfId="0" applyNumberFormat="1" applyFont="1" applyFill="1" applyBorder="1" applyAlignment="1">
      <alignment/>
    </xf>
    <xf numFmtId="0" fontId="0" fillId="0" borderId="6" xfId="0" applyFont="1" applyFill="1" applyBorder="1" applyAlignment="1">
      <alignment/>
    </xf>
    <xf numFmtId="49" fontId="0" fillId="0" borderId="6" xfId="0" applyNumberFormat="1" applyFont="1" applyFill="1" applyBorder="1" applyAlignment="1">
      <alignment/>
    </xf>
    <xf numFmtId="0" fontId="0" fillId="0" borderId="6" xfId="0" applyFont="1" applyFill="1" applyBorder="1" applyAlignment="1">
      <alignment wrapText="1"/>
    </xf>
    <xf numFmtId="171" fontId="1" fillId="0" borderId="6" xfId="0" applyNumberFormat="1" applyFont="1" applyFill="1" applyBorder="1" applyAlignment="1">
      <alignment/>
    </xf>
    <xf numFmtId="10" fontId="0" fillId="0" borderId="6" xfId="0" applyNumberFormat="1" applyFont="1" applyBorder="1" applyAlignment="1">
      <alignment horizontal="right" vertical="top"/>
    </xf>
    <xf numFmtId="3" fontId="1" fillId="0" borderId="6" xfId="0" applyNumberFormat="1" applyFont="1" applyFill="1" applyBorder="1" applyAlignment="1">
      <alignment/>
    </xf>
    <xf numFmtId="4" fontId="1" fillId="0" borderId="6" xfId="0" applyNumberFormat="1" applyFont="1" applyFill="1" applyBorder="1" applyAlignment="1">
      <alignment/>
    </xf>
    <xf numFmtId="49" fontId="0" fillId="0" borderId="8" xfId="0" applyNumberFormat="1" applyFont="1" applyFill="1" applyBorder="1" applyAlignment="1">
      <alignment horizontal="center"/>
    </xf>
    <xf numFmtId="49" fontId="1" fillId="5" borderId="9" xfId="0" applyNumberFormat="1" applyFont="1" applyFill="1" applyBorder="1" applyAlignment="1">
      <alignment horizontal="center" vertical="center" wrapText="1"/>
    </xf>
    <xf numFmtId="1" fontId="0" fillId="0" borderId="4" xfId="0" applyNumberFormat="1" applyFont="1" applyBorder="1" applyAlignment="1">
      <alignment vertical="top"/>
    </xf>
    <xf numFmtId="1" fontId="1" fillId="0" borderId="6" xfId="0" applyNumberFormat="1" applyFont="1" applyFill="1" applyBorder="1" applyAlignment="1">
      <alignment/>
    </xf>
    <xf numFmtId="1" fontId="0" fillId="0" borderId="2" xfId="0" applyNumberFormat="1" applyFont="1" applyFill="1" applyBorder="1" applyAlignment="1">
      <alignment/>
    </xf>
    <xf numFmtId="1" fontId="0" fillId="0" borderId="1" xfId="0" applyNumberFormat="1" applyFont="1" applyFill="1" applyBorder="1" applyAlignment="1">
      <alignment/>
    </xf>
    <xf numFmtId="0" fontId="2" fillId="0" borderId="4" xfId="18" applyBorder="1" applyAlignment="1">
      <alignment vertical="top" wrapText="1"/>
    </xf>
    <xf numFmtId="0" fontId="2" fillId="0" borderId="4" xfId="18" applyFont="1" applyBorder="1" applyAlignment="1">
      <alignment vertical="top" wrapText="1"/>
    </xf>
    <xf numFmtId="0" fontId="0" fillId="0" borderId="2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wrapText="1"/>
    </xf>
    <xf numFmtId="0" fontId="1" fillId="0" borderId="4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171" fontId="0" fillId="0" borderId="4" xfId="0" applyNumberFormat="1" applyFont="1" applyBorder="1" applyAlignment="1">
      <alignment horizontal="right" vertical="top" wrapText="1"/>
    </xf>
    <xf numFmtId="171" fontId="0" fillId="0" borderId="4" xfId="0" applyNumberFormat="1" applyFont="1" applyFill="1" applyBorder="1" applyAlignment="1">
      <alignment horizontal="right" vertical="top" wrapText="1"/>
    </xf>
    <xf numFmtId="10" fontId="0" fillId="0" borderId="4" xfId="0" applyNumberFormat="1" applyFont="1" applyBorder="1" applyAlignment="1">
      <alignment horizontal="right" vertical="top" wrapText="1"/>
    </xf>
    <xf numFmtId="171" fontId="1" fillId="0" borderId="4" xfId="0" applyNumberFormat="1" applyFont="1" applyBorder="1" applyAlignment="1">
      <alignment horizontal="right" vertical="top" wrapText="1"/>
    </xf>
    <xf numFmtId="171" fontId="0" fillId="0" borderId="4" xfId="0" applyNumberFormat="1" applyFont="1" applyBorder="1" applyAlignment="1">
      <alignment vertical="top" wrapText="1"/>
    </xf>
    <xf numFmtId="1" fontId="0" fillId="0" borderId="4" xfId="0" applyNumberFormat="1" applyFont="1" applyBorder="1" applyAlignment="1">
      <alignment vertical="top" wrapText="1"/>
    </xf>
    <xf numFmtId="3" fontId="0" fillId="0" borderId="4" xfId="0" applyNumberFormat="1" applyFont="1" applyBorder="1" applyAlignment="1">
      <alignment vertical="top" wrapText="1"/>
    </xf>
    <xf numFmtId="0" fontId="0" fillId="0" borderId="4" xfId="0" applyFont="1" applyBorder="1" applyAlignment="1">
      <alignment vertical="top" wrapText="1"/>
    </xf>
    <xf numFmtId="49" fontId="0" fillId="0" borderId="4" xfId="0" applyNumberFormat="1" applyFont="1" applyBorder="1" applyAlignment="1">
      <alignment horizontal="center" vertical="top" wrapText="1"/>
    </xf>
    <xf numFmtId="14" fontId="0" fillId="0" borderId="4" xfId="0" applyNumberFormat="1" applyFont="1" applyBorder="1" applyAlignment="1">
      <alignment horizontal="center" vertical="top" wrapText="1"/>
    </xf>
    <xf numFmtId="14" fontId="0" fillId="0" borderId="4" xfId="0" applyNumberFormat="1" applyFont="1" applyBorder="1" applyAlignment="1">
      <alignment vertical="top" wrapText="1"/>
    </xf>
    <xf numFmtId="4" fontId="0" fillId="0" borderId="4" xfId="0" applyNumberFormat="1" applyFont="1" applyBorder="1" applyAlignment="1">
      <alignment vertical="top" wrapText="1"/>
    </xf>
    <xf numFmtId="0" fontId="0" fillId="0" borderId="4" xfId="0" applyFont="1" applyFill="1" applyBorder="1" applyAlignment="1">
      <alignment vertical="top"/>
    </xf>
    <xf numFmtId="0" fontId="0" fillId="0" borderId="4" xfId="0" applyFont="1" applyFill="1" applyBorder="1" applyAlignment="1">
      <alignment vertical="top" wrapText="1"/>
    </xf>
    <xf numFmtId="0" fontId="2" fillId="0" borderId="4" xfId="18" applyFill="1" applyBorder="1" applyAlignment="1">
      <alignment vertical="top" wrapText="1"/>
    </xf>
    <xf numFmtId="49" fontId="0" fillId="0" borderId="4" xfId="0" applyNumberFormat="1" applyFont="1" applyFill="1" applyBorder="1" applyAlignment="1">
      <alignment vertical="top" wrapText="1"/>
    </xf>
    <xf numFmtId="0" fontId="0" fillId="0" borderId="4" xfId="0" applyFont="1" applyFill="1" applyBorder="1" applyAlignment="1">
      <alignment horizontal="right" vertical="top" wrapText="1"/>
    </xf>
    <xf numFmtId="0" fontId="0" fillId="0" borderId="4" xfId="0" applyFont="1" applyFill="1" applyBorder="1" applyAlignment="1">
      <alignment horizontal="center" vertical="top" wrapText="1"/>
    </xf>
    <xf numFmtId="3" fontId="0" fillId="0" borderId="4" xfId="0" applyNumberFormat="1" applyFont="1" applyFill="1" applyBorder="1" applyAlignment="1">
      <alignment vertical="top" wrapText="1"/>
    </xf>
    <xf numFmtId="2" fontId="1" fillId="0" borderId="6" xfId="0" applyNumberFormat="1" applyFont="1" applyFill="1" applyBorder="1" applyAlignment="1">
      <alignment/>
    </xf>
    <xf numFmtId="0" fontId="1" fillId="0" borderId="6" xfId="0" applyFont="1" applyFill="1" applyBorder="1" applyAlignment="1">
      <alignment wrapText="1"/>
    </xf>
    <xf numFmtId="14" fontId="0" fillId="0" borderId="4" xfId="0" applyNumberFormat="1" applyFont="1" applyBorder="1" applyAlignment="1">
      <alignment horizontal="right" vertical="top"/>
    </xf>
    <xf numFmtId="0" fontId="0" fillId="0" borderId="4" xfId="0" applyFont="1" applyBorder="1" applyAlignment="1">
      <alignment horizontal="right" vertical="top"/>
    </xf>
    <xf numFmtId="14" fontId="0" fillId="0" borderId="4" xfId="0" applyNumberFormat="1" applyFont="1" applyBorder="1" applyAlignment="1">
      <alignment horizontal="right" vertical="top" wrapText="1"/>
    </xf>
    <xf numFmtId="0" fontId="1" fillId="0" borderId="6" xfId="0" applyFont="1" applyFill="1" applyBorder="1" applyAlignment="1">
      <alignment horizontal="right"/>
    </xf>
    <xf numFmtId="0" fontId="0" fillId="0" borderId="2" xfId="0" applyFont="1" applyFill="1" applyBorder="1" applyAlignment="1">
      <alignment horizontal="right"/>
    </xf>
    <xf numFmtId="0" fontId="0" fillId="0" borderId="1" xfId="0" applyFont="1" applyFill="1" applyBorder="1" applyAlignment="1">
      <alignment horizontal="right"/>
    </xf>
    <xf numFmtId="167" fontId="1" fillId="0" borderId="0" xfId="0" applyNumberFormat="1" applyFont="1" applyFill="1" applyBorder="1" applyAlignment="1">
      <alignment horizontal="center" wrapText="1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167" fontId="1" fillId="0" borderId="0" xfId="0" applyNumberFormat="1" applyFont="1" applyFill="1" applyBorder="1" applyAlignment="1">
      <alignment horizontal="right" wrapText="1"/>
    </xf>
    <xf numFmtId="49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wrapText="1"/>
    </xf>
    <xf numFmtId="1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1" fillId="0" borderId="10" xfId="0" applyFont="1" applyFill="1" applyBorder="1" applyAlignment="1">
      <alignment/>
    </xf>
    <xf numFmtId="0" fontId="1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/>
    </xf>
    <xf numFmtId="167" fontId="0" fillId="0" borderId="0" xfId="0" applyNumberFormat="1" applyFont="1" applyFill="1" applyBorder="1" applyAlignment="1">
      <alignment horizontal="center" wrapText="1"/>
    </xf>
    <xf numFmtId="167" fontId="0" fillId="0" borderId="0" xfId="0" applyNumberFormat="1" applyFont="1" applyFill="1" applyBorder="1" applyAlignment="1">
      <alignment horizontal="right" wrapText="1"/>
    </xf>
    <xf numFmtId="49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1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10" xfId="0" applyFont="1" applyFill="1" applyBorder="1" applyAlignment="1">
      <alignment/>
    </xf>
    <xf numFmtId="49" fontId="1" fillId="2" borderId="3" xfId="0" applyNumberFormat="1" applyFont="1" applyFill="1" applyBorder="1" applyAlignment="1">
      <alignment horizontal="center" vertical="center" wrapText="1"/>
    </xf>
    <xf numFmtId="49" fontId="6" fillId="3" borderId="3" xfId="0" applyNumberFormat="1" applyFont="1" applyFill="1" applyBorder="1" applyAlignment="1">
      <alignment horizontal="center" vertical="center" wrapText="1"/>
    </xf>
    <xf numFmtId="49" fontId="6" fillId="4" borderId="3" xfId="0" applyNumberFormat="1" applyFont="1" applyFill="1" applyBorder="1" applyAlignment="1">
      <alignment horizontal="center" vertical="center" wrapText="1"/>
    </xf>
    <xf numFmtId="49" fontId="1" fillId="8" borderId="6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167" fontId="4" fillId="0" borderId="0" xfId="0" applyNumberFormat="1" applyFont="1" applyBorder="1" applyAlignment="1">
      <alignment horizontal="center" wrapText="1"/>
    </xf>
    <xf numFmtId="167" fontId="4" fillId="3" borderId="0" xfId="0" applyNumberFormat="1" applyFont="1" applyFill="1" applyBorder="1" applyAlignment="1">
      <alignment horizontal="center" wrapText="1"/>
    </xf>
    <xf numFmtId="167" fontId="4" fillId="3" borderId="0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167" fontId="5" fillId="0" borderId="0" xfId="0" applyNumberFormat="1" applyFont="1" applyBorder="1" applyAlignment="1">
      <alignment wrapText="1"/>
    </xf>
    <xf numFmtId="167" fontId="5" fillId="0" borderId="0" xfId="0" applyNumberFormat="1" applyFont="1" applyBorder="1" applyAlignment="1">
      <alignment/>
    </xf>
    <xf numFmtId="167" fontId="5" fillId="3" borderId="0" xfId="0" applyNumberFormat="1" applyFont="1" applyFill="1" applyBorder="1" applyAlignment="1">
      <alignment wrapText="1"/>
    </xf>
    <xf numFmtId="167" fontId="5" fillId="3" borderId="0" xfId="0" applyNumberFormat="1" applyFont="1" applyFill="1" applyBorder="1" applyAlignment="1">
      <alignment/>
    </xf>
    <xf numFmtId="0" fontId="5" fillId="0" borderId="0" xfId="0" applyFont="1" applyBorder="1" applyAlignment="1">
      <alignment/>
    </xf>
    <xf numFmtId="167" fontId="4" fillId="0" borderId="0" xfId="0" applyNumberFormat="1" applyFont="1" applyBorder="1" applyAlignment="1">
      <alignment horizontal="center"/>
    </xf>
    <xf numFmtId="167" fontId="4" fillId="0" borderId="0" xfId="0" applyNumberFormat="1" applyFont="1" applyBorder="1" applyAlignment="1">
      <alignment wrapText="1"/>
    </xf>
    <xf numFmtId="167" fontId="4" fillId="3" borderId="0" xfId="0" applyNumberFormat="1" applyFont="1" applyFill="1" applyBorder="1" applyAlignment="1">
      <alignment wrapText="1"/>
    </xf>
    <xf numFmtId="167" fontId="4" fillId="0" borderId="0" xfId="0" applyNumberFormat="1" applyFont="1" applyBorder="1" applyAlignment="1">
      <alignment/>
    </xf>
    <xf numFmtId="0" fontId="5" fillId="0" borderId="0" xfId="0" applyFont="1" applyBorder="1" applyAlignment="1">
      <alignment wrapText="1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dxfs count="3">
    <dxf>
      <font>
        <color rgb="FFFF0000"/>
      </font>
      <border/>
    </dxf>
    <dxf>
      <font>
        <b/>
        <i val="0"/>
      </font>
      <border/>
    </dxf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egion@regionpoodri.cz" TargetMode="External" /><Relationship Id="rId2" Type="http://schemas.openxmlformats.org/officeDocument/2006/relationships/hyperlink" Target="http://www.regionpoodri.cz/" TargetMode="External" /><Relationship Id="rId3" Type="http://schemas.openxmlformats.org/officeDocument/2006/relationships/hyperlink" Target="mailto:region@regionpoodri.cz" TargetMode="External" /><Relationship Id="rId4" Type="http://schemas.openxmlformats.org/officeDocument/2006/relationships/hyperlink" Target="http://www.regionpoodri.cz/" TargetMode="External" /><Relationship Id="rId5" Type="http://schemas.openxmlformats.org/officeDocument/2006/relationships/hyperlink" Target="mailto:sylva.kovacikova@bilovec.cz" TargetMode="External" /><Relationship Id="rId6" Type="http://schemas.openxmlformats.org/officeDocument/2006/relationships/hyperlink" Target="mailto:jhercig@mukrnov.cz" TargetMode="External" /><Relationship Id="rId7" Type="http://schemas.openxmlformats.org/officeDocument/2006/relationships/hyperlink" Target="mailto:sobesovice@iol.cz" TargetMode="External" /><Relationship Id="rId8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K13"/>
  <sheetViews>
    <sheetView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C2" sqref="C2"/>
    </sheetView>
  </sheetViews>
  <sheetFormatPr defaultColWidth="9.00390625" defaultRowHeight="12.75"/>
  <cols>
    <col min="1" max="1" width="5.625" style="33" customWidth="1"/>
    <col min="2" max="2" width="15.625" style="33" customWidth="1"/>
    <col min="3" max="3" width="28.25390625" style="33" customWidth="1"/>
    <col min="4" max="4" width="21.25390625" style="33" customWidth="1"/>
    <col min="5" max="5" width="15.00390625" style="77" customWidth="1"/>
    <col min="6" max="6" width="14.875" style="33" hidden="1" customWidth="1"/>
    <col min="7" max="7" width="6.875" style="33" hidden="1" customWidth="1"/>
    <col min="8" max="8" width="13.25390625" style="33" hidden="1" customWidth="1"/>
    <col min="9" max="9" width="12.375" style="33" hidden="1" customWidth="1"/>
    <col min="10" max="10" width="12.75390625" style="33" hidden="1" customWidth="1"/>
    <col min="11" max="11" width="12.125" style="33" hidden="1" customWidth="1"/>
    <col min="12" max="12" width="10.125" style="33" hidden="1" customWidth="1"/>
    <col min="13" max="13" width="25.25390625" style="33" hidden="1" customWidth="1"/>
    <col min="14" max="14" width="19.375" style="33" hidden="1" customWidth="1"/>
    <col min="15" max="15" width="9.25390625" style="7" customWidth="1"/>
    <col min="16" max="16" width="3.75390625" style="33" hidden="1" customWidth="1"/>
    <col min="17" max="17" width="7.75390625" style="33" hidden="1" customWidth="1"/>
    <col min="18" max="18" width="13.75390625" style="33" hidden="1" customWidth="1"/>
    <col min="19" max="19" width="15.875" style="33" hidden="1" customWidth="1"/>
    <col min="20" max="20" width="11.875" style="1" hidden="1" customWidth="1"/>
    <col min="21" max="21" width="5.75390625" style="34" hidden="1" customWidth="1"/>
    <col min="22" max="22" width="8.00390625" style="34" hidden="1" customWidth="1"/>
    <col min="23" max="27" width="11.375" style="33" hidden="1" customWidth="1"/>
    <col min="28" max="28" width="11.375" style="41" hidden="1" customWidth="1"/>
    <col min="29" max="29" width="7.75390625" style="33" hidden="1" customWidth="1"/>
    <col min="30" max="30" width="11.75390625" style="35" hidden="1" customWidth="1"/>
    <col min="31" max="31" width="10.875" style="35" hidden="1" customWidth="1"/>
    <col min="32" max="36" width="10.875" style="33" hidden="1" customWidth="1"/>
    <col min="37" max="38" width="8.125" style="7" hidden="1" customWidth="1"/>
    <col min="39" max="39" width="8.125" style="33" hidden="1" customWidth="1"/>
    <col min="40" max="40" width="7.75390625" style="35" customWidth="1"/>
    <col min="41" max="41" width="10.25390625" style="33" customWidth="1"/>
    <col min="42" max="42" width="10.25390625" style="33" hidden="1" customWidth="1"/>
    <col min="43" max="43" width="10.25390625" style="7" hidden="1" customWidth="1"/>
    <col min="44" max="44" width="12.75390625" style="33" customWidth="1"/>
    <col min="45" max="45" width="10.25390625" style="33" hidden="1" customWidth="1"/>
    <col min="46" max="46" width="10.375" style="33" customWidth="1"/>
    <col min="47" max="48" width="10.25390625" style="33" hidden="1" customWidth="1"/>
    <col min="49" max="49" width="10.25390625" style="73" hidden="1" customWidth="1"/>
    <col min="50" max="50" width="10.25390625" style="33" hidden="1" customWidth="1"/>
    <col min="51" max="51" width="6.875" style="33" hidden="1" customWidth="1"/>
    <col min="52" max="52" width="28.25390625" style="35" hidden="1" customWidth="1"/>
    <col min="53" max="53" width="9.125" style="33" hidden="1" customWidth="1"/>
    <col min="54" max="54" width="15.25390625" style="35" hidden="1" customWidth="1"/>
    <col min="55" max="55" width="13.125" style="35" hidden="1" customWidth="1"/>
    <col min="56" max="56" width="23.375" style="35" hidden="1" customWidth="1"/>
    <col min="57" max="58" width="10.875" style="106" hidden="1" customWidth="1"/>
    <col min="59" max="59" width="10.875" style="106" customWidth="1"/>
    <col min="60" max="60" width="9.125" style="33" hidden="1" customWidth="1"/>
    <col min="61" max="61" width="13.125" style="33" hidden="1" customWidth="1"/>
    <col min="62" max="62" width="11.00390625" style="33" hidden="1" customWidth="1"/>
    <col min="63" max="63" width="15.25390625" style="33" hidden="1" customWidth="1"/>
    <col min="64" max="65" width="10.75390625" style="33" hidden="1" customWidth="1"/>
    <col min="66" max="66" width="8.125" style="33" hidden="1" customWidth="1"/>
    <col min="67" max="77" width="11.00390625" style="33" hidden="1" customWidth="1"/>
    <col min="78" max="78" width="10.625" style="33" hidden="1" customWidth="1"/>
    <col min="79" max="80" width="12.125" style="33" hidden="1" customWidth="1"/>
    <col min="81" max="89" width="11.00390625" style="33" hidden="1" customWidth="1"/>
    <col min="90" max="16384" width="9.125" style="33" customWidth="1"/>
  </cols>
  <sheetData>
    <row r="1" spans="1:89" s="127" customFormat="1" ht="12.75">
      <c r="A1" s="118"/>
      <c r="B1" s="118"/>
      <c r="C1" s="118"/>
      <c r="D1" s="118"/>
      <c r="E1" s="119"/>
      <c r="F1" s="118"/>
      <c r="G1" s="118"/>
      <c r="H1" s="118"/>
      <c r="I1" s="118"/>
      <c r="J1" s="118"/>
      <c r="K1" s="118"/>
      <c r="L1" s="118"/>
      <c r="M1" s="118"/>
      <c r="N1" s="118"/>
      <c r="O1" s="120"/>
      <c r="P1" s="118"/>
      <c r="Q1" s="118"/>
      <c r="R1" s="118"/>
      <c r="S1" s="118"/>
      <c r="T1" s="121"/>
      <c r="U1" s="122"/>
      <c r="V1" s="122"/>
      <c r="W1" s="118"/>
      <c r="X1" s="118"/>
      <c r="Y1" s="118"/>
      <c r="Z1" s="118"/>
      <c r="AA1" s="118"/>
      <c r="AB1" s="123"/>
      <c r="AC1" s="118"/>
      <c r="AD1" s="124"/>
      <c r="AE1" s="124"/>
      <c r="AF1" s="118"/>
      <c r="AG1" s="118"/>
      <c r="AH1" s="118"/>
      <c r="AI1" s="118"/>
      <c r="AJ1" s="118"/>
      <c r="AK1" s="120"/>
      <c r="AL1" s="120"/>
      <c r="AM1" s="118"/>
      <c r="AN1" s="124"/>
      <c r="AO1" s="118"/>
      <c r="AP1" s="118"/>
      <c r="AQ1" s="120"/>
      <c r="AR1" s="118"/>
      <c r="AS1" s="118"/>
      <c r="AT1" s="118"/>
      <c r="AU1" s="118"/>
      <c r="AV1" s="118"/>
      <c r="AW1" s="125"/>
      <c r="AX1" s="118"/>
      <c r="AY1" s="118"/>
      <c r="AZ1" s="124"/>
      <c r="BA1" s="118"/>
      <c r="BB1" s="124"/>
      <c r="BC1" s="124"/>
      <c r="BD1" s="124"/>
      <c r="BE1" s="126"/>
      <c r="BF1" s="126"/>
      <c r="BG1" s="126"/>
      <c r="BH1" s="118"/>
      <c r="BI1" s="118"/>
      <c r="BJ1" s="118"/>
      <c r="BK1" s="118"/>
      <c r="BL1" s="118"/>
      <c r="BM1" s="118"/>
      <c r="BN1" s="118"/>
      <c r="BO1" s="118"/>
      <c r="BP1" s="118"/>
      <c r="BQ1" s="118"/>
      <c r="BR1" s="118"/>
      <c r="BS1" s="118"/>
      <c r="BT1" s="118"/>
      <c r="BU1" s="118"/>
      <c r="BV1" s="118"/>
      <c r="BW1" s="118"/>
      <c r="BX1" s="118"/>
      <c r="BY1" s="118"/>
      <c r="BZ1" s="118"/>
      <c r="CA1" s="118"/>
      <c r="CB1" s="118"/>
      <c r="CC1" s="118"/>
      <c r="CD1" s="118"/>
      <c r="CE1" s="118"/>
      <c r="CF1" s="118"/>
      <c r="CG1" s="118"/>
      <c r="CH1" s="118"/>
      <c r="CI1" s="118"/>
      <c r="CJ1" s="118"/>
      <c r="CK1" s="118"/>
    </row>
    <row r="2" spans="1:89" s="127" customFormat="1" ht="12.75">
      <c r="A2" s="118"/>
      <c r="B2" s="118"/>
      <c r="C2" s="118"/>
      <c r="D2" s="118"/>
      <c r="E2" s="119"/>
      <c r="F2" s="118"/>
      <c r="G2" s="118"/>
      <c r="H2" s="118"/>
      <c r="I2" s="118"/>
      <c r="J2" s="118"/>
      <c r="K2" s="118"/>
      <c r="L2" s="118"/>
      <c r="M2" s="118"/>
      <c r="N2" s="118"/>
      <c r="O2" s="120"/>
      <c r="P2" s="118"/>
      <c r="Q2" s="118"/>
      <c r="R2" s="118"/>
      <c r="S2" s="118"/>
      <c r="T2" s="121"/>
      <c r="U2" s="122"/>
      <c r="V2" s="122"/>
      <c r="W2" s="118"/>
      <c r="X2" s="118"/>
      <c r="Y2" s="118"/>
      <c r="Z2" s="118"/>
      <c r="AA2" s="118"/>
      <c r="AB2" s="123"/>
      <c r="AC2" s="118"/>
      <c r="AD2" s="124"/>
      <c r="AE2" s="124"/>
      <c r="AF2" s="118"/>
      <c r="AG2" s="118"/>
      <c r="AH2" s="118"/>
      <c r="AI2" s="118"/>
      <c r="AJ2" s="118"/>
      <c r="AK2" s="120"/>
      <c r="AL2" s="120"/>
      <c r="AM2" s="118"/>
      <c r="AN2" s="124"/>
      <c r="AO2" s="118"/>
      <c r="AP2" s="118"/>
      <c r="AQ2" s="120"/>
      <c r="AR2" s="118"/>
      <c r="AS2" s="118"/>
      <c r="AT2" s="118"/>
      <c r="AU2" s="118"/>
      <c r="AV2" s="118"/>
      <c r="AW2" s="125"/>
      <c r="AX2" s="118"/>
      <c r="AY2" s="118"/>
      <c r="AZ2" s="124"/>
      <c r="BA2" s="118"/>
      <c r="BB2" s="124"/>
      <c r="BC2" s="124"/>
      <c r="BD2" s="124"/>
      <c r="BE2" s="126"/>
      <c r="BF2" s="126"/>
      <c r="BG2" s="126"/>
      <c r="BH2" s="118"/>
      <c r="BI2" s="118"/>
      <c r="BJ2" s="118"/>
      <c r="BK2" s="118"/>
      <c r="BL2" s="118"/>
      <c r="BM2" s="118"/>
      <c r="BN2" s="118"/>
      <c r="BO2" s="118"/>
      <c r="BP2" s="118"/>
      <c r="BQ2" s="118"/>
      <c r="BR2" s="118"/>
      <c r="BS2" s="118"/>
      <c r="BT2" s="118"/>
      <c r="BU2" s="118"/>
      <c r="BV2" s="118"/>
      <c r="BW2" s="118"/>
      <c r="BX2" s="118"/>
      <c r="BY2" s="118"/>
      <c r="BZ2" s="118"/>
      <c r="CA2" s="118"/>
      <c r="CB2" s="118"/>
      <c r="CC2" s="118"/>
      <c r="CD2" s="118"/>
      <c r="CE2" s="118"/>
      <c r="CF2" s="118"/>
      <c r="CG2" s="118"/>
      <c r="CH2" s="118"/>
      <c r="CI2" s="118"/>
      <c r="CJ2" s="118"/>
      <c r="CK2" s="118"/>
    </row>
    <row r="3" spans="1:89" s="116" customFormat="1" ht="13.5" thickBot="1">
      <c r="A3" s="117" t="s">
        <v>180</v>
      </c>
      <c r="B3" s="108"/>
      <c r="C3" s="108"/>
      <c r="D3" s="108"/>
      <c r="E3" s="109"/>
      <c r="F3" s="108"/>
      <c r="G3" s="108"/>
      <c r="H3" s="108"/>
      <c r="I3" s="108"/>
      <c r="J3" s="108"/>
      <c r="K3" s="108"/>
      <c r="L3" s="108"/>
      <c r="M3" s="108"/>
      <c r="N3" s="108"/>
      <c r="O3" s="110"/>
      <c r="P3" s="108"/>
      <c r="Q3" s="108"/>
      <c r="R3" s="108"/>
      <c r="S3" s="108"/>
      <c r="T3" s="107"/>
      <c r="U3" s="111"/>
      <c r="V3" s="111"/>
      <c r="W3" s="108"/>
      <c r="X3" s="108"/>
      <c r="Y3" s="108"/>
      <c r="Z3" s="108"/>
      <c r="AA3" s="108"/>
      <c r="AB3" s="112"/>
      <c r="AC3" s="108"/>
      <c r="AD3" s="113"/>
      <c r="AE3" s="113"/>
      <c r="AF3" s="108"/>
      <c r="AG3" s="108"/>
      <c r="AH3" s="108"/>
      <c r="AI3" s="108"/>
      <c r="AJ3" s="108"/>
      <c r="AK3" s="110"/>
      <c r="AL3" s="110"/>
      <c r="AM3" s="108"/>
      <c r="AN3" s="113"/>
      <c r="AO3" s="108"/>
      <c r="AP3" s="108"/>
      <c r="AQ3" s="110"/>
      <c r="AR3" s="108"/>
      <c r="AS3" s="108"/>
      <c r="AT3" s="108"/>
      <c r="AU3" s="108"/>
      <c r="AV3" s="108"/>
      <c r="AW3" s="114"/>
      <c r="AX3" s="108"/>
      <c r="AY3" s="108"/>
      <c r="AZ3" s="113"/>
      <c r="BA3" s="108"/>
      <c r="BB3" s="113"/>
      <c r="BC3" s="113"/>
      <c r="BD3" s="113"/>
      <c r="BE3" s="115"/>
      <c r="BF3" s="115"/>
      <c r="BG3" s="115"/>
      <c r="BH3" s="108"/>
      <c r="BI3" s="108"/>
      <c r="BJ3" s="108"/>
      <c r="BK3" s="108"/>
      <c r="BL3" s="108"/>
      <c r="BM3" s="108"/>
      <c r="BN3" s="108"/>
      <c r="BO3" s="108"/>
      <c r="BP3" s="108"/>
      <c r="BQ3" s="108"/>
      <c r="BR3" s="108"/>
      <c r="BS3" s="108"/>
      <c r="BT3" s="108"/>
      <c r="BU3" s="108"/>
      <c r="BV3" s="108"/>
      <c r="BW3" s="108"/>
      <c r="BX3" s="108"/>
      <c r="BY3" s="108"/>
      <c r="BZ3" s="108"/>
      <c r="CA3" s="108"/>
      <c r="CB3" s="108"/>
      <c r="CC3" s="108"/>
      <c r="CD3" s="108"/>
      <c r="CE3" s="108"/>
      <c r="CF3" s="108"/>
      <c r="CG3" s="108"/>
      <c r="CH3" s="108"/>
      <c r="CI3" s="108"/>
      <c r="CJ3" s="108"/>
      <c r="CK3" s="108"/>
    </row>
    <row r="4" spans="1:89" s="68" customFormat="1" ht="115.5" thickBot="1">
      <c r="A4" s="42" t="s">
        <v>20</v>
      </c>
      <c r="B4" s="43" t="s">
        <v>21</v>
      </c>
      <c r="C4" s="44" t="s">
        <v>4</v>
      </c>
      <c r="D4" s="45" t="s">
        <v>22</v>
      </c>
      <c r="E4" s="45" t="s">
        <v>73</v>
      </c>
      <c r="F4" s="45" t="s">
        <v>23</v>
      </c>
      <c r="G4" s="46" t="s">
        <v>24</v>
      </c>
      <c r="H4" s="45" t="s">
        <v>3</v>
      </c>
      <c r="I4" s="45" t="s">
        <v>25</v>
      </c>
      <c r="J4" s="46" t="s">
        <v>26</v>
      </c>
      <c r="K4" s="46" t="s">
        <v>27</v>
      </c>
      <c r="L4" s="45" t="s">
        <v>71</v>
      </c>
      <c r="M4" s="46" t="s">
        <v>28</v>
      </c>
      <c r="N4" s="45" t="s">
        <v>29</v>
      </c>
      <c r="O4" s="45" t="s">
        <v>1</v>
      </c>
      <c r="P4" s="45" t="s">
        <v>30</v>
      </c>
      <c r="Q4" s="45" t="s">
        <v>31</v>
      </c>
      <c r="R4" s="43" t="s">
        <v>32</v>
      </c>
      <c r="S4" s="45" t="s">
        <v>33</v>
      </c>
      <c r="T4" s="44" t="s">
        <v>34</v>
      </c>
      <c r="U4" s="44" t="s">
        <v>35</v>
      </c>
      <c r="V4" s="69" t="s">
        <v>72</v>
      </c>
      <c r="W4" s="3" t="s">
        <v>36</v>
      </c>
      <c r="X4" s="3" t="s">
        <v>37</v>
      </c>
      <c r="Y4" s="3" t="s">
        <v>38</v>
      </c>
      <c r="Z4" s="3" t="s">
        <v>39</v>
      </c>
      <c r="AA4" s="3" t="s">
        <v>40</v>
      </c>
      <c r="AB4" s="3" t="s">
        <v>41</v>
      </c>
      <c r="AC4" s="3" t="s">
        <v>42</v>
      </c>
      <c r="AD4" s="128" t="s">
        <v>43</v>
      </c>
      <c r="AE4" s="4" t="s">
        <v>44</v>
      </c>
      <c r="AF4" s="5" t="s">
        <v>45</v>
      </c>
      <c r="AG4" s="5" t="s">
        <v>46</v>
      </c>
      <c r="AH4" s="5" t="s">
        <v>88</v>
      </c>
      <c r="AI4" s="5" t="s">
        <v>74</v>
      </c>
      <c r="AJ4" s="129" t="s">
        <v>47</v>
      </c>
      <c r="AK4" s="6" t="s">
        <v>75</v>
      </c>
      <c r="AL4" s="6" t="s">
        <v>48</v>
      </c>
      <c r="AM4" s="6" t="s">
        <v>49</v>
      </c>
      <c r="AN4" s="130" t="s">
        <v>178</v>
      </c>
      <c r="AO4" s="131" t="s">
        <v>50</v>
      </c>
      <c r="AP4" s="131" t="s">
        <v>51</v>
      </c>
      <c r="AQ4" s="131" t="s">
        <v>52</v>
      </c>
      <c r="AR4" s="131" t="s">
        <v>53</v>
      </c>
      <c r="AS4" s="131" t="s">
        <v>54</v>
      </c>
      <c r="AT4" s="131" t="s">
        <v>179</v>
      </c>
      <c r="AU4" s="47" t="s">
        <v>55</v>
      </c>
      <c r="AV4" s="48" t="s">
        <v>56</v>
      </c>
      <c r="AW4" s="48" t="s">
        <v>83</v>
      </c>
      <c r="AX4" s="48" t="s">
        <v>2</v>
      </c>
      <c r="AY4" s="48" t="s">
        <v>57</v>
      </c>
      <c r="AZ4" s="48" t="s">
        <v>58</v>
      </c>
      <c r="BA4" s="48" t="s">
        <v>59</v>
      </c>
      <c r="BB4" s="48" t="s">
        <v>60</v>
      </c>
      <c r="BC4" s="48" t="s">
        <v>61</v>
      </c>
      <c r="BD4" s="48" t="s">
        <v>62</v>
      </c>
      <c r="BE4" s="48" t="s">
        <v>89</v>
      </c>
      <c r="BF4" s="48" t="s">
        <v>90</v>
      </c>
      <c r="BG4" s="48" t="s">
        <v>175</v>
      </c>
      <c r="BH4" s="49" t="s">
        <v>18</v>
      </c>
      <c r="BI4" s="49" t="s">
        <v>63</v>
      </c>
      <c r="BJ4" s="50" t="s">
        <v>6</v>
      </c>
      <c r="BK4" s="50" t="s">
        <v>7</v>
      </c>
      <c r="BL4" s="51" t="s">
        <v>92</v>
      </c>
      <c r="BM4" s="51" t="s">
        <v>93</v>
      </c>
      <c r="BN4" s="50" t="s">
        <v>8</v>
      </c>
      <c r="BO4" s="50" t="s">
        <v>9</v>
      </c>
      <c r="BP4" s="50" t="s">
        <v>19</v>
      </c>
      <c r="BQ4" s="50" t="s">
        <v>87</v>
      </c>
      <c r="BR4" s="50" t="s">
        <v>86</v>
      </c>
      <c r="BS4" s="50" t="s">
        <v>10</v>
      </c>
      <c r="BT4" s="50" t="s">
        <v>11</v>
      </c>
      <c r="BU4" s="50" t="s">
        <v>12</v>
      </c>
      <c r="BV4" s="50" t="s">
        <v>64</v>
      </c>
      <c r="BW4" s="50" t="s">
        <v>13</v>
      </c>
      <c r="BX4" s="50" t="s">
        <v>85</v>
      </c>
      <c r="BY4" s="50" t="s">
        <v>65</v>
      </c>
      <c r="BZ4" s="50" t="s">
        <v>14</v>
      </c>
      <c r="CA4" s="51" t="s">
        <v>66</v>
      </c>
      <c r="CB4" s="51" t="s">
        <v>67</v>
      </c>
      <c r="CC4" s="51" t="s">
        <v>68</v>
      </c>
      <c r="CD4" s="51" t="s">
        <v>69</v>
      </c>
      <c r="CE4" s="51" t="s">
        <v>0</v>
      </c>
      <c r="CF4" s="51" t="s">
        <v>70</v>
      </c>
      <c r="CG4" s="51" t="s">
        <v>91</v>
      </c>
      <c r="CH4" s="50" t="s">
        <v>15</v>
      </c>
      <c r="CI4" s="50" t="s">
        <v>16</v>
      </c>
      <c r="CJ4" s="50" t="s">
        <v>17</v>
      </c>
      <c r="CK4" s="50" t="s">
        <v>84</v>
      </c>
    </row>
    <row r="5" spans="1:89" s="92" customFormat="1" ht="41.25" customHeight="1">
      <c r="A5" s="8">
        <v>1</v>
      </c>
      <c r="B5" s="9" t="s">
        <v>76</v>
      </c>
      <c r="C5" s="10" t="s">
        <v>136</v>
      </c>
      <c r="D5" s="11" t="s">
        <v>94</v>
      </c>
      <c r="E5" s="11" t="s">
        <v>95</v>
      </c>
      <c r="F5" s="10" t="s">
        <v>96</v>
      </c>
      <c r="G5" s="12" t="s">
        <v>97</v>
      </c>
      <c r="H5" s="10" t="s">
        <v>98</v>
      </c>
      <c r="I5" s="10" t="s">
        <v>99</v>
      </c>
      <c r="J5" s="13">
        <v>556720490</v>
      </c>
      <c r="K5" s="13">
        <v>556758679</v>
      </c>
      <c r="L5" s="13">
        <v>728676542</v>
      </c>
      <c r="M5" s="74" t="s">
        <v>100</v>
      </c>
      <c r="N5" s="74" t="s">
        <v>101</v>
      </c>
      <c r="O5" s="15" t="s">
        <v>102</v>
      </c>
      <c r="P5" s="10" t="s">
        <v>103</v>
      </c>
      <c r="Q5" s="16" t="s">
        <v>104</v>
      </c>
      <c r="R5" s="17" t="s">
        <v>105</v>
      </c>
      <c r="S5" s="10" t="str">
        <f>I5</f>
        <v>MVDr. Kateřina Křenková</v>
      </c>
      <c r="T5" s="18" t="s">
        <v>106</v>
      </c>
      <c r="U5" s="18"/>
      <c r="V5" s="18">
        <v>21</v>
      </c>
      <c r="W5" s="8" t="s">
        <v>137</v>
      </c>
      <c r="X5" s="8" t="s">
        <v>137</v>
      </c>
      <c r="Y5" s="8" t="s">
        <v>137</v>
      </c>
      <c r="Z5" s="8" t="s">
        <v>137</v>
      </c>
      <c r="AA5" s="8" t="s">
        <v>137</v>
      </c>
      <c r="AB5" s="8" t="s">
        <v>137</v>
      </c>
      <c r="AC5" s="19" t="s">
        <v>137</v>
      </c>
      <c r="AD5" s="20"/>
      <c r="AE5" s="8" t="s">
        <v>137</v>
      </c>
      <c r="AF5" s="8" t="s">
        <v>137</v>
      </c>
      <c r="AG5" s="8" t="s">
        <v>137</v>
      </c>
      <c r="AH5" s="8" t="s">
        <v>137</v>
      </c>
      <c r="AI5" s="8" t="s">
        <v>137</v>
      </c>
      <c r="AJ5" s="19" t="s">
        <v>137</v>
      </c>
      <c r="AK5" s="12">
        <v>11</v>
      </c>
      <c r="AL5" s="12">
        <v>3</v>
      </c>
      <c r="AM5" s="12">
        <v>0</v>
      </c>
      <c r="AN5" s="21">
        <f>SUM(AK5:AM5)</f>
        <v>14</v>
      </c>
      <c r="AO5" s="22">
        <v>376</v>
      </c>
      <c r="AP5" s="22">
        <v>192</v>
      </c>
      <c r="AQ5" s="23">
        <f>AO5-AP5</f>
        <v>184</v>
      </c>
      <c r="AR5" s="24">
        <f>(AP5/AO5)</f>
        <v>0.5106382978723404</v>
      </c>
      <c r="AS5" s="24">
        <f>AQ5/AO5</f>
        <v>0.48936170212765956</v>
      </c>
      <c r="AT5" s="25">
        <f>AP5</f>
        <v>192</v>
      </c>
      <c r="AU5" s="26">
        <f>AT5</f>
        <v>192</v>
      </c>
      <c r="AV5" s="26" t="s">
        <v>5</v>
      </c>
      <c r="AW5" s="70">
        <v>5329</v>
      </c>
      <c r="AX5" s="27">
        <f>AO5*1000</f>
        <v>376000</v>
      </c>
      <c r="AY5" s="27">
        <f>AP5*1000</f>
        <v>192000</v>
      </c>
      <c r="AZ5" s="87" t="s">
        <v>153</v>
      </c>
      <c r="BA5" s="27">
        <f>AY5/2</f>
        <v>96000</v>
      </c>
      <c r="BB5" s="87" t="s">
        <v>154</v>
      </c>
      <c r="BC5" s="10" t="s">
        <v>155</v>
      </c>
      <c r="BD5" s="10" t="s">
        <v>156</v>
      </c>
      <c r="BE5" s="101">
        <v>38353</v>
      </c>
      <c r="BF5" s="101">
        <v>38717</v>
      </c>
      <c r="BG5" s="101" t="s">
        <v>176</v>
      </c>
      <c r="BH5" s="8">
        <v>10451</v>
      </c>
      <c r="BI5" s="8"/>
      <c r="BJ5" s="28"/>
      <c r="BK5" s="29"/>
      <c r="BL5" s="29"/>
      <c r="BM5" s="29"/>
      <c r="BN5" s="30"/>
      <c r="BO5" s="31"/>
      <c r="BP5" s="31"/>
      <c r="BQ5" s="31"/>
      <c r="BR5" s="30"/>
      <c r="BS5" s="31"/>
      <c r="BT5" s="31"/>
      <c r="BU5" s="31"/>
      <c r="BV5" s="31"/>
      <c r="BW5" s="31"/>
      <c r="BX5" s="31"/>
      <c r="BY5" s="31"/>
      <c r="BZ5" s="31"/>
      <c r="CA5" s="32">
        <f>AO5*1000</f>
        <v>376000</v>
      </c>
      <c r="CB5" s="32">
        <v>1776825.87</v>
      </c>
      <c r="CC5" s="32">
        <f>CA5*AR5</f>
        <v>191999.99999999997</v>
      </c>
      <c r="CD5" s="32">
        <f>IF((CB5*AR5)&lt;=CC5,CB5*AR5,CC5)</f>
        <v>191999.99999999997</v>
      </c>
      <c r="CE5" s="32">
        <f>CC5-CD5</f>
        <v>0</v>
      </c>
      <c r="CF5" s="32">
        <f>(AT5*1000)/2</f>
        <v>96000</v>
      </c>
      <c r="CG5" s="32">
        <f>CD5-CF5</f>
        <v>95999.99999999997</v>
      </c>
      <c r="CH5" s="31"/>
      <c r="CI5" s="31"/>
      <c r="CJ5" s="31"/>
      <c r="CK5" s="31"/>
    </row>
    <row r="6" spans="1:89" s="92" customFormat="1" ht="41.25" customHeight="1">
      <c r="A6" s="8">
        <v>2</v>
      </c>
      <c r="B6" s="9" t="s">
        <v>77</v>
      </c>
      <c r="C6" s="10" t="s">
        <v>138</v>
      </c>
      <c r="D6" s="11" t="s">
        <v>94</v>
      </c>
      <c r="E6" s="11" t="s">
        <v>95</v>
      </c>
      <c r="F6" s="10" t="s">
        <v>96</v>
      </c>
      <c r="G6" s="12" t="s">
        <v>97</v>
      </c>
      <c r="H6" s="10" t="s">
        <v>98</v>
      </c>
      <c r="I6" s="10" t="s">
        <v>99</v>
      </c>
      <c r="J6" s="13">
        <v>556720490</v>
      </c>
      <c r="K6" s="13">
        <v>556758679</v>
      </c>
      <c r="L6" s="13">
        <v>728676542</v>
      </c>
      <c r="M6" s="74" t="s">
        <v>100</v>
      </c>
      <c r="N6" s="74" t="s">
        <v>101</v>
      </c>
      <c r="O6" s="15" t="s">
        <v>102</v>
      </c>
      <c r="P6" s="10" t="s">
        <v>103</v>
      </c>
      <c r="Q6" s="16" t="s">
        <v>104</v>
      </c>
      <c r="R6" s="17" t="s">
        <v>105</v>
      </c>
      <c r="S6" s="10" t="str">
        <f>I6</f>
        <v>MVDr. Kateřina Křenková</v>
      </c>
      <c r="T6" s="18" t="s">
        <v>106</v>
      </c>
      <c r="U6" s="18"/>
      <c r="V6" s="18">
        <v>21</v>
      </c>
      <c r="W6" s="8" t="s">
        <v>137</v>
      </c>
      <c r="X6" s="8" t="s">
        <v>137</v>
      </c>
      <c r="Y6" s="8" t="s">
        <v>137</v>
      </c>
      <c r="Z6" s="8" t="s">
        <v>137</v>
      </c>
      <c r="AA6" s="8" t="s">
        <v>137</v>
      </c>
      <c r="AB6" s="8" t="s">
        <v>137</v>
      </c>
      <c r="AC6" s="19" t="s">
        <v>137</v>
      </c>
      <c r="AD6" s="20"/>
      <c r="AE6" s="8" t="s">
        <v>137</v>
      </c>
      <c r="AF6" s="8" t="s">
        <v>137</v>
      </c>
      <c r="AG6" s="8" t="s">
        <v>137</v>
      </c>
      <c r="AH6" s="8" t="s">
        <v>137</v>
      </c>
      <c r="AI6" s="8" t="s">
        <v>137</v>
      </c>
      <c r="AJ6" s="19" t="s">
        <v>137</v>
      </c>
      <c r="AK6" s="12">
        <v>11</v>
      </c>
      <c r="AL6" s="12">
        <v>3</v>
      </c>
      <c r="AM6" s="12">
        <v>0</v>
      </c>
      <c r="AN6" s="21">
        <f aca="true" t="shared" si="0" ref="AN6:AN11">SUM(AK6:AM6)</f>
        <v>14</v>
      </c>
      <c r="AO6" s="22">
        <v>150</v>
      </c>
      <c r="AP6" s="22">
        <v>105</v>
      </c>
      <c r="AQ6" s="23">
        <v>45</v>
      </c>
      <c r="AR6" s="24">
        <f aca="true" t="shared" si="1" ref="AR6:AR11">(AP6/AO6)</f>
        <v>0.7</v>
      </c>
      <c r="AS6" s="24">
        <f aca="true" t="shared" si="2" ref="AS6:AS11">AQ6/AO6</f>
        <v>0.3</v>
      </c>
      <c r="AT6" s="25">
        <f aca="true" t="shared" si="3" ref="AT6:AT11">AP6</f>
        <v>105</v>
      </c>
      <c r="AU6" s="26">
        <f aca="true" t="shared" si="4" ref="AU6:AU11">AU5+AT6</f>
        <v>297</v>
      </c>
      <c r="AV6" s="26" t="s">
        <v>5</v>
      </c>
      <c r="AW6" s="70">
        <v>5329</v>
      </c>
      <c r="AX6" s="27">
        <f aca="true" t="shared" si="5" ref="AX6:AX11">AO6*1000</f>
        <v>150000</v>
      </c>
      <c r="AY6" s="27">
        <f aca="true" t="shared" si="6" ref="AY6:AY11">AP6*1000</f>
        <v>105000</v>
      </c>
      <c r="AZ6" s="87" t="s">
        <v>157</v>
      </c>
      <c r="BA6" s="27">
        <f aca="true" t="shared" si="7" ref="BA6:BA11">AY6/2</f>
        <v>52500</v>
      </c>
      <c r="BB6" s="87" t="s">
        <v>163</v>
      </c>
      <c r="BC6" s="10" t="s">
        <v>155</v>
      </c>
      <c r="BD6" s="10" t="s">
        <v>156</v>
      </c>
      <c r="BE6" s="101">
        <v>38353</v>
      </c>
      <c r="BF6" s="101">
        <v>38807</v>
      </c>
      <c r="BG6" s="101" t="s">
        <v>177</v>
      </c>
      <c r="BH6" s="8">
        <v>10451</v>
      </c>
      <c r="BI6" s="8"/>
      <c r="BJ6" s="28"/>
      <c r="BK6" s="29"/>
      <c r="BL6" s="29"/>
      <c r="BM6" s="29"/>
      <c r="BN6" s="30"/>
      <c r="BO6" s="31"/>
      <c r="BP6" s="31"/>
      <c r="BQ6" s="31"/>
      <c r="BR6" s="30"/>
      <c r="BS6" s="31"/>
      <c r="BT6" s="31"/>
      <c r="BU6" s="31"/>
      <c r="BV6" s="31"/>
      <c r="BW6" s="31"/>
      <c r="BX6" s="31"/>
      <c r="BY6" s="31"/>
      <c r="BZ6" s="31"/>
      <c r="CA6" s="32">
        <f aca="true" t="shared" si="8" ref="CA6:CA11">AO6*1000</f>
        <v>150000</v>
      </c>
      <c r="CB6" s="32">
        <v>1776826.87</v>
      </c>
      <c r="CC6" s="32">
        <f aca="true" t="shared" si="9" ref="CC6:CC11">CA6*AR6</f>
        <v>105000</v>
      </c>
      <c r="CD6" s="32">
        <f aca="true" t="shared" si="10" ref="CD6:CD11">IF((CB6*AR6)&lt;=CC6,CB6*AR6,CC6)</f>
        <v>105000</v>
      </c>
      <c r="CE6" s="32">
        <f aca="true" t="shared" si="11" ref="CE6:CE11">CC6-CD6</f>
        <v>0</v>
      </c>
      <c r="CF6" s="32">
        <f aca="true" t="shared" si="12" ref="CF6:CF11">(AT6*1000)/2</f>
        <v>52500</v>
      </c>
      <c r="CG6" s="32">
        <f aca="true" t="shared" si="13" ref="CG6:CG11">CD6-CF6</f>
        <v>52500</v>
      </c>
      <c r="CH6" s="31"/>
      <c r="CI6" s="31"/>
      <c r="CJ6" s="31"/>
      <c r="CK6" s="31"/>
    </row>
    <row r="7" spans="1:89" s="92" customFormat="1" ht="41.25" customHeight="1">
      <c r="A7" s="8">
        <v>3</v>
      </c>
      <c r="B7" s="9" t="s">
        <v>81</v>
      </c>
      <c r="C7" s="10" t="s">
        <v>141</v>
      </c>
      <c r="D7" s="11" t="s">
        <v>124</v>
      </c>
      <c r="E7" s="11" t="s">
        <v>95</v>
      </c>
      <c r="F7" s="10" t="s">
        <v>125</v>
      </c>
      <c r="G7" s="12" t="s">
        <v>126</v>
      </c>
      <c r="H7" s="10" t="s">
        <v>127</v>
      </c>
      <c r="I7" s="10" t="s">
        <v>128</v>
      </c>
      <c r="J7" s="13">
        <v>558696161</v>
      </c>
      <c r="K7" s="13">
        <v>558696161</v>
      </c>
      <c r="L7" s="13">
        <v>602857528</v>
      </c>
      <c r="M7" s="14" t="s">
        <v>129</v>
      </c>
      <c r="N7" s="14" t="s">
        <v>130</v>
      </c>
      <c r="O7" s="15" t="s">
        <v>131</v>
      </c>
      <c r="P7" s="10" t="s">
        <v>103</v>
      </c>
      <c r="Q7" s="16" t="s">
        <v>104</v>
      </c>
      <c r="R7" s="17" t="s">
        <v>132</v>
      </c>
      <c r="S7" s="10" t="s">
        <v>128</v>
      </c>
      <c r="T7" s="18" t="s">
        <v>123</v>
      </c>
      <c r="U7" s="18"/>
      <c r="V7" s="18">
        <v>9</v>
      </c>
      <c r="W7" s="8" t="s">
        <v>137</v>
      </c>
      <c r="X7" s="8" t="s">
        <v>137</v>
      </c>
      <c r="Y7" s="8" t="s">
        <v>137</v>
      </c>
      <c r="Z7" s="8" t="s">
        <v>137</v>
      </c>
      <c r="AA7" s="8" t="s">
        <v>137</v>
      </c>
      <c r="AB7" s="8" t="s">
        <v>137</v>
      </c>
      <c r="AC7" s="19" t="s">
        <v>137</v>
      </c>
      <c r="AD7" s="20"/>
      <c r="AE7" s="8" t="s">
        <v>137</v>
      </c>
      <c r="AF7" s="8" t="s">
        <v>137</v>
      </c>
      <c r="AG7" s="8" t="s">
        <v>137</v>
      </c>
      <c r="AH7" s="8" t="s">
        <v>137</v>
      </c>
      <c r="AI7" s="8" t="s">
        <v>137</v>
      </c>
      <c r="AJ7" s="19" t="s">
        <v>137</v>
      </c>
      <c r="AK7" s="12">
        <v>11</v>
      </c>
      <c r="AL7" s="12">
        <v>3</v>
      </c>
      <c r="AM7" s="12">
        <v>0</v>
      </c>
      <c r="AN7" s="21">
        <f t="shared" si="0"/>
        <v>14</v>
      </c>
      <c r="AO7" s="22">
        <v>200</v>
      </c>
      <c r="AP7" s="22">
        <v>140</v>
      </c>
      <c r="AQ7" s="23">
        <v>60</v>
      </c>
      <c r="AR7" s="24">
        <f t="shared" si="1"/>
        <v>0.7</v>
      </c>
      <c r="AS7" s="24">
        <f t="shared" si="2"/>
        <v>0.3</v>
      </c>
      <c r="AT7" s="25">
        <f t="shared" si="3"/>
        <v>140</v>
      </c>
      <c r="AU7" s="26">
        <f t="shared" si="4"/>
        <v>437</v>
      </c>
      <c r="AV7" s="26" t="s">
        <v>5</v>
      </c>
      <c r="AW7" s="70">
        <v>5329</v>
      </c>
      <c r="AX7" s="27">
        <f t="shared" si="5"/>
        <v>200000</v>
      </c>
      <c r="AY7" s="27">
        <f t="shared" si="6"/>
        <v>140000</v>
      </c>
      <c r="AZ7" s="87" t="s">
        <v>158</v>
      </c>
      <c r="BA7" s="27">
        <f t="shared" si="7"/>
        <v>70000</v>
      </c>
      <c r="BB7" s="87" t="s">
        <v>164</v>
      </c>
      <c r="BC7" s="10" t="s">
        <v>167</v>
      </c>
      <c r="BD7" s="10" t="s">
        <v>169</v>
      </c>
      <c r="BE7" s="101">
        <v>38353</v>
      </c>
      <c r="BF7" s="102" t="s">
        <v>173</v>
      </c>
      <c r="BG7" s="101" t="s">
        <v>176</v>
      </c>
      <c r="BH7" s="8">
        <v>10233</v>
      </c>
      <c r="BI7" s="8"/>
      <c r="BJ7" s="28"/>
      <c r="BK7" s="29"/>
      <c r="BL7" s="29"/>
      <c r="BM7" s="29"/>
      <c r="BN7" s="30"/>
      <c r="BO7" s="31"/>
      <c r="BP7" s="31"/>
      <c r="BQ7" s="31"/>
      <c r="BR7" s="30"/>
      <c r="BS7" s="31"/>
      <c r="BT7" s="31"/>
      <c r="BU7" s="31"/>
      <c r="BV7" s="31"/>
      <c r="BW7" s="31"/>
      <c r="BX7" s="31"/>
      <c r="BY7" s="31"/>
      <c r="BZ7" s="31"/>
      <c r="CA7" s="32">
        <f t="shared" si="8"/>
        <v>200000</v>
      </c>
      <c r="CB7" s="32">
        <v>1776830.87</v>
      </c>
      <c r="CC7" s="32">
        <f t="shared" si="9"/>
        <v>140000</v>
      </c>
      <c r="CD7" s="32">
        <f t="shared" si="10"/>
        <v>140000</v>
      </c>
      <c r="CE7" s="32">
        <f t="shared" si="11"/>
        <v>0</v>
      </c>
      <c r="CF7" s="32">
        <f t="shared" si="12"/>
        <v>70000</v>
      </c>
      <c r="CG7" s="32">
        <f t="shared" si="13"/>
        <v>70000</v>
      </c>
      <c r="CH7" s="31"/>
      <c r="CI7" s="31"/>
      <c r="CJ7" s="31"/>
      <c r="CK7" s="31"/>
    </row>
    <row r="8" spans="1:89" s="92" customFormat="1" ht="41.25" customHeight="1">
      <c r="A8" s="8">
        <v>4</v>
      </c>
      <c r="B8" s="9" t="s">
        <v>78</v>
      </c>
      <c r="C8" s="10" t="s">
        <v>139</v>
      </c>
      <c r="D8" s="11" t="s">
        <v>107</v>
      </c>
      <c r="E8" s="11" t="s">
        <v>95</v>
      </c>
      <c r="F8" s="10" t="s">
        <v>108</v>
      </c>
      <c r="G8" s="12" t="s">
        <v>109</v>
      </c>
      <c r="H8" s="10" t="s">
        <v>110</v>
      </c>
      <c r="I8" s="10" t="s">
        <v>111</v>
      </c>
      <c r="J8" s="13">
        <v>556414201</v>
      </c>
      <c r="K8" s="13">
        <v>556414205</v>
      </c>
      <c r="L8" s="13">
        <v>603426797</v>
      </c>
      <c r="M8" s="74" t="s">
        <v>112</v>
      </c>
      <c r="N8" s="75"/>
      <c r="O8" s="15" t="s">
        <v>113</v>
      </c>
      <c r="P8" s="10" t="s">
        <v>103</v>
      </c>
      <c r="Q8" s="16" t="s">
        <v>104</v>
      </c>
      <c r="R8" s="17" t="s">
        <v>114</v>
      </c>
      <c r="S8" s="10" t="str">
        <f>I8</f>
        <v>Ing. Sylva Kováčiková</v>
      </c>
      <c r="T8" s="18" t="s">
        <v>106</v>
      </c>
      <c r="U8" s="18"/>
      <c r="V8" s="18">
        <v>9</v>
      </c>
      <c r="W8" s="8" t="s">
        <v>137</v>
      </c>
      <c r="X8" s="8" t="s">
        <v>137</v>
      </c>
      <c r="Y8" s="8" t="s">
        <v>137</v>
      </c>
      <c r="Z8" s="8" t="s">
        <v>137</v>
      </c>
      <c r="AA8" s="8" t="s">
        <v>137</v>
      </c>
      <c r="AB8" s="8" t="s">
        <v>137</v>
      </c>
      <c r="AC8" s="19" t="s">
        <v>137</v>
      </c>
      <c r="AD8" s="20"/>
      <c r="AE8" s="8" t="s">
        <v>137</v>
      </c>
      <c r="AF8" s="8" t="s">
        <v>137</v>
      </c>
      <c r="AG8" s="8" t="s">
        <v>137</v>
      </c>
      <c r="AH8" s="8" t="s">
        <v>137</v>
      </c>
      <c r="AI8" s="8" t="s">
        <v>137</v>
      </c>
      <c r="AJ8" s="19" t="s">
        <v>137</v>
      </c>
      <c r="AK8" s="12">
        <v>10</v>
      </c>
      <c r="AL8" s="12">
        <v>3</v>
      </c>
      <c r="AM8" s="12">
        <v>0</v>
      </c>
      <c r="AN8" s="21">
        <f t="shared" si="0"/>
        <v>13</v>
      </c>
      <c r="AO8" s="22">
        <v>286</v>
      </c>
      <c r="AP8" s="22">
        <v>200</v>
      </c>
      <c r="AQ8" s="23">
        <v>86</v>
      </c>
      <c r="AR8" s="24">
        <f t="shared" si="1"/>
        <v>0.6993006993006993</v>
      </c>
      <c r="AS8" s="24">
        <f t="shared" si="2"/>
        <v>0.3006993006993007</v>
      </c>
      <c r="AT8" s="25">
        <f t="shared" si="3"/>
        <v>200</v>
      </c>
      <c r="AU8" s="26">
        <f t="shared" si="4"/>
        <v>637</v>
      </c>
      <c r="AV8" s="26" t="s">
        <v>5</v>
      </c>
      <c r="AW8" s="70">
        <v>5329</v>
      </c>
      <c r="AX8" s="27">
        <f t="shared" si="5"/>
        <v>286000</v>
      </c>
      <c r="AY8" s="27">
        <f t="shared" si="6"/>
        <v>200000</v>
      </c>
      <c r="AZ8" s="87" t="s">
        <v>159</v>
      </c>
      <c r="BA8" s="27">
        <f t="shared" si="7"/>
        <v>100000</v>
      </c>
      <c r="BB8" s="87" t="s">
        <v>165</v>
      </c>
      <c r="BC8" s="10" t="s">
        <v>155</v>
      </c>
      <c r="BD8" s="10" t="s">
        <v>172</v>
      </c>
      <c r="BE8" s="101">
        <v>38353</v>
      </c>
      <c r="BF8" s="101">
        <v>38383</v>
      </c>
      <c r="BG8" s="101" t="s">
        <v>176</v>
      </c>
      <c r="BH8" s="8">
        <v>10402</v>
      </c>
      <c r="BI8" s="8"/>
      <c r="BJ8" s="28"/>
      <c r="BK8" s="29"/>
      <c r="BL8" s="29"/>
      <c r="BM8" s="29"/>
      <c r="BN8" s="30"/>
      <c r="BO8" s="31"/>
      <c r="BP8" s="31"/>
      <c r="BQ8" s="31"/>
      <c r="BR8" s="30"/>
      <c r="BS8" s="31"/>
      <c r="BT8" s="31"/>
      <c r="BU8" s="31"/>
      <c r="BV8" s="31"/>
      <c r="BW8" s="31"/>
      <c r="BX8" s="31"/>
      <c r="BY8" s="31"/>
      <c r="BZ8" s="31"/>
      <c r="CA8" s="32">
        <f t="shared" si="8"/>
        <v>286000</v>
      </c>
      <c r="CB8" s="32">
        <v>1776827.87</v>
      </c>
      <c r="CC8" s="32">
        <f t="shared" si="9"/>
        <v>200000</v>
      </c>
      <c r="CD8" s="32">
        <f t="shared" si="10"/>
        <v>200000</v>
      </c>
      <c r="CE8" s="32">
        <f t="shared" si="11"/>
        <v>0</v>
      </c>
      <c r="CF8" s="32">
        <f t="shared" si="12"/>
        <v>100000</v>
      </c>
      <c r="CG8" s="32">
        <f t="shared" si="13"/>
        <v>100000</v>
      </c>
      <c r="CH8" s="31"/>
      <c r="CI8" s="31"/>
      <c r="CJ8" s="31"/>
      <c r="CK8" s="31"/>
    </row>
    <row r="9" spans="1:89" s="92" customFormat="1" ht="41.25" customHeight="1">
      <c r="A9" s="8">
        <v>5</v>
      </c>
      <c r="B9" s="9" t="s">
        <v>79</v>
      </c>
      <c r="C9" s="10" t="s">
        <v>140</v>
      </c>
      <c r="D9" s="11" t="s">
        <v>115</v>
      </c>
      <c r="E9" s="11" t="s">
        <v>95</v>
      </c>
      <c r="F9" s="10" t="s">
        <v>116</v>
      </c>
      <c r="G9" s="12" t="s">
        <v>117</v>
      </c>
      <c r="H9" s="10" t="s">
        <v>118</v>
      </c>
      <c r="I9" s="10" t="s">
        <v>119</v>
      </c>
      <c r="J9" s="13">
        <v>554697216</v>
      </c>
      <c r="K9" s="13">
        <v>554610418</v>
      </c>
      <c r="L9" s="13">
        <v>602790161</v>
      </c>
      <c r="M9" s="74" t="s">
        <v>120</v>
      </c>
      <c r="N9" s="75"/>
      <c r="O9" s="15" t="s">
        <v>121</v>
      </c>
      <c r="P9" s="10" t="s">
        <v>103</v>
      </c>
      <c r="Q9" s="16" t="s">
        <v>104</v>
      </c>
      <c r="R9" s="17" t="s">
        <v>122</v>
      </c>
      <c r="S9" s="10" t="str">
        <f>I9</f>
        <v>Josef Hercig</v>
      </c>
      <c r="T9" s="18" t="s">
        <v>123</v>
      </c>
      <c r="U9" s="18"/>
      <c r="V9" s="18">
        <v>25</v>
      </c>
      <c r="W9" s="8" t="s">
        <v>137</v>
      </c>
      <c r="X9" s="8" t="s">
        <v>137</v>
      </c>
      <c r="Y9" s="8" t="s">
        <v>137</v>
      </c>
      <c r="Z9" s="8" t="s">
        <v>137</v>
      </c>
      <c r="AA9" s="8" t="s">
        <v>137</v>
      </c>
      <c r="AB9" s="8" t="s">
        <v>137</v>
      </c>
      <c r="AC9" s="19" t="s">
        <v>137</v>
      </c>
      <c r="AD9" s="20"/>
      <c r="AE9" s="8" t="s">
        <v>137</v>
      </c>
      <c r="AF9" s="8" t="s">
        <v>137</v>
      </c>
      <c r="AG9" s="8" t="s">
        <v>137</v>
      </c>
      <c r="AH9" s="8" t="s">
        <v>137</v>
      </c>
      <c r="AI9" s="8" t="s">
        <v>137</v>
      </c>
      <c r="AJ9" s="19" t="s">
        <v>137</v>
      </c>
      <c r="AK9" s="12">
        <v>9</v>
      </c>
      <c r="AL9" s="12">
        <v>3</v>
      </c>
      <c r="AM9" s="12">
        <v>0</v>
      </c>
      <c r="AN9" s="21">
        <f t="shared" si="0"/>
        <v>12</v>
      </c>
      <c r="AO9" s="22">
        <v>189</v>
      </c>
      <c r="AP9" s="22">
        <v>118</v>
      </c>
      <c r="AQ9" s="23">
        <v>71</v>
      </c>
      <c r="AR9" s="24">
        <f t="shared" si="1"/>
        <v>0.6243386243386243</v>
      </c>
      <c r="AS9" s="24">
        <f t="shared" si="2"/>
        <v>0.37566137566137564</v>
      </c>
      <c r="AT9" s="25">
        <f t="shared" si="3"/>
        <v>118</v>
      </c>
      <c r="AU9" s="26">
        <f t="shared" si="4"/>
        <v>755</v>
      </c>
      <c r="AV9" s="26" t="s">
        <v>5</v>
      </c>
      <c r="AW9" s="70">
        <v>5329</v>
      </c>
      <c r="AX9" s="27">
        <f t="shared" si="5"/>
        <v>189000</v>
      </c>
      <c r="AY9" s="27">
        <f t="shared" si="6"/>
        <v>118000</v>
      </c>
      <c r="AZ9" s="87" t="s">
        <v>160</v>
      </c>
      <c r="BA9" s="27">
        <f t="shared" si="7"/>
        <v>59000</v>
      </c>
      <c r="BB9" s="87" t="s">
        <v>166</v>
      </c>
      <c r="BC9" s="10" t="s">
        <v>167</v>
      </c>
      <c r="BD9" s="10" t="s">
        <v>171</v>
      </c>
      <c r="BE9" s="101">
        <v>38353</v>
      </c>
      <c r="BF9" s="101">
        <v>38717</v>
      </c>
      <c r="BG9" s="101" t="s">
        <v>176</v>
      </c>
      <c r="BH9" s="8">
        <v>10136</v>
      </c>
      <c r="BI9" s="8"/>
      <c r="BJ9" s="28"/>
      <c r="BK9" s="29"/>
      <c r="BL9" s="29"/>
      <c r="BM9" s="29"/>
      <c r="BN9" s="30"/>
      <c r="BO9" s="31"/>
      <c r="BP9" s="31"/>
      <c r="BQ9" s="31"/>
      <c r="BR9" s="30"/>
      <c r="BS9" s="31"/>
      <c r="BT9" s="31"/>
      <c r="BU9" s="31"/>
      <c r="BV9" s="31"/>
      <c r="BW9" s="31"/>
      <c r="BX9" s="31"/>
      <c r="BY9" s="31"/>
      <c r="BZ9" s="31"/>
      <c r="CA9" s="32">
        <f t="shared" si="8"/>
        <v>189000</v>
      </c>
      <c r="CB9" s="32">
        <v>1776828.87</v>
      </c>
      <c r="CC9" s="32">
        <f t="shared" si="9"/>
        <v>118000</v>
      </c>
      <c r="CD9" s="32">
        <f t="shared" si="10"/>
        <v>118000</v>
      </c>
      <c r="CE9" s="32">
        <f t="shared" si="11"/>
        <v>0</v>
      </c>
      <c r="CF9" s="32">
        <f t="shared" si="12"/>
        <v>59000</v>
      </c>
      <c r="CG9" s="32">
        <f t="shared" si="13"/>
        <v>59000</v>
      </c>
      <c r="CH9" s="31"/>
      <c r="CI9" s="31"/>
      <c r="CJ9" s="31"/>
      <c r="CK9" s="31"/>
    </row>
    <row r="10" spans="1:89" s="93" customFormat="1" ht="41.25" customHeight="1">
      <c r="A10" s="8">
        <v>6</v>
      </c>
      <c r="B10" s="78" t="s">
        <v>80</v>
      </c>
      <c r="C10" s="10" t="s">
        <v>141</v>
      </c>
      <c r="D10" s="93" t="s">
        <v>142</v>
      </c>
      <c r="E10" s="93" t="s">
        <v>95</v>
      </c>
      <c r="F10" s="93" t="s">
        <v>143</v>
      </c>
      <c r="G10" s="93" t="s">
        <v>144</v>
      </c>
      <c r="H10" s="93" t="s">
        <v>145</v>
      </c>
      <c r="I10" s="93" t="s">
        <v>146</v>
      </c>
      <c r="J10" s="98">
        <v>558404551</v>
      </c>
      <c r="K10" s="98"/>
      <c r="L10" s="98">
        <v>603429542</v>
      </c>
      <c r="M10" s="94" t="s">
        <v>147</v>
      </c>
      <c r="O10" s="97">
        <v>70303374</v>
      </c>
      <c r="P10" s="93" t="s">
        <v>148</v>
      </c>
      <c r="Q10" s="95" t="s">
        <v>149</v>
      </c>
      <c r="R10" s="93">
        <v>162923692</v>
      </c>
      <c r="S10" s="93" t="str">
        <f>I10</f>
        <v>Ing. Karel Obluk</v>
      </c>
      <c r="T10" s="96" t="s">
        <v>123</v>
      </c>
      <c r="V10" s="93">
        <v>7</v>
      </c>
      <c r="W10" s="29" t="s">
        <v>137</v>
      </c>
      <c r="X10" s="29" t="s">
        <v>137</v>
      </c>
      <c r="Y10" s="29" t="s">
        <v>137</v>
      </c>
      <c r="Z10" s="29" t="s">
        <v>137</v>
      </c>
      <c r="AA10" s="29" t="s">
        <v>137</v>
      </c>
      <c r="AB10" s="29" t="s">
        <v>137</v>
      </c>
      <c r="AC10" s="20" t="s">
        <v>137</v>
      </c>
      <c r="AD10" s="20"/>
      <c r="AE10" s="29" t="s">
        <v>137</v>
      </c>
      <c r="AF10" s="29" t="s">
        <v>137</v>
      </c>
      <c r="AG10" s="29" t="s">
        <v>137</v>
      </c>
      <c r="AH10" s="29" t="s">
        <v>137</v>
      </c>
      <c r="AI10" s="29" t="s">
        <v>137</v>
      </c>
      <c r="AJ10" s="20" t="s">
        <v>137</v>
      </c>
      <c r="AK10" s="10">
        <v>9</v>
      </c>
      <c r="AL10" s="10">
        <v>3</v>
      </c>
      <c r="AM10" s="10">
        <v>0</v>
      </c>
      <c r="AN10" s="79">
        <f t="shared" si="0"/>
        <v>12</v>
      </c>
      <c r="AO10" s="80">
        <v>286</v>
      </c>
      <c r="AP10" s="80">
        <v>200</v>
      </c>
      <c r="AQ10" s="81">
        <v>86</v>
      </c>
      <c r="AR10" s="82">
        <f t="shared" si="1"/>
        <v>0.6993006993006993</v>
      </c>
      <c r="AS10" s="82">
        <f t="shared" si="2"/>
        <v>0.3006993006993007</v>
      </c>
      <c r="AT10" s="83">
        <f t="shared" si="3"/>
        <v>200</v>
      </c>
      <c r="AU10" s="84">
        <f t="shared" si="4"/>
        <v>955</v>
      </c>
      <c r="AV10" s="84" t="s">
        <v>5</v>
      </c>
      <c r="AW10" s="85">
        <v>5329</v>
      </c>
      <c r="AX10" s="86">
        <f t="shared" si="5"/>
        <v>286000</v>
      </c>
      <c r="AY10" s="86">
        <f t="shared" si="6"/>
        <v>200000</v>
      </c>
      <c r="AZ10" s="87" t="s">
        <v>159</v>
      </c>
      <c r="BA10" s="86">
        <f t="shared" si="7"/>
        <v>100000</v>
      </c>
      <c r="BB10" s="87" t="s">
        <v>165</v>
      </c>
      <c r="BC10" s="10" t="s">
        <v>167</v>
      </c>
      <c r="BD10" s="10" t="s">
        <v>170</v>
      </c>
      <c r="BE10" s="103">
        <v>38353</v>
      </c>
      <c r="BF10" s="103">
        <v>38686</v>
      </c>
      <c r="BG10" s="101" t="s">
        <v>176</v>
      </c>
      <c r="BH10" s="29">
        <v>10229</v>
      </c>
      <c r="BI10" s="29"/>
      <c r="BJ10" s="88"/>
      <c r="BK10" s="29"/>
      <c r="BL10" s="29"/>
      <c r="BM10" s="29"/>
      <c r="BN10" s="89"/>
      <c r="BO10" s="90"/>
      <c r="BP10" s="90"/>
      <c r="BQ10" s="90"/>
      <c r="BR10" s="89"/>
      <c r="BS10" s="90"/>
      <c r="BT10" s="90"/>
      <c r="BU10" s="90"/>
      <c r="BV10" s="90"/>
      <c r="BW10" s="90"/>
      <c r="BX10" s="90"/>
      <c r="BY10" s="90"/>
      <c r="BZ10" s="90"/>
      <c r="CA10" s="91">
        <f t="shared" si="8"/>
        <v>286000</v>
      </c>
      <c r="CB10" s="91">
        <v>1776829.87</v>
      </c>
      <c r="CC10" s="91">
        <f t="shared" si="9"/>
        <v>200000</v>
      </c>
      <c r="CD10" s="91">
        <f t="shared" si="10"/>
        <v>200000</v>
      </c>
      <c r="CE10" s="91">
        <f t="shared" si="11"/>
        <v>0</v>
      </c>
      <c r="CF10" s="91">
        <f t="shared" si="12"/>
        <v>100000</v>
      </c>
      <c r="CG10" s="91">
        <f t="shared" si="13"/>
        <v>100000</v>
      </c>
      <c r="CH10" s="90"/>
      <c r="CI10" s="90"/>
      <c r="CJ10" s="90"/>
      <c r="CK10" s="90"/>
    </row>
    <row r="11" spans="1:89" s="92" customFormat="1" ht="41.25" customHeight="1" thickBot="1">
      <c r="A11" s="8">
        <v>7</v>
      </c>
      <c r="B11" s="9" t="s">
        <v>82</v>
      </c>
      <c r="C11" s="10" t="s">
        <v>150</v>
      </c>
      <c r="D11" s="11" t="s">
        <v>133</v>
      </c>
      <c r="E11" s="11" t="s">
        <v>134</v>
      </c>
      <c r="F11" s="10" t="s">
        <v>125</v>
      </c>
      <c r="G11" s="12" t="s">
        <v>126</v>
      </c>
      <c r="H11" s="10" t="s">
        <v>127</v>
      </c>
      <c r="I11" s="10" t="s">
        <v>128</v>
      </c>
      <c r="J11" s="13">
        <v>558696929</v>
      </c>
      <c r="K11" s="13">
        <v>558696161</v>
      </c>
      <c r="L11" s="13">
        <v>602857528</v>
      </c>
      <c r="M11" s="14" t="s">
        <v>129</v>
      </c>
      <c r="N11" s="14" t="s">
        <v>130</v>
      </c>
      <c r="O11" s="15" t="s">
        <v>151</v>
      </c>
      <c r="P11" s="10" t="s">
        <v>103</v>
      </c>
      <c r="Q11" s="16" t="s">
        <v>104</v>
      </c>
      <c r="R11" s="17" t="s">
        <v>152</v>
      </c>
      <c r="S11" s="10" t="s">
        <v>128</v>
      </c>
      <c r="T11" s="18" t="s">
        <v>135</v>
      </c>
      <c r="U11" s="18">
        <v>935</v>
      </c>
      <c r="V11" s="18"/>
      <c r="W11" s="8" t="s">
        <v>137</v>
      </c>
      <c r="X11" s="8" t="s">
        <v>137</v>
      </c>
      <c r="Y11" s="8" t="s">
        <v>137</v>
      </c>
      <c r="Z11" s="8" t="s">
        <v>137</v>
      </c>
      <c r="AA11" s="8" t="s">
        <v>137</v>
      </c>
      <c r="AB11" s="8" t="s">
        <v>137</v>
      </c>
      <c r="AC11" s="19" t="s">
        <v>137</v>
      </c>
      <c r="AD11" s="20"/>
      <c r="AE11" s="8" t="s">
        <v>137</v>
      </c>
      <c r="AF11" s="8" t="s">
        <v>137</v>
      </c>
      <c r="AG11" s="8" t="s">
        <v>137</v>
      </c>
      <c r="AH11" s="8" t="s">
        <v>137</v>
      </c>
      <c r="AI11" s="8" t="s">
        <v>137</v>
      </c>
      <c r="AJ11" s="19" t="s">
        <v>137</v>
      </c>
      <c r="AK11" s="12">
        <v>9</v>
      </c>
      <c r="AL11" s="12">
        <v>0</v>
      </c>
      <c r="AM11" s="12">
        <v>0</v>
      </c>
      <c r="AN11" s="21">
        <f t="shared" si="0"/>
        <v>9</v>
      </c>
      <c r="AO11" s="22">
        <v>250</v>
      </c>
      <c r="AP11" s="22">
        <v>125</v>
      </c>
      <c r="AQ11" s="23">
        <v>125</v>
      </c>
      <c r="AR11" s="24">
        <f t="shared" si="1"/>
        <v>0.5</v>
      </c>
      <c r="AS11" s="24">
        <f t="shared" si="2"/>
        <v>0.5</v>
      </c>
      <c r="AT11" s="25">
        <f t="shared" si="3"/>
        <v>125</v>
      </c>
      <c r="AU11" s="26">
        <f t="shared" si="4"/>
        <v>1080</v>
      </c>
      <c r="AV11" s="26" t="s">
        <v>5</v>
      </c>
      <c r="AW11" s="70">
        <v>5321</v>
      </c>
      <c r="AX11" s="27">
        <f t="shared" si="5"/>
        <v>250000</v>
      </c>
      <c r="AY11" s="27">
        <f t="shared" si="6"/>
        <v>125000</v>
      </c>
      <c r="AZ11" s="87" t="s">
        <v>162</v>
      </c>
      <c r="BA11" s="27">
        <f t="shared" si="7"/>
        <v>62500</v>
      </c>
      <c r="BB11" s="87" t="s">
        <v>161</v>
      </c>
      <c r="BC11" s="10" t="s">
        <v>168</v>
      </c>
      <c r="BD11" s="10" t="s">
        <v>169</v>
      </c>
      <c r="BE11" s="101">
        <v>38353</v>
      </c>
      <c r="BF11" s="102" t="s">
        <v>174</v>
      </c>
      <c r="BG11" s="101" t="s">
        <v>176</v>
      </c>
      <c r="BH11" s="8">
        <v>10233</v>
      </c>
      <c r="BI11" s="8"/>
      <c r="BJ11" s="28"/>
      <c r="BK11" s="29"/>
      <c r="BL11" s="29"/>
      <c r="BM11" s="29"/>
      <c r="BN11" s="30"/>
      <c r="BO11" s="31"/>
      <c r="BP11" s="31"/>
      <c r="BQ11" s="31"/>
      <c r="BR11" s="30"/>
      <c r="BS11" s="31"/>
      <c r="BT11" s="31"/>
      <c r="BU11" s="31"/>
      <c r="BV11" s="31"/>
      <c r="BW11" s="31"/>
      <c r="BX11" s="31"/>
      <c r="BY11" s="31"/>
      <c r="BZ11" s="31"/>
      <c r="CA11" s="32">
        <f t="shared" si="8"/>
        <v>250000</v>
      </c>
      <c r="CB11" s="32">
        <v>1776831.87</v>
      </c>
      <c r="CC11" s="32">
        <f t="shared" si="9"/>
        <v>125000</v>
      </c>
      <c r="CD11" s="32">
        <f t="shared" si="10"/>
        <v>125000</v>
      </c>
      <c r="CE11" s="32">
        <f t="shared" si="11"/>
        <v>0</v>
      </c>
      <c r="CF11" s="32">
        <f t="shared" si="12"/>
        <v>62500</v>
      </c>
      <c r="CG11" s="32">
        <f t="shared" si="13"/>
        <v>62500</v>
      </c>
      <c r="CH11" s="31"/>
      <c r="CI11" s="31"/>
      <c r="CJ11" s="31"/>
      <c r="CK11" s="31"/>
    </row>
    <row r="12" spans="1:89" s="61" customFormat="1" ht="13.5" thickBot="1">
      <c r="A12" s="52"/>
      <c r="B12" s="53"/>
      <c r="C12" s="53"/>
      <c r="D12" s="54"/>
      <c r="E12" s="54"/>
      <c r="F12" s="54"/>
      <c r="G12" s="55"/>
      <c r="H12" s="56"/>
      <c r="I12" s="57"/>
      <c r="J12" s="57"/>
      <c r="K12" s="57"/>
      <c r="L12" s="57"/>
      <c r="M12" s="57"/>
      <c r="N12" s="57"/>
      <c r="O12" s="54"/>
      <c r="P12" s="58"/>
      <c r="Q12" s="57"/>
      <c r="R12" s="57"/>
      <c r="S12" s="59"/>
      <c r="T12" s="60"/>
      <c r="U12" s="60"/>
      <c r="V12" s="60"/>
      <c r="AB12" s="62"/>
      <c r="AD12" s="63"/>
      <c r="AE12" s="63"/>
      <c r="AH12" s="59"/>
      <c r="AI12" s="59"/>
      <c r="AJ12" s="59"/>
      <c r="AK12" s="99">
        <f>AVERAGE(AK5:AK11)</f>
        <v>10</v>
      </c>
      <c r="AL12" s="99">
        <f>AVERAGE(AL5:AL11)</f>
        <v>2.5714285714285716</v>
      </c>
      <c r="AM12" s="99">
        <f>AVERAGE(AM5:AM11)</f>
        <v>0</v>
      </c>
      <c r="AN12" s="99"/>
      <c r="AO12" s="64">
        <f>SUM(AO5:AO11)</f>
        <v>1737</v>
      </c>
      <c r="AP12" s="64">
        <f>SUM(AP5:AP11)</f>
        <v>1080</v>
      </c>
      <c r="AQ12" s="64">
        <f>SUM(AQ5:AQ11)</f>
        <v>657</v>
      </c>
      <c r="AR12" s="65"/>
      <c r="AS12" s="65">
        <f>AQ12/AO12</f>
        <v>0.37823834196891193</v>
      </c>
      <c r="AT12" s="64">
        <f>SUM(AT5:AT11)</f>
        <v>1080</v>
      </c>
      <c r="AU12" s="59"/>
      <c r="AV12" s="59">
        <f>COUNTA(AV5:AV11)</f>
        <v>7</v>
      </c>
      <c r="AW12" s="71">
        <f>COUNTA(AW5:AW11)</f>
        <v>7</v>
      </c>
      <c r="AX12" s="66">
        <f>SUM(AX5:AX11)</f>
        <v>1737000</v>
      </c>
      <c r="AY12" s="66">
        <f>SUM(AY5:AY11)</f>
        <v>1080000</v>
      </c>
      <c r="AZ12" s="100"/>
      <c r="BA12" s="66">
        <f>SUM(BA5:BA11)</f>
        <v>540000</v>
      </c>
      <c r="BB12" s="100">
        <f aca="true" t="shared" si="14" ref="BB12:BZ12">COUNTA(BB5:BB11)</f>
        <v>7</v>
      </c>
      <c r="BC12" s="100">
        <f t="shared" si="14"/>
        <v>7</v>
      </c>
      <c r="BD12" s="100">
        <f t="shared" si="14"/>
        <v>7</v>
      </c>
      <c r="BE12" s="104">
        <f t="shared" si="14"/>
        <v>7</v>
      </c>
      <c r="BF12" s="104">
        <f t="shared" si="14"/>
        <v>7</v>
      </c>
      <c r="BG12" s="104"/>
      <c r="BH12" s="59">
        <f t="shared" si="14"/>
        <v>7</v>
      </c>
      <c r="BI12" s="59">
        <f t="shared" si="14"/>
        <v>0</v>
      </c>
      <c r="BJ12" s="59">
        <f t="shared" si="14"/>
        <v>0</v>
      </c>
      <c r="BK12" s="59">
        <f t="shared" si="14"/>
        <v>0</v>
      </c>
      <c r="BL12" s="59">
        <f t="shared" si="14"/>
        <v>0</v>
      </c>
      <c r="BM12" s="59">
        <f t="shared" si="14"/>
        <v>0</v>
      </c>
      <c r="BN12" s="59">
        <f t="shared" si="14"/>
        <v>0</v>
      </c>
      <c r="BO12" s="59">
        <f t="shared" si="14"/>
        <v>0</v>
      </c>
      <c r="BP12" s="59">
        <f t="shared" si="14"/>
        <v>0</v>
      </c>
      <c r="BQ12" s="59">
        <f t="shared" si="14"/>
        <v>0</v>
      </c>
      <c r="BR12" s="59">
        <f t="shared" si="14"/>
        <v>0</v>
      </c>
      <c r="BS12" s="59">
        <f t="shared" si="14"/>
        <v>0</v>
      </c>
      <c r="BT12" s="59">
        <f t="shared" si="14"/>
        <v>0</v>
      </c>
      <c r="BU12" s="59">
        <f t="shared" si="14"/>
        <v>0</v>
      </c>
      <c r="BV12" s="59">
        <f t="shared" si="14"/>
        <v>0</v>
      </c>
      <c r="BW12" s="59">
        <f t="shared" si="14"/>
        <v>0</v>
      </c>
      <c r="BX12" s="59">
        <f t="shared" si="14"/>
        <v>0</v>
      </c>
      <c r="BY12" s="59">
        <f t="shared" si="14"/>
        <v>0</v>
      </c>
      <c r="BZ12" s="59">
        <f t="shared" si="14"/>
        <v>0</v>
      </c>
      <c r="CA12" s="67">
        <f aca="true" t="shared" si="15" ref="CA12:CG12">SUM(CA5:CA11)</f>
        <v>1737000</v>
      </c>
      <c r="CB12" s="67">
        <f t="shared" si="15"/>
        <v>12437802.090000004</v>
      </c>
      <c r="CC12" s="67">
        <f t="shared" si="15"/>
        <v>1080000</v>
      </c>
      <c r="CD12" s="67">
        <f t="shared" si="15"/>
        <v>1080000</v>
      </c>
      <c r="CE12" s="67">
        <f t="shared" si="15"/>
        <v>0</v>
      </c>
      <c r="CF12" s="67">
        <f t="shared" si="15"/>
        <v>540000</v>
      </c>
      <c r="CG12" s="67">
        <f t="shared" si="15"/>
        <v>540000</v>
      </c>
      <c r="CH12" s="59">
        <f>COUNTA(CH5:CH11)</f>
        <v>0</v>
      </c>
      <c r="CI12" s="59">
        <f>COUNTA(CI5:CI11)</f>
        <v>0</v>
      </c>
      <c r="CJ12" s="59">
        <f>COUNTA(CJ5:CJ11)</f>
        <v>0</v>
      </c>
      <c r="CK12" s="59">
        <f>COUNTA(CK5:CK11)</f>
        <v>0</v>
      </c>
    </row>
    <row r="13" spans="5:59" s="36" customFormat="1" ht="12.75">
      <c r="E13" s="76"/>
      <c r="O13" s="40"/>
      <c r="T13" s="2"/>
      <c r="U13" s="37"/>
      <c r="V13" s="37"/>
      <c r="AB13" s="38"/>
      <c r="AD13" s="39"/>
      <c r="AE13" s="39"/>
      <c r="AK13" s="40"/>
      <c r="AL13" s="40"/>
      <c r="AN13" s="39"/>
      <c r="AQ13" s="40"/>
      <c r="AW13" s="72"/>
      <c r="AZ13" s="39"/>
      <c r="BB13" s="39"/>
      <c r="BC13" s="39"/>
      <c r="BD13" s="39"/>
      <c r="BE13" s="105"/>
      <c r="BF13" s="105"/>
      <c r="BG13" s="105"/>
    </row>
  </sheetData>
  <conditionalFormatting sqref="AC4 AC5:AD11">
    <cfRule type="expression" priority="1" dxfId="0" stopIfTrue="1">
      <formula>"nesplněno"</formula>
    </cfRule>
  </conditionalFormatting>
  <conditionalFormatting sqref="W4:AB11">
    <cfRule type="cellIs" priority="2" dxfId="1" operator="equal" stopIfTrue="1">
      <formula>"NE"</formula>
    </cfRule>
  </conditionalFormatting>
  <conditionalFormatting sqref="AL5:AL11">
    <cfRule type="cellIs" priority="3" dxfId="2" operator="notBetween" stopIfTrue="1">
      <formula>0</formula>
      <formula>3</formula>
    </cfRule>
  </conditionalFormatting>
  <hyperlinks>
    <hyperlink ref="M5" r:id="rId1" display="region@regionpoodri.cz"/>
    <hyperlink ref="N5" r:id="rId2" display="www.regionpoodri.cz"/>
    <hyperlink ref="M6" r:id="rId3" display="region@regionpoodri.cz"/>
    <hyperlink ref="N6" r:id="rId4" display="www.regionpoodri.cz"/>
    <hyperlink ref="M8" r:id="rId5" display="sylva.kovacikova@bilovec.cz"/>
    <hyperlink ref="M9" r:id="rId6" display="jhercig@mukrnov.cz"/>
    <hyperlink ref="M10" r:id="rId7" display="sobesovice@iol.cz"/>
  </hyperlinks>
  <printOptions horizontalCentered="1"/>
  <pageMargins left="0.1968503937007874" right="0.1968503937007874" top="0.7874015748031497" bottom="0.5905511811023623" header="0.31496062992125984" footer="0.31496062992125984"/>
  <pageSetup horizontalDpi="600" verticalDpi="600" orientation="landscape" paperSize="9" scale="95" r:id="rId8"/>
  <headerFooter alignWithMargins="0">
    <oddHeader>&amp;L&amp;"Times New Roman CE,tučné"&amp;14Usnesení č. 5/221/1 - Příloha č. 2&amp;"Times New Roman CE,obyčejné"
Počet stran přílohy: 1&amp;R&amp;"Times New Roman CE,obyčejné"&amp;14Strana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B7"/>
  <sheetViews>
    <sheetView tabSelected="1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F4" sqref="F4"/>
    </sheetView>
  </sheetViews>
  <sheetFormatPr defaultColWidth="9.00390625" defaultRowHeight="12.75"/>
  <cols>
    <col min="1" max="1" width="9.125" style="132" customWidth="1"/>
    <col min="2" max="2" width="12.00390625" style="147" customWidth="1"/>
    <col min="3" max="3" width="11.00390625" style="147" customWidth="1"/>
    <col min="4" max="4" width="14.25390625" style="147" customWidth="1"/>
    <col min="5" max="6" width="9.875" style="147" customWidth="1"/>
    <col min="7" max="7" width="10.75390625" style="147" customWidth="1"/>
    <col min="8" max="8" width="11.25390625" style="147" customWidth="1"/>
    <col min="9" max="9" width="12.00390625" style="147" customWidth="1"/>
    <col min="10" max="10" width="12.00390625" style="138" customWidth="1"/>
    <col min="11" max="11" width="10.75390625" style="147" customWidth="1"/>
    <col min="12" max="12" width="12.25390625" style="138" customWidth="1"/>
    <col min="13" max="13" width="9.125" style="147" customWidth="1"/>
    <col min="14" max="15" width="9.125" style="138" customWidth="1"/>
    <col min="16" max="16" width="11.125" style="138" customWidth="1"/>
    <col min="17" max="17" width="11.875" style="139" customWidth="1"/>
    <col min="18" max="18" width="9.125" style="139" customWidth="1"/>
    <col min="19" max="19" width="11.625" style="139" customWidth="1"/>
    <col min="20" max="20" width="9.125" style="139" customWidth="1"/>
    <col min="21" max="21" width="11.25390625" style="139" customWidth="1"/>
    <col min="22" max="22" width="9.125" style="139" customWidth="1"/>
    <col min="23" max="23" width="11.625" style="138" customWidth="1"/>
    <col min="24" max="24" width="9.125" style="139" customWidth="1"/>
    <col min="25" max="25" width="11.00390625" style="138" customWidth="1"/>
    <col min="26" max="26" width="9.125" style="139" customWidth="1"/>
    <col min="27" max="27" width="12.125" style="139" customWidth="1"/>
    <col min="28" max="28" width="9.625" style="138" customWidth="1"/>
    <col min="29" max="16384" width="9.125" style="142" customWidth="1"/>
  </cols>
  <sheetData>
    <row r="1" spans="1:28" s="137" customFormat="1" ht="54" customHeight="1">
      <c r="A1" s="132"/>
      <c r="B1" s="133"/>
      <c r="C1" s="133"/>
      <c r="D1" s="133"/>
      <c r="E1" s="133"/>
      <c r="F1" s="133"/>
      <c r="G1" s="133"/>
      <c r="H1" s="133"/>
      <c r="I1" s="133"/>
      <c r="J1" s="134"/>
      <c r="K1" s="133"/>
      <c r="L1" s="134"/>
      <c r="M1" s="133"/>
      <c r="N1" s="134"/>
      <c r="O1" s="134"/>
      <c r="P1" s="134"/>
      <c r="Q1" s="134"/>
      <c r="R1" s="134"/>
      <c r="S1" s="134"/>
      <c r="T1" s="134"/>
      <c r="U1" s="134"/>
      <c r="V1" s="134"/>
      <c r="W1" s="135"/>
      <c r="X1" s="136"/>
      <c r="Y1" s="134"/>
      <c r="Z1" s="134"/>
      <c r="AA1" s="134"/>
      <c r="AB1" s="134"/>
    </row>
    <row r="2" spans="2:24" ht="15">
      <c r="B2" s="138"/>
      <c r="C2" s="138"/>
      <c r="D2" s="138"/>
      <c r="E2" s="138"/>
      <c r="F2" s="138"/>
      <c r="G2" s="138"/>
      <c r="H2" s="138"/>
      <c r="I2" s="138"/>
      <c r="K2" s="138"/>
      <c r="M2" s="138"/>
      <c r="W2" s="140"/>
      <c r="X2" s="141"/>
    </row>
    <row r="3" spans="2:24" ht="15">
      <c r="B3" s="138"/>
      <c r="C3" s="138"/>
      <c r="D3" s="138"/>
      <c r="E3" s="138"/>
      <c r="F3" s="138"/>
      <c r="G3" s="138"/>
      <c r="H3" s="138"/>
      <c r="I3" s="138"/>
      <c r="K3" s="138"/>
      <c r="M3" s="138"/>
      <c r="W3" s="140"/>
      <c r="X3" s="141"/>
    </row>
    <row r="4" spans="2:24" ht="15">
      <c r="B4" s="138"/>
      <c r="C4" s="138"/>
      <c r="D4" s="138"/>
      <c r="E4" s="138"/>
      <c r="F4" s="138"/>
      <c r="G4" s="138"/>
      <c r="H4" s="138"/>
      <c r="I4" s="138"/>
      <c r="K4" s="138"/>
      <c r="M4" s="138"/>
      <c r="W4" s="140"/>
      <c r="X4" s="141"/>
    </row>
    <row r="5" spans="2:24" ht="15">
      <c r="B5" s="138"/>
      <c r="C5" s="138"/>
      <c r="D5" s="138"/>
      <c r="E5" s="138"/>
      <c r="F5" s="138"/>
      <c r="G5" s="138"/>
      <c r="H5" s="138"/>
      <c r="I5" s="138"/>
      <c r="K5" s="138"/>
      <c r="M5" s="138"/>
      <c r="W5" s="140"/>
      <c r="X5" s="141"/>
    </row>
    <row r="6" spans="2:24" ht="15">
      <c r="B6" s="138"/>
      <c r="C6" s="138"/>
      <c r="D6" s="138"/>
      <c r="E6" s="138"/>
      <c r="F6" s="138"/>
      <c r="G6" s="138"/>
      <c r="H6" s="138"/>
      <c r="I6" s="138"/>
      <c r="K6" s="138"/>
      <c r="M6" s="138"/>
      <c r="W6" s="140"/>
      <c r="X6" s="141"/>
    </row>
    <row r="7" spans="1:28" s="146" customFormat="1" ht="15">
      <c r="A7" s="143"/>
      <c r="B7" s="144"/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144"/>
      <c r="O7" s="144"/>
      <c r="P7" s="144"/>
      <c r="Q7" s="144"/>
      <c r="R7" s="144"/>
      <c r="S7" s="144"/>
      <c r="T7" s="144"/>
      <c r="U7" s="144"/>
      <c r="V7" s="144"/>
      <c r="W7" s="145"/>
      <c r="X7" s="145"/>
      <c r="Y7" s="144"/>
      <c r="Z7" s="144"/>
      <c r="AA7" s="144"/>
      <c r="AB7" s="144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Moravskoslezský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stepan</dc:creator>
  <cp:keywords/>
  <dc:description/>
  <cp:lastModifiedBy>bartmanova</cp:lastModifiedBy>
  <cp:lastPrinted>2005-06-24T08:14:26Z</cp:lastPrinted>
  <dcterms:created xsi:type="dcterms:W3CDTF">2004-02-24T06:50:35Z</dcterms:created>
  <dcterms:modified xsi:type="dcterms:W3CDTF">2005-06-24T08:14:39Z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