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030" tabRatio="498" activeTab="0"/>
  </bookViews>
  <sheets>
    <sheet name="RVO 2005 dt3" sheetId="1" r:id="rId1"/>
    <sheet name="Sumář" sheetId="2" r:id="rId2"/>
  </sheets>
  <definedNames>
    <definedName name="_xlnm.Print_Titles" localSheetId="0">'RVO 2005 dt3'!$4:$4</definedName>
    <definedName name="_xlnm.Print_Area" localSheetId="0">'RVO 2005 dt3'!$A$1:$BG$21</definedName>
    <definedName name="Z_54BE3FAF_CEEC_4C25_97C7_EC691F020373_.wvu.Cols" localSheetId="0" hidden="1">'RVO 2005 dt3'!$F:$N,'RVO 2005 dt3'!$P:$AM,'RVO 2005 dt3'!$AP:$AQ,'RVO 2005 dt3'!$AS:$AS,'RVO 2005 dt3'!$AU:$BF,'RVO 2005 dt3'!$BH:$CK</definedName>
    <definedName name="Z_54BE3FAF_CEEC_4C25_97C7_EC691F020373_.wvu.PrintArea" localSheetId="0" hidden="1">'RVO 2005 dt3'!$A$1:$BG$21</definedName>
    <definedName name="Z_54BE3FAF_CEEC_4C25_97C7_EC691F020373_.wvu.PrintTitles" localSheetId="0" hidden="1">'RVO 2005 dt3'!$4:$4</definedName>
    <definedName name="Z_59C25915_E783_4D8E_AC7D_0F54015FDD90_.wvu.Cols" localSheetId="0" hidden="1">'RVO 2005 dt3'!$F:$N,'RVO 2005 dt3'!$P:$AM,'RVO 2005 dt3'!$AP:$AQ,'RVO 2005 dt3'!$AS:$AS,'RVO 2005 dt3'!$AU:$BF,'RVO 2005 dt3'!$BH:$CK</definedName>
    <definedName name="Z_59C25915_E783_4D8E_AC7D_0F54015FDD90_.wvu.PrintArea" localSheetId="0" hidden="1">'RVO 2005 dt3'!$A$1:$BG$21</definedName>
    <definedName name="Z_59C25915_E783_4D8E_AC7D_0F54015FDD90_.wvu.PrintTitles" localSheetId="0" hidden="1">'RVO 2005 dt3'!$4:$4</definedName>
  </definedNames>
  <calcPr fullCalcOnLoad="1"/>
</workbook>
</file>

<file path=xl/sharedStrings.xml><?xml version="1.0" encoding="utf-8"?>
<sst xmlns="http://schemas.openxmlformats.org/spreadsheetml/2006/main" count="625" uniqueCount="305">
  <si>
    <t>zbývá</t>
  </si>
  <si>
    <t>IČO</t>
  </si>
  <si>
    <t>náklady v Kč</t>
  </si>
  <si>
    <t>Obec</t>
  </si>
  <si>
    <t>Název projektu</t>
  </si>
  <si>
    <t>investiční</t>
  </si>
  <si>
    <t>neinvestiční</t>
  </si>
  <si>
    <t>odesláno oznámení</t>
  </si>
  <si>
    <t>došly podklady ke smlouvě</t>
  </si>
  <si>
    <t>odeslána smlouva k podpisu</t>
  </si>
  <si>
    <t>došla podepsaná smlouva</t>
  </si>
  <si>
    <t>podepsáno hejtmanem</t>
  </si>
  <si>
    <t>odesláno obci</t>
  </si>
  <si>
    <t>doručenka</t>
  </si>
  <si>
    <t>datum splatnosti</t>
  </si>
  <si>
    <t>došlo závěrečné vyúčtování</t>
  </si>
  <si>
    <t>kontrola</t>
  </si>
  <si>
    <t>plaťák2</t>
  </si>
  <si>
    <t>datum splatnosti2</t>
  </si>
  <si>
    <t>ORG</t>
  </si>
  <si>
    <t>předkl. návrh na FIN</t>
  </si>
  <si>
    <t>poř. č. projektu</t>
  </si>
  <si>
    <t>Evidenční číslo projektu</t>
  </si>
  <si>
    <t>Žadatel (obec/město/svazek obcí)</t>
  </si>
  <si>
    <t xml:space="preserve">Ulice, č. </t>
  </si>
  <si>
    <t>PSČ</t>
  </si>
  <si>
    <t>Starosta, předseda</t>
  </si>
  <si>
    <t>Telefon</t>
  </si>
  <si>
    <t>Fax</t>
  </si>
  <si>
    <t>E-mail</t>
  </si>
  <si>
    <t>www stránka</t>
  </si>
  <si>
    <t>bankovní spojení</t>
  </si>
  <si>
    <t>kód banky</t>
  </si>
  <si>
    <t xml:space="preserve">číslo účtu </t>
  </si>
  <si>
    <t>Titul a jméno osoby s podpisovým právem</t>
  </si>
  <si>
    <t>Funkce osoby s podpisovým právem</t>
  </si>
  <si>
    <t>Počet obyvatel</t>
  </si>
  <si>
    <t>1. Žádost podána  do 11. 3. 2005 do 14 hod (ANO/NE)</t>
  </si>
  <si>
    <t>2. Žádost podána v soul.s 7.2 Podm. Programu (ANO/NE)</t>
  </si>
  <si>
    <t>3. Obálka osahuje pouze jednu žádost (ANO/NE)</t>
  </si>
  <si>
    <t>4. Je předložena žádost ve všech svých částech (ANO/NE)</t>
  </si>
  <si>
    <t>5. Doloženy přílohy dle bodu 7.4 podmínek (ANO/NE)</t>
  </si>
  <si>
    <t>6. Žádost včetně povinných příloh předložena ve dvou vyhotoveních (ANO/NE)</t>
  </si>
  <si>
    <t>VÝSLEDEK ČÁSTI 1 (SPLNĚNO/  NESPLNĚNO)</t>
  </si>
  <si>
    <t>DŮVOD VYŘAZENÍ v části 1</t>
  </si>
  <si>
    <r>
      <t xml:space="preserve">Soulad s opatřením 6.2.1 - 6.2.3 PRKu </t>
    </r>
    <r>
      <rPr>
        <b/>
        <sz val="10"/>
        <rFont val="Arial CE"/>
        <family val="0"/>
      </rPr>
      <t>(ANO/NE)</t>
    </r>
  </si>
  <si>
    <t>Zaměření projektu v souladu s bodem 2 Podmínek Programu (ANO/NE)</t>
  </si>
  <si>
    <t>Žadatelem je obec do 4000 obyvatel nebo svazek obcí v rámci MSK (ANO/NE)</t>
  </si>
  <si>
    <t>VÝSLEDEK ČÁSTI 2 (ANO-postupuje / NE - vyřazeno)</t>
  </si>
  <si>
    <t>Krit. 6.1.4 (max. 3)</t>
  </si>
  <si>
    <t>Krit. 6.1.5 (max. 3)</t>
  </si>
  <si>
    <t>Celkové uznatelné náklady projektu (tis. Kč)</t>
  </si>
  <si>
    <t>Žádost o dotaci (tis. Kč)       celkem</t>
  </si>
  <si>
    <t>Náklady žadatele a partnerů (tis. Kč)</t>
  </si>
  <si>
    <t>Podíl dotace na uznatelných nákladech projektu</t>
  </si>
  <si>
    <t>Podíl žadatele na nákladech projektu</t>
  </si>
  <si>
    <t>kumulativní součet dotací (tis. Kč)</t>
  </si>
  <si>
    <t>investiční/neinvestiční</t>
  </si>
  <si>
    <t>dotace v Kč</t>
  </si>
  <si>
    <t>dotace slovy</t>
  </si>
  <si>
    <t>splátky v Kč</t>
  </si>
  <si>
    <t>splátky slovy</t>
  </si>
  <si>
    <t>titul 7.p.</t>
  </si>
  <si>
    <t>jméno 7 p</t>
  </si>
  <si>
    <t>Číslo smlouvy</t>
  </si>
  <si>
    <t>vyhotoven 1. plaťák</t>
  </si>
  <si>
    <t>došla průběžná zpráva</t>
  </si>
  <si>
    <t>plánované náklady</t>
  </si>
  <si>
    <t>skutečné uznatelné náklady</t>
  </si>
  <si>
    <t>plánovaná dotace</t>
  </si>
  <si>
    <t>skutečná dotace</t>
  </si>
  <si>
    <t>plánovaná 2. splátka</t>
  </si>
  <si>
    <t>starostou obce</t>
  </si>
  <si>
    <t>Mobilní telefon</t>
  </si>
  <si>
    <t>Počet obcí svazku</t>
  </si>
  <si>
    <t>právní forma (obec/svazek obcí)</t>
  </si>
  <si>
    <t>Krit. 6.1.3. (max. 12)</t>
  </si>
  <si>
    <t>položka</t>
  </si>
  <si>
    <t>2. splnění závazku oznámeno POR</t>
  </si>
  <si>
    <t>1. splnění závazku oznámeno POR</t>
  </si>
  <si>
    <t>předkl. návrh na POR</t>
  </si>
  <si>
    <t>předkl. návrh z FIN. zpět</t>
  </si>
  <si>
    <t>Akce bude realizována v rámci MSK (ANO/NE)</t>
  </si>
  <si>
    <r>
      <t xml:space="preserve">Dotace v rozmezí 100-200 (příp. 500) tis., max 50%ní (příp. 70%ní) </t>
    </r>
    <r>
      <rPr>
        <b/>
        <sz val="10"/>
        <rFont val="Arial CE"/>
        <family val="2"/>
      </rPr>
      <t>(ANO/NE)</t>
    </r>
  </si>
  <si>
    <t>RR/01/2005/3/001</t>
  </si>
  <si>
    <t>RR/01/2005/3/002</t>
  </si>
  <si>
    <t>RR/01/2005/3/003</t>
  </si>
  <si>
    <t>RR/01/2005/3/004</t>
  </si>
  <si>
    <t>RR/01/2005/3/005</t>
  </si>
  <si>
    <t>RR/01/2005/3/006</t>
  </si>
  <si>
    <t>RR/01/2005/3/007</t>
  </si>
  <si>
    <t>RR/01/2005/3/008</t>
  </si>
  <si>
    <t>RR/01/2005/3/009</t>
  </si>
  <si>
    <t>RR/01/2005/3/010</t>
  </si>
  <si>
    <t>RR/01/2005/3/011</t>
  </si>
  <si>
    <t>RR/01/2005/3/012</t>
  </si>
  <si>
    <t>RR/01/2005/3/013</t>
  </si>
  <si>
    <t>zahájení realizace</t>
  </si>
  <si>
    <t>ukončení realizace</t>
  </si>
  <si>
    <t>skutečná druhá splátka/vratka</t>
  </si>
  <si>
    <t>č. usn. zast.</t>
  </si>
  <si>
    <t>datum usn.</t>
  </si>
  <si>
    <t>Obec Sviadnov</t>
  </si>
  <si>
    <t>obec</t>
  </si>
  <si>
    <t>Sviadnov č. 119</t>
  </si>
  <si>
    <t>739 25</t>
  </si>
  <si>
    <t>Sviadnov</t>
  </si>
  <si>
    <t>David Novák</t>
  </si>
  <si>
    <t>sviadnov@applet.cz</t>
  </si>
  <si>
    <t>www.sviadnov.cz</t>
  </si>
  <si>
    <t>00846872</t>
  </si>
  <si>
    <t>Česká spořitelna, a. s.</t>
  </si>
  <si>
    <t>0800</t>
  </si>
  <si>
    <t>1682045349</t>
  </si>
  <si>
    <t>starosta</t>
  </si>
  <si>
    <t>Rekonstrukce infrastruktury a přístavba kuchyně, šaten a bazénu v základní škole</t>
  </si>
  <si>
    <t>ANO</t>
  </si>
  <si>
    <t>Davidem Novákem</t>
  </si>
  <si>
    <t>padesáttisíckorunčeských</t>
  </si>
  <si>
    <t>jednostotisíckorunčeských</t>
  </si>
  <si>
    <t>Region Poodří</t>
  </si>
  <si>
    <t>RR/01/2005/3/014</t>
  </si>
  <si>
    <t>RR/01/2005/3/015</t>
  </si>
  <si>
    <t>Zhodnocení GIS obcí Regionu Poodří v oblasti informovanosti občanů o ÚPD a turistickém ruchu</t>
  </si>
  <si>
    <t>svazek obcí</t>
  </si>
  <si>
    <t>Bartošovice č. 1</t>
  </si>
  <si>
    <t>742 54</t>
  </si>
  <si>
    <t>Bartošovice</t>
  </si>
  <si>
    <t>MVDr. Kateřina Křenková</t>
  </si>
  <si>
    <t>region@regionpoodri.cz</t>
  </si>
  <si>
    <t>www.regionpoodri.cz</t>
  </si>
  <si>
    <t>69581762</t>
  </si>
  <si>
    <t>1769923319</t>
  </si>
  <si>
    <t>předsedkyně svazku</t>
  </si>
  <si>
    <t>Sdružení obcí Bílovecka</t>
  </si>
  <si>
    <t>Zachování kulturních tradic Sdružení obcí Bílovecka</t>
  </si>
  <si>
    <t>Slezské Náměstí č. 1</t>
  </si>
  <si>
    <t>743 01</t>
  </si>
  <si>
    <t>Bílovec</t>
  </si>
  <si>
    <t>Ing. Sylva Kováčiková</t>
  </si>
  <si>
    <t>sylva.kovacikova@bilovec.cz</t>
  </si>
  <si>
    <t>70914125</t>
  </si>
  <si>
    <t>1771124399</t>
  </si>
  <si>
    <t>Mikroregion Krnovsko</t>
  </si>
  <si>
    <t>Zimní olympiáda Mikroregionu Krnovsko</t>
  </si>
  <si>
    <t>Hlavní Náměstí č. 1</t>
  </si>
  <si>
    <t>794 01</t>
  </si>
  <si>
    <t>Krnov</t>
  </si>
  <si>
    <t>Josef Hercig</t>
  </si>
  <si>
    <t>jhercig@mukrnov.cz</t>
  </si>
  <si>
    <t>71195530</t>
  </si>
  <si>
    <t>1851728379</t>
  </si>
  <si>
    <t>předseda svazku</t>
  </si>
  <si>
    <t>Mikroregion Matice Slezská</t>
  </si>
  <si>
    <t>Pasport komunikací na území  mikroregionu Matice Slezská</t>
  </si>
  <si>
    <t>Antonína Vaška č. 86</t>
  </si>
  <si>
    <t>747 92</t>
  </si>
  <si>
    <t>Háj ve Slezsku</t>
  </si>
  <si>
    <t>Mgr. Josef Kimpl</t>
  </si>
  <si>
    <t>hajveslezsku@hejveslezsku.cz</t>
  </si>
  <si>
    <t>www.maticeslezska.cz</t>
  </si>
  <si>
    <t>70961417</t>
  </si>
  <si>
    <t>1848457379</t>
  </si>
  <si>
    <t>Venkovský mikroregion Moravice</t>
  </si>
  <si>
    <t>Energie z místních zdrojů pro obce mikroregionu Moravice</t>
  </si>
  <si>
    <t>Náměstí Jana Zajíce</t>
  </si>
  <si>
    <t>749 01</t>
  </si>
  <si>
    <t>Vítkov</t>
  </si>
  <si>
    <t>Ing. Pavel Smolka</t>
  </si>
  <si>
    <t>starosta@vitkov.info</t>
  </si>
  <si>
    <t>70630089</t>
  </si>
  <si>
    <t>Komerční banka, a. s.</t>
  </si>
  <si>
    <t>0100</t>
  </si>
  <si>
    <t>86-6990860217</t>
  </si>
  <si>
    <t>Město Budišov nad Budišovkou</t>
  </si>
  <si>
    <t>město</t>
  </si>
  <si>
    <t>Projektová dokumentace Guntramovice - propojení občanské vybavenosti a technické infrastruktury s rozvojem cestovního ruchu</t>
  </si>
  <si>
    <t>Halaškovo Náměstí č. 2</t>
  </si>
  <si>
    <t>747 87</t>
  </si>
  <si>
    <t>Budišov nad Budišovkou</t>
  </si>
  <si>
    <t>Ing. František Vrchovecký</t>
  </si>
  <si>
    <t>00299898</t>
  </si>
  <si>
    <t>000-184603339</t>
  </si>
  <si>
    <t>Obec Metylovice</t>
  </si>
  <si>
    <t>Zpracování projektové dokumentace na vnitřní rekonstrukci budovy ZŠ s přístavbou sportovní haly</t>
  </si>
  <si>
    <t>Metylovice č. 495</t>
  </si>
  <si>
    <t>739 49</t>
  </si>
  <si>
    <t>Metylovice</t>
  </si>
  <si>
    <t>Věra Petrová</t>
  </si>
  <si>
    <t>metylovice@giff.cz</t>
  </si>
  <si>
    <t>www.metylovice.cz</t>
  </si>
  <si>
    <t>00535991</t>
  </si>
  <si>
    <t>27-3599820227</t>
  </si>
  <si>
    <t>starostka</t>
  </si>
  <si>
    <t>Obec Dolní Lomná</t>
  </si>
  <si>
    <t>Dolní Lomná č. 164</t>
  </si>
  <si>
    <t>739 91</t>
  </si>
  <si>
    <t>Dolní Lomná</t>
  </si>
  <si>
    <t>Zvýšení informovanosti v obci Dolní Lomná</t>
  </si>
  <si>
    <t>Renata Pavlínová</t>
  </si>
  <si>
    <t>ou.dolnilomna@trz.cz</t>
  </si>
  <si>
    <t>www.dlomna.trz.cz</t>
  </si>
  <si>
    <t>00535966</t>
  </si>
  <si>
    <t>1681987369</t>
  </si>
  <si>
    <t>Sdružení obcí Jablunkovska</t>
  </si>
  <si>
    <t>Dukelská č. 600</t>
  </si>
  <si>
    <t>Jablunkov</t>
  </si>
  <si>
    <t>Oldřich Rathouský</t>
  </si>
  <si>
    <t>soj@jablunkov.cz</t>
  </si>
  <si>
    <t>www.jablunkovko.cz</t>
  </si>
  <si>
    <t>65494636</t>
  </si>
  <si>
    <t>1681985339</t>
  </si>
  <si>
    <t>Obec Slatina</t>
  </si>
  <si>
    <t>Projektová dokumentace k realizaci nadstavby nad požární zbrojnicí ve Slatině</t>
  </si>
  <si>
    <t>Slatina č. 1</t>
  </si>
  <si>
    <t>742 93</t>
  </si>
  <si>
    <t>Slatina</t>
  </si>
  <si>
    <t>Luděk Míček</t>
  </si>
  <si>
    <t>obec.slatina@worldonline.cz</t>
  </si>
  <si>
    <t>www.obecslatina.cz</t>
  </si>
  <si>
    <t>00600661</t>
  </si>
  <si>
    <t>86-6271240257</t>
  </si>
  <si>
    <t>Sdružení obcí povodí Stonávky</t>
  </si>
  <si>
    <t>Informační systém Mikroregionu obcí povodí Stonávky</t>
  </si>
  <si>
    <t>Třanovice č. 250</t>
  </si>
  <si>
    <t>739 53</t>
  </si>
  <si>
    <t>Třanovice</t>
  </si>
  <si>
    <t>Bc. Jan Tomiczek</t>
  </si>
  <si>
    <t>tranovice@iol.cz</t>
  </si>
  <si>
    <t>www.stonavka.cz</t>
  </si>
  <si>
    <t>69610088</t>
  </si>
  <si>
    <t>1728727389</t>
  </si>
  <si>
    <t>Obec Ludvíkov</t>
  </si>
  <si>
    <t>Ludvíkov</t>
  </si>
  <si>
    <t>Projekt "Chodník od rozcestí Železná ke kostelu v obci Ludvíkov"</t>
  </si>
  <si>
    <t>Ludvíkov č. 122</t>
  </si>
  <si>
    <t>793 26</t>
  </si>
  <si>
    <t>Ing. Dana Selingerová</t>
  </si>
  <si>
    <t>ludvikov.obec@worldonline.cz</t>
  </si>
  <si>
    <t>00576131</t>
  </si>
  <si>
    <t>9124771</t>
  </si>
  <si>
    <t>Mladecko</t>
  </si>
  <si>
    <t>Oprava a rekonstrukce základní školy Mladecko - dokumentace pro stavební řízení</t>
  </si>
  <si>
    <t>Mladecko č. 56</t>
  </si>
  <si>
    <t>Vojtěch Brhel</t>
  </si>
  <si>
    <t>00635502</t>
  </si>
  <si>
    <t>23426821</t>
  </si>
  <si>
    <t>Obec Mladecko</t>
  </si>
  <si>
    <t>747 54</t>
  </si>
  <si>
    <t>Oprava a rekonstrukce základní školy Mladecko - dokumentace pro realizaci stavby</t>
  </si>
  <si>
    <t>Navigační systém v jablunkovském regionu</t>
  </si>
  <si>
    <t>31.11.2005</t>
  </si>
  <si>
    <t>čtyřistatisíckorunčeských</t>
  </si>
  <si>
    <t>dvěstatisíckorunčeských</t>
  </si>
  <si>
    <t>pětsettisíckorunčeských</t>
  </si>
  <si>
    <t>šedesáttisíckorunčeských</t>
  </si>
  <si>
    <t>padesátdvatisícepětsetkorunčes- kých</t>
  </si>
  <si>
    <t>devadesátpěttisíckorunčeských</t>
  </si>
  <si>
    <t>jedostotisíckorunčeských</t>
  </si>
  <si>
    <t>jednostodevadesátšesttisíckorun-   českých</t>
  </si>
  <si>
    <t>dvěstapadesáttisíckorunčeských</t>
  </si>
  <si>
    <t>padesátsedmtisícpětsetkorunčes- kých</t>
  </si>
  <si>
    <t>jednostopěttisíckorunčeckých</t>
  </si>
  <si>
    <t>předsedou svazku</t>
  </si>
  <si>
    <t>předsedkyní svazku</t>
  </si>
  <si>
    <t>předsedou sdružení</t>
  </si>
  <si>
    <t>starostkou obce</t>
  </si>
  <si>
    <t>Josefem Hercigem</t>
  </si>
  <si>
    <t xml:space="preserve"> Bc. Janem Tomiczkem</t>
  </si>
  <si>
    <t>Oldřichem Rathouským</t>
  </si>
  <si>
    <t>Mgr. Josefem Kimplem</t>
  </si>
  <si>
    <t>Ing. Pavlem Smolkou</t>
  </si>
  <si>
    <t>Ing. Františkem Vrchoveckým</t>
  </si>
  <si>
    <t>Vojtěchem Brhelem</t>
  </si>
  <si>
    <t>Ing. Danou Selingerovou</t>
  </si>
  <si>
    <t>Renatou Pavlínovou</t>
  </si>
  <si>
    <t>Luďkem Míčkem</t>
  </si>
  <si>
    <t>Věrou Petrovou</t>
  </si>
  <si>
    <t>třistadvacetdevěttisíckorunčeských</t>
  </si>
  <si>
    <t xml:space="preserve">jednostopatnácttisíckorunčeských  </t>
  </si>
  <si>
    <t>třistadevadesátdvatisícekorunčeských</t>
  </si>
  <si>
    <t>jednostodevadesáttisíckorunčeských</t>
  </si>
  <si>
    <t>jednostodvacettisíckorunčeských</t>
  </si>
  <si>
    <t xml:space="preserve">MVDr. Kateřinou Křenkovou </t>
  </si>
  <si>
    <t>Ing. Sylvou Kováčikovou</t>
  </si>
  <si>
    <t>jednostošedesátčtyřitisícepětsetko-runčeských</t>
  </si>
  <si>
    <t>Zařízení cestovního ruchu</t>
  </si>
  <si>
    <t>Quingburg</t>
  </si>
  <si>
    <t>Holčovice č. 44</t>
  </si>
  <si>
    <t>793 71</t>
  </si>
  <si>
    <t>Holčovice</t>
  </si>
  <si>
    <t>Mgr. Pavel Šprinz</t>
  </si>
  <si>
    <t>ouholcovice@tiscali.cz</t>
  </si>
  <si>
    <t>69594473</t>
  </si>
  <si>
    <t>194469490287</t>
  </si>
  <si>
    <t>člen představenstva sdružení</t>
  </si>
  <si>
    <t>RR/01/2005/3/016</t>
  </si>
  <si>
    <t>jednostopěttisíckorunčeských</t>
  </si>
  <si>
    <t>Mgr. Pavlem Šprinzem</t>
  </si>
  <si>
    <t>délka trvání projektu</t>
  </si>
  <si>
    <t>jednoletý</t>
  </si>
  <si>
    <t>víceletý</t>
  </si>
  <si>
    <t>Celkem bodů (max. 18)</t>
  </si>
  <si>
    <t>Schválená maximální výše dotace (tis. Kč)</t>
  </si>
  <si>
    <t xml:space="preserve">Poskytnutí dotací v rámci dotačního titulu 3 programu "Podpora obnovy a rozvoje venkova Moravskoslezského kraje" 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</si>
</sst>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\-#,##0\ "/>
    <numFmt numFmtId="165" formatCode="0.0%"/>
    <numFmt numFmtId="166" formatCode="0.00000"/>
    <numFmt numFmtId="167" formatCode="0.0"/>
    <numFmt numFmtId="168" formatCode="mmm\-yy"/>
    <numFmt numFmtId="169" formatCode="00\-00"/>
    <numFmt numFmtId="170" formatCode="0.000%"/>
    <numFmt numFmtId="171" formatCode="#,##0.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000\ 00"/>
    <numFmt numFmtId="176" formatCode="0.000000000000%"/>
  </numFmts>
  <fonts count="10">
    <font>
      <sz val="10"/>
      <name val="Arial CE"/>
      <family val="0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name val="Arial CE"/>
      <family val="2"/>
    </font>
    <font>
      <sz val="11"/>
      <name val="Arial CE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10"/>
      <name val="Arial CE"/>
      <family val="0"/>
    </font>
    <font>
      <u val="single"/>
      <sz val="10"/>
      <name val="Arial CE"/>
      <family val="0"/>
    </font>
  </fonts>
  <fills count="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12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hair"/>
      <right style="hair"/>
      <top style="hair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 style="thin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59">
    <xf numFmtId="0" fontId="0" fillId="0" borderId="0" xfId="0" applyAlignment="1">
      <alignment/>
    </xf>
    <xf numFmtId="167" fontId="1" fillId="0" borderId="1" xfId="0" applyNumberFormat="1" applyFont="1" applyFill="1" applyBorder="1" applyAlignment="1">
      <alignment horizontal="center" wrapText="1"/>
    </xf>
    <xf numFmtId="167" fontId="1" fillId="0" borderId="2" xfId="0" applyNumberFormat="1" applyFont="1" applyFill="1" applyBorder="1" applyAlignment="1">
      <alignment horizontal="center" wrapText="1"/>
    </xf>
    <xf numFmtId="49" fontId="6" fillId="2" borderId="3" xfId="0" applyNumberFormat="1" applyFont="1" applyFill="1" applyBorder="1" applyAlignment="1">
      <alignment horizontal="center" vertical="center" wrapText="1"/>
    </xf>
    <xf numFmtId="49" fontId="1" fillId="3" borderId="3" xfId="0" applyNumberFormat="1" applyFont="1" applyFill="1" applyBorder="1" applyAlignment="1">
      <alignment horizontal="center" vertical="center" wrapText="1"/>
    </xf>
    <xf numFmtId="49" fontId="1" fillId="3" borderId="3" xfId="0" applyNumberFormat="1" applyFont="1" applyFill="1" applyBorder="1" applyAlignment="1">
      <alignment horizontal="center" vertical="center" wrapText="1"/>
    </xf>
    <xf numFmtId="49" fontId="1" fillId="4" borderId="3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/>
    </xf>
    <xf numFmtId="0" fontId="0" fillId="0" borderId="4" xfId="0" applyFont="1" applyBorder="1" applyAlignment="1">
      <alignment horizontal="center" vertical="top"/>
    </xf>
    <xf numFmtId="0" fontId="1" fillId="0" borderId="4" xfId="0" applyFont="1" applyBorder="1" applyAlignment="1">
      <alignment vertical="top"/>
    </xf>
    <xf numFmtId="0" fontId="0" fillId="0" borderId="4" xfId="0" applyFont="1" applyBorder="1" applyAlignment="1">
      <alignment vertical="top" wrapText="1"/>
    </xf>
    <xf numFmtId="0" fontId="7" fillId="0" borderId="4" xfId="0" applyFont="1" applyBorder="1" applyAlignment="1">
      <alignment horizontal="left" vertical="top" wrapText="1"/>
    </xf>
    <xf numFmtId="0" fontId="0" fillId="0" borderId="4" xfId="0" applyFont="1" applyBorder="1" applyAlignment="1">
      <alignment vertical="top"/>
    </xf>
    <xf numFmtId="3" fontId="0" fillId="0" borderId="4" xfId="0" applyNumberFormat="1" applyFont="1" applyBorder="1" applyAlignment="1">
      <alignment vertical="top"/>
    </xf>
    <xf numFmtId="49" fontId="0" fillId="0" borderId="4" xfId="0" applyNumberFormat="1" applyFont="1" applyBorder="1" applyAlignment="1">
      <alignment horizontal="center" vertical="top"/>
    </xf>
    <xf numFmtId="49" fontId="0" fillId="0" borderId="4" xfId="0" applyNumberFormat="1" applyFont="1" applyBorder="1" applyAlignment="1">
      <alignment vertical="top"/>
    </xf>
    <xf numFmtId="49" fontId="0" fillId="0" borderId="4" xfId="0" applyNumberFormat="1" applyFont="1" applyBorder="1" applyAlignment="1">
      <alignment horizontal="right" vertical="top"/>
    </xf>
    <xf numFmtId="0" fontId="0" fillId="0" borderId="4" xfId="0" applyFont="1" applyBorder="1" applyAlignment="1">
      <alignment horizontal="right" vertical="top" wrapText="1"/>
    </xf>
    <xf numFmtId="0" fontId="1" fillId="0" borderId="4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vertical="top"/>
    </xf>
    <xf numFmtId="171" fontId="0" fillId="0" borderId="4" xfId="0" applyNumberFormat="1" applyFont="1" applyBorder="1" applyAlignment="1">
      <alignment horizontal="right" vertical="top"/>
    </xf>
    <xf numFmtId="171" fontId="0" fillId="0" borderId="4" xfId="0" applyNumberFormat="1" applyFont="1" applyFill="1" applyBorder="1" applyAlignment="1">
      <alignment horizontal="right" vertical="top"/>
    </xf>
    <xf numFmtId="10" fontId="0" fillId="0" borderId="4" xfId="0" applyNumberFormat="1" applyFont="1" applyBorder="1" applyAlignment="1">
      <alignment horizontal="right" vertical="top"/>
    </xf>
    <xf numFmtId="171" fontId="1" fillId="0" borderId="4" xfId="0" applyNumberFormat="1" applyFont="1" applyBorder="1" applyAlignment="1">
      <alignment horizontal="right" vertical="top"/>
    </xf>
    <xf numFmtId="171" fontId="0" fillId="0" borderId="4" xfId="0" applyNumberFormat="1" applyFont="1" applyBorder="1" applyAlignment="1">
      <alignment vertical="top"/>
    </xf>
    <xf numFmtId="3" fontId="0" fillId="0" borderId="4" xfId="0" applyNumberFormat="1" applyFont="1" applyBorder="1" applyAlignment="1">
      <alignment vertical="top"/>
    </xf>
    <xf numFmtId="49" fontId="0" fillId="0" borderId="4" xfId="0" applyNumberFormat="1" applyFont="1" applyBorder="1" applyAlignment="1">
      <alignment horizontal="center" vertical="top"/>
    </xf>
    <xf numFmtId="0" fontId="0" fillId="0" borderId="4" xfId="0" applyFont="1" applyBorder="1" applyAlignment="1">
      <alignment horizontal="center" vertical="top" wrapText="1"/>
    </xf>
    <xf numFmtId="14" fontId="0" fillId="0" borderId="4" xfId="0" applyNumberFormat="1" applyFont="1" applyBorder="1" applyAlignment="1">
      <alignment horizontal="center" vertical="top"/>
    </xf>
    <xf numFmtId="14" fontId="0" fillId="0" borderId="4" xfId="0" applyNumberFormat="1" applyFont="1" applyBorder="1" applyAlignment="1">
      <alignment vertical="top"/>
    </xf>
    <xf numFmtId="0" fontId="0" fillId="0" borderId="1" xfId="0" applyFont="1" applyFill="1" applyBorder="1" applyAlignment="1">
      <alignment/>
    </xf>
    <xf numFmtId="167" fontId="0" fillId="0" borderId="1" xfId="0" applyNumberFormat="1" applyFont="1" applyFill="1" applyBorder="1" applyAlignment="1">
      <alignment horizontal="right" wrapText="1"/>
    </xf>
    <xf numFmtId="0" fontId="0" fillId="0" borderId="1" xfId="0" applyFont="1" applyFill="1" applyBorder="1" applyAlignment="1">
      <alignment wrapText="1"/>
    </xf>
    <xf numFmtId="0" fontId="0" fillId="0" borderId="2" xfId="0" applyFont="1" applyFill="1" applyBorder="1" applyAlignment="1">
      <alignment/>
    </xf>
    <xf numFmtId="167" fontId="0" fillId="0" borderId="2" xfId="0" applyNumberFormat="1" applyFont="1" applyFill="1" applyBorder="1" applyAlignment="1">
      <alignment horizontal="right" wrapText="1"/>
    </xf>
    <xf numFmtId="49" fontId="0" fillId="0" borderId="2" xfId="0" applyNumberFormat="1" applyFont="1" applyFill="1" applyBorder="1" applyAlignment="1">
      <alignment/>
    </xf>
    <xf numFmtId="0" fontId="0" fillId="0" borderId="2" xfId="0" applyFont="1" applyFill="1" applyBorder="1" applyAlignment="1">
      <alignment wrapText="1"/>
    </xf>
    <xf numFmtId="0" fontId="0" fillId="0" borderId="2" xfId="0" applyFont="1" applyFill="1" applyBorder="1" applyAlignment="1">
      <alignment horizontal="center"/>
    </xf>
    <xf numFmtId="49" fontId="0" fillId="0" borderId="1" xfId="0" applyNumberFormat="1" applyFont="1" applyFill="1" applyBorder="1" applyAlignment="1">
      <alignment/>
    </xf>
    <xf numFmtId="0" fontId="0" fillId="0" borderId="4" xfId="0" applyFont="1" applyFill="1" applyBorder="1" applyAlignment="1">
      <alignment/>
    </xf>
    <xf numFmtId="49" fontId="1" fillId="5" borderId="5" xfId="0" applyNumberFormat="1" applyFont="1" applyFill="1" applyBorder="1" applyAlignment="1">
      <alignment horizontal="center" vertical="center" wrapText="1"/>
    </xf>
    <xf numFmtId="49" fontId="1" fillId="5" borderId="6" xfId="0" applyNumberFormat="1" applyFont="1" applyFill="1" applyBorder="1" applyAlignment="1">
      <alignment horizontal="center" vertical="center" wrapText="1"/>
    </xf>
    <xf numFmtId="49" fontId="1" fillId="5" borderId="6" xfId="0" applyNumberFormat="1" applyFont="1" applyFill="1" applyBorder="1" applyAlignment="1">
      <alignment horizontal="center" vertical="center" wrapText="1"/>
    </xf>
    <xf numFmtId="49" fontId="6" fillId="5" borderId="6" xfId="0" applyNumberFormat="1" applyFont="1" applyFill="1" applyBorder="1" applyAlignment="1">
      <alignment horizontal="center" vertical="center" wrapText="1"/>
    </xf>
    <xf numFmtId="49" fontId="6" fillId="5" borderId="6" xfId="0" applyNumberFormat="1" applyFont="1" applyFill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 wrapText="1"/>
    </xf>
    <xf numFmtId="49" fontId="1" fillId="6" borderId="6" xfId="0" applyNumberFormat="1" applyFont="1" applyFill="1" applyBorder="1" applyAlignment="1">
      <alignment horizontal="center" vertical="center" wrapText="1"/>
    </xf>
    <xf numFmtId="49" fontId="1" fillId="6" borderId="6" xfId="0" applyNumberFormat="1" applyFont="1" applyFill="1" applyBorder="1" applyAlignment="1">
      <alignment horizontal="center" vertical="center"/>
    </xf>
    <xf numFmtId="49" fontId="1" fillId="7" borderId="6" xfId="0" applyNumberFormat="1" applyFont="1" applyFill="1" applyBorder="1" applyAlignment="1">
      <alignment horizontal="center" vertical="center" wrapText="1"/>
    </xf>
    <xf numFmtId="49" fontId="1" fillId="2" borderId="6" xfId="0" applyNumberFormat="1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/>
    </xf>
    <xf numFmtId="0" fontId="0" fillId="0" borderId="6" xfId="0" applyFont="1" applyFill="1" applyBorder="1" applyAlignment="1">
      <alignment/>
    </xf>
    <xf numFmtId="10" fontId="0" fillId="0" borderId="6" xfId="0" applyNumberFormat="1" applyFont="1" applyBorder="1" applyAlignment="1">
      <alignment horizontal="right" vertical="top"/>
    </xf>
    <xf numFmtId="3" fontId="1" fillId="0" borderId="6" xfId="0" applyNumberFormat="1" applyFont="1" applyFill="1" applyBorder="1" applyAlignment="1">
      <alignment/>
    </xf>
    <xf numFmtId="49" fontId="0" fillId="0" borderId="7" xfId="0" applyNumberFormat="1" applyFont="1" applyFill="1" applyBorder="1" applyAlignment="1">
      <alignment horizontal="center"/>
    </xf>
    <xf numFmtId="49" fontId="1" fillId="5" borderId="8" xfId="0" applyNumberFormat="1" applyFont="1" applyFill="1" applyBorder="1" applyAlignment="1">
      <alignment horizontal="center" vertical="center" wrapText="1"/>
    </xf>
    <xf numFmtId="1" fontId="0" fillId="0" borderId="4" xfId="0" applyNumberFormat="1" applyFont="1" applyBorder="1" applyAlignment="1">
      <alignment vertical="top"/>
    </xf>
    <xf numFmtId="1" fontId="0" fillId="0" borderId="2" xfId="0" applyNumberFormat="1" applyFont="1" applyFill="1" applyBorder="1" applyAlignment="1">
      <alignment/>
    </xf>
    <xf numFmtId="1" fontId="0" fillId="0" borderId="1" xfId="0" applyNumberFormat="1" applyFont="1" applyFill="1" applyBorder="1" applyAlignment="1">
      <alignment/>
    </xf>
    <xf numFmtId="0" fontId="7" fillId="0" borderId="4" xfId="0" applyFont="1" applyBorder="1" applyAlignment="1">
      <alignment horizontal="center" vertical="top" wrapText="1"/>
    </xf>
    <xf numFmtId="3" fontId="1" fillId="2" borderId="6" xfId="0" applyNumberFormat="1" applyFont="1" applyFill="1" applyBorder="1" applyAlignment="1">
      <alignment horizontal="center" vertical="center" wrapText="1"/>
    </xf>
    <xf numFmtId="3" fontId="0" fillId="0" borderId="2" xfId="0" applyNumberFormat="1" applyFont="1" applyFill="1" applyBorder="1" applyAlignment="1">
      <alignment/>
    </xf>
    <xf numFmtId="3" fontId="0" fillId="0" borderId="1" xfId="0" applyNumberFormat="1" applyFont="1" applyFill="1" applyBorder="1" applyAlignment="1">
      <alignment/>
    </xf>
    <xf numFmtId="0" fontId="0" fillId="0" borderId="4" xfId="0" applyFont="1" applyBorder="1" applyAlignment="1">
      <alignment vertical="top" wrapText="1"/>
    </xf>
    <xf numFmtId="49" fontId="1" fillId="6" borderId="6" xfId="0" applyNumberFormat="1" applyFont="1" applyFill="1" applyBorder="1" applyAlignment="1">
      <alignment horizontal="left" vertical="center" wrapText="1"/>
    </xf>
    <xf numFmtId="0" fontId="0" fillId="0" borderId="4" xfId="0" applyFont="1" applyBorder="1" applyAlignment="1">
      <alignment horizontal="left" vertical="top" wrapText="1"/>
    </xf>
    <xf numFmtId="0" fontId="0" fillId="0" borderId="2" xfId="0" applyFont="1" applyFill="1" applyBorder="1" applyAlignment="1">
      <alignment horizontal="left" wrapText="1"/>
    </xf>
    <xf numFmtId="0" fontId="0" fillId="0" borderId="1" xfId="0" applyFont="1" applyFill="1" applyBorder="1" applyAlignment="1">
      <alignment horizontal="left" wrapText="1"/>
    </xf>
    <xf numFmtId="14" fontId="0" fillId="0" borderId="4" xfId="0" applyNumberFormat="1" applyFont="1" applyBorder="1" applyAlignment="1">
      <alignment horizontal="right" vertical="top"/>
    </xf>
    <xf numFmtId="0" fontId="0" fillId="0" borderId="4" xfId="0" applyFont="1" applyBorder="1" applyAlignment="1">
      <alignment horizontal="right" vertical="top"/>
    </xf>
    <xf numFmtId="0" fontId="0" fillId="0" borderId="2" xfId="0" applyFont="1" applyFill="1" applyBorder="1" applyAlignment="1">
      <alignment horizontal="right"/>
    </xf>
    <xf numFmtId="0" fontId="0" fillId="0" borderId="1" xfId="0" applyFont="1" applyFill="1" applyBorder="1" applyAlignment="1">
      <alignment horizontal="right"/>
    </xf>
    <xf numFmtId="0" fontId="0" fillId="0" borderId="9" xfId="0" applyFont="1" applyBorder="1" applyAlignment="1">
      <alignment horizontal="center" vertical="top"/>
    </xf>
    <xf numFmtId="0" fontId="8" fillId="0" borderId="9" xfId="0" applyFont="1" applyFill="1" applyBorder="1" applyAlignment="1">
      <alignment horizontal="center" vertical="top"/>
    </xf>
    <xf numFmtId="3" fontId="8" fillId="0" borderId="9" xfId="0" applyNumberFormat="1" applyFont="1" applyBorder="1" applyAlignment="1">
      <alignment vertical="top"/>
    </xf>
    <xf numFmtId="0" fontId="8" fillId="0" borderId="9" xfId="0" applyFont="1" applyFill="1" applyBorder="1" applyAlignment="1">
      <alignment/>
    </xf>
    <xf numFmtId="3" fontId="8" fillId="0" borderId="9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center"/>
    </xf>
    <xf numFmtId="167" fontId="1" fillId="0" borderId="0" xfId="0" applyNumberFormat="1" applyFont="1" applyFill="1" applyBorder="1" applyAlignment="1">
      <alignment horizontal="center" wrapText="1"/>
    </xf>
    <xf numFmtId="167" fontId="0" fillId="0" borderId="0" xfId="0" applyNumberFormat="1" applyFont="1" applyFill="1" applyBorder="1" applyAlignment="1">
      <alignment horizontal="right" wrapText="1"/>
    </xf>
    <xf numFmtId="49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4" xfId="0" applyFont="1" applyFill="1" applyBorder="1" applyAlignment="1">
      <alignment vertical="top" wrapText="1"/>
    </xf>
    <xf numFmtId="1" fontId="1" fillId="0" borderId="11" xfId="0" applyNumberFormat="1" applyFont="1" applyFill="1" applyBorder="1" applyAlignment="1">
      <alignment horizontal="center" vertical="top" wrapText="1"/>
    </xf>
    <xf numFmtId="1" fontId="1" fillId="0" borderId="6" xfId="0" applyNumberFormat="1" applyFont="1" applyFill="1" applyBorder="1" applyAlignment="1">
      <alignment horizontal="left" vertical="top" wrapText="1"/>
    </xf>
    <xf numFmtId="1" fontId="1" fillId="0" borderId="6" xfId="0" applyNumberFormat="1" applyFont="1" applyFill="1" applyBorder="1" applyAlignment="1">
      <alignment horizontal="center" vertical="top" wrapText="1"/>
    </xf>
    <xf numFmtId="1" fontId="1" fillId="0" borderId="6" xfId="0" applyNumberFormat="1" applyFont="1" applyFill="1" applyBorder="1" applyAlignment="1">
      <alignment horizontal="right" vertical="top" wrapText="1"/>
    </xf>
    <xf numFmtId="1" fontId="0" fillId="0" borderId="6" xfId="0" applyNumberFormat="1" applyFont="1" applyFill="1" applyBorder="1" applyAlignment="1">
      <alignment vertical="top" wrapText="1"/>
    </xf>
    <xf numFmtId="1" fontId="1" fillId="0" borderId="6" xfId="0" applyNumberFormat="1" applyFont="1" applyFill="1" applyBorder="1" applyAlignment="1">
      <alignment vertical="top" wrapText="1"/>
    </xf>
    <xf numFmtId="10" fontId="1" fillId="0" borderId="6" xfId="0" applyNumberFormat="1" applyFont="1" applyFill="1" applyBorder="1" applyAlignment="1">
      <alignment vertical="top" wrapText="1"/>
    </xf>
    <xf numFmtId="0" fontId="1" fillId="0" borderId="6" xfId="0" applyFont="1" applyFill="1" applyBorder="1" applyAlignment="1">
      <alignment vertical="top"/>
    </xf>
    <xf numFmtId="167" fontId="1" fillId="0" borderId="6" xfId="0" applyNumberFormat="1" applyFont="1" applyFill="1" applyBorder="1" applyAlignment="1">
      <alignment vertical="top"/>
    </xf>
    <xf numFmtId="0" fontId="0" fillId="0" borderId="6" xfId="0" applyFont="1" applyFill="1" applyBorder="1" applyAlignment="1">
      <alignment vertical="top"/>
    </xf>
    <xf numFmtId="49" fontId="0" fillId="0" borderId="6" xfId="0" applyNumberFormat="1" applyFont="1" applyFill="1" applyBorder="1" applyAlignment="1">
      <alignment vertical="top"/>
    </xf>
    <xf numFmtId="0" fontId="0" fillId="0" borderId="6" xfId="0" applyFont="1" applyFill="1" applyBorder="1" applyAlignment="1">
      <alignment vertical="top" wrapText="1"/>
    </xf>
    <xf numFmtId="0" fontId="1" fillId="0" borderId="6" xfId="0" applyFont="1" applyFill="1" applyBorder="1" applyAlignment="1">
      <alignment horizontal="center" vertical="top"/>
    </xf>
    <xf numFmtId="171" fontId="1" fillId="0" borderId="6" xfId="0" applyNumberFormat="1" applyFont="1" applyFill="1" applyBorder="1" applyAlignment="1">
      <alignment vertical="top"/>
    </xf>
    <xf numFmtId="1" fontId="1" fillId="0" borderId="6" xfId="0" applyNumberFormat="1" applyFont="1" applyFill="1" applyBorder="1" applyAlignment="1">
      <alignment vertical="top"/>
    </xf>
    <xf numFmtId="3" fontId="1" fillId="0" borderId="6" xfId="0" applyNumberFormat="1" applyFont="1" applyFill="1" applyBorder="1" applyAlignment="1">
      <alignment vertical="top"/>
    </xf>
    <xf numFmtId="0" fontId="1" fillId="0" borderId="6" xfId="0" applyFont="1" applyFill="1" applyBorder="1" applyAlignment="1">
      <alignment vertical="top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right" vertical="top"/>
    </xf>
    <xf numFmtId="49" fontId="0" fillId="0" borderId="9" xfId="0" applyNumberFormat="1" applyFont="1" applyBorder="1" applyAlignment="1">
      <alignment horizontal="center" vertical="top"/>
    </xf>
    <xf numFmtId="0" fontId="0" fillId="0" borderId="4" xfId="0" applyFont="1" applyBorder="1" applyAlignment="1">
      <alignment horizontal="center" vertical="top"/>
    </xf>
    <xf numFmtId="0" fontId="9" fillId="0" borderId="4" xfId="18" applyFont="1" applyBorder="1" applyAlignment="1">
      <alignment vertical="top" wrapText="1"/>
    </xf>
    <xf numFmtId="0" fontId="0" fillId="0" borderId="4" xfId="0" applyFont="1" applyBorder="1" applyAlignment="1">
      <alignment horizontal="center" vertical="top"/>
    </xf>
    <xf numFmtId="0" fontId="1" fillId="0" borderId="9" xfId="0" applyFont="1" applyFill="1" applyBorder="1" applyAlignment="1">
      <alignment horizontal="center" vertical="top"/>
    </xf>
    <xf numFmtId="0" fontId="0" fillId="0" borderId="9" xfId="0" applyFont="1" applyBorder="1" applyAlignment="1">
      <alignment vertical="top" wrapText="1"/>
    </xf>
    <xf numFmtId="0" fontId="7" fillId="0" borderId="9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center" vertical="top" wrapText="1"/>
    </xf>
    <xf numFmtId="0" fontId="0" fillId="0" borderId="9" xfId="0" applyFont="1" applyBorder="1" applyAlignment="1">
      <alignment vertical="top"/>
    </xf>
    <xf numFmtId="3" fontId="0" fillId="0" borderId="9" xfId="0" applyNumberFormat="1" applyFont="1" applyBorder="1" applyAlignment="1">
      <alignment vertical="top"/>
    </xf>
    <xf numFmtId="0" fontId="9" fillId="0" borderId="9" xfId="18" applyFont="1" applyBorder="1" applyAlignment="1">
      <alignment vertical="top" wrapText="1"/>
    </xf>
    <xf numFmtId="49" fontId="0" fillId="0" borderId="9" xfId="0" applyNumberFormat="1" applyFont="1" applyBorder="1" applyAlignment="1">
      <alignment vertical="top"/>
    </xf>
    <xf numFmtId="49" fontId="0" fillId="0" borderId="9" xfId="0" applyNumberFormat="1" applyFont="1" applyBorder="1" applyAlignment="1">
      <alignment horizontal="right" vertical="top"/>
    </xf>
    <xf numFmtId="0" fontId="0" fillId="0" borderId="9" xfId="0" applyFont="1" applyBorder="1" applyAlignment="1">
      <alignment horizontal="right" vertical="top" wrapText="1"/>
    </xf>
    <xf numFmtId="0" fontId="0" fillId="0" borderId="9" xfId="0" applyFont="1" applyFill="1" applyBorder="1" applyAlignment="1">
      <alignment horizontal="center" vertical="top"/>
    </xf>
    <xf numFmtId="49" fontId="0" fillId="0" borderId="9" xfId="0" applyNumberFormat="1" applyFont="1" applyFill="1" applyBorder="1" applyAlignment="1">
      <alignment horizontal="center" vertical="top"/>
    </xf>
    <xf numFmtId="0" fontId="0" fillId="0" borderId="9" xfId="0" applyFont="1" applyFill="1" applyBorder="1" applyAlignment="1">
      <alignment horizontal="center" vertical="top" wrapText="1"/>
    </xf>
    <xf numFmtId="0" fontId="0" fillId="0" borderId="9" xfId="0" applyFont="1" applyFill="1" applyBorder="1" applyAlignment="1">
      <alignment horizontal="right" vertical="top"/>
    </xf>
    <xf numFmtId="0" fontId="1" fillId="0" borderId="9" xfId="0" applyFont="1" applyBorder="1" applyAlignment="1">
      <alignment horizontal="right" vertical="top"/>
    </xf>
    <xf numFmtId="167" fontId="0" fillId="0" borderId="9" xfId="0" applyNumberFormat="1" applyFont="1" applyFill="1" applyBorder="1" applyAlignment="1">
      <alignment horizontal="right" vertical="top"/>
    </xf>
    <xf numFmtId="10" fontId="0" fillId="0" borderId="9" xfId="0" applyNumberFormat="1" applyFont="1" applyBorder="1" applyAlignment="1">
      <alignment horizontal="right" vertical="top"/>
    </xf>
    <xf numFmtId="171" fontId="1" fillId="0" borderId="9" xfId="0" applyNumberFormat="1" applyFont="1" applyBorder="1" applyAlignment="1">
      <alignment horizontal="right" vertical="top"/>
    </xf>
    <xf numFmtId="1" fontId="0" fillId="0" borderId="9" xfId="0" applyNumberFormat="1" applyFont="1" applyFill="1" applyBorder="1" applyAlignment="1">
      <alignment horizontal="right" vertical="top"/>
    </xf>
    <xf numFmtId="3" fontId="0" fillId="0" borderId="9" xfId="0" applyNumberFormat="1" applyFont="1" applyBorder="1" applyAlignment="1">
      <alignment vertical="top"/>
    </xf>
    <xf numFmtId="0" fontId="0" fillId="0" borderId="9" xfId="0" applyFont="1" applyFill="1" applyBorder="1" applyAlignment="1">
      <alignment vertical="top" wrapText="1"/>
    </xf>
    <xf numFmtId="0" fontId="0" fillId="0" borderId="9" xfId="0" applyFont="1" applyBorder="1" applyAlignment="1">
      <alignment vertical="top" wrapText="1"/>
    </xf>
    <xf numFmtId="0" fontId="0" fillId="0" borderId="9" xfId="0" applyFont="1" applyFill="1" applyBorder="1" applyAlignment="1">
      <alignment horizontal="left" vertical="top" wrapText="1"/>
    </xf>
    <xf numFmtId="14" fontId="0" fillId="0" borderId="9" xfId="0" applyNumberFormat="1" applyFont="1" applyFill="1" applyBorder="1" applyAlignment="1">
      <alignment horizontal="right" vertical="top"/>
    </xf>
    <xf numFmtId="0" fontId="0" fillId="0" borderId="0" xfId="0" applyFont="1" applyFill="1" applyBorder="1" applyAlignment="1">
      <alignment/>
    </xf>
    <xf numFmtId="49" fontId="1" fillId="2" borderId="3" xfId="0" applyNumberFormat="1" applyFont="1" applyFill="1" applyBorder="1" applyAlignment="1">
      <alignment horizontal="center" vertical="center" wrapText="1"/>
    </xf>
    <xf numFmtId="49" fontId="6" fillId="3" borderId="3" xfId="0" applyNumberFormat="1" applyFont="1" applyFill="1" applyBorder="1" applyAlignment="1">
      <alignment horizontal="center" vertical="center" wrapText="1"/>
    </xf>
    <xf numFmtId="49" fontId="6" fillId="4" borderId="3" xfId="0" applyNumberFormat="1" applyFont="1" applyFill="1" applyBorder="1" applyAlignment="1">
      <alignment horizontal="center" vertical="center" wrapText="1"/>
    </xf>
    <xf numFmtId="49" fontId="1" fillId="8" borderId="6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167" fontId="4" fillId="0" borderId="0" xfId="0" applyNumberFormat="1" applyFont="1" applyBorder="1" applyAlignment="1">
      <alignment horizontal="center" wrapText="1"/>
    </xf>
    <xf numFmtId="167" fontId="4" fillId="3" borderId="0" xfId="0" applyNumberFormat="1" applyFont="1" applyFill="1" applyBorder="1" applyAlignment="1">
      <alignment horizontal="center" wrapText="1"/>
    </xf>
    <xf numFmtId="167" fontId="4" fillId="3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167" fontId="5" fillId="0" borderId="0" xfId="0" applyNumberFormat="1" applyFont="1" applyBorder="1" applyAlignment="1">
      <alignment wrapText="1"/>
    </xf>
    <xf numFmtId="167" fontId="5" fillId="0" borderId="0" xfId="0" applyNumberFormat="1" applyFont="1" applyBorder="1" applyAlignment="1">
      <alignment/>
    </xf>
    <xf numFmtId="167" fontId="5" fillId="3" borderId="0" xfId="0" applyNumberFormat="1" applyFont="1" applyFill="1" applyBorder="1" applyAlignment="1">
      <alignment wrapText="1"/>
    </xf>
    <xf numFmtId="167" fontId="5" fillId="3" borderId="0" xfId="0" applyNumberFormat="1" applyFont="1" applyFill="1" applyBorder="1" applyAlignment="1">
      <alignment/>
    </xf>
    <xf numFmtId="0" fontId="5" fillId="0" borderId="0" xfId="0" applyFont="1" applyBorder="1" applyAlignment="1">
      <alignment/>
    </xf>
    <xf numFmtId="167" fontId="4" fillId="0" borderId="0" xfId="0" applyNumberFormat="1" applyFont="1" applyBorder="1" applyAlignment="1">
      <alignment horizontal="center"/>
    </xf>
    <xf numFmtId="167" fontId="4" fillId="0" borderId="0" xfId="0" applyNumberFormat="1" applyFont="1" applyBorder="1" applyAlignment="1">
      <alignment wrapText="1"/>
    </xf>
    <xf numFmtId="167" fontId="4" fillId="3" borderId="0" xfId="0" applyNumberFormat="1" applyFont="1" applyFill="1" applyBorder="1" applyAlignment="1">
      <alignment wrapText="1"/>
    </xf>
    <xf numFmtId="167" fontId="4" fillId="0" borderId="0" xfId="0" applyNumberFormat="1" applyFont="1" applyBorder="1" applyAlignment="1">
      <alignment/>
    </xf>
    <xf numFmtId="0" fontId="5" fillId="0" borderId="0" xfId="0" applyFont="1" applyBorder="1" applyAlignment="1">
      <alignment wrapText="1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dxfs count="3">
    <dxf>
      <font>
        <color rgb="FFFF0000"/>
      </font>
      <border/>
    </dxf>
    <dxf>
      <font>
        <b/>
        <i val="0"/>
      </font>
      <border/>
    </dxf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viadnov@applet.cz" TargetMode="External" /><Relationship Id="rId2" Type="http://schemas.openxmlformats.org/officeDocument/2006/relationships/hyperlink" Target="http://www.sviadnov.cz/" TargetMode="External" /><Relationship Id="rId3" Type="http://schemas.openxmlformats.org/officeDocument/2006/relationships/hyperlink" Target="mailto:region@regionpoodri.cz" TargetMode="External" /><Relationship Id="rId4" Type="http://schemas.openxmlformats.org/officeDocument/2006/relationships/hyperlink" Target="http://www.regionpoodri.cz/" TargetMode="External" /><Relationship Id="rId5" Type="http://schemas.openxmlformats.org/officeDocument/2006/relationships/hyperlink" Target="mailto:sylva.kovacikova@bilovec.cz" TargetMode="External" /><Relationship Id="rId6" Type="http://schemas.openxmlformats.org/officeDocument/2006/relationships/hyperlink" Target="mailto:jhercig@mukrnov.cz" TargetMode="External" /><Relationship Id="rId7" Type="http://schemas.openxmlformats.org/officeDocument/2006/relationships/hyperlink" Target="mailto:hajveslezsku@hejveslezsku.cz" TargetMode="External" /><Relationship Id="rId8" Type="http://schemas.openxmlformats.org/officeDocument/2006/relationships/hyperlink" Target="http://www.maticeslezska.cz/" TargetMode="External" /><Relationship Id="rId9" Type="http://schemas.openxmlformats.org/officeDocument/2006/relationships/hyperlink" Target="mailto:starosta@vitkov.info" TargetMode="External" /><Relationship Id="rId10" Type="http://schemas.openxmlformats.org/officeDocument/2006/relationships/hyperlink" Target="mailto:metylovice@giff.cz" TargetMode="External" /><Relationship Id="rId11" Type="http://schemas.openxmlformats.org/officeDocument/2006/relationships/hyperlink" Target="http://www.metylovice.cz/" TargetMode="External" /><Relationship Id="rId12" Type="http://schemas.openxmlformats.org/officeDocument/2006/relationships/hyperlink" Target="mailto:ou.dolnilomna@trz.cz" TargetMode="External" /><Relationship Id="rId13" Type="http://schemas.openxmlformats.org/officeDocument/2006/relationships/hyperlink" Target="http://www.dlomna.trz.cz/" TargetMode="External" /><Relationship Id="rId14" Type="http://schemas.openxmlformats.org/officeDocument/2006/relationships/hyperlink" Target="mailto:soj@jablunkov.cz" TargetMode="External" /><Relationship Id="rId15" Type="http://schemas.openxmlformats.org/officeDocument/2006/relationships/hyperlink" Target="http://www.jablunkovko.cz/" TargetMode="External" /><Relationship Id="rId16" Type="http://schemas.openxmlformats.org/officeDocument/2006/relationships/hyperlink" Target="mailto:obec.slatina@worldonline.cz" TargetMode="External" /><Relationship Id="rId17" Type="http://schemas.openxmlformats.org/officeDocument/2006/relationships/hyperlink" Target="http://www.obecslatina.cz/" TargetMode="External" /><Relationship Id="rId18" Type="http://schemas.openxmlformats.org/officeDocument/2006/relationships/hyperlink" Target="mailto:tranovice@iol.cz" TargetMode="External" /><Relationship Id="rId19" Type="http://schemas.openxmlformats.org/officeDocument/2006/relationships/hyperlink" Target="http://www.stonavka.cz/" TargetMode="External" /><Relationship Id="rId20" Type="http://schemas.openxmlformats.org/officeDocument/2006/relationships/hyperlink" Target="mailto:ludvikov.obec@worldonline.cz" TargetMode="External" /><Relationship Id="rId21" Type="http://schemas.openxmlformats.org/officeDocument/2006/relationships/hyperlink" Target="mailto:ouholcovice@tiscali.cz" TargetMode="External" /><Relationship Id="rId2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K22"/>
  <sheetViews>
    <sheetView tabSelected="1" workbookViewId="0" topLeftCell="A1">
      <pane xSplit="4" ySplit="4" topLeftCell="E17" activePane="bottomRight" state="frozen"/>
      <selection pane="topLeft" activeCell="A1" sqref="A1"/>
      <selection pane="topRight" activeCell="E1" sqref="E1"/>
      <selection pane="bottomLeft" activeCell="A5" sqref="A5"/>
      <selection pane="bottomRight" activeCell="B2" sqref="B2"/>
    </sheetView>
  </sheetViews>
  <sheetFormatPr defaultColWidth="9.00390625" defaultRowHeight="12.75"/>
  <cols>
    <col min="1" max="1" width="5.625" style="31" customWidth="1"/>
    <col min="2" max="2" width="15.625" style="31" customWidth="1"/>
    <col min="3" max="3" width="28.25390625" style="33" customWidth="1"/>
    <col min="4" max="4" width="21.25390625" style="31" customWidth="1"/>
    <col min="5" max="5" width="13.125" style="7" customWidth="1"/>
    <col min="6" max="6" width="14.375" style="31" hidden="1" customWidth="1"/>
    <col min="7" max="7" width="6.875" style="31" hidden="1" customWidth="1"/>
    <col min="8" max="8" width="13.25390625" style="31" hidden="1" customWidth="1"/>
    <col min="9" max="9" width="12.375" style="31" hidden="1" customWidth="1"/>
    <col min="10" max="10" width="12.75390625" style="31" hidden="1" customWidth="1"/>
    <col min="11" max="11" width="12.125" style="31" hidden="1" customWidth="1"/>
    <col min="12" max="12" width="5.875" style="31" hidden="1" customWidth="1"/>
    <col min="13" max="13" width="25.25390625" style="33" hidden="1" customWidth="1"/>
    <col min="14" max="14" width="20.00390625" style="33" hidden="1" customWidth="1"/>
    <col min="15" max="15" width="9.125" style="31" customWidth="1"/>
    <col min="16" max="16" width="11.75390625" style="31" hidden="1" customWidth="1"/>
    <col min="17" max="17" width="7.75390625" style="31" hidden="1" customWidth="1"/>
    <col min="18" max="18" width="13.75390625" style="31" hidden="1" customWidth="1"/>
    <col min="19" max="19" width="14.25390625" style="31" hidden="1" customWidth="1"/>
    <col min="20" max="20" width="8.00390625" style="1" hidden="1" customWidth="1"/>
    <col min="21" max="22" width="9.125" style="32" hidden="1" customWidth="1"/>
    <col min="23" max="23" width="1.875" style="31" hidden="1" customWidth="1"/>
    <col min="24" max="27" width="11.375" style="31" hidden="1" customWidth="1"/>
    <col min="28" max="28" width="11.375" style="39" hidden="1" customWidth="1"/>
    <col min="29" max="29" width="8.875" style="31" hidden="1" customWidth="1"/>
    <col min="30" max="30" width="10.25390625" style="33" hidden="1" customWidth="1"/>
    <col min="31" max="31" width="10.875" style="33" hidden="1" customWidth="1"/>
    <col min="32" max="36" width="10.875" style="31" hidden="1" customWidth="1"/>
    <col min="37" max="38" width="8.125" style="7" hidden="1" customWidth="1"/>
    <col min="39" max="39" width="8.125" style="31" hidden="1" customWidth="1"/>
    <col min="40" max="40" width="7.75390625" style="33" customWidth="1"/>
    <col min="41" max="41" width="10.25390625" style="31" customWidth="1"/>
    <col min="42" max="42" width="10.25390625" style="31" hidden="1" customWidth="1"/>
    <col min="43" max="43" width="10.25390625" style="7" hidden="1" customWidth="1"/>
    <col min="44" max="44" width="11.75390625" style="31" customWidth="1"/>
    <col min="45" max="45" width="10.25390625" style="31" hidden="1" customWidth="1"/>
    <col min="46" max="46" width="10.75390625" style="31" customWidth="1"/>
    <col min="47" max="48" width="10.25390625" style="31" hidden="1" customWidth="1"/>
    <col min="49" max="49" width="10.25390625" style="59" hidden="1" customWidth="1"/>
    <col min="50" max="50" width="5.00390625" style="31" hidden="1" customWidth="1"/>
    <col min="51" max="51" width="10.25390625" style="31" hidden="1" customWidth="1"/>
    <col min="52" max="52" width="32.375" style="33" hidden="1" customWidth="1"/>
    <col min="53" max="53" width="9.125" style="31" hidden="1" customWidth="1"/>
    <col min="54" max="54" width="7.00390625" style="33" hidden="1" customWidth="1"/>
    <col min="55" max="55" width="13.125" style="33" hidden="1" customWidth="1"/>
    <col min="56" max="56" width="23.375" style="68" hidden="1" customWidth="1"/>
    <col min="57" max="57" width="10.625" style="72" hidden="1" customWidth="1"/>
    <col min="58" max="58" width="10.375" style="72" hidden="1" customWidth="1"/>
    <col min="59" max="59" width="10.625" style="72" customWidth="1"/>
    <col min="60" max="60" width="9.125" style="31" hidden="1" customWidth="1"/>
    <col min="61" max="61" width="13.125" style="31" hidden="1" customWidth="1"/>
    <col min="62" max="62" width="11.00390625" style="31" hidden="1" customWidth="1"/>
    <col min="63" max="63" width="1.875" style="31" hidden="1" customWidth="1"/>
    <col min="64" max="65" width="10.75390625" style="31" hidden="1" customWidth="1"/>
    <col min="66" max="69" width="11.00390625" style="31" hidden="1" customWidth="1"/>
    <col min="70" max="70" width="8.25390625" style="31" hidden="1" customWidth="1"/>
    <col min="71" max="78" width="11.00390625" style="31" hidden="1" customWidth="1"/>
    <col min="79" max="79" width="11.375" style="63" hidden="1" customWidth="1"/>
    <col min="80" max="80" width="12.125" style="63" hidden="1" customWidth="1"/>
    <col min="81" max="85" width="11.00390625" style="63" hidden="1" customWidth="1"/>
    <col min="86" max="89" width="11.00390625" style="31" hidden="1" customWidth="1"/>
    <col min="90" max="16384" width="9.125" style="31" customWidth="1"/>
  </cols>
  <sheetData>
    <row r="1" spans="1:89" s="88" customFormat="1" ht="12.75">
      <c r="A1" s="137"/>
      <c r="B1" s="137"/>
      <c r="C1" s="79"/>
      <c r="D1" s="78"/>
      <c r="E1" s="80"/>
      <c r="F1" s="78"/>
      <c r="G1" s="78"/>
      <c r="H1" s="78"/>
      <c r="I1" s="78"/>
      <c r="J1" s="78"/>
      <c r="K1" s="78"/>
      <c r="L1" s="78"/>
      <c r="M1" s="79"/>
      <c r="N1" s="79"/>
      <c r="O1" s="78"/>
      <c r="P1" s="78"/>
      <c r="Q1" s="78"/>
      <c r="R1" s="78"/>
      <c r="S1" s="78"/>
      <c r="T1" s="81"/>
      <c r="U1" s="82"/>
      <c r="V1" s="82"/>
      <c r="W1" s="78"/>
      <c r="X1" s="78"/>
      <c r="Y1" s="78"/>
      <c r="Z1" s="78"/>
      <c r="AA1" s="78"/>
      <c r="AB1" s="83"/>
      <c r="AC1" s="78"/>
      <c r="AD1" s="79"/>
      <c r="AE1" s="79"/>
      <c r="AF1" s="78"/>
      <c r="AG1" s="78"/>
      <c r="AH1" s="78"/>
      <c r="AI1" s="78"/>
      <c r="AJ1" s="78"/>
      <c r="AK1" s="80"/>
      <c r="AL1" s="80"/>
      <c r="AM1" s="78"/>
      <c r="AN1" s="79"/>
      <c r="AO1" s="78"/>
      <c r="AP1" s="78"/>
      <c r="AQ1" s="80"/>
      <c r="AR1" s="78"/>
      <c r="AS1" s="78"/>
      <c r="AT1" s="78"/>
      <c r="AU1" s="78"/>
      <c r="AV1" s="78"/>
      <c r="AW1" s="84"/>
      <c r="AX1" s="78"/>
      <c r="AY1" s="78"/>
      <c r="AZ1" s="79"/>
      <c r="BA1" s="78"/>
      <c r="BB1" s="79"/>
      <c r="BC1" s="79"/>
      <c r="BD1" s="85"/>
      <c r="BE1" s="86"/>
      <c r="BF1" s="86"/>
      <c r="BG1" s="86"/>
      <c r="BH1" s="78"/>
      <c r="BI1" s="78"/>
      <c r="BJ1" s="78"/>
      <c r="BK1" s="78"/>
      <c r="BL1" s="78"/>
      <c r="BM1" s="78"/>
      <c r="BN1" s="78"/>
      <c r="BO1" s="78"/>
      <c r="BP1" s="78"/>
      <c r="BQ1" s="78"/>
      <c r="BR1" s="78"/>
      <c r="BS1" s="78"/>
      <c r="BT1" s="78"/>
      <c r="BU1" s="78"/>
      <c r="BV1" s="78"/>
      <c r="BW1" s="78"/>
      <c r="BX1" s="78"/>
      <c r="BY1" s="78"/>
      <c r="BZ1" s="78"/>
      <c r="CA1" s="87"/>
      <c r="CB1" s="87"/>
      <c r="CC1" s="87"/>
      <c r="CD1" s="87"/>
      <c r="CE1" s="87"/>
      <c r="CF1" s="87"/>
      <c r="CG1" s="87"/>
      <c r="CH1" s="78"/>
      <c r="CI1" s="78"/>
      <c r="CJ1" s="78"/>
      <c r="CK1" s="78"/>
    </row>
    <row r="2" spans="1:89" s="88" customFormat="1" ht="12.75">
      <c r="A2" s="137"/>
      <c r="B2" s="137"/>
      <c r="C2" s="79"/>
      <c r="D2" s="78"/>
      <c r="E2" s="80"/>
      <c r="F2" s="78"/>
      <c r="G2" s="78"/>
      <c r="H2" s="78"/>
      <c r="I2" s="78"/>
      <c r="J2" s="78"/>
      <c r="K2" s="78"/>
      <c r="L2" s="78"/>
      <c r="M2" s="79"/>
      <c r="N2" s="79"/>
      <c r="O2" s="78"/>
      <c r="P2" s="78"/>
      <c r="Q2" s="78"/>
      <c r="R2" s="78"/>
      <c r="S2" s="78"/>
      <c r="T2" s="81"/>
      <c r="U2" s="82"/>
      <c r="V2" s="82"/>
      <c r="W2" s="78"/>
      <c r="X2" s="78"/>
      <c r="Y2" s="78"/>
      <c r="Z2" s="78"/>
      <c r="AA2" s="78"/>
      <c r="AB2" s="83"/>
      <c r="AC2" s="78"/>
      <c r="AD2" s="79"/>
      <c r="AE2" s="79"/>
      <c r="AF2" s="78"/>
      <c r="AG2" s="78"/>
      <c r="AH2" s="78"/>
      <c r="AI2" s="78"/>
      <c r="AJ2" s="78"/>
      <c r="AK2" s="80"/>
      <c r="AL2" s="80"/>
      <c r="AM2" s="78"/>
      <c r="AN2" s="79"/>
      <c r="AO2" s="78"/>
      <c r="AP2" s="78"/>
      <c r="AQ2" s="80"/>
      <c r="AR2" s="78"/>
      <c r="AS2" s="78"/>
      <c r="AT2" s="78"/>
      <c r="AU2" s="78"/>
      <c r="AV2" s="78"/>
      <c r="AW2" s="84"/>
      <c r="AX2" s="78"/>
      <c r="AY2" s="78"/>
      <c r="AZ2" s="79"/>
      <c r="BA2" s="78"/>
      <c r="BB2" s="79"/>
      <c r="BC2" s="79"/>
      <c r="BD2" s="85"/>
      <c r="BE2" s="86"/>
      <c r="BF2" s="86"/>
      <c r="BG2" s="86"/>
      <c r="BH2" s="78"/>
      <c r="BI2" s="78"/>
      <c r="BJ2" s="78"/>
      <c r="BK2" s="78"/>
      <c r="BL2" s="78"/>
      <c r="BM2" s="78"/>
      <c r="BN2" s="78"/>
      <c r="BO2" s="78"/>
      <c r="BP2" s="78"/>
      <c r="BQ2" s="78"/>
      <c r="BR2" s="78"/>
      <c r="BS2" s="78"/>
      <c r="BT2" s="78"/>
      <c r="BU2" s="78"/>
      <c r="BV2" s="78"/>
      <c r="BW2" s="78"/>
      <c r="BX2" s="78"/>
      <c r="BY2" s="78"/>
      <c r="BZ2" s="78"/>
      <c r="CA2" s="87"/>
      <c r="CB2" s="87"/>
      <c r="CC2" s="87"/>
      <c r="CD2" s="87"/>
      <c r="CE2" s="87"/>
      <c r="CF2" s="87"/>
      <c r="CG2" s="87"/>
      <c r="CH2" s="78"/>
      <c r="CI2" s="78"/>
      <c r="CJ2" s="78"/>
      <c r="CK2" s="78"/>
    </row>
    <row r="3" spans="1:89" s="88" customFormat="1" ht="13.5" thickBot="1">
      <c r="A3" s="142" t="s">
        <v>304</v>
      </c>
      <c r="B3" s="78"/>
      <c r="C3" s="79"/>
      <c r="D3" s="78"/>
      <c r="E3" s="80"/>
      <c r="F3" s="78"/>
      <c r="G3" s="78"/>
      <c r="H3" s="78"/>
      <c r="I3" s="78"/>
      <c r="J3" s="78"/>
      <c r="K3" s="78"/>
      <c r="L3" s="78"/>
      <c r="M3" s="79"/>
      <c r="N3" s="79"/>
      <c r="O3" s="78"/>
      <c r="P3" s="78"/>
      <c r="Q3" s="78"/>
      <c r="R3" s="78"/>
      <c r="S3" s="78"/>
      <c r="T3" s="81"/>
      <c r="U3" s="82"/>
      <c r="V3" s="82"/>
      <c r="W3" s="78"/>
      <c r="X3" s="78"/>
      <c r="Y3" s="78"/>
      <c r="Z3" s="78"/>
      <c r="AA3" s="78"/>
      <c r="AB3" s="83"/>
      <c r="AC3" s="78"/>
      <c r="AD3" s="79"/>
      <c r="AE3" s="79"/>
      <c r="AF3" s="78"/>
      <c r="AG3" s="78"/>
      <c r="AH3" s="78"/>
      <c r="AI3" s="78"/>
      <c r="AJ3" s="78"/>
      <c r="AK3" s="80"/>
      <c r="AL3" s="80"/>
      <c r="AM3" s="78"/>
      <c r="AN3" s="79"/>
      <c r="AO3" s="78"/>
      <c r="AP3" s="78"/>
      <c r="AQ3" s="80"/>
      <c r="AR3" s="78"/>
      <c r="AS3" s="78"/>
      <c r="AT3" s="78"/>
      <c r="AU3" s="78"/>
      <c r="AV3" s="78"/>
      <c r="AW3" s="84"/>
      <c r="AX3" s="78"/>
      <c r="AY3" s="78"/>
      <c r="AZ3" s="79"/>
      <c r="BA3" s="78"/>
      <c r="BB3" s="79"/>
      <c r="BC3" s="79"/>
      <c r="BD3" s="85"/>
      <c r="BE3" s="86"/>
      <c r="BF3" s="86"/>
      <c r="BG3" s="86"/>
      <c r="BH3" s="78"/>
      <c r="BI3" s="78"/>
      <c r="BJ3" s="78"/>
      <c r="BK3" s="78"/>
      <c r="BL3" s="78"/>
      <c r="BM3" s="78"/>
      <c r="BN3" s="78"/>
      <c r="BO3" s="78"/>
      <c r="BP3" s="78"/>
      <c r="BQ3" s="78"/>
      <c r="BR3" s="78"/>
      <c r="BS3" s="78"/>
      <c r="BT3" s="78"/>
      <c r="BU3" s="78"/>
      <c r="BV3" s="78"/>
      <c r="BW3" s="78"/>
      <c r="BX3" s="78"/>
      <c r="BY3" s="78"/>
      <c r="BZ3" s="78"/>
      <c r="CA3" s="87"/>
      <c r="CB3" s="87"/>
      <c r="CC3" s="87"/>
      <c r="CD3" s="87"/>
      <c r="CE3" s="87"/>
      <c r="CF3" s="87"/>
      <c r="CG3" s="87"/>
      <c r="CH3" s="78"/>
      <c r="CI3" s="78"/>
      <c r="CJ3" s="78"/>
      <c r="CK3" s="78"/>
    </row>
    <row r="4" spans="1:89" s="55" customFormat="1" ht="115.5" customHeight="1" thickBot="1">
      <c r="A4" s="41" t="s">
        <v>21</v>
      </c>
      <c r="B4" s="42" t="s">
        <v>22</v>
      </c>
      <c r="C4" s="43" t="s">
        <v>4</v>
      </c>
      <c r="D4" s="44" t="s">
        <v>23</v>
      </c>
      <c r="E4" s="44" t="s">
        <v>75</v>
      </c>
      <c r="F4" s="44" t="s">
        <v>24</v>
      </c>
      <c r="G4" s="45" t="s">
        <v>25</v>
      </c>
      <c r="H4" s="44" t="s">
        <v>3</v>
      </c>
      <c r="I4" s="44" t="s">
        <v>26</v>
      </c>
      <c r="J4" s="45" t="s">
        <v>27</v>
      </c>
      <c r="K4" s="45" t="s">
        <v>28</v>
      </c>
      <c r="L4" s="44" t="s">
        <v>73</v>
      </c>
      <c r="M4" s="44" t="s">
        <v>29</v>
      </c>
      <c r="N4" s="44" t="s">
        <v>30</v>
      </c>
      <c r="O4" s="44" t="s">
        <v>1</v>
      </c>
      <c r="P4" s="44" t="s">
        <v>31</v>
      </c>
      <c r="Q4" s="44" t="s">
        <v>32</v>
      </c>
      <c r="R4" s="42" t="s">
        <v>33</v>
      </c>
      <c r="S4" s="44" t="s">
        <v>34</v>
      </c>
      <c r="T4" s="43" t="s">
        <v>35</v>
      </c>
      <c r="U4" s="43" t="s">
        <v>36</v>
      </c>
      <c r="V4" s="56" t="s">
        <v>74</v>
      </c>
      <c r="W4" s="3" t="s">
        <v>37</v>
      </c>
      <c r="X4" s="3" t="s">
        <v>38</v>
      </c>
      <c r="Y4" s="3" t="s">
        <v>39</v>
      </c>
      <c r="Z4" s="3" t="s">
        <v>40</v>
      </c>
      <c r="AA4" s="3" t="s">
        <v>41</v>
      </c>
      <c r="AB4" s="3" t="s">
        <v>42</v>
      </c>
      <c r="AC4" s="3" t="s">
        <v>43</v>
      </c>
      <c r="AD4" s="138" t="s">
        <v>44</v>
      </c>
      <c r="AE4" s="4" t="s">
        <v>45</v>
      </c>
      <c r="AF4" s="5" t="s">
        <v>46</v>
      </c>
      <c r="AG4" s="5" t="s">
        <v>47</v>
      </c>
      <c r="AH4" s="5" t="s">
        <v>82</v>
      </c>
      <c r="AI4" s="5" t="s">
        <v>83</v>
      </c>
      <c r="AJ4" s="139" t="s">
        <v>48</v>
      </c>
      <c r="AK4" s="6" t="s">
        <v>76</v>
      </c>
      <c r="AL4" s="6" t="s">
        <v>49</v>
      </c>
      <c r="AM4" s="6" t="s">
        <v>50</v>
      </c>
      <c r="AN4" s="140" t="s">
        <v>302</v>
      </c>
      <c r="AO4" s="141" t="s">
        <v>51</v>
      </c>
      <c r="AP4" s="141" t="s">
        <v>52</v>
      </c>
      <c r="AQ4" s="141" t="s">
        <v>53</v>
      </c>
      <c r="AR4" s="141" t="s">
        <v>54</v>
      </c>
      <c r="AS4" s="141" t="s">
        <v>55</v>
      </c>
      <c r="AT4" s="141" t="s">
        <v>303</v>
      </c>
      <c r="AU4" s="46" t="s">
        <v>56</v>
      </c>
      <c r="AV4" s="47" t="s">
        <v>57</v>
      </c>
      <c r="AW4" s="47" t="s">
        <v>77</v>
      </c>
      <c r="AX4" s="47" t="s">
        <v>2</v>
      </c>
      <c r="AY4" s="47" t="s">
        <v>58</v>
      </c>
      <c r="AZ4" s="47" t="s">
        <v>59</v>
      </c>
      <c r="BA4" s="47" t="s">
        <v>60</v>
      </c>
      <c r="BB4" s="47" t="s">
        <v>61</v>
      </c>
      <c r="BC4" s="47" t="s">
        <v>62</v>
      </c>
      <c r="BD4" s="65" t="s">
        <v>63</v>
      </c>
      <c r="BE4" s="47" t="s">
        <v>97</v>
      </c>
      <c r="BF4" s="47" t="s">
        <v>98</v>
      </c>
      <c r="BG4" s="47" t="s">
        <v>299</v>
      </c>
      <c r="BH4" s="48" t="s">
        <v>19</v>
      </c>
      <c r="BI4" s="48" t="s">
        <v>64</v>
      </c>
      <c r="BJ4" s="49" t="s">
        <v>7</v>
      </c>
      <c r="BK4" s="49" t="s">
        <v>8</v>
      </c>
      <c r="BL4" s="50" t="s">
        <v>100</v>
      </c>
      <c r="BM4" s="50" t="s">
        <v>101</v>
      </c>
      <c r="BN4" s="49" t="s">
        <v>9</v>
      </c>
      <c r="BO4" s="49" t="s">
        <v>10</v>
      </c>
      <c r="BP4" s="49" t="s">
        <v>20</v>
      </c>
      <c r="BQ4" s="49" t="s">
        <v>81</v>
      </c>
      <c r="BR4" s="49" t="s">
        <v>80</v>
      </c>
      <c r="BS4" s="49" t="s">
        <v>11</v>
      </c>
      <c r="BT4" s="49" t="s">
        <v>12</v>
      </c>
      <c r="BU4" s="49" t="s">
        <v>13</v>
      </c>
      <c r="BV4" s="49" t="s">
        <v>65</v>
      </c>
      <c r="BW4" s="49" t="s">
        <v>14</v>
      </c>
      <c r="BX4" s="49" t="s">
        <v>79</v>
      </c>
      <c r="BY4" s="49" t="s">
        <v>66</v>
      </c>
      <c r="BZ4" s="49" t="s">
        <v>15</v>
      </c>
      <c r="CA4" s="61" t="s">
        <v>67</v>
      </c>
      <c r="CB4" s="61" t="s">
        <v>68</v>
      </c>
      <c r="CC4" s="61" t="s">
        <v>69</v>
      </c>
      <c r="CD4" s="61" t="s">
        <v>70</v>
      </c>
      <c r="CE4" s="61" t="s">
        <v>0</v>
      </c>
      <c r="CF4" s="61" t="s">
        <v>71</v>
      </c>
      <c r="CG4" s="61" t="s">
        <v>99</v>
      </c>
      <c r="CH4" s="49" t="s">
        <v>16</v>
      </c>
      <c r="CI4" s="49" t="s">
        <v>17</v>
      </c>
      <c r="CJ4" s="49" t="s">
        <v>18</v>
      </c>
      <c r="CK4" s="49" t="s">
        <v>78</v>
      </c>
    </row>
    <row r="5" spans="1:89" s="40" customFormat="1" ht="30" customHeight="1">
      <c r="A5" s="110">
        <v>1</v>
      </c>
      <c r="B5" s="9" t="s">
        <v>95</v>
      </c>
      <c r="C5" s="10" t="s">
        <v>223</v>
      </c>
      <c r="D5" s="11" t="s">
        <v>222</v>
      </c>
      <c r="E5" s="60" t="s">
        <v>124</v>
      </c>
      <c r="F5" s="10" t="s">
        <v>224</v>
      </c>
      <c r="G5" s="12" t="s">
        <v>225</v>
      </c>
      <c r="H5" s="10" t="s">
        <v>226</v>
      </c>
      <c r="I5" s="10" t="s">
        <v>227</v>
      </c>
      <c r="J5" s="13">
        <v>558696161</v>
      </c>
      <c r="K5" s="13">
        <v>558696161</v>
      </c>
      <c r="L5" s="13">
        <v>602857528</v>
      </c>
      <c r="M5" s="111" t="s">
        <v>228</v>
      </c>
      <c r="N5" s="111" t="s">
        <v>229</v>
      </c>
      <c r="O5" s="14" t="s">
        <v>230</v>
      </c>
      <c r="P5" s="10" t="s">
        <v>111</v>
      </c>
      <c r="Q5" s="15" t="s">
        <v>112</v>
      </c>
      <c r="R5" s="16" t="s">
        <v>231</v>
      </c>
      <c r="S5" s="10" t="str">
        <f aca="true" t="shared" si="0" ref="S5:S18">I5</f>
        <v>Bc. Jan Tomiczek</v>
      </c>
      <c r="T5" s="17" t="s">
        <v>152</v>
      </c>
      <c r="U5" s="17"/>
      <c r="V5" s="17">
        <v>9</v>
      </c>
      <c r="W5" s="8" t="s">
        <v>116</v>
      </c>
      <c r="X5" s="8" t="s">
        <v>116</v>
      </c>
      <c r="Y5" s="8" t="s">
        <v>116</v>
      </c>
      <c r="Z5" s="8" t="s">
        <v>116</v>
      </c>
      <c r="AA5" s="8" t="s">
        <v>116</v>
      </c>
      <c r="AB5" s="8" t="s">
        <v>116</v>
      </c>
      <c r="AC5" s="18" t="s">
        <v>116</v>
      </c>
      <c r="AD5" s="19"/>
      <c r="AE5" s="8" t="s">
        <v>116</v>
      </c>
      <c r="AF5" s="8" t="s">
        <v>116</v>
      </c>
      <c r="AG5" s="8" t="s">
        <v>116</v>
      </c>
      <c r="AH5" s="8" t="s">
        <v>116</v>
      </c>
      <c r="AI5" s="8" t="s">
        <v>116</v>
      </c>
      <c r="AJ5" s="18" t="s">
        <v>116</v>
      </c>
      <c r="AK5" s="12">
        <v>9</v>
      </c>
      <c r="AL5" s="12">
        <v>3</v>
      </c>
      <c r="AM5" s="12">
        <v>0</v>
      </c>
      <c r="AN5" s="20">
        <f aca="true" t="shared" si="1" ref="AN5:AN18">SUM(AK5:AM5)</f>
        <v>12</v>
      </c>
      <c r="AO5" s="21">
        <v>470</v>
      </c>
      <c r="AP5" s="21">
        <v>329</v>
      </c>
      <c r="AQ5" s="22">
        <v>141</v>
      </c>
      <c r="AR5" s="23">
        <f aca="true" t="shared" si="2" ref="AR5:AR18">(AP5/AO5)</f>
        <v>0.7</v>
      </c>
      <c r="AS5" s="23">
        <f aca="true" t="shared" si="3" ref="AS5:AS18">AQ5/AO5</f>
        <v>0.3</v>
      </c>
      <c r="AT5" s="24">
        <f aca="true" t="shared" si="4" ref="AT5:AT18">AP5</f>
        <v>329</v>
      </c>
      <c r="AU5" s="25">
        <f>AT5</f>
        <v>329</v>
      </c>
      <c r="AV5" s="25" t="s">
        <v>6</v>
      </c>
      <c r="AW5" s="57">
        <v>5329</v>
      </c>
      <c r="AX5" s="26">
        <f>AO5*1000</f>
        <v>470000</v>
      </c>
      <c r="AY5" s="26">
        <f>AP5*1000</f>
        <v>329000</v>
      </c>
      <c r="AZ5" s="64" t="s">
        <v>278</v>
      </c>
      <c r="BA5" s="26">
        <f aca="true" t="shared" si="5" ref="BA5:BA18">AY5/2</f>
        <v>164500</v>
      </c>
      <c r="BB5" s="64" t="s">
        <v>285</v>
      </c>
      <c r="BC5" s="10" t="s">
        <v>263</v>
      </c>
      <c r="BD5" s="66" t="s">
        <v>268</v>
      </c>
      <c r="BE5" s="69">
        <v>38353</v>
      </c>
      <c r="BF5" s="69">
        <v>38717</v>
      </c>
      <c r="BG5" s="69" t="s">
        <v>300</v>
      </c>
      <c r="BH5" s="8">
        <v>10719</v>
      </c>
      <c r="BI5" s="8"/>
      <c r="BJ5" s="27"/>
      <c r="BK5" s="28"/>
      <c r="BL5" s="28"/>
      <c r="BM5" s="28"/>
      <c r="BN5" s="29"/>
      <c r="BO5" s="30"/>
      <c r="BP5" s="30"/>
      <c r="BQ5" s="30"/>
      <c r="BR5" s="29"/>
      <c r="BS5" s="30"/>
      <c r="BT5" s="30"/>
      <c r="BU5" s="30"/>
      <c r="BV5" s="30"/>
      <c r="BW5" s="30"/>
      <c r="BX5" s="30"/>
      <c r="BY5" s="30"/>
      <c r="BZ5" s="30"/>
      <c r="CA5" s="26">
        <f aca="true" t="shared" si="6" ref="CA5:CA18">AO5*1000</f>
        <v>470000</v>
      </c>
      <c r="CB5" s="26"/>
      <c r="CC5" s="26">
        <f aca="true" t="shared" si="7" ref="CC5:CC20">CA5*AR5</f>
        <v>329000</v>
      </c>
      <c r="CD5" s="26">
        <f aca="true" t="shared" si="8" ref="CD5:CD20">IF((CB5*AR5)&lt;=CC5,CB5*AR5,CC5)</f>
        <v>0</v>
      </c>
      <c r="CE5" s="26">
        <f aca="true" t="shared" si="9" ref="CE5:CE18">CC5-CD5</f>
        <v>329000</v>
      </c>
      <c r="CF5" s="26">
        <f aca="true" t="shared" si="10" ref="CF5:CF18">(AT5*1000)/2</f>
        <v>164500</v>
      </c>
      <c r="CG5" s="26">
        <f aca="true" t="shared" si="11" ref="CG5:CG18">CD5-CF5</f>
        <v>-164500</v>
      </c>
      <c r="CH5" s="30"/>
      <c r="CI5" s="30"/>
      <c r="CJ5" s="30"/>
      <c r="CK5" s="30"/>
    </row>
    <row r="6" spans="1:89" s="40" customFormat="1" ht="30" customHeight="1">
      <c r="A6" s="8">
        <v>2</v>
      </c>
      <c r="B6" s="9" t="s">
        <v>87</v>
      </c>
      <c r="C6" s="10" t="s">
        <v>144</v>
      </c>
      <c r="D6" s="11" t="s">
        <v>143</v>
      </c>
      <c r="E6" s="60" t="s">
        <v>124</v>
      </c>
      <c r="F6" s="10" t="s">
        <v>145</v>
      </c>
      <c r="G6" s="12" t="s">
        <v>146</v>
      </c>
      <c r="H6" s="10" t="s">
        <v>147</v>
      </c>
      <c r="I6" s="10" t="s">
        <v>148</v>
      </c>
      <c r="J6" s="13">
        <v>554697216</v>
      </c>
      <c r="K6" s="13">
        <v>554610418</v>
      </c>
      <c r="L6" s="13">
        <v>602790161</v>
      </c>
      <c r="M6" s="111" t="s">
        <v>149</v>
      </c>
      <c r="N6" s="111"/>
      <c r="O6" s="14" t="s">
        <v>150</v>
      </c>
      <c r="P6" s="10" t="s">
        <v>111</v>
      </c>
      <c r="Q6" s="15" t="s">
        <v>112</v>
      </c>
      <c r="R6" s="16" t="s">
        <v>151</v>
      </c>
      <c r="S6" s="10" t="str">
        <f t="shared" si="0"/>
        <v>Josef Hercig</v>
      </c>
      <c r="T6" s="17" t="s">
        <v>152</v>
      </c>
      <c r="U6" s="17"/>
      <c r="V6" s="17">
        <v>25</v>
      </c>
      <c r="W6" s="8" t="s">
        <v>116</v>
      </c>
      <c r="X6" s="8" t="s">
        <v>116</v>
      </c>
      <c r="Y6" s="8" t="s">
        <v>116</v>
      </c>
      <c r="Z6" s="8" t="s">
        <v>116</v>
      </c>
      <c r="AA6" s="8" t="s">
        <v>116</v>
      </c>
      <c r="AB6" s="8" t="s">
        <v>116</v>
      </c>
      <c r="AC6" s="18" t="s">
        <v>116</v>
      </c>
      <c r="AD6" s="19"/>
      <c r="AE6" s="8" t="s">
        <v>116</v>
      </c>
      <c r="AF6" s="8" t="s">
        <v>116</v>
      </c>
      <c r="AG6" s="8" t="s">
        <v>116</v>
      </c>
      <c r="AH6" s="8" t="s">
        <v>116</v>
      </c>
      <c r="AI6" s="8" t="s">
        <v>116</v>
      </c>
      <c r="AJ6" s="18" t="s">
        <v>116</v>
      </c>
      <c r="AK6" s="12">
        <v>8</v>
      </c>
      <c r="AL6" s="12">
        <v>3</v>
      </c>
      <c r="AM6" s="12">
        <v>0</v>
      </c>
      <c r="AN6" s="20">
        <f t="shared" si="1"/>
        <v>11</v>
      </c>
      <c r="AO6" s="21">
        <v>165</v>
      </c>
      <c r="AP6" s="21">
        <v>115</v>
      </c>
      <c r="AQ6" s="22">
        <v>50</v>
      </c>
      <c r="AR6" s="23">
        <f t="shared" si="2"/>
        <v>0.696969696969697</v>
      </c>
      <c r="AS6" s="23">
        <f t="shared" si="3"/>
        <v>0.30303030303030304</v>
      </c>
      <c r="AT6" s="24">
        <f t="shared" si="4"/>
        <v>115</v>
      </c>
      <c r="AU6" s="25">
        <f aca="true" t="shared" si="12" ref="AU6:AU20">AU5+AT6</f>
        <v>444</v>
      </c>
      <c r="AV6" s="25" t="s">
        <v>6</v>
      </c>
      <c r="AW6" s="57">
        <v>5329</v>
      </c>
      <c r="AX6" s="26">
        <f aca="true" t="shared" si="13" ref="AX6:AX17">AO6*1000</f>
        <v>165000</v>
      </c>
      <c r="AY6" s="26">
        <f aca="true" t="shared" si="14" ref="AY6:AY17">AP6*1000</f>
        <v>115000</v>
      </c>
      <c r="AZ6" s="64" t="s">
        <v>279</v>
      </c>
      <c r="BA6" s="26">
        <f t="shared" si="5"/>
        <v>57500</v>
      </c>
      <c r="BB6" s="64" t="s">
        <v>261</v>
      </c>
      <c r="BC6" s="10" t="s">
        <v>263</v>
      </c>
      <c r="BD6" s="66" t="s">
        <v>267</v>
      </c>
      <c r="BE6" s="69">
        <v>38718</v>
      </c>
      <c r="BF6" s="69">
        <v>38807</v>
      </c>
      <c r="BG6" s="69" t="s">
        <v>301</v>
      </c>
      <c r="BH6" s="8">
        <v>10736</v>
      </c>
      <c r="BI6" s="8"/>
      <c r="BJ6" s="27"/>
      <c r="BK6" s="28"/>
      <c r="BL6" s="28"/>
      <c r="BM6" s="28"/>
      <c r="BN6" s="29"/>
      <c r="BO6" s="30"/>
      <c r="BP6" s="30"/>
      <c r="BQ6" s="30"/>
      <c r="BR6" s="29"/>
      <c r="BS6" s="30"/>
      <c r="BT6" s="30"/>
      <c r="BU6" s="30"/>
      <c r="BV6" s="30"/>
      <c r="BW6" s="30"/>
      <c r="BX6" s="30"/>
      <c r="BY6" s="30"/>
      <c r="BZ6" s="30"/>
      <c r="CA6" s="26">
        <f t="shared" si="6"/>
        <v>165000</v>
      </c>
      <c r="CB6" s="26"/>
      <c r="CC6" s="26">
        <f t="shared" si="7"/>
        <v>115000.00000000001</v>
      </c>
      <c r="CD6" s="26">
        <f t="shared" si="8"/>
        <v>0</v>
      </c>
      <c r="CE6" s="26">
        <f t="shared" si="9"/>
        <v>115000.00000000001</v>
      </c>
      <c r="CF6" s="26">
        <f t="shared" si="10"/>
        <v>57500</v>
      </c>
      <c r="CG6" s="26">
        <f t="shared" si="11"/>
        <v>-57500</v>
      </c>
      <c r="CH6" s="30"/>
      <c r="CI6" s="30"/>
      <c r="CJ6" s="30"/>
      <c r="CK6" s="30"/>
    </row>
    <row r="7" spans="1:89" s="40" customFormat="1" ht="30" customHeight="1">
      <c r="A7" s="8">
        <v>3</v>
      </c>
      <c r="B7" s="9" t="s">
        <v>86</v>
      </c>
      <c r="C7" s="10" t="s">
        <v>135</v>
      </c>
      <c r="D7" s="11" t="s">
        <v>134</v>
      </c>
      <c r="E7" s="60" t="s">
        <v>124</v>
      </c>
      <c r="F7" s="10" t="s">
        <v>136</v>
      </c>
      <c r="G7" s="12" t="s">
        <v>137</v>
      </c>
      <c r="H7" s="10" t="s">
        <v>138</v>
      </c>
      <c r="I7" s="10" t="s">
        <v>139</v>
      </c>
      <c r="J7" s="13">
        <v>556414201</v>
      </c>
      <c r="K7" s="13">
        <v>556414205</v>
      </c>
      <c r="L7" s="13">
        <v>603426797</v>
      </c>
      <c r="M7" s="111" t="s">
        <v>140</v>
      </c>
      <c r="N7" s="111"/>
      <c r="O7" s="14" t="s">
        <v>141</v>
      </c>
      <c r="P7" s="10" t="s">
        <v>111</v>
      </c>
      <c r="Q7" s="15" t="s">
        <v>112</v>
      </c>
      <c r="R7" s="16" t="s">
        <v>142</v>
      </c>
      <c r="S7" s="10" t="str">
        <f t="shared" si="0"/>
        <v>Ing. Sylva Kováčiková</v>
      </c>
      <c r="T7" s="17" t="s">
        <v>133</v>
      </c>
      <c r="U7" s="17"/>
      <c r="V7" s="17">
        <v>9</v>
      </c>
      <c r="W7" s="8" t="s">
        <v>116</v>
      </c>
      <c r="X7" s="8" t="s">
        <v>116</v>
      </c>
      <c r="Y7" s="8" t="s">
        <v>116</v>
      </c>
      <c r="Z7" s="8" t="s">
        <v>116</v>
      </c>
      <c r="AA7" s="8" t="s">
        <v>116</v>
      </c>
      <c r="AB7" s="8" t="s">
        <v>116</v>
      </c>
      <c r="AC7" s="18" t="s">
        <v>116</v>
      </c>
      <c r="AD7" s="19"/>
      <c r="AE7" s="8" t="s">
        <v>116</v>
      </c>
      <c r="AF7" s="8" t="s">
        <v>116</v>
      </c>
      <c r="AG7" s="8" t="s">
        <v>116</v>
      </c>
      <c r="AH7" s="8" t="s">
        <v>116</v>
      </c>
      <c r="AI7" s="8" t="s">
        <v>116</v>
      </c>
      <c r="AJ7" s="18" t="s">
        <v>116</v>
      </c>
      <c r="AK7" s="12">
        <v>8</v>
      </c>
      <c r="AL7" s="12">
        <v>3</v>
      </c>
      <c r="AM7" s="12">
        <v>0</v>
      </c>
      <c r="AN7" s="20">
        <f t="shared" si="1"/>
        <v>11</v>
      </c>
      <c r="AO7" s="21">
        <v>719</v>
      </c>
      <c r="AP7" s="21">
        <v>500</v>
      </c>
      <c r="AQ7" s="22">
        <v>219</v>
      </c>
      <c r="AR7" s="23">
        <f t="shared" si="2"/>
        <v>0.6954102920723226</v>
      </c>
      <c r="AS7" s="23">
        <f t="shared" si="3"/>
        <v>0.3045897079276773</v>
      </c>
      <c r="AT7" s="24">
        <f t="shared" si="4"/>
        <v>500</v>
      </c>
      <c r="AU7" s="25">
        <f t="shared" si="12"/>
        <v>944</v>
      </c>
      <c r="AV7" s="25" t="s">
        <v>6</v>
      </c>
      <c r="AW7" s="57">
        <v>5329</v>
      </c>
      <c r="AX7" s="26">
        <f t="shared" si="13"/>
        <v>719000</v>
      </c>
      <c r="AY7" s="26">
        <f t="shared" si="14"/>
        <v>500000</v>
      </c>
      <c r="AZ7" s="64" t="s">
        <v>254</v>
      </c>
      <c r="BA7" s="26">
        <f t="shared" si="5"/>
        <v>250000</v>
      </c>
      <c r="BB7" s="64" t="s">
        <v>260</v>
      </c>
      <c r="BC7" s="10" t="s">
        <v>264</v>
      </c>
      <c r="BD7" s="66" t="s">
        <v>284</v>
      </c>
      <c r="BE7" s="69">
        <v>38384</v>
      </c>
      <c r="BF7" s="69">
        <v>38717</v>
      </c>
      <c r="BG7" s="69" t="s">
        <v>300</v>
      </c>
      <c r="BH7" s="8">
        <v>10702</v>
      </c>
      <c r="BI7" s="8"/>
      <c r="BJ7" s="27"/>
      <c r="BK7" s="28"/>
      <c r="BL7" s="28"/>
      <c r="BM7" s="28"/>
      <c r="BN7" s="29"/>
      <c r="BO7" s="30"/>
      <c r="BP7" s="30"/>
      <c r="BQ7" s="30"/>
      <c r="BR7" s="29"/>
      <c r="BS7" s="30"/>
      <c r="BT7" s="30"/>
      <c r="BU7" s="30"/>
      <c r="BV7" s="30"/>
      <c r="BW7" s="30"/>
      <c r="BX7" s="30"/>
      <c r="BY7" s="30"/>
      <c r="BZ7" s="30"/>
      <c r="CA7" s="26">
        <f t="shared" si="6"/>
        <v>719000</v>
      </c>
      <c r="CB7" s="26"/>
      <c r="CC7" s="26">
        <f t="shared" si="7"/>
        <v>500000</v>
      </c>
      <c r="CD7" s="26">
        <f t="shared" si="8"/>
        <v>0</v>
      </c>
      <c r="CE7" s="26">
        <f t="shared" si="9"/>
        <v>500000</v>
      </c>
      <c r="CF7" s="26">
        <f t="shared" si="10"/>
        <v>250000</v>
      </c>
      <c r="CG7" s="26">
        <f t="shared" si="11"/>
        <v>-250000</v>
      </c>
      <c r="CH7" s="30"/>
      <c r="CI7" s="30"/>
      <c r="CJ7" s="30"/>
      <c r="CK7" s="30"/>
    </row>
    <row r="8" spans="1:89" s="40" customFormat="1" ht="51.75" customHeight="1">
      <c r="A8" s="8">
        <v>4</v>
      </c>
      <c r="B8" s="9" t="s">
        <v>85</v>
      </c>
      <c r="C8" s="89" t="s">
        <v>123</v>
      </c>
      <c r="D8" s="11" t="s">
        <v>120</v>
      </c>
      <c r="E8" s="60" t="s">
        <v>124</v>
      </c>
      <c r="F8" s="10" t="s">
        <v>125</v>
      </c>
      <c r="G8" s="12" t="s">
        <v>126</v>
      </c>
      <c r="H8" s="10" t="s">
        <v>127</v>
      </c>
      <c r="I8" s="10" t="s">
        <v>128</v>
      </c>
      <c r="J8" s="13">
        <v>556720490</v>
      </c>
      <c r="K8" s="13">
        <v>556758679</v>
      </c>
      <c r="L8" s="13">
        <v>728676542</v>
      </c>
      <c r="M8" s="111" t="s">
        <v>129</v>
      </c>
      <c r="N8" s="111" t="s">
        <v>130</v>
      </c>
      <c r="O8" s="14" t="s">
        <v>131</v>
      </c>
      <c r="P8" s="10" t="s">
        <v>111</v>
      </c>
      <c r="Q8" s="15" t="s">
        <v>112</v>
      </c>
      <c r="R8" s="16" t="s">
        <v>132</v>
      </c>
      <c r="S8" s="10" t="str">
        <f>I8</f>
        <v>MVDr. Kateřina Křenková</v>
      </c>
      <c r="T8" s="17" t="s">
        <v>133</v>
      </c>
      <c r="U8" s="17"/>
      <c r="V8" s="17">
        <v>21</v>
      </c>
      <c r="W8" s="8" t="s">
        <v>116</v>
      </c>
      <c r="X8" s="8" t="s">
        <v>116</v>
      </c>
      <c r="Y8" s="8" t="s">
        <v>116</v>
      </c>
      <c r="Z8" s="8" t="s">
        <v>116</v>
      </c>
      <c r="AA8" s="8" t="s">
        <v>116</v>
      </c>
      <c r="AB8" s="8" t="s">
        <v>116</v>
      </c>
      <c r="AC8" s="18" t="s">
        <v>116</v>
      </c>
      <c r="AD8" s="19"/>
      <c r="AE8" s="8" t="s">
        <v>116</v>
      </c>
      <c r="AF8" s="8" t="s">
        <v>116</v>
      </c>
      <c r="AG8" s="8" t="s">
        <v>116</v>
      </c>
      <c r="AH8" s="8" t="s">
        <v>116</v>
      </c>
      <c r="AI8" s="8" t="s">
        <v>116</v>
      </c>
      <c r="AJ8" s="18" t="s">
        <v>116</v>
      </c>
      <c r="AK8" s="12">
        <v>7</v>
      </c>
      <c r="AL8" s="12">
        <v>3</v>
      </c>
      <c r="AM8" s="12">
        <v>0</v>
      </c>
      <c r="AN8" s="20">
        <f t="shared" si="1"/>
        <v>10</v>
      </c>
      <c r="AO8" s="21">
        <v>560</v>
      </c>
      <c r="AP8" s="21">
        <v>392</v>
      </c>
      <c r="AQ8" s="22">
        <v>168</v>
      </c>
      <c r="AR8" s="23">
        <f t="shared" si="2"/>
        <v>0.7</v>
      </c>
      <c r="AS8" s="23">
        <f t="shared" si="3"/>
        <v>0.3</v>
      </c>
      <c r="AT8" s="24">
        <f t="shared" si="4"/>
        <v>392</v>
      </c>
      <c r="AU8" s="25">
        <f t="shared" si="12"/>
        <v>1336</v>
      </c>
      <c r="AV8" s="25" t="s">
        <v>6</v>
      </c>
      <c r="AW8" s="57">
        <v>5329</v>
      </c>
      <c r="AX8" s="26">
        <f t="shared" si="13"/>
        <v>560000</v>
      </c>
      <c r="AY8" s="26">
        <f t="shared" si="14"/>
        <v>392000</v>
      </c>
      <c r="AZ8" s="64" t="s">
        <v>280</v>
      </c>
      <c r="BA8" s="26">
        <f t="shared" si="5"/>
        <v>196000</v>
      </c>
      <c r="BB8" s="64" t="s">
        <v>259</v>
      </c>
      <c r="BC8" s="10" t="s">
        <v>264</v>
      </c>
      <c r="BD8" s="66" t="s">
        <v>283</v>
      </c>
      <c r="BE8" s="69">
        <v>38504</v>
      </c>
      <c r="BF8" s="69">
        <v>38807</v>
      </c>
      <c r="BG8" s="69" t="s">
        <v>301</v>
      </c>
      <c r="BH8" s="8">
        <v>10722</v>
      </c>
      <c r="BI8" s="8"/>
      <c r="BJ8" s="27"/>
      <c r="BK8" s="28"/>
      <c r="BL8" s="28"/>
      <c r="BM8" s="28"/>
      <c r="BN8" s="29"/>
      <c r="BO8" s="30"/>
      <c r="BP8" s="30"/>
      <c r="BQ8" s="30"/>
      <c r="BR8" s="29"/>
      <c r="BS8" s="30"/>
      <c r="BT8" s="30"/>
      <c r="BU8" s="30"/>
      <c r="BV8" s="30"/>
      <c r="BW8" s="30"/>
      <c r="BX8" s="30"/>
      <c r="BY8" s="30"/>
      <c r="BZ8" s="30"/>
      <c r="CA8" s="26">
        <f t="shared" si="6"/>
        <v>560000</v>
      </c>
      <c r="CB8" s="26"/>
      <c r="CC8" s="26">
        <f t="shared" si="7"/>
        <v>392000</v>
      </c>
      <c r="CD8" s="26">
        <f t="shared" si="8"/>
        <v>0</v>
      </c>
      <c r="CE8" s="26">
        <f t="shared" si="9"/>
        <v>392000</v>
      </c>
      <c r="CF8" s="26">
        <f t="shared" si="10"/>
        <v>196000</v>
      </c>
      <c r="CG8" s="26">
        <f t="shared" si="11"/>
        <v>-196000</v>
      </c>
      <c r="CH8" s="30"/>
      <c r="CI8" s="30"/>
      <c r="CJ8" s="30"/>
      <c r="CK8" s="30"/>
    </row>
    <row r="9" spans="1:89" s="40" customFormat="1" ht="32.25" customHeight="1">
      <c r="A9" s="8">
        <v>5</v>
      </c>
      <c r="B9" s="9" t="s">
        <v>93</v>
      </c>
      <c r="C9" s="10" t="s">
        <v>250</v>
      </c>
      <c r="D9" s="11" t="s">
        <v>204</v>
      </c>
      <c r="E9" s="60" t="s">
        <v>124</v>
      </c>
      <c r="F9" s="10" t="s">
        <v>205</v>
      </c>
      <c r="G9" s="12" t="s">
        <v>196</v>
      </c>
      <c r="H9" s="10" t="s">
        <v>206</v>
      </c>
      <c r="I9" s="10" t="s">
        <v>207</v>
      </c>
      <c r="J9" s="13">
        <v>558358013</v>
      </c>
      <c r="K9" s="13">
        <v>558358013</v>
      </c>
      <c r="L9" s="13">
        <v>603576676</v>
      </c>
      <c r="M9" s="111" t="s">
        <v>208</v>
      </c>
      <c r="N9" s="111" t="s">
        <v>209</v>
      </c>
      <c r="O9" s="14" t="s">
        <v>210</v>
      </c>
      <c r="P9" s="10" t="s">
        <v>111</v>
      </c>
      <c r="Q9" s="15" t="s">
        <v>112</v>
      </c>
      <c r="R9" s="16" t="s">
        <v>211</v>
      </c>
      <c r="S9" s="10" t="str">
        <f t="shared" si="0"/>
        <v>Oldřich Rathouský</v>
      </c>
      <c r="T9" s="17" t="s">
        <v>152</v>
      </c>
      <c r="U9" s="17"/>
      <c r="V9" s="17">
        <v>15</v>
      </c>
      <c r="W9" s="8" t="s">
        <v>116</v>
      </c>
      <c r="X9" s="8" t="s">
        <v>116</v>
      </c>
      <c r="Y9" s="8" t="s">
        <v>116</v>
      </c>
      <c r="Z9" s="8" t="s">
        <v>116</v>
      </c>
      <c r="AA9" s="8" t="s">
        <v>116</v>
      </c>
      <c r="AB9" s="8" t="s">
        <v>116</v>
      </c>
      <c r="AC9" s="18" t="s">
        <v>116</v>
      </c>
      <c r="AD9" s="19"/>
      <c r="AE9" s="8" t="s">
        <v>116</v>
      </c>
      <c r="AF9" s="8" t="s">
        <v>116</v>
      </c>
      <c r="AG9" s="8" t="s">
        <v>116</v>
      </c>
      <c r="AH9" s="8" t="s">
        <v>116</v>
      </c>
      <c r="AI9" s="8" t="s">
        <v>116</v>
      </c>
      <c r="AJ9" s="18" t="s">
        <v>116</v>
      </c>
      <c r="AK9" s="12">
        <v>7</v>
      </c>
      <c r="AL9" s="12">
        <v>3</v>
      </c>
      <c r="AM9" s="12">
        <v>0</v>
      </c>
      <c r="AN9" s="20">
        <f t="shared" si="1"/>
        <v>10</v>
      </c>
      <c r="AO9" s="21">
        <v>305</v>
      </c>
      <c r="AP9" s="21">
        <v>200</v>
      </c>
      <c r="AQ9" s="22">
        <v>105</v>
      </c>
      <c r="AR9" s="23">
        <f t="shared" si="2"/>
        <v>0.6557377049180327</v>
      </c>
      <c r="AS9" s="23">
        <f t="shared" si="3"/>
        <v>0.3442622950819672</v>
      </c>
      <c r="AT9" s="24">
        <f t="shared" si="4"/>
        <v>200</v>
      </c>
      <c r="AU9" s="25">
        <f t="shared" si="12"/>
        <v>1536</v>
      </c>
      <c r="AV9" s="25" t="s">
        <v>6</v>
      </c>
      <c r="AW9" s="57">
        <v>5329</v>
      </c>
      <c r="AX9" s="26">
        <f t="shared" si="13"/>
        <v>305000</v>
      </c>
      <c r="AY9" s="26">
        <f t="shared" si="14"/>
        <v>200000</v>
      </c>
      <c r="AZ9" s="64" t="s">
        <v>253</v>
      </c>
      <c r="BA9" s="26">
        <f t="shared" si="5"/>
        <v>100000</v>
      </c>
      <c r="BB9" s="64" t="s">
        <v>119</v>
      </c>
      <c r="BC9" s="10" t="s">
        <v>263</v>
      </c>
      <c r="BD9" s="66" t="s">
        <v>269</v>
      </c>
      <c r="BE9" s="69">
        <v>38504</v>
      </c>
      <c r="BF9" s="70" t="s">
        <v>251</v>
      </c>
      <c r="BG9" s="69" t="s">
        <v>300</v>
      </c>
      <c r="BH9" s="8">
        <v>10709</v>
      </c>
      <c r="BI9" s="8"/>
      <c r="BJ9" s="27"/>
      <c r="BK9" s="28"/>
      <c r="BL9" s="28"/>
      <c r="BM9" s="28"/>
      <c r="BN9" s="29"/>
      <c r="BO9" s="30"/>
      <c r="BP9" s="30"/>
      <c r="BQ9" s="30"/>
      <c r="BR9" s="29"/>
      <c r="BS9" s="30"/>
      <c r="BT9" s="30"/>
      <c r="BU9" s="30"/>
      <c r="BV9" s="30"/>
      <c r="BW9" s="30"/>
      <c r="BX9" s="30"/>
      <c r="BY9" s="30"/>
      <c r="BZ9" s="30"/>
      <c r="CA9" s="26">
        <f t="shared" si="6"/>
        <v>305000</v>
      </c>
      <c r="CB9" s="26"/>
      <c r="CC9" s="26">
        <f t="shared" si="7"/>
        <v>199999.99999999997</v>
      </c>
      <c r="CD9" s="26">
        <f t="shared" si="8"/>
        <v>0</v>
      </c>
      <c r="CE9" s="26">
        <f t="shared" si="9"/>
        <v>199999.99999999997</v>
      </c>
      <c r="CF9" s="26">
        <f t="shared" si="10"/>
        <v>100000</v>
      </c>
      <c r="CG9" s="26">
        <f t="shared" si="11"/>
        <v>-100000</v>
      </c>
      <c r="CH9" s="30"/>
      <c r="CI9" s="30"/>
      <c r="CJ9" s="30"/>
      <c r="CK9" s="30"/>
    </row>
    <row r="10" spans="1:89" s="40" customFormat="1" ht="32.25" customHeight="1">
      <c r="A10" s="8">
        <v>6</v>
      </c>
      <c r="B10" s="9" t="s">
        <v>88</v>
      </c>
      <c r="C10" s="10" t="s">
        <v>154</v>
      </c>
      <c r="D10" s="11" t="s">
        <v>153</v>
      </c>
      <c r="E10" s="60" t="s">
        <v>124</v>
      </c>
      <c r="F10" s="10" t="s">
        <v>155</v>
      </c>
      <c r="G10" s="12" t="s">
        <v>156</v>
      </c>
      <c r="H10" s="10" t="s">
        <v>157</v>
      </c>
      <c r="I10" s="10" t="s">
        <v>158</v>
      </c>
      <c r="J10" s="13">
        <v>553773025</v>
      </c>
      <c r="K10" s="13">
        <v>553773025</v>
      </c>
      <c r="L10" s="13">
        <v>603508601</v>
      </c>
      <c r="M10" s="111" t="s">
        <v>159</v>
      </c>
      <c r="N10" s="111" t="s">
        <v>160</v>
      </c>
      <c r="O10" s="14" t="s">
        <v>161</v>
      </c>
      <c r="P10" s="10" t="s">
        <v>111</v>
      </c>
      <c r="Q10" s="15" t="s">
        <v>112</v>
      </c>
      <c r="R10" s="16" t="s">
        <v>162</v>
      </c>
      <c r="S10" s="10" t="str">
        <f t="shared" si="0"/>
        <v>Mgr. Josef Kimpl</v>
      </c>
      <c r="T10" s="17" t="s">
        <v>152</v>
      </c>
      <c r="U10" s="17"/>
      <c r="V10" s="17">
        <v>13</v>
      </c>
      <c r="W10" s="8" t="s">
        <v>116</v>
      </c>
      <c r="X10" s="8" t="s">
        <v>116</v>
      </c>
      <c r="Y10" s="8" t="s">
        <v>116</v>
      </c>
      <c r="Z10" s="8" t="s">
        <v>116</v>
      </c>
      <c r="AA10" s="112" t="s">
        <v>116</v>
      </c>
      <c r="AB10" s="8" t="s">
        <v>116</v>
      </c>
      <c r="AC10" s="18" t="s">
        <v>116</v>
      </c>
      <c r="AD10" s="19"/>
      <c r="AE10" s="8" t="s">
        <v>116</v>
      </c>
      <c r="AF10" s="8" t="s">
        <v>116</v>
      </c>
      <c r="AG10" s="8" t="s">
        <v>116</v>
      </c>
      <c r="AH10" s="8" t="s">
        <v>116</v>
      </c>
      <c r="AI10" s="8" t="s">
        <v>116</v>
      </c>
      <c r="AJ10" s="18" t="s">
        <v>116</v>
      </c>
      <c r="AK10" s="12">
        <v>7</v>
      </c>
      <c r="AL10" s="12">
        <v>3</v>
      </c>
      <c r="AM10" s="12">
        <v>0</v>
      </c>
      <c r="AN10" s="20">
        <f t="shared" si="1"/>
        <v>10</v>
      </c>
      <c r="AO10" s="21">
        <v>400</v>
      </c>
      <c r="AP10" s="21">
        <v>200</v>
      </c>
      <c r="AQ10" s="22">
        <v>200</v>
      </c>
      <c r="AR10" s="23">
        <f t="shared" si="2"/>
        <v>0.5</v>
      </c>
      <c r="AS10" s="23">
        <f t="shared" si="3"/>
        <v>0.5</v>
      </c>
      <c r="AT10" s="24">
        <f t="shared" si="4"/>
        <v>200</v>
      </c>
      <c r="AU10" s="25">
        <f t="shared" si="12"/>
        <v>1736</v>
      </c>
      <c r="AV10" s="25" t="s">
        <v>5</v>
      </c>
      <c r="AW10" s="57">
        <v>6349</v>
      </c>
      <c r="AX10" s="26">
        <f t="shared" si="13"/>
        <v>400000</v>
      </c>
      <c r="AY10" s="26">
        <f t="shared" si="14"/>
        <v>200000</v>
      </c>
      <c r="AZ10" s="64" t="s">
        <v>253</v>
      </c>
      <c r="BA10" s="26">
        <f t="shared" si="5"/>
        <v>100000</v>
      </c>
      <c r="BB10" s="64" t="s">
        <v>119</v>
      </c>
      <c r="BC10" s="10" t="s">
        <v>263</v>
      </c>
      <c r="BD10" s="66" t="s">
        <v>270</v>
      </c>
      <c r="BE10" s="69">
        <v>38473</v>
      </c>
      <c r="BF10" s="69">
        <v>38717</v>
      </c>
      <c r="BG10" s="69" t="s">
        <v>300</v>
      </c>
      <c r="BH10" s="8"/>
      <c r="BI10" s="8"/>
      <c r="BJ10" s="27"/>
      <c r="BK10" s="28"/>
      <c r="BL10" s="28"/>
      <c r="BM10" s="28"/>
      <c r="BN10" s="29"/>
      <c r="BO10" s="30"/>
      <c r="BP10" s="30"/>
      <c r="BQ10" s="30"/>
      <c r="BR10" s="29"/>
      <c r="BS10" s="30"/>
      <c r="BT10" s="30"/>
      <c r="BU10" s="30"/>
      <c r="BV10" s="30"/>
      <c r="BW10" s="30"/>
      <c r="BX10" s="30"/>
      <c r="BY10" s="30"/>
      <c r="BZ10" s="30"/>
      <c r="CA10" s="26">
        <f t="shared" si="6"/>
        <v>400000</v>
      </c>
      <c r="CB10" s="26"/>
      <c r="CC10" s="26">
        <f t="shared" si="7"/>
        <v>200000</v>
      </c>
      <c r="CD10" s="26">
        <f t="shared" si="8"/>
        <v>0</v>
      </c>
      <c r="CE10" s="26">
        <f t="shared" si="9"/>
        <v>200000</v>
      </c>
      <c r="CF10" s="26">
        <f t="shared" si="10"/>
        <v>100000</v>
      </c>
      <c r="CG10" s="26">
        <f t="shared" si="11"/>
        <v>-100000</v>
      </c>
      <c r="CH10" s="30"/>
      <c r="CI10" s="30"/>
      <c r="CJ10" s="30"/>
      <c r="CK10" s="30"/>
    </row>
    <row r="11" spans="1:89" s="40" customFormat="1" ht="32.25" customHeight="1">
      <c r="A11" s="8">
        <v>7</v>
      </c>
      <c r="B11" s="9" t="s">
        <v>89</v>
      </c>
      <c r="C11" s="10" t="s">
        <v>164</v>
      </c>
      <c r="D11" s="11" t="s">
        <v>163</v>
      </c>
      <c r="E11" s="60" t="s">
        <v>124</v>
      </c>
      <c r="F11" s="10" t="s">
        <v>165</v>
      </c>
      <c r="G11" s="12" t="s">
        <v>166</v>
      </c>
      <c r="H11" s="10" t="s">
        <v>167</v>
      </c>
      <c r="I11" s="10" t="s">
        <v>168</v>
      </c>
      <c r="J11" s="13">
        <v>556312201</v>
      </c>
      <c r="K11" s="13">
        <v>556312298</v>
      </c>
      <c r="L11" s="13">
        <v>724183262</v>
      </c>
      <c r="M11" s="111" t="s">
        <v>169</v>
      </c>
      <c r="N11" s="111"/>
      <c r="O11" s="14" t="s">
        <v>170</v>
      </c>
      <c r="P11" s="10" t="s">
        <v>171</v>
      </c>
      <c r="Q11" s="15" t="s">
        <v>172</v>
      </c>
      <c r="R11" s="16" t="s">
        <v>173</v>
      </c>
      <c r="S11" s="10" t="str">
        <f t="shared" si="0"/>
        <v>Ing. Pavel Smolka</v>
      </c>
      <c r="T11" s="17" t="s">
        <v>152</v>
      </c>
      <c r="U11" s="17"/>
      <c r="V11" s="17">
        <v>20</v>
      </c>
      <c r="W11" s="8" t="s">
        <v>116</v>
      </c>
      <c r="X11" s="8" t="s">
        <v>116</v>
      </c>
      <c r="Y11" s="8" t="s">
        <v>116</v>
      </c>
      <c r="Z11" s="8" t="s">
        <v>116</v>
      </c>
      <c r="AA11" s="8" t="s">
        <v>116</v>
      </c>
      <c r="AB11" s="8" t="s">
        <v>116</v>
      </c>
      <c r="AC11" s="18" t="s">
        <v>116</v>
      </c>
      <c r="AD11" s="19"/>
      <c r="AE11" s="8" t="s">
        <v>116</v>
      </c>
      <c r="AF11" s="8" t="s">
        <v>116</v>
      </c>
      <c r="AG11" s="112" t="s">
        <v>116</v>
      </c>
      <c r="AH11" s="8" t="s">
        <v>116</v>
      </c>
      <c r="AI11" s="8" t="s">
        <v>116</v>
      </c>
      <c r="AJ11" s="18" t="s">
        <v>116</v>
      </c>
      <c r="AK11" s="12">
        <v>6</v>
      </c>
      <c r="AL11" s="12">
        <v>3</v>
      </c>
      <c r="AM11" s="12">
        <v>1</v>
      </c>
      <c r="AN11" s="20">
        <f t="shared" si="1"/>
        <v>10</v>
      </c>
      <c r="AO11" s="21">
        <v>589</v>
      </c>
      <c r="AP11" s="21">
        <v>400</v>
      </c>
      <c r="AQ11" s="22">
        <v>189</v>
      </c>
      <c r="AR11" s="23">
        <f t="shared" si="2"/>
        <v>0.6791171477079796</v>
      </c>
      <c r="AS11" s="23">
        <f t="shared" si="3"/>
        <v>0.32088285229202035</v>
      </c>
      <c r="AT11" s="24">
        <f t="shared" si="4"/>
        <v>400</v>
      </c>
      <c r="AU11" s="25">
        <f t="shared" si="12"/>
        <v>2136</v>
      </c>
      <c r="AV11" s="25" t="s">
        <v>6</v>
      </c>
      <c r="AW11" s="57">
        <v>5329</v>
      </c>
      <c r="AX11" s="26">
        <f t="shared" si="13"/>
        <v>589000</v>
      </c>
      <c r="AY11" s="26">
        <f t="shared" si="14"/>
        <v>400000</v>
      </c>
      <c r="AZ11" s="64" t="s">
        <v>252</v>
      </c>
      <c r="BA11" s="26">
        <f t="shared" si="5"/>
        <v>200000</v>
      </c>
      <c r="BB11" s="64" t="s">
        <v>253</v>
      </c>
      <c r="BC11" s="10" t="s">
        <v>265</v>
      </c>
      <c r="BD11" s="66" t="s">
        <v>271</v>
      </c>
      <c r="BE11" s="69">
        <v>38443</v>
      </c>
      <c r="BF11" s="69">
        <v>38717</v>
      </c>
      <c r="BG11" s="69" t="s">
        <v>300</v>
      </c>
      <c r="BH11" s="8"/>
      <c r="BI11" s="8"/>
      <c r="BJ11" s="27"/>
      <c r="BK11" s="28"/>
      <c r="BL11" s="28"/>
      <c r="BM11" s="28"/>
      <c r="BN11" s="29"/>
      <c r="BO11" s="30"/>
      <c r="BP11" s="30"/>
      <c r="BQ11" s="30"/>
      <c r="BR11" s="29"/>
      <c r="BS11" s="30"/>
      <c r="BT11" s="30"/>
      <c r="BU11" s="30"/>
      <c r="BV11" s="30"/>
      <c r="BW11" s="30"/>
      <c r="BX11" s="30"/>
      <c r="BY11" s="30"/>
      <c r="BZ11" s="30"/>
      <c r="CA11" s="26">
        <f t="shared" si="6"/>
        <v>589000</v>
      </c>
      <c r="CB11" s="26"/>
      <c r="CC11" s="26">
        <f t="shared" si="7"/>
        <v>400000</v>
      </c>
      <c r="CD11" s="26">
        <f t="shared" si="8"/>
        <v>0</v>
      </c>
      <c r="CE11" s="26">
        <f t="shared" si="9"/>
        <v>400000</v>
      </c>
      <c r="CF11" s="26">
        <f t="shared" si="10"/>
        <v>200000</v>
      </c>
      <c r="CG11" s="26">
        <f t="shared" si="11"/>
        <v>-200000</v>
      </c>
      <c r="CH11" s="30"/>
      <c r="CI11" s="30"/>
      <c r="CJ11" s="30"/>
      <c r="CK11" s="30"/>
    </row>
    <row r="12" spans="1:89" s="40" customFormat="1" ht="63.75">
      <c r="A12" s="8">
        <v>8</v>
      </c>
      <c r="B12" s="9" t="s">
        <v>90</v>
      </c>
      <c r="C12" s="10" t="s">
        <v>176</v>
      </c>
      <c r="D12" s="11" t="s">
        <v>174</v>
      </c>
      <c r="E12" s="60" t="s">
        <v>175</v>
      </c>
      <c r="F12" s="10" t="s">
        <v>177</v>
      </c>
      <c r="G12" s="12" t="s">
        <v>178</v>
      </c>
      <c r="H12" s="10" t="s">
        <v>179</v>
      </c>
      <c r="I12" s="10" t="s">
        <v>180</v>
      </c>
      <c r="J12" s="13">
        <v>556312032</v>
      </c>
      <c r="K12" s="13">
        <v>556312050</v>
      </c>
      <c r="L12" s="13">
        <v>776661637</v>
      </c>
      <c r="M12" s="111"/>
      <c r="N12" s="111"/>
      <c r="O12" s="14" t="s">
        <v>181</v>
      </c>
      <c r="P12" s="10" t="s">
        <v>111</v>
      </c>
      <c r="Q12" s="15" t="s">
        <v>112</v>
      </c>
      <c r="R12" s="16" t="s">
        <v>182</v>
      </c>
      <c r="S12" s="10" t="str">
        <f t="shared" si="0"/>
        <v>Ing. František Vrchovecký</v>
      </c>
      <c r="T12" s="17" t="s">
        <v>114</v>
      </c>
      <c r="U12" s="17">
        <v>3228</v>
      </c>
      <c r="V12" s="17"/>
      <c r="W12" s="8" t="s">
        <v>116</v>
      </c>
      <c r="X12" s="8" t="s">
        <v>116</v>
      </c>
      <c r="Y12" s="8" t="s">
        <v>116</v>
      </c>
      <c r="Z12" s="8" t="s">
        <v>116</v>
      </c>
      <c r="AA12" s="8" t="s">
        <v>116</v>
      </c>
      <c r="AB12" s="8" t="s">
        <v>116</v>
      </c>
      <c r="AC12" s="18" t="s">
        <v>116</v>
      </c>
      <c r="AD12" s="19"/>
      <c r="AE12" s="8" t="s">
        <v>116</v>
      </c>
      <c r="AF12" s="8" t="s">
        <v>116</v>
      </c>
      <c r="AG12" s="8" t="s">
        <v>116</v>
      </c>
      <c r="AH12" s="8" t="s">
        <v>116</v>
      </c>
      <c r="AI12" s="8" t="s">
        <v>116</v>
      </c>
      <c r="AJ12" s="18" t="s">
        <v>116</v>
      </c>
      <c r="AK12" s="12">
        <v>8</v>
      </c>
      <c r="AL12" s="12">
        <v>0</v>
      </c>
      <c r="AM12" s="12">
        <v>1</v>
      </c>
      <c r="AN12" s="20">
        <f t="shared" si="1"/>
        <v>9</v>
      </c>
      <c r="AO12" s="21">
        <v>400</v>
      </c>
      <c r="AP12" s="21">
        <v>200</v>
      </c>
      <c r="AQ12" s="22">
        <v>200</v>
      </c>
      <c r="AR12" s="23">
        <f t="shared" si="2"/>
        <v>0.5</v>
      </c>
      <c r="AS12" s="23">
        <f t="shared" si="3"/>
        <v>0.5</v>
      </c>
      <c r="AT12" s="24">
        <f t="shared" si="4"/>
        <v>200</v>
      </c>
      <c r="AU12" s="25">
        <f t="shared" si="12"/>
        <v>2336</v>
      </c>
      <c r="AV12" s="25" t="s">
        <v>5</v>
      </c>
      <c r="AW12" s="57">
        <v>6341</v>
      </c>
      <c r="AX12" s="26">
        <f t="shared" si="13"/>
        <v>400000</v>
      </c>
      <c r="AY12" s="26">
        <f t="shared" si="14"/>
        <v>200000</v>
      </c>
      <c r="AZ12" s="64" t="s">
        <v>253</v>
      </c>
      <c r="BA12" s="26">
        <f t="shared" si="5"/>
        <v>100000</v>
      </c>
      <c r="BB12" s="64" t="s">
        <v>119</v>
      </c>
      <c r="BC12" s="10" t="s">
        <v>72</v>
      </c>
      <c r="BD12" s="66" t="s">
        <v>272</v>
      </c>
      <c r="BE12" s="69">
        <v>38443</v>
      </c>
      <c r="BF12" s="69">
        <v>38717</v>
      </c>
      <c r="BG12" s="69" t="s">
        <v>300</v>
      </c>
      <c r="BH12" s="8">
        <v>10582</v>
      </c>
      <c r="BI12" s="8"/>
      <c r="BJ12" s="27"/>
      <c r="BK12" s="28"/>
      <c r="BL12" s="28"/>
      <c r="BM12" s="28"/>
      <c r="BN12" s="29"/>
      <c r="BO12" s="30"/>
      <c r="BP12" s="30"/>
      <c r="BQ12" s="30"/>
      <c r="BR12" s="29"/>
      <c r="BS12" s="30"/>
      <c r="BT12" s="30"/>
      <c r="BU12" s="30"/>
      <c r="BV12" s="30"/>
      <c r="BW12" s="30"/>
      <c r="BX12" s="30"/>
      <c r="BY12" s="30"/>
      <c r="BZ12" s="30"/>
      <c r="CA12" s="26">
        <f t="shared" si="6"/>
        <v>400000</v>
      </c>
      <c r="CB12" s="26"/>
      <c r="CC12" s="26">
        <f t="shared" si="7"/>
        <v>200000</v>
      </c>
      <c r="CD12" s="26">
        <f t="shared" si="8"/>
        <v>0</v>
      </c>
      <c r="CE12" s="26">
        <f t="shared" si="9"/>
        <v>200000</v>
      </c>
      <c r="CF12" s="26">
        <f t="shared" si="10"/>
        <v>100000</v>
      </c>
      <c r="CG12" s="26">
        <f t="shared" si="11"/>
        <v>-100000</v>
      </c>
      <c r="CH12" s="30"/>
      <c r="CI12" s="30"/>
      <c r="CJ12" s="30"/>
      <c r="CK12" s="30"/>
    </row>
    <row r="13" spans="1:85" s="76" customFormat="1" ht="30" customHeight="1">
      <c r="A13" s="73">
        <v>9</v>
      </c>
      <c r="B13" s="113" t="s">
        <v>296</v>
      </c>
      <c r="C13" s="114" t="s">
        <v>286</v>
      </c>
      <c r="D13" s="115" t="s">
        <v>287</v>
      </c>
      <c r="E13" s="116" t="s">
        <v>124</v>
      </c>
      <c r="F13" s="114" t="s">
        <v>288</v>
      </c>
      <c r="G13" s="117" t="s">
        <v>289</v>
      </c>
      <c r="H13" s="114" t="s">
        <v>290</v>
      </c>
      <c r="I13" s="114" t="s">
        <v>291</v>
      </c>
      <c r="J13" s="118">
        <v>554644108</v>
      </c>
      <c r="K13" s="118">
        <v>554644047</v>
      </c>
      <c r="L13" s="118">
        <v>604826858</v>
      </c>
      <c r="M13" s="119" t="s">
        <v>292</v>
      </c>
      <c r="N13" s="119"/>
      <c r="O13" s="109" t="s">
        <v>293</v>
      </c>
      <c r="P13" s="114" t="s">
        <v>171</v>
      </c>
      <c r="Q13" s="120" t="s">
        <v>172</v>
      </c>
      <c r="R13" s="121" t="s">
        <v>294</v>
      </c>
      <c r="S13" s="114" t="str">
        <f>I13</f>
        <v>Mgr. Pavel Šprinz</v>
      </c>
      <c r="T13" s="122" t="s">
        <v>295</v>
      </c>
      <c r="U13" s="122"/>
      <c r="V13" s="122">
        <v>2</v>
      </c>
      <c r="W13" s="123" t="s">
        <v>116</v>
      </c>
      <c r="X13" s="123" t="s">
        <v>116</v>
      </c>
      <c r="Y13" s="123" t="s">
        <v>116</v>
      </c>
      <c r="Z13" s="123" t="s">
        <v>116</v>
      </c>
      <c r="AA13" s="123" t="s">
        <v>116</v>
      </c>
      <c r="AB13" s="124" t="s">
        <v>116</v>
      </c>
      <c r="AC13" s="113" t="s">
        <v>116</v>
      </c>
      <c r="AD13" s="125"/>
      <c r="AE13" s="125" t="s">
        <v>116</v>
      </c>
      <c r="AF13" s="123" t="s">
        <v>116</v>
      </c>
      <c r="AG13" s="123" t="s">
        <v>116</v>
      </c>
      <c r="AH13" s="123" t="s">
        <v>116</v>
      </c>
      <c r="AI13" s="123" t="s">
        <v>116</v>
      </c>
      <c r="AJ13" s="113" t="s">
        <v>116</v>
      </c>
      <c r="AK13" s="126">
        <v>5</v>
      </c>
      <c r="AL13" s="126">
        <v>0</v>
      </c>
      <c r="AM13" s="126">
        <v>3</v>
      </c>
      <c r="AN13" s="127">
        <f>SUM(AK13:AM13)</f>
        <v>8</v>
      </c>
      <c r="AO13" s="128">
        <v>150</v>
      </c>
      <c r="AP13" s="128">
        <v>105</v>
      </c>
      <c r="AQ13" s="128">
        <v>45</v>
      </c>
      <c r="AR13" s="129">
        <f>(AP13/AO13)</f>
        <v>0.7</v>
      </c>
      <c r="AS13" s="129">
        <f>AQ13/AO13</f>
        <v>0.3</v>
      </c>
      <c r="AT13" s="130">
        <f>AP13</f>
        <v>105</v>
      </c>
      <c r="AU13" s="25">
        <f t="shared" si="12"/>
        <v>2441</v>
      </c>
      <c r="AV13" s="126" t="s">
        <v>6</v>
      </c>
      <c r="AW13" s="131">
        <v>5329</v>
      </c>
      <c r="AX13" s="132">
        <f>AO13*1000</f>
        <v>150000</v>
      </c>
      <c r="AY13" s="132">
        <f>AP13*1000</f>
        <v>105000</v>
      </c>
      <c r="AZ13" s="133" t="s">
        <v>297</v>
      </c>
      <c r="BA13" s="132">
        <f>AY13/2</f>
        <v>52500</v>
      </c>
      <c r="BB13" s="134" t="s">
        <v>256</v>
      </c>
      <c r="BC13" s="10" t="s">
        <v>263</v>
      </c>
      <c r="BD13" s="135" t="s">
        <v>298</v>
      </c>
      <c r="BE13" s="136">
        <v>38443</v>
      </c>
      <c r="BF13" s="136">
        <v>38717</v>
      </c>
      <c r="BG13" s="69" t="s">
        <v>300</v>
      </c>
      <c r="BH13" s="74">
        <v>10711</v>
      </c>
      <c r="CA13" s="75">
        <f>AO13*1000</f>
        <v>150000</v>
      </c>
      <c r="CB13" s="77"/>
      <c r="CC13" s="75">
        <f t="shared" si="7"/>
        <v>105000</v>
      </c>
      <c r="CD13" s="75">
        <f t="shared" si="8"/>
        <v>0</v>
      </c>
      <c r="CE13" s="75">
        <f>CC13-CD13</f>
        <v>105000</v>
      </c>
      <c r="CF13" s="75">
        <f>(AT13*1000)/2</f>
        <v>52500</v>
      </c>
      <c r="CG13" s="75">
        <f>CD13-CF13</f>
        <v>-52500</v>
      </c>
    </row>
    <row r="14" spans="1:89" s="40" customFormat="1" ht="51">
      <c r="A14" s="8">
        <v>10</v>
      </c>
      <c r="B14" s="9" t="s">
        <v>121</v>
      </c>
      <c r="C14" s="10" t="s">
        <v>242</v>
      </c>
      <c r="D14" s="11" t="s">
        <v>247</v>
      </c>
      <c r="E14" s="60" t="s">
        <v>103</v>
      </c>
      <c r="F14" s="10" t="s">
        <v>243</v>
      </c>
      <c r="G14" s="12" t="s">
        <v>248</v>
      </c>
      <c r="H14" s="10" t="s">
        <v>241</v>
      </c>
      <c r="I14" s="10" t="s">
        <v>244</v>
      </c>
      <c r="J14" s="13">
        <v>553668314</v>
      </c>
      <c r="K14" s="13">
        <v>553668314</v>
      </c>
      <c r="L14" s="13">
        <v>724182954</v>
      </c>
      <c r="M14" s="111"/>
      <c r="N14" s="111"/>
      <c r="O14" s="14" t="s">
        <v>245</v>
      </c>
      <c r="P14" s="10" t="s">
        <v>171</v>
      </c>
      <c r="Q14" s="15" t="s">
        <v>172</v>
      </c>
      <c r="R14" s="16" t="s">
        <v>246</v>
      </c>
      <c r="S14" s="10" t="str">
        <f t="shared" si="0"/>
        <v>Vojtěch Brhel</v>
      </c>
      <c r="T14" s="17" t="s">
        <v>114</v>
      </c>
      <c r="U14" s="17">
        <v>178</v>
      </c>
      <c r="V14" s="17"/>
      <c r="W14" s="8" t="s">
        <v>116</v>
      </c>
      <c r="X14" s="8" t="s">
        <v>116</v>
      </c>
      <c r="Y14" s="8" t="s">
        <v>116</v>
      </c>
      <c r="Z14" s="8" t="s">
        <v>116</v>
      </c>
      <c r="AA14" s="8" t="s">
        <v>116</v>
      </c>
      <c r="AB14" s="8" t="s">
        <v>116</v>
      </c>
      <c r="AC14" s="18" t="s">
        <v>116</v>
      </c>
      <c r="AD14" s="19"/>
      <c r="AE14" s="8" t="s">
        <v>116</v>
      </c>
      <c r="AF14" s="8" t="s">
        <v>116</v>
      </c>
      <c r="AG14" s="8" t="s">
        <v>116</v>
      </c>
      <c r="AH14" s="8" t="s">
        <v>116</v>
      </c>
      <c r="AI14" s="8" t="s">
        <v>116</v>
      </c>
      <c r="AJ14" s="18" t="s">
        <v>116</v>
      </c>
      <c r="AK14" s="12">
        <v>5</v>
      </c>
      <c r="AL14" s="12">
        <v>0</v>
      </c>
      <c r="AM14" s="12">
        <v>0</v>
      </c>
      <c r="AN14" s="20">
        <f t="shared" si="1"/>
        <v>5</v>
      </c>
      <c r="AO14" s="21">
        <v>410</v>
      </c>
      <c r="AP14" s="21">
        <v>200</v>
      </c>
      <c r="AQ14" s="22">
        <v>210</v>
      </c>
      <c r="AR14" s="23">
        <f t="shared" si="2"/>
        <v>0.4878048780487805</v>
      </c>
      <c r="AS14" s="23">
        <f>AQ14/AO14</f>
        <v>0.5121951219512195</v>
      </c>
      <c r="AT14" s="24">
        <f>AP14</f>
        <v>200</v>
      </c>
      <c r="AU14" s="25">
        <f t="shared" si="12"/>
        <v>2641</v>
      </c>
      <c r="AV14" s="25" t="s">
        <v>5</v>
      </c>
      <c r="AW14" s="57">
        <v>6341</v>
      </c>
      <c r="AX14" s="26">
        <f t="shared" si="13"/>
        <v>410000</v>
      </c>
      <c r="AY14" s="26">
        <f t="shared" si="14"/>
        <v>200000</v>
      </c>
      <c r="AZ14" s="64" t="s">
        <v>253</v>
      </c>
      <c r="BA14" s="26">
        <f t="shared" si="5"/>
        <v>100000</v>
      </c>
      <c r="BB14" s="64" t="s">
        <v>258</v>
      </c>
      <c r="BC14" s="10" t="s">
        <v>72</v>
      </c>
      <c r="BD14" s="66" t="s">
        <v>273</v>
      </c>
      <c r="BE14" s="69">
        <v>38412</v>
      </c>
      <c r="BF14" s="69">
        <v>38595</v>
      </c>
      <c r="BG14" s="69" t="s">
        <v>300</v>
      </c>
      <c r="BH14" s="8">
        <v>10551</v>
      </c>
      <c r="BI14" s="8"/>
      <c r="BJ14" s="27"/>
      <c r="BK14" s="28"/>
      <c r="BL14" s="28"/>
      <c r="BM14" s="28"/>
      <c r="BN14" s="29"/>
      <c r="BO14" s="30"/>
      <c r="BP14" s="30"/>
      <c r="BQ14" s="30"/>
      <c r="BR14" s="29"/>
      <c r="BS14" s="30"/>
      <c r="BT14" s="30"/>
      <c r="BU14" s="30"/>
      <c r="BV14" s="30"/>
      <c r="BW14" s="30"/>
      <c r="BX14" s="30"/>
      <c r="BY14" s="30"/>
      <c r="BZ14" s="30"/>
      <c r="CA14" s="26">
        <f t="shared" si="6"/>
        <v>410000</v>
      </c>
      <c r="CB14" s="26"/>
      <c r="CC14" s="26">
        <f t="shared" si="7"/>
        <v>200000</v>
      </c>
      <c r="CD14" s="26">
        <f t="shared" si="8"/>
        <v>0</v>
      </c>
      <c r="CE14" s="26">
        <f>CC14-CD14</f>
        <v>200000</v>
      </c>
      <c r="CF14" s="26">
        <f>(AT14*1000)/2</f>
        <v>100000</v>
      </c>
      <c r="CG14" s="26">
        <f>CD14-CF14</f>
        <v>-100000</v>
      </c>
      <c r="CH14" s="30"/>
      <c r="CI14" s="30"/>
      <c r="CJ14" s="30"/>
      <c r="CK14" s="30"/>
    </row>
    <row r="15" spans="1:89" s="40" customFormat="1" ht="50.25" customHeight="1">
      <c r="A15" s="8">
        <v>11</v>
      </c>
      <c r="B15" s="9" t="s">
        <v>122</v>
      </c>
      <c r="C15" s="10" t="s">
        <v>249</v>
      </c>
      <c r="D15" s="11" t="s">
        <v>247</v>
      </c>
      <c r="E15" s="60" t="s">
        <v>103</v>
      </c>
      <c r="F15" s="10" t="s">
        <v>243</v>
      </c>
      <c r="G15" s="12" t="s">
        <v>248</v>
      </c>
      <c r="H15" s="10" t="s">
        <v>241</v>
      </c>
      <c r="I15" s="10" t="s">
        <v>244</v>
      </c>
      <c r="J15" s="13">
        <v>553668314</v>
      </c>
      <c r="K15" s="13">
        <v>553668314</v>
      </c>
      <c r="L15" s="13">
        <v>724182954</v>
      </c>
      <c r="M15" s="111"/>
      <c r="N15" s="111"/>
      <c r="O15" s="14" t="s">
        <v>245</v>
      </c>
      <c r="P15" s="10" t="s">
        <v>171</v>
      </c>
      <c r="Q15" s="15" t="s">
        <v>172</v>
      </c>
      <c r="R15" s="16" t="s">
        <v>246</v>
      </c>
      <c r="S15" s="10" t="str">
        <f t="shared" si="0"/>
        <v>Vojtěch Brhel</v>
      </c>
      <c r="T15" s="17" t="s">
        <v>114</v>
      </c>
      <c r="U15" s="17">
        <v>178</v>
      </c>
      <c r="V15" s="17"/>
      <c r="W15" s="8" t="s">
        <v>116</v>
      </c>
      <c r="X15" s="8" t="s">
        <v>116</v>
      </c>
      <c r="Y15" s="8" t="s">
        <v>116</v>
      </c>
      <c r="Z15" s="8" t="s">
        <v>116</v>
      </c>
      <c r="AA15" s="8" t="s">
        <v>116</v>
      </c>
      <c r="AB15" s="8" t="s">
        <v>116</v>
      </c>
      <c r="AC15" s="18" t="s">
        <v>116</v>
      </c>
      <c r="AD15" s="19"/>
      <c r="AE15" s="8" t="s">
        <v>116</v>
      </c>
      <c r="AF15" s="8" t="s">
        <v>116</v>
      </c>
      <c r="AG15" s="8" t="s">
        <v>116</v>
      </c>
      <c r="AH15" s="8" t="s">
        <v>116</v>
      </c>
      <c r="AI15" s="8" t="s">
        <v>116</v>
      </c>
      <c r="AJ15" s="18" t="s">
        <v>116</v>
      </c>
      <c r="AK15" s="12">
        <v>5</v>
      </c>
      <c r="AL15" s="12">
        <v>0</v>
      </c>
      <c r="AM15" s="12">
        <v>0</v>
      </c>
      <c r="AN15" s="20">
        <f t="shared" si="1"/>
        <v>5</v>
      </c>
      <c r="AO15" s="21">
        <v>380</v>
      </c>
      <c r="AP15" s="21">
        <v>190</v>
      </c>
      <c r="AQ15" s="22">
        <v>190</v>
      </c>
      <c r="AR15" s="23">
        <f t="shared" si="2"/>
        <v>0.5</v>
      </c>
      <c r="AS15" s="23">
        <f>AQ15/AO15</f>
        <v>0.5</v>
      </c>
      <c r="AT15" s="24">
        <f>AP15</f>
        <v>190</v>
      </c>
      <c r="AU15" s="25">
        <f t="shared" si="12"/>
        <v>2831</v>
      </c>
      <c r="AV15" s="25" t="s">
        <v>5</v>
      </c>
      <c r="AW15" s="57">
        <v>6341</v>
      </c>
      <c r="AX15" s="26">
        <f t="shared" si="13"/>
        <v>380000</v>
      </c>
      <c r="AY15" s="26">
        <f t="shared" si="14"/>
        <v>190000</v>
      </c>
      <c r="AZ15" s="64" t="s">
        <v>281</v>
      </c>
      <c r="BA15" s="26">
        <f t="shared" si="5"/>
        <v>95000</v>
      </c>
      <c r="BB15" s="64" t="s">
        <v>257</v>
      </c>
      <c r="BC15" s="10" t="s">
        <v>72</v>
      </c>
      <c r="BD15" s="66" t="s">
        <v>273</v>
      </c>
      <c r="BE15" s="69">
        <v>38504</v>
      </c>
      <c r="BF15" s="69">
        <v>38717</v>
      </c>
      <c r="BG15" s="69" t="s">
        <v>300</v>
      </c>
      <c r="BH15" s="8">
        <v>10551</v>
      </c>
      <c r="BI15" s="8"/>
      <c r="BJ15" s="27"/>
      <c r="BK15" s="28"/>
      <c r="BL15" s="28"/>
      <c r="BM15" s="28"/>
      <c r="BN15" s="29"/>
      <c r="BO15" s="30"/>
      <c r="BP15" s="30"/>
      <c r="BQ15" s="30"/>
      <c r="BR15" s="29"/>
      <c r="BS15" s="30"/>
      <c r="BT15" s="30"/>
      <c r="BU15" s="30"/>
      <c r="BV15" s="30"/>
      <c r="BW15" s="30"/>
      <c r="BX15" s="30"/>
      <c r="BY15" s="30"/>
      <c r="BZ15" s="30"/>
      <c r="CA15" s="26">
        <f t="shared" si="6"/>
        <v>380000</v>
      </c>
      <c r="CB15" s="26"/>
      <c r="CC15" s="26">
        <f t="shared" si="7"/>
        <v>190000</v>
      </c>
      <c r="CD15" s="26">
        <f t="shared" si="8"/>
        <v>0</v>
      </c>
      <c r="CE15" s="26">
        <f>CC15-CD15</f>
        <v>190000</v>
      </c>
      <c r="CF15" s="26">
        <f>(AT15*1000)/2</f>
        <v>95000</v>
      </c>
      <c r="CG15" s="26">
        <f>CD15-CF15</f>
        <v>-95000</v>
      </c>
      <c r="CH15" s="30"/>
      <c r="CI15" s="30"/>
      <c r="CJ15" s="30"/>
      <c r="CK15" s="30"/>
    </row>
    <row r="16" spans="1:89" s="40" customFormat="1" ht="50.25" customHeight="1">
      <c r="A16" s="8">
        <v>12</v>
      </c>
      <c r="B16" s="9" t="s">
        <v>96</v>
      </c>
      <c r="C16" s="10" t="s">
        <v>234</v>
      </c>
      <c r="D16" s="11" t="s">
        <v>232</v>
      </c>
      <c r="E16" s="60" t="s">
        <v>103</v>
      </c>
      <c r="F16" s="10" t="s">
        <v>235</v>
      </c>
      <c r="G16" s="12" t="s">
        <v>236</v>
      </c>
      <c r="H16" s="10" t="s">
        <v>233</v>
      </c>
      <c r="I16" s="10" t="s">
        <v>237</v>
      </c>
      <c r="J16" s="13">
        <v>554751452</v>
      </c>
      <c r="K16" s="13">
        <v>554751452</v>
      </c>
      <c r="L16" s="13">
        <v>605170912</v>
      </c>
      <c r="M16" s="111" t="s">
        <v>238</v>
      </c>
      <c r="N16" s="111"/>
      <c r="O16" s="14" t="s">
        <v>239</v>
      </c>
      <c r="P16" s="10" t="s">
        <v>171</v>
      </c>
      <c r="Q16" s="15" t="s">
        <v>172</v>
      </c>
      <c r="R16" s="16" t="s">
        <v>240</v>
      </c>
      <c r="S16" s="10" t="str">
        <f t="shared" si="0"/>
        <v>Ing. Dana Selingerová</v>
      </c>
      <c r="T16" s="17" t="s">
        <v>193</v>
      </c>
      <c r="U16" s="17">
        <v>341</v>
      </c>
      <c r="V16" s="17"/>
      <c r="W16" s="8" t="s">
        <v>116</v>
      </c>
      <c r="X16" s="8" t="s">
        <v>116</v>
      </c>
      <c r="Y16" s="8" t="s">
        <v>116</v>
      </c>
      <c r="Z16" s="8" t="s">
        <v>116</v>
      </c>
      <c r="AA16" s="8" t="s">
        <v>116</v>
      </c>
      <c r="AB16" s="8" t="s">
        <v>116</v>
      </c>
      <c r="AC16" s="18" t="s">
        <v>116</v>
      </c>
      <c r="AD16" s="19"/>
      <c r="AE16" s="8" t="s">
        <v>116</v>
      </c>
      <c r="AF16" s="8" t="s">
        <v>116</v>
      </c>
      <c r="AG16" s="8" t="s">
        <v>116</v>
      </c>
      <c r="AH16" s="8" t="s">
        <v>116</v>
      </c>
      <c r="AI16" s="8" t="s">
        <v>116</v>
      </c>
      <c r="AJ16" s="18" t="s">
        <v>116</v>
      </c>
      <c r="AK16" s="12">
        <v>5</v>
      </c>
      <c r="AL16" s="12">
        <v>0</v>
      </c>
      <c r="AM16" s="12">
        <v>0</v>
      </c>
      <c r="AN16" s="20">
        <f t="shared" si="1"/>
        <v>5</v>
      </c>
      <c r="AO16" s="21">
        <v>210</v>
      </c>
      <c r="AP16" s="21">
        <v>105</v>
      </c>
      <c r="AQ16" s="22">
        <v>105</v>
      </c>
      <c r="AR16" s="23">
        <f t="shared" si="2"/>
        <v>0.5</v>
      </c>
      <c r="AS16" s="23">
        <f>AQ16/AO16</f>
        <v>0.5</v>
      </c>
      <c r="AT16" s="24">
        <f>AP16</f>
        <v>105</v>
      </c>
      <c r="AU16" s="25">
        <f t="shared" si="12"/>
        <v>2936</v>
      </c>
      <c r="AV16" s="25" t="s">
        <v>5</v>
      </c>
      <c r="AW16" s="57">
        <v>6341</v>
      </c>
      <c r="AX16" s="26">
        <f t="shared" si="13"/>
        <v>210000</v>
      </c>
      <c r="AY16" s="26">
        <f t="shared" si="14"/>
        <v>105000</v>
      </c>
      <c r="AZ16" s="64" t="s">
        <v>262</v>
      </c>
      <c r="BA16" s="26">
        <f t="shared" si="5"/>
        <v>52500</v>
      </c>
      <c r="BB16" s="64" t="s">
        <v>256</v>
      </c>
      <c r="BC16" s="10" t="s">
        <v>266</v>
      </c>
      <c r="BD16" s="66" t="s">
        <v>274</v>
      </c>
      <c r="BE16" s="69">
        <v>38534</v>
      </c>
      <c r="BF16" s="69">
        <v>38625</v>
      </c>
      <c r="BG16" s="69" t="s">
        <v>300</v>
      </c>
      <c r="BH16" s="8">
        <v>10193</v>
      </c>
      <c r="BI16" s="8"/>
      <c r="BJ16" s="27"/>
      <c r="BK16" s="28"/>
      <c r="BL16" s="28"/>
      <c r="BM16" s="28"/>
      <c r="BN16" s="29"/>
      <c r="BO16" s="30"/>
      <c r="BP16" s="30"/>
      <c r="BQ16" s="30"/>
      <c r="BR16" s="29"/>
      <c r="BS16" s="30"/>
      <c r="BT16" s="30"/>
      <c r="BU16" s="30"/>
      <c r="BV16" s="30"/>
      <c r="BW16" s="30"/>
      <c r="BX16" s="30"/>
      <c r="BY16" s="30"/>
      <c r="BZ16" s="30"/>
      <c r="CA16" s="26">
        <f t="shared" si="6"/>
        <v>210000</v>
      </c>
      <c r="CB16" s="26"/>
      <c r="CC16" s="26">
        <f t="shared" si="7"/>
        <v>105000</v>
      </c>
      <c r="CD16" s="26">
        <f t="shared" si="8"/>
        <v>0</v>
      </c>
      <c r="CE16" s="26">
        <f>CC16-CD16</f>
        <v>105000</v>
      </c>
      <c r="CF16" s="26">
        <f>(AT16*1000)/2</f>
        <v>52500</v>
      </c>
      <c r="CG16" s="26">
        <f>CD16-CF16</f>
        <v>-52500</v>
      </c>
      <c r="CH16" s="30"/>
      <c r="CI16" s="30"/>
      <c r="CJ16" s="30"/>
      <c r="CK16" s="30"/>
    </row>
    <row r="17" spans="1:89" s="40" customFormat="1" ht="38.25" customHeight="1">
      <c r="A17" s="8">
        <v>13</v>
      </c>
      <c r="B17" s="9" t="s">
        <v>92</v>
      </c>
      <c r="C17" s="10" t="s">
        <v>198</v>
      </c>
      <c r="D17" s="11" t="s">
        <v>194</v>
      </c>
      <c r="E17" s="60" t="s">
        <v>103</v>
      </c>
      <c r="F17" s="10" t="s">
        <v>195</v>
      </c>
      <c r="G17" s="12" t="s">
        <v>196</v>
      </c>
      <c r="H17" s="10" t="s">
        <v>197</v>
      </c>
      <c r="I17" s="10" t="s">
        <v>199</v>
      </c>
      <c r="J17" s="13">
        <v>558357411</v>
      </c>
      <c r="K17" s="13">
        <v>558357411</v>
      </c>
      <c r="L17" s="13">
        <v>602868645</v>
      </c>
      <c r="M17" s="111" t="s">
        <v>200</v>
      </c>
      <c r="N17" s="111" t="s">
        <v>201</v>
      </c>
      <c r="O17" s="14" t="s">
        <v>202</v>
      </c>
      <c r="P17" s="10" t="s">
        <v>111</v>
      </c>
      <c r="Q17" s="15" t="s">
        <v>112</v>
      </c>
      <c r="R17" s="16" t="s">
        <v>203</v>
      </c>
      <c r="S17" s="10" t="str">
        <f t="shared" si="0"/>
        <v>Renata Pavlínová</v>
      </c>
      <c r="T17" s="17" t="s">
        <v>193</v>
      </c>
      <c r="U17" s="17">
        <v>862</v>
      </c>
      <c r="V17" s="17"/>
      <c r="W17" s="8" t="s">
        <v>116</v>
      </c>
      <c r="X17" s="8" t="s">
        <v>116</v>
      </c>
      <c r="Y17" s="8" t="s">
        <v>116</v>
      </c>
      <c r="Z17" s="8" t="s">
        <v>116</v>
      </c>
      <c r="AA17" s="8" t="s">
        <v>116</v>
      </c>
      <c r="AB17" s="8" t="s">
        <v>116</v>
      </c>
      <c r="AC17" s="18" t="s">
        <v>116</v>
      </c>
      <c r="AD17" s="19"/>
      <c r="AE17" s="8" t="s">
        <v>116</v>
      </c>
      <c r="AF17" s="8" t="s">
        <v>116</v>
      </c>
      <c r="AG17" s="8" t="s">
        <v>116</v>
      </c>
      <c r="AH17" s="8" t="s">
        <v>116</v>
      </c>
      <c r="AI17" s="8" t="s">
        <v>116</v>
      </c>
      <c r="AJ17" s="18" t="s">
        <v>116</v>
      </c>
      <c r="AK17" s="12">
        <v>5</v>
      </c>
      <c r="AL17" s="12">
        <v>0</v>
      </c>
      <c r="AM17" s="12">
        <v>0</v>
      </c>
      <c r="AN17" s="20">
        <f t="shared" si="1"/>
        <v>5</v>
      </c>
      <c r="AO17" s="21">
        <v>200</v>
      </c>
      <c r="AP17" s="21">
        <v>100</v>
      </c>
      <c r="AQ17" s="22">
        <v>100</v>
      </c>
      <c r="AR17" s="23">
        <f t="shared" si="2"/>
        <v>0.5</v>
      </c>
      <c r="AS17" s="23">
        <f t="shared" si="3"/>
        <v>0.5</v>
      </c>
      <c r="AT17" s="24">
        <f t="shared" si="4"/>
        <v>100</v>
      </c>
      <c r="AU17" s="25">
        <f t="shared" si="12"/>
        <v>3036</v>
      </c>
      <c r="AV17" s="25" t="s">
        <v>5</v>
      </c>
      <c r="AW17" s="57">
        <v>6341</v>
      </c>
      <c r="AX17" s="26">
        <f t="shared" si="13"/>
        <v>200000</v>
      </c>
      <c r="AY17" s="26">
        <f t="shared" si="14"/>
        <v>100000</v>
      </c>
      <c r="AZ17" s="64" t="s">
        <v>119</v>
      </c>
      <c r="BA17" s="26">
        <f t="shared" si="5"/>
        <v>50000</v>
      </c>
      <c r="BB17" s="64" t="s">
        <v>118</v>
      </c>
      <c r="BC17" s="10" t="s">
        <v>266</v>
      </c>
      <c r="BD17" s="66" t="s">
        <v>275</v>
      </c>
      <c r="BE17" s="69">
        <v>38504</v>
      </c>
      <c r="BF17" s="69">
        <v>38929</v>
      </c>
      <c r="BG17" s="69" t="s">
        <v>301</v>
      </c>
      <c r="BH17" s="8">
        <v>10253</v>
      </c>
      <c r="BI17" s="8"/>
      <c r="BJ17" s="27"/>
      <c r="BK17" s="28"/>
      <c r="BL17" s="28"/>
      <c r="BM17" s="28"/>
      <c r="BN17" s="29"/>
      <c r="BO17" s="30"/>
      <c r="BP17" s="30"/>
      <c r="BQ17" s="30"/>
      <c r="BR17" s="29"/>
      <c r="BS17" s="30"/>
      <c r="BT17" s="30"/>
      <c r="BU17" s="30"/>
      <c r="BV17" s="30"/>
      <c r="BW17" s="30"/>
      <c r="BX17" s="30"/>
      <c r="BY17" s="30"/>
      <c r="BZ17" s="30"/>
      <c r="CA17" s="26">
        <f t="shared" si="6"/>
        <v>200000</v>
      </c>
      <c r="CB17" s="26"/>
      <c r="CC17" s="26">
        <f t="shared" si="7"/>
        <v>100000</v>
      </c>
      <c r="CD17" s="26">
        <f t="shared" si="8"/>
        <v>0</v>
      </c>
      <c r="CE17" s="26">
        <f t="shared" si="9"/>
        <v>100000</v>
      </c>
      <c r="CF17" s="26">
        <f t="shared" si="10"/>
        <v>50000</v>
      </c>
      <c r="CG17" s="26">
        <f t="shared" si="11"/>
        <v>-50000</v>
      </c>
      <c r="CH17" s="30"/>
      <c r="CI17" s="30"/>
      <c r="CJ17" s="30"/>
      <c r="CK17" s="30"/>
    </row>
    <row r="18" spans="1:89" s="40" customFormat="1" ht="51">
      <c r="A18" s="8">
        <v>14</v>
      </c>
      <c r="B18" s="9" t="s">
        <v>94</v>
      </c>
      <c r="C18" s="10" t="s">
        <v>213</v>
      </c>
      <c r="D18" s="11" t="s">
        <v>212</v>
      </c>
      <c r="E18" s="60" t="s">
        <v>103</v>
      </c>
      <c r="F18" s="10" t="s">
        <v>214</v>
      </c>
      <c r="G18" s="12" t="s">
        <v>215</v>
      </c>
      <c r="H18" s="10" t="s">
        <v>216</v>
      </c>
      <c r="I18" s="10" t="s">
        <v>217</v>
      </c>
      <c r="J18" s="13">
        <v>556427021</v>
      </c>
      <c r="K18" s="13">
        <v>556427021</v>
      </c>
      <c r="L18" s="13">
        <v>604246214</v>
      </c>
      <c r="M18" s="111" t="s">
        <v>218</v>
      </c>
      <c r="N18" s="111" t="s">
        <v>219</v>
      </c>
      <c r="O18" s="14" t="s">
        <v>220</v>
      </c>
      <c r="P18" s="10" t="s">
        <v>171</v>
      </c>
      <c r="Q18" s="15" t="s">
        <v>172</v>
      </c>
      <c r="R18" s="16" t="s">
        <v>221</v>
      </c>
      <c r="S18" s="10" t="str">
        <f t="shared" si="0"/>
        <v>Luděk Míček</v>
      </c>
      <c r="T18" s="17" t="s">
        <v>114</v>
      </c>
      <c r="U18" s="17">
        <v>694</v>
      </c>
      <c r="V18" s="17"/>
      <c r="W18" s="8" t="s">
        <v>116</v>
      </c>
      <c r="X18" s="8" t="s">
        <v>116</v>
      </c>
      <c r="Y18" s="8" t="s">
        <v>116</v>
      </c>
      <c r="Z18" s="8" t="s">
        <v>116</v>
      </c>
      <c r="AA18" s="8" t="s">
        <v>116</v>
      </c>
      <c r="AB18" s="8" t="s">
        <v>116</v>
      </c>
      <c r="AC18" s="18" t="s">
        <v>116</v>
      </c>
      <c r="AD18" s="19"/>
      <c r="AE18" s="8" t="s">
        <v>116</v>
      </c>
      <c r="AF18" s="8" t="s">
        <v>116</v>
      </c>
      <c r="AG18" s="8" t="s">
        <v>116</v>
      </c>
      <c r="AH18" s="8" t="s">
        <v>116</v>
      </c>
      <c r="AI18" s="8" t="s">
        <v>116</v>
      </c>
      <c r="AJ18" s="18" t="s">
        <v>116</v>
      </c>
      <c r="AK18" s="12">
        <v>3</v>
      </c>
      <c r="AL18" s="12">
        <v>0</v>
      </c>
      <c r="AM18" s="12">
        <v>1</v>
      </c>
      <c r="AN18" s="20">
        <f t="shared" si="1"/>
        <v>4</v>
      </c>
      <c r="AO18" s="21">
        <v>240</v>
      </c>
      <c r="AP18" s="21">
        <v>120</v>
      </c>
      <c r="AQ18" s="22">
        <v>120</v>
      </c>
      <c r="AR18" s="23">
        <f t="shared" si="2"/>
        <v>0.5</v>
      </c>
      <c r="AS18" s="23">
        <f t="shared" si="3"/>
        <v>0.5</v>
      </c>
      <c r="AT18" s="24">
        <f t="shared" si="4"/>
        <v>120</v>
      </c>
      <c r="AU18" s="25">
        <f t="shared" si="12"/>
        <v>3156</v>
      </c>
      <c r="AV18" s="25" t="s">
        <v>5</v>
      </c>
      <c r="AW18" s="57">
        <v>6341</v>
      </c>
      <c r="AX18" s="26">
        <f aca="true" t="shared" si="15" ref="AX18:AY20">AO18*1000</f>
        <v>240000</v>
      </c>
      <c r="AY18" s="26">
        <f t="shared" si="15"/>
        <v>120000</v>
      </c>
      <c r="AZ18" s="64" t="s">
        <v>282</v>
      </c>
      <c r="BA18" s="26">
        <f t="shared" si="5"/>
        <v>60000</v>
      </c>
      <c r="BB18" s="64" t="s">
        <v>255</v>
      </c>
      <c r="BC18" s="10" t="s">
        <v>72</v>
      </c>
      <c r="BD18" s="66" t="s">
        <v>276</v>
      </c>
      <c r="BE18" s="69">
        <v>38473</v>
      </c>
      <c r="BF18" s="69">
        <v>38717</v>
      </c>
      <c r="BG18" s="69" t="s">
        <v>300</v>
      </c>
      <c r="BH18" s="8">
        <v>10407</v>
      </c>
      <c r="BI18" s="8"/>
      <c r="BJ18" s="27"/>
      <c r="BK18" s="28"/>
      <c r="BL18" s="28"/>
      <c r="BM18" s="28"/>
      <c r="BN18" s="29"/>
      <c r="BO18" s="30"/>
      <c r="BP18" s="30"/>
      <c r="BQ18" s="30"/>
      <c r="BR18" s="29"/>
      <c r="BS18" s="30"/>
      <c r="BT18" s="30"/>
      <c r="BU18" s="30"/>
      <c r="BV18" s="30"/>
      <c r="BW18" s="30"/>
      <c r="BX18" s="30"/>
      <c r="BY18" s="30"/>
      <c r="BZ18" s="30"/>
      <c r="CA18" s="26">
        <f t="shared" si="6"/>
        <v>240000</v>
      </c>
      <c r="CB18" s="26"/>
      <c r="CC18" s="26">
        <f t="shared" si="7"/>
        <v>120000</v>
      </c>
      <c r="CD18" s="26">
        <f t="shared" si="8"/>
        <v>0</v>
      </c>
      <c r="CE18" s="26">
        <f t="shared" si="9"/>
        <v>120000</v>
      </c>
      <c r="CF18" s="26">
        <f t="shared" si="10"/>
        <v>60000</v>
      </c>
      <c r="CG18" s="26">
        <f t="shared" si="11"/>
        <v>-60000</v>
      </c>
      <c r="CH18" s="30"/>
      <c r="CI18" s="30"/>
      <c r="CJ18" s="30"/>
      <c r="CK18" s="30"/>
    </row>
    <row r="19" spans="1:89" s="40" customFormat="1" ht="51">
      <c r="A19" s="8">
        <v>15</v>
      </c>
      <c r="B19" s="9" t="s">
        <v>84</v>
      </c>
      <c r="C19" s="10" t="s">
        <v>115</v>
      </c>
      <c r="D19" s="11" t="s">
        <v>102</v>
      </c>
      <c r="E19" s="60" t="s">
        <v>103</v>
      </c>
      <c r="F19" s="10" t="s">
        <v>104</v>
      </c>
      <c r="G19" s="12" t="s">
        <v>105</v>
      </c>
      <c r="H19" s="10" t="s">
        <v>106</v>
      </c>
      <c r="I19" s="10" t="s">
        <v>107</v>
      </c>
      <c r="J19" s="13">
        <v>558655108</v>
      </c>
      <c r="K19" s="13">
        <v>558605108</v>
      </c>
      <c r="L19" s="13">
        <v>724181698</v>
      </c>
      <c r="M19" s="111" t="s">
        <v>108</v>
      </c>
      <c r="N19" s="111" t="s">
        <v>109</v>
      </c>
      <c r="O19" s="14" t="s">
        <v>110</v>
      </c>
      <c r="P19" s="10" t="s">
        <v>111</v>
      </c>
      <c r="Q19" s="15" t="s">
        <v>112</v>
      </c>
      <c r="R19" s="16" t="s">
        <v>113</v>
      </c>
      <c r="S19" s="10" t="s">
        <v>107</v>
      </c>
      <c r="T19" s="17" t="s">
        <v>114</v>
      </c>
      <c r="U19" s="17">
        <v>1297</v>
      </c>
      <c r="V19" s="17"/>
      <c r="W19" s="8" t="s">
        <v>116</v>
      </c>
      <c r="X19" s="8" t="s">
        <v>116</v>
      </c>
      <c r="Y19" s="8" t="s">
        <v>116</v>
      </c>
      <c r="Z19" s="8" t="s">
        <v>116</v>
      </c>
      <c r="AA19" s="8" t="s">
        <v>116</v>
      </c>
      <c r="AB19" s="8" t="s">
        <v>116</v>
      </c>
      <c r="AC19" s="18" t="s">
        <v>116</v>
      </c>
      <c r="AD19" s="19"/>
      <c r="AE19" s="8" t="s">
        <v>116</v>
      </c>
      <c r="AF19" s="8" t="s">
        <v>116</v>
      </c>
      <c r="AG19" s="8" t="s">
        <v>116</v>
      </c>
      <c r="AH19" s="8" t="s">
        <v>116</v>
      </c>
      <c r="AI19" s="8" t="s">
        <v>116</v>
      </c>
      <c r="AJ19" s="18" t="s">
        <v>116</v>
      </c>
      <c r="AK19" s="12">
        <v>3</v>
      </c>
      <c r="AL19" s="12">
        <v>0</v>
      </c>
      <c r="AM19" s="12">
        <v>0</v>
      </c>
      <c r="AN19" s="20">
        <f>SUM(AK19:AM19)</f>
        <v>3</v>
      </c>
      <c r="AO19" s="21">
        <v>200</v>
      </c>
      <c r="AP19" s="21">
        <v>100</v>
      </c>
      <c r="AQ19" s="22">
        <f>AO19-AP19</f>
        <v>100</v>
      </c>
      <c r="AR19" s="23">
        <f>(AP19/AO19)</f>
        <v>0.5</v>
      </c>
      <c r="AS19" s="23">
        <f>AQ19/AO19</f>
        <v>0.5</v>
      </c>
      <c r="AT19" s="24">
        <f>AP19</f>
        <v>100</v>
      </c>
      <c r="AU19" s="25">
        <f t="shared" si="12"/>
        <v>3256</v>
      </c>
      <c r="AV19" s="25" t="s">
        <v>5</v>
      </c>
      <c r="AW19" s="57">
        <v>6341</v>
      </c>
      <c r="AX19" s="26">
        <f t="shared" si="15"/>
        <v>200000</v>
      </c>
      <c r="AY19" s="26">
        <f t="shared" si="15"/>
        <v>100000</v>
      </c>
      <c r="AZ19" s="64" t="s">
        <v>119</v>
      </c>
      <c r="BA19" s="26">
        <f>AY19/2</f>
        <v>50000</v>
      </c>
      <c r="BB19" s="64" t="s">
        <v>118</v>
      </c>
      <c r="BC19" s="10" t="s">
        <v>72</v>
      </c>
      <c r="BD19" s="66" t="s">
        <v>117</v>
      </c>
      <c r="BE19" s="69">
        <v>38473</v>
      </c>
      <c r="BF19" s="69">
        <v>38595</v>
      </c>
      <c r="BG19" s="69" t="s">
        <v>300</v>
      </c>
      <c r="BH19" s="8">
        <v>10232</v>
      </c>
      <c r="BI19" s="8"/>
      <c r="BJ19" s="27"/>
      <c r="BK19" s="28"/>
      <c r="BL19" s="28"/>
      <c r="BM19" s="28"/>
      <c r="BN19" s="29"/>
      <c r="BO19" s="30"/>
      <c r="BP19" s="30"/>
      <c r="BQ19" s="30"/>
      <c r="BR19" s="29"/>
      <c r="BS19" s="30"/>
      <c r="BT19" s="30"/>
      <c r="BU19" s="30"/>
      <c r="BV19" s="30"/>
      <c r="BW19" s="30"/>
      <c r="BX19" s="30"/>
      <c r="BY19" s="30"/>
      <c r="BZ19" s="30"/>
      <c r="CA19" s="26">
        <f>AO19*1000</f>
        <v>200000</v>
      </c>
      <c r="CB19" s="26"/>
      <c r="CC19" s="26">
        <f t="shared" si="7"/>
        <v>100000</v>
      </c>
      <c r="CD19" s="26">
        <f t="shared" si="8"/>
        <v>0</v>
      </c>
      <c r="CE19" s="26">
        <f>CC19-CD19</f>
        <v>100000</v>
      </c>
      <c r="CF19" s="26">
        <f>(AT19*1000)/2</f>
        <v>50000</v>
      </c>
      <c r="CG19" s="26">
        <f>CD19-CF19</f>
        <v>-50000</v>
      </c>
      <c r="CH19" s="30"/>
      <c r="CI19" s="30"/>
      <c r="CJ19" s="30"/>
      <c r="CK19" s="30"/>
    </row>
    <row r="20" spans="1:89" s="40" customFormat="1" ht="51.75" thickBot="1">
      <c r="A20" s="8">
        <v>16</v>
      </c>
      <c r="B20" s="9" t="s">
        <v>91</v>
      </c>
      <c r="C20" s="10" t="s">
        <v>184</v>
      </c>
      <c r="D20" s="11" t="s">
        <v>183</v>
      </c>
      <c r="E20" s="60" t="s">
        <v>103</v>
      </c>
      <c r="F20" s="10" t="s">
        <v>185</v>
      </c>
      <c r="G20" s="12" t="s">
        <v>186</v>
      </c>
      <c r="H20" s="10" t="s">
        <v>187</v>
      </c>
      <c r="I20" s="10" t="s">
        <v>188</v>
      </c>
      <c r="J20" s="13">
        <v>558686255</v>
      </c>
      <c r="K20" s="13">
        <v>558686255</v>
      </c>
      <c r="L20" s="13">
        <v>737025873</v>
      </c>
      <c r="M20" s="111" t="s">
        <v>189</v>
      </c>
      <c r="N20" s="111" t="s">
        <v>190</v>
      </c>
      <c r="O20" s="14" t="s">
        <v>191</v>
      </c>
      <c r="P20" s="10" t="s">
        <v>171</v>
      </c>
      <c r="Q20" s="15" t="s">
        <v>172</v>
      </c>
      <c r="R20" s="16" t="s">
        <v>192</v>
      </c>
      <c r="S20" s="10" t="str">
        <f>I20</f>
        <v>Věra Petrová</v>
      </c>
      <c r="T20" s="17" t="s">
        <v>193</v>
      </c>
      <c r="U20" s="17">
        <v>1495</v>
      </c>
      <c r="V20" s="17"/>
      <c r="W20" s="8" t="s">
        <v>116</v>
      </c>
      <c r="X20" s="8" t="s">
        <v>116</v>
      </c>
      <c r="Y20" s="8" t="s">
        <v>116</v>
      </c>
      <c r="Z20" s="8" t="s">
        <v>116</v>
      </c>
      <c r="AA20" s="8" t="s">
        <v>116</v>
      </c>
      <c r="AB20" s="8" t="s">
        <v>116</v>
      </c>
      <c r="AC20" s="18" t="s">
        <v>116</v>
      </c>
      <c r="AD20" s="19"/>
      <c r="AE20" s="8" t="s">
        <v>116</v>
      </c>
      <c r="AF20" s="8" t="s">
        <v>116</v>
      </c>
      <c r="AG20" s="8" t="s">
        <v>116</v>
      </c>
      <c r="AH20" s="8" t="s">
        <v>116</v>
      </c>
      <c r="AI20" s="8" t="s">
        <v>116</v>
      </c>
      <c r="AJ20" s="18" t="s">
        <v>116</v>
      </c>
      <c r="AK20" s="12">
        <v>3</v>
      </c>
      <c r="AL20" s="12">
        <v>0</v>
      </c>
      <c r="AM20" s="12">
        <v>0</v>
      </c>
      <c r="AN20" s="20">
        <f>SUM(AK20:AM20)</f>
        <v>3</v>
      </c>
      <c r="AO20" s="21">
        <v>700</v>
      </c>
      <c r="AP20" s="21">
        <v>200</v>
      </c>
      <c r="AQ20" s="22">
        <v>500</v>
      </c>
      <c r="AR20" s="23">
        <f>(AP20/AO20)</f>
        <v>0.2857142857142857</v>
      </c>
      <c r="AS20" s="23">
        <f>AQ20/AO20</f>
        <v>0.7142857142857143</v>
      </c>
      <c r="AT20" s="24">
        <f>AP20</f>
        <v>200</v>
      </c>
      <c r="AU20" s="25">
        <f t="shared" si="12"/>
        <v>3456</v>
      </c>
      <c r="AV20" s="25" t="s">
        <v>5</v>
      </c>
      <c r="AW20" s="57">
        <v>6341</v>
      </c>
      <c r="AX20" s="26">
        <f t="shared" si="15"/>
        <v>700000</v>
      </c>
      <c r="AY20" s="26">
        <f t="shared" si="15"/>
        <v>200000</v>
      </c>
      <c r="AZ20" s="64" t="s">
        <v>253</v>
      </c>
      <c r="BA20" s="26">
        <f>AY20/2</f>
        <v>100000</v>
      </c>
      <c r="BB20" s="64" t="s">
        <v>119</v>
      </c>
      <c r="BC20" s="10" t="s">
        <v>266</v>
      </c>
      <c r="BD20" s="66" t="s">
        <v>277</v>
      </c>
      <c r="BE20" s="69">
        <v>38443</v>
      </c>
      <c r="BF20" s="69">
        <v>38686</v>
      </c>
      <c r="BG20" s="69" t="s">
        <v>300</v>
      </c>
      <c r="BH20" s="8">
        <v>10246</v>
      </c>
      <c r="BI20" s="8"/>
      <c r="BJ20" s="27"/>
      <c r="BK20" s="28"/>
      <c r="BL20" s="28"/>
      <c r="BM20" s="28"/>
      <c r="BN20" s="29"/>
      <c r="BO20" s="30"/>
      <c r="BP20" s="30"/>
      <c r="BQ20" s="30"/>
      <c r="BR20" s="29"/>
      <c r="BS20" s="30"/>
      <c r="BT20" s="30"/>
      <c r="BU20" s="30"/>
      <c r="BV20" s="30"/>
      <c r="BW20" s="30"/>
      <c r="BX20" s="30"/>
      <c r="BY20" s="30"/>
      <c r="BZ20" s="30"/>
      <c r="CA20" s="26">
        <f>AO20*1000</f>
        <v>700000</v>
      </c>
      <c r="CB20" s="26"/>
      <c r="CC20" s="26">
        <f t="shared" si="7"/>
        <v>200000</v>
      </c>
      <c r="CD20" s="26">
        <f t="shared" si="8"/>
        <v>0</v>
      </c>
      <c r="CE20" s="26">
        <f>CC20-CD20</f>
        <v>200000</v>
      </c>
      <c r="CF20" s="26">
        <f>(AT20*1000)/2</f>
        <v>100000</v>
      </c>
      <c r="CG20" s="26">
        <f>CD20-CF20</f>
        <v>-100000</v>
      </c>
      <c r="CH20" s="30"/>
      <c r="CI20" s="30"/>
      <c r="CJ20" s="30"/>
      <c r="CK20" s="30"/>
    </row>
    <row r="21" spans="1:89" s="52" customFormat="1" ht="13.5" thickBot="1">
      <c r="A21" s="90"/>
      <c r="B21" s="91"/>
      <c r="C21" s="91"/>
      <c r="D21" s="92"/>
      <c r="E21" s="92"/>
      <c r="F21" s="92"/>
      <c r="G21" s="93"/>
      <c r="H21" s="94"/>
      <c r="I21" s="95"/>
      <c r="J21" s="95"/>
      <c r="K21" s="95"/>
      <c r="L21" s="95"/>
      <c r="M21" s="95"/>
      <c r="N21" s="95"/>
      <c r="O21" s="95"/>
      <c r="P21" s="96"/>
      <c r="Q21" s="95"/>
      <c r="R21" s="95"/>
      <c r="S21" s="97"/>
      <c r="T21" s="98"/>
      <c r="U21" s="98"/>
      <c r="V21" s="98"/>
      <c r="W21" s="99"/>
      <c r="X21" s="99"/>
      <c r="Y21" s="99"/>
      <c r="Z21" s="99"/>
      <c r="AA21" s="99"/>
      <c r="AB21" s="100"/>
      <c r="AC21" s="99"/>
      <c r="AD21" s="101"/>
      <c r="AE21" s="101"/>
      <c r="AF21" s="99"/>
      <c r="AG21" s="99"/>
      <c r="AH21" s="97"/>
      <c r="AI21" s="97"/>
      <c r="AJ21" s="97"/>
      <c r="AK21" s="102"/>
      <c r="AL21" s="102"/>
      <c r="AM21" s="97"/>
      <c r="AN21" s="97"/>
      <c r="AO21" s="103">
        <f>SUM(AO5:AO20)</f>
        <v>6098</v>
      </c>
      <c r="AP21" s="103">
        <f>SUM(AP5:AP20)</f>
        <v>3456</v>
      </c>
      <c r="AQ21" s="103">
        <f>SUM(AQ5:AQ20)</f>
        <v>2642</v>
      </c>
      <c r="AR21" s="23"/>
      <c r="AS21" s="53">
        <f>AQ21/AO21</f>
        <v>0.4332568055100033</v>
      </c>
      <c r="AT21" s="103">
        <f>SUM(AT5:AT20)</f>
        <v>3456</v>
      </c>
      <c r="AU21" s="97"/>
      <c r="AV21" s="97">
        <f>COUNTA(AV5:AV20)</f>
        <v>16</v>
      </c>
      <c r="AW21" s="104">
        <f>COUNTA(AW5:AW20)</f>
        <v>16</v>
      </c>
      <c r="AX21" s="105">
        <f>SUM(AX5:AX20)</f>
        <v>6098000</v>
      </c>
      <c r="AY21" s="105">
        <f>SUM(AY5:AY20)</f>
        <v>3456000</v>
      </c>
      <c r="AZ21" s="106"/>
      <c r="BA21" s="105">
        <f>SUM(BA5:BA20)</f>
        <v>1728000</v>
      </c>
      <c r="BB21" s="106">
        <f aca="true" t="shared" si="16" ref="BB21:BH21">COUNTA(BB5:BB20)</f>
        <v>16</v>
      </c>
      <c r="BC21" s="106">
        <f t="shared" si="16"/>
        <v>16</v>
      </c>
      <c r="BD21" s="107">
        <f t="shared" si="16"/>
        <v>16</v>
      </c>
      <c r="BE21" s="108">
        <f t="shared" si="16"/>
        <v>16</v>
      </c>
      <c r="BF21" s="108">
        <f t="shared" si="16"/>
        <v>16</v>
      </c>
      <c r="BG21" s="108"/>
      <c r="BH21" s="51">
        <f t="shared" si="16"/>
        <v>14</v>
      </c>
      <c r="BI21" s="51">
        <f aca="true" t="shared" si="17" ref="BI21:BZ21">COUNTA(BI5:BI20)</f>
        <v>0</v>
      </c>
      <c r="BJ21" s="51">
        <f t="shared" si="17"/>
        <v>0</v>
      </c>
      <c r="BK21" s="51">
        <f t="shared" si="17"/>
        <v>0</v>
      </c>
      <c r="BL21" s="51">
        <f t="shared" si="17"/>
        <v>0</v>
      </c>
      <c r="BM21" s="51">
        <f t="shared" si="17"/>
        <v>0</v>
      </c>
      <c r="BN21" s="51">
        <f t="shared" si="17"/>
        <v>0</v>
      </c>
      <c r="BO21" s="51">
        <f t="shared" si="17"/>
        <v>0</v>
      </c>
      <c r="BP21" s="51">
        <f t="shared" si="17"/>
        <v>0</v>
      </c>
      <c r="BQ21" s="51">
        <f t="shared" si="17"/>
        <v>0</v>
      </c>
      <c r="BR21" s="51">
        <f t="shared" si="17"/>
        <v>0</v>
      </c>
      <c r="BS21" s="51">
        <f t="shared" si="17"/>
        <v>0</v>
      </c>
      <c r="BT21" s="51">
        <f t="shared" si="17"/>
        <v>0</v>
      </c>
      <c r="BU21" s="51">
        <f t="shared" si="17"/>
        <v>0</v>
      </c>
      <c r="BV21" s="51">
        <f t="shared" si="17"/>
        <v>0</v>
      </c>
      <c r="BW21" s="51">
        <f t="shared" si="17"/>
        <v>0</v>
      </c>
      <c r="BX21" s="51">
        <f t="shared" si="17"/>
        <v>0</v>
      </c>
      <c r="BY21" s="51">
        <f t="shared" si="17"/>
        <v>0</v>
      </c>
      <c r="BZ21" s="51">
        <f t="shared" si="17"/>
        <v>0</v>
      </c>
      <c r="CA21" s="54">
        <f aca="true" t="shared" si="18" ref="CA21:CG21">SUM(CA5:CA20)</f>
        <v>6098000</v>
      </c>
      <c r="CB21" s="54">
        <f t="shared" si="18"/>
        <v>0</v>
      </c>
      <c r="CC21" s="54">
        <f t="shared" si="18"/>
        <v>3456000</v>
      </c>
      <c r="CD21" s="54">
        <f t="shared" si="18"/>
        <v>0</v>
      </c>
      <c r="CE21" s="54">
        <f t="shared" si="18"/>
        <v>3456000</v>
      </c>
      <c r="CF21" s="54">
        <f t="shared" si="18"/>
        <v>1728000</v>
      </c>
      <c r="CG21" s="54">
        <f t="shared" si="18"/>
        <v>-1728000</v>
      </c>
      <c r="CH21" s="51">
        <f>COUNTA(CH5:CH20)</f>
        <v>0</v>
      </c>
      <c r="CI21" s="51">
        <f>COUNTA(CI5:CI20)</f>
        <v>0</v>
      </c>
      <c r="CJ21" s="51">
        <f>COUNTA(CJ5:CJ20)</f>
        <v>0</v>
      </c>
      <c r="CK21" s="51">
        <f>COUNTA(CK5:CK20)</f>
        <v>0</v>
      </c>
    </row>
    <row r="22" spans="3:85" s="34" customFormat="1" ht="12.75">
      <c r="C22" s="37"/>
      <c r="E22" s="38"/>
      <c r="M22" s="37"/>
      <c r="N22" s="37"/>
      <c r="T22" s="2"/>
      <c r="U22" s="35"/>
      <c r="V22" s="35"/>
      <c r="AB22" s="36"/>
      <c r="AD22" s="37"/>
      <c r="AE22" s="37"/>
      <c r="AK22" s="38"/>
      <c r="AL22" s="38"/>
      <c r="AN22" s="37"/>
      <c r="AQ22" s="38"/>
      <c r="AW22" s="58"/>
      <c r="AZ22" s="37"/>
      <c r="BB22" s="37"/>
      <c r="BC22" s="37"/>
      <c r="BD22" s="67"/>
      <c r="BE22" s="71"/>
      <c r="BF22" s="71"/>
      <c r="BG22" s="71"/>
      <c r="CA22" s="62"/>
      <c r="CB22" s="62"/>
      <c r="CC22" s="62"/>
      <c r="CD22" s="62"/>
      <c r="CE22" s="62"/>
      <c r="CF22" s="62"/>
      <c r="CG22" s="62"/>
    </row>
  </sheetData>
  <conditionalFormatting sqref="AC4 AC5:AD12 AC14:AD20">
    <cfRule type="expression" priority="1" dxfId="0" stopIfTrue="1">
      <formula>"nesplněno"</formula>
    </cfRule>
  </conditionalFormatting>
  <conditionalFormatting sqref="W4:AB12 W14:AB20">
    <cfRule type="cellIs" priority="2" dxfId="1" operator="equal" stopIfTrue="1">
      <formula>"NE"</formula>
    </cfRule>
  </conditionalFormatting>
  <conditionalFormatting sqref="AL5:AL6">
    <cfRule type="cellIs" priority="3" dxfId="2" operator="notBetween" stopIfTrue="1">
      <formula>0</formula>
      <formula>3</formula>
    </cfRule>
  </conditionalFormatting>
  <hyperlinks>
    <hyperlink ref="M19" r:id="rId1" display="sviadnov@applet.cz"/>
    <hyperlink ref="N19" r:id="rId2" display="www.sviadnov.cz"/>
    <hyperlink ref="M8" r:id="rId3" display="region@regionpoodri.cz"/>
    <hyperlink ref="N8" r:id="rId4" display="www.regionpoodri.cz"/>
    <hyperlink ref="M7" r:id="rId5" display="sylva.kovacikova@bilovec.cz"/>
    <hyperlink ref="M6" r:id="rId6" display="jhercig@mukrnov.cz"/>
    <hyperlink ref="M10" r:id="rId7" display="hajveslezsku@hejveslezsku.cz"/>
    <hyperlink ref="N10" r:id="rId8" display="www.maticeslezska.cz"/>
    <hyperlink ref="M11" r:id="rId9" display="starosta@vitkov.info"/>
    <hyperlink ref="M20" r:id="rId10" display="metylovice@giff.cz"/>
    <hyperlink ref="N20" r:id="rId11" display="www.metylovice.cz"/>
    <hyperlink ref="M17" r:id="rId12" display="ou.dolnilomna@trz.cz"/>
    <hyperlink ref="N17" r:id="rId13" display="www.dlomna.trz.cz"/>
    <hyperlink ref="M9" r:id="rId14" display="soj@jablunkov.cz"/>
    <hyperlink ref="N9" r:id="rId15" display="www.jablunkovko.cz"/>
    <hyperlink ref="M18" r:id="rId16" display="obec.slatina@worldonline.cz"/>
    <hyperlink ref="N18" r:id="rId17" display="www.obecslatina.cz"/>
    <hyperlink ref="M5" r:id="rId18" display="tranovice@iol.cz"/>
    <hyperlink ref="N5" r:id="rId19" display="www.stonavka.cz"/>
    <hyperlink ref="M16" r:id="rId20" display="ludvikov.obec@worldonline.cz"/>
    <hyperlink ref="M13" r:id="rId21" display="ouholcovice@tiscali.cz"/>
  </hyperlinks>
  <printOptions horizontalCentered="1"/>
  <pageMargins left="0.1968503937007874" right="0.1968503937007874" top="1.1811023622047245" bottom="0.1968503937007874" header="0.5905511811023623" footer="0"/>
  <pageSetup horizontalDpi="600" verticalDpi="600" orientation="landscape" paperSize="9" scale="95" r:id="rId22"/>
  <headerFooter alignWithMargins="0">
    <oddHeader>&amp;L&amp;"Times New Roman CE,tučné"&amp;14Usnesení č. 5/221/1 - Příloha č. 3&amp;"Times New Roman CE,obyčejné"
Počet stran přílohy: 2&amp;R&amp;"Times New Roman CE,obyčejné"&amp;14Strana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B7"/>
  <sheetViews>
    <sheetView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F14" sqref="A1:IV16384"/>
    </sheetView>
  </sheetViews>
  <sheetFormatPr defaultColWidth="9.00390625" defaultRowHeight="12.75"/>
  <cols>
    <col min="1" max="1" width="9.125" style="143" customWidth="1"/>
    <col min="2" max="2" width="12.00390625" style="158" customWidth="1"/>
    <col min="3" max="3" width="11.00390625" style="158" customWidth="1"/>
    <col min="4" max="4" width="14.25390625" style="158" customWidth="1"/>
    <col min="5" max="6" width="9.875" style="158" customWidth="1"/>
    <col min="7" max="7" width="10.75390625" style="158" customWidth="1"/>
    <col min="8" max="8" width="11.25390625" style="158" customWidth="1"/>
    <col min="9" max="9" width="12.00390625" style="158" customWidth="1"/>
    <col min="10" max="10" width="12.00390625" style="149" customWidth="1"/>
    <col min="11" max="11" width="10.75390625" style="158" customWidth="1"/>
    <col min="12" max="12" width="12.25390625" style="149" customWidth="1"/>
    <col min="13" max="13" width="9.125" style="158" customWidth="1"/>
    <col min="14" max="15" width="9.125" style="149" customWidth="1"/>
    <col min="16" max="16" width="11.125" style="149" customWidth="1"/>
    <col min="17" max="17" width="11.875" style="150" customWidth="1"/>
    <col min="18" max="18" width="9.125" style="150" customWidth="1"/>
    <col min="19" max="19" width="11.625" style="150" customWidth="1"/>
    <col min="20" max="20" width="9.125" style="150" customWidth="1"/>
    <col min="21" max="21" width="11.25390625" style="150" customWidth="1"/>
    <col min="22" max="22" width="9.125" style="150" customWidth="1"/>
    <col min="23" max="23" width="11.625" style="149" customWidth="1"/>
    <col min="24" max="24" width="9.125" style="150" customWidth="1"/>
    <col min="25" max="25" width="11.00390625" style="149" customWidth="1"/>
    <col min="26" max="26" width="9.125" style="150" customWidth="1"/>
    <col min="27" max="27" width="12.125" style="150" customWidth="1"/>
    <col min="28" max="28" width="9.625" style="149" customWidth="1"/>
    <col min="29" max="16384" width="9.125" style="153" customWidth="1"/>
  </cols>
  <sheetData>
    <row r="1" spans="1:28" s="148" customFormat="1" ht="54" customHeight="1">
      <c r="A1" s="143"/>
      <c r="B1" s="144"/>
      <c r="C1" s="144"/>
      <c r="D1" s="144"/>
      <c r="E1" s="144"/>
      <c r="F1" s="144"/>
      <c r="G1" s="144"/>
      <c r="H1" s="144"/>
      <c r="I1" s="144"/>
      <c r="J1" s="145"/>
      <c r="K1" s="144"/>
      <c r="L1" s="145"/>
      <c r="M1" s="144"/>
      <c r="N1" s="145"/>
      <c r="O1" s="145"/>
      <c r="P1" s="145"/>
      <c r="Q1" s="145"/>
      <c r="R1" s="145"/>
      <c r="S1" s="145"/>
      <c r="T1" s="145"/>
      <c r="U1" s="145"/>
      <c r="V1" s="145"/>
      <c r="W1" s="146"/>
      <c r="X1" s="147"/>
      <c r="Y1" s="145"/>
      <c r="Z1" s="145"/>
      <c r="AA1" s="145"/>
      <c r="AB1" s="145"/>
    </row>
    <row r="2" spans="2:24" ht="15">
      <c r="B2" s="149"/>
      <c r="C2" s="149"/>
      <c r="D2" s="149"/>
      <c r="E2" s="149"/>
      <c r="F2" s="149"/>
      <c r="G2" s="149"/>
      <c r="H2" s="149"/>
      <c r="I2" s="149"/>
      <c r="K2" s="149"/>
      <c r="M2" s="149"/>
      <c r="W2" s="151"/>
      <c r="X2" s="152"/>
    </row>
    <row r="3" spans="2:24" ht="15">
      <c r="B3" s="149"/>
      <c r="C3" s="149"/>
      <c r="D3" s="149"/>
      <c r="E3" s="149"/>
      <c r="F3" s="149"/>
      <c r="G3" s="149"/>
      <c r="H3" s="149"/>
      <c r="I3" s="149"/>
      <c r="K3" s="149"/>
      <c r="M3" s="149"/>
      <c r="W3" s="151"/>
      <c r="X3" s="152"/>
    </row>
    <row r="4" spans="2:24" ht="15">
      <c r="B4" s="149"/>
      <c r="C4" s="149"/>
      <c r="D4" s="149"/>
      <c r="E4" s="149"/>
      <c r="F4" s="149"/>
      <c r="G4" s="149"/>
      <c r="H4" s="149"/>
      <c r="I4" s="149"/>
      <c r="K4" s="149"/>
      <c r="M4" s="149"/>
      <c r="W4" s="151"/>
      <c r="X4" s="152"/>
    </row>
    <row r="5" spans="2:24" ht="15">
      <c r="B5" s="149"/>
      <c r="C5" s="149"/>
      <c r="D5" s="149"/>
      <c r="E5" s="149"/>
      <c r="F5" s="149"/>
      <c r="G5" s="149"/>
      <c r="H5" s="149"/>
      <c r="I5" s="149"/>
      <c r="K5" s="149"/>
      <c r="M5" s="149"/>
      <c r="W5" s="151"/>
      <c r="X5" s="152"/>
    </row>
    <row r="6" spans="2:24" ht="15">
      <c r="B6" s="149"/>
      <c r="C6" s="149"/>
      <c r="D6" s="149"/>
      <c r="E6" s="149"/>
      <c r="F6" s="149"/>
      <c r="G6" s="149"/>
      <c r="H6" s="149"/>
      <c r="I6" s="149"/>
      <c r="K6" s="149"/>
      <c r="M6" s="149"/>
      <c r="W6" s="151"/>
      <c r="X6" s="152"/>
    </row>
    <row r="7" spans="1:28" s="157" customFormat="1" ht="15">
      <c r="A7" s="154"/>
      <c r="B7" s="155"/>
      <c r="C7" s="155"/>
      <c r="D7" s="155"/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5"/>
      <c r="T7" s="155"/>
      <c r="U7" s="155"/>
      <c r="V7" s="155"/>
      <c r="W7" s="156"/>
      <c r="X7" s="156"/>
      <c r="Y7" s="155"/>
      <c r="Z7" s="155"/>
      <c r="AA7" s="155"/>
      <c r="AB7" s="155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Moravskoslezský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stepan</dc:creator>
  <cp:keywords/>
  <dc:description/>
  <cp:lastModifiedBy>bartmanova</cp:lastModifiedBy>
  <cp:lastPrinted>2005-06-24T08:15:02Z</cp:lastPrinted>
  <dcterms:created xsi:type="dcterms:W3CDTF">2004-02-24T06:50:35Z</dcterms:created>
  <dcterms:modified xsi:type="dcterms:W3CDTF">2005-06-24T08:15:11Z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