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60" activeTab="0"/>
  </bookViews>
  <sheets>
    <sheet name="Návrh pořadníku - pro ZK" sheetId="1" r:id="rId1"/>
  </sheets>
  <definedNames>
    <definedName name="_xlnm.Print_Titles" localSheetId="0">'Návrh pořadníku - pro ZK'!$3:$4</definedName>
    <definedName name="_xlnm.Print_Area" localSheetId="0">'Návrh pořadníku - pro ZK'!$A$1:$AH$73</definedName>
    <definedName name="Z_F77839BB_4EC8_4E86_824D_3C7DB6E53322_.wvu.Cols" localSheetId="0" hidden="1">'Návrh pořadníku - pro ZK'!#REF!</definedName>
  </definedNames>
  <calcPr fullCalcOnLoad="1"/>
</workbook>
</file>

<file path=xl/sharedStrings.xml><?xml version="1.0" encoding="utf-8"?>
<sst xmlns="http://schemas.openxmlformats.org/spreadsheetml/2006/main" count="783" uniqueCount="526">
  <si>
    <t>příspěvková organizace</t>
  </si>
  <si>
    <t>Ing. Petr Čolas,                 606 515 691,596 241 269</t>
  </si>
  <si>
    <t>01/2005</t>
  </si>
  <si>
    <t>04/2005</t>
  </si>
  <si>
    <t>č.p. 351, 793 64 Razová</t>
  </si>
  <si>
    <t>Josef Orság,               554 219 573,604 666 204</t>
  </si>
  <si>
    <t>Ing. Lubomír Jemelka, 603 540 942,556 410 412</t>
  </si>
  <si>
    <t>Hamernická 233, 739 11, Frýdlant nad Ostravicí</t>
  </si>
  <si>
    <t>Ing. Roland Slavíček,         603 153 519,558 675 080</t>
  </si>
  <si>
    <t>Stonax, o.p.s.</t>
  </si>
  <si>
    <t xml:space="preserve">č.p. 1, 739 93 Třanovice </t>
  </si>
  <si>
    <t>Ing. Halina Zientková,        723 704 988,558 694 789</t>
  </si>
  <si>
    <t xml:space="preserve">Ing. Česlav Milerski,         607 946 531,558 532 187   </t>
  </si>
  <si>
    <t>00296228</t>
  </si>
  <si>
    <t>Petr Šolc,                         777 781 188,554 652 106</t>
  </si>
  <si>
    <t>Ing. Dana Pinkasová,         602 741 826,553 780 211</t>
  </si>
  <si>
    <t>Ing. Pavel Orlík,                 724 185 452,556 833 111</t>
  </si>
  <si>
    <t>Ing. Petr Vícha,                731 130 678,596 092 111</t>
  </si>
  <si>
    <t>dokumentace pro územní rozhodnutí a stavební povolení a realizaci stavby, inženýrská činnost</t>
  </si>
  <si>
    <t>Průmyslový areál Vladař - kanalizace</t>
  </si>
  <si>
    <t>00298051</t>
  </si>
  <si>
    <t>Klimkovice</t>
  </si>
  <si>
    <t>Lidická 1, 742 83 Klimkovice</t>
  </si>
  <si>
    <t>Ing. Pavel Malík,               602 775 786</t>
  </si>
  <si>
    <t>IČ</t>
  </si>
  <si>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</si>
  <si>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</si>
  <si>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</si>
  <si>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</si>
  <si>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</si>
  <si>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</si>
  <si>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</si>
  <si>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</si>
  <si>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</si>
  <si>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</si>
  <si>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</si>
  <si>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</si>
  <si>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</si>
  <si>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obec</t>
  </si>
  <si>
    <t>poř.</t>
  </si>
  <si>
    <t>maximální podíl dotace na uznatelných nákladech v %</t>
  </si>
  <si>
    <t>v Kč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</si>
  <si>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</si>
  <si>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</si>
  <si>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</si>
  <si>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</si>
  <si>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</si>
  <si>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</si>
  <si>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</si>
  <si>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</si>
  <si>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</si>
  <si>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</si>
  <si>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</si>
  <si>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</si>
  <si>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</si>
  <si>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</si>
  <si>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</si>
  <si>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</si>
  <si>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</si>
  <si>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</si>
  <si>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</si>
  <si>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</si>
  <si>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</si>
  <si>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</si>
  <si>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</si>
  <si>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</si>
  <si>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</si>
  <si>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kontakt</t>
  </si>
  <si>
    <t>zahájení projektové dokumentace</t>
  </si>
  <si>
    <t>ukončení projektové dokumentace</t>
  </si>
  <si>
    <t>05/2006</t>
  </si>
  <si>
    <t>07/2006</t>
  </si>
  <si>
    <t>00296325</t>
  </si>
  <si>
    <t>Ryžoviště</t>
  </si>
  <si>
    <t>náměstí Míru č. 105, 793 56  Ryžoviště</t>
  </si>
  <si>
    <t>Revitalizace vodního toku Bělidlo v obci Ryžoviště</t>
  </si>
  <si>
    <t>04/2006</t>
  </si>
  <si>
    <t>06/2006</t>
  </si>
  <si>
    <t>00296953</t>
  </si>
  <si>
    <t>Mosty u Jablunkova</t>
  </si>
  <si>
    <t>č.p. 800, 739 98  Mosty u Jablunkova</t>
  </si>
  <si>
    <t>Ing. Milan Procházka       558 337 911,602 590 191</t>
  </si>
  <si>
    <t>Eva Lašáková, starostka    554 286 010,605 002 682</t>
  </si>
  <si>
    <t>1.1.2005 - 31.8.2007</t>
  </si>
  <si>
    <t>1.4.2006 - 31.8.2007</t>
  </si>
  <si>
    <t>Kanalizace a ČOV II. etapa</t>
  </si>
  <si>
    <t>průzkumné práce pro DÚR, podklady pro majetkoprávní vypořádání, DÚR, průzkumné práce pro DSP, DSP</t>
  </si>
  <si>
    <t>Rýmařov</t>
  </si>
  <si>
    <t>08/2006</t>
  </si>
  <si>
    <t>00300021</t>
  </si>
  <si>
    <t>Háj ve Slezsku</t>
  </si>
  <si>
    <t>Antonína Vaška č.p. 86, 747 92  Háj ve Slezsku</t>
  </si>
  <si>
    <t>Háj ve Slezsku - odkanalizování místních částí Lhota a Smolkov</t>
  </si>
  <si>
    <t>dokumentace ke stavební povolení</t>
  </si>
  <si>
    <t>dokumentace pro územní rozhodnutí a stavební povolení, inženýrská činnost DÚR a DSP, příprava žádosti o podporu z FS</t>
  </si>
  <si>
    <t>dokumentace pro územní rozhodnutí a stavební řízení, dendrologický průzkum</t>
  </si>
  <si>
    <t>dokumentace pro územní rozhodnutí a stavební povolení, tendrová dokumentace</t>
  </si>
  <si>
    <t>dokumentace pro stavební povolení</t>
  </si>
  <si>
    <t>1.4.2006 - 28.2.2008</t>
  </si>
  <si>
    <t>svazek obcí</t>
  </si>
  <si>
    <t>Uznatelné náklady projektu</t>
  </si>
  <si>
    <t>Mgr. Josef Kimpl            553 773 322,603 508 601</t>
  </si>
  <si>
    <t>12/2006</t>
  </si>
  <si>
    <t>Ryžoviště parc.č.689/11 - sanace sesuvného území</t>
  </si>
  <si>
    <t>02/2006</t>
  </si>
  <si>
    <t>03/2006</t>
  </si>
  <si>
    <t>1.2.2006 - 31.5.2007</t>
  </si>
  <si>
    <t>00300829</t>
  </si>
  <si>
    <t>Velká Polom</t>
  </si>
  <si>
    <t>Opavská č.p. 58, 747 64  Velká Polom</t>
  </si>
  <si>
    <t>Ing. Ludmila Bubeníková  553 770 228,724 180 357</t>
  </si>
  <si>
    <t>Řešení odvodu a čištění odpadních vod v obci Velká Polom</t>
  </si>
  <si>
    <t>09/2007</t>
  </si>
  <si>
    <t>1.3.2006 - 30.11.2008</t>
  </si>
  <si>
    <t>00297429</t>
  </si>
  <si>
    <t>Albrechtice</t>
  </si>
  <si>
    <t>Obecní č.p. 186, 735 43  Albrechtice</t>
  </si>
  <si>
    <t>Ing. Vladislav Šipula       596 428 448,602 748 347</t>
  </si>
  <si>
    <t>Kanalizace a ČS místních částí Paseky a ul. Stonavská, Kanalizace místní části Zámostí</t>
  </si>
  <si>
    <t>12/2003</t>
  </si>
  <si>
    <t>dokumentace pro stavební řízení I., dokumentace pro územní řízení a stavební povolení II.</t>
  </si>
  <si>
    <t>01/2006</t>
  </si>
  <si>
    <t>1.1.2006 - 31.8.2007</t>
  </si>
  <si>
    <t>00300675</t>
  </si>
  <si>
    <t>Služovice</t>
  </si>
  <si>
    <t>č.p. 135, 747 28  Služovice</t>
  </si>
  <si>
    <t>Jan Chrobák                    553 762 158,724 183 278</t>
  </si>
  <si>
    <t>Obec Služovice a Vrbka - kořenové čistírny odpadních vod</t>
  </si>
  <si>
    <t>investiční záměr, dokumentace pro územní řízení a stavební povolení, realizace</t>
  </si>
  <si>
    <t>11/2006</t>
  </si>
  <si>
    <t>1.4.2006 - 31.1.2008</t>
  </si>
  <si>
    <t>06/2007</t>
  </si>
  <si>
    <t>1.1.2006 - 31.8.2008</t>
  </si>
  <si>
    <t>05/2007</t>
  </si>
  <si>
    <t>jiné neuznatelné náklady</t>
  </si>
  <si>
    <t>10/2007</t>
  </si>
  <si>
    <t>1.2.2006 - 31.12.2008</t>
  </si>
  <si>
    <t>12086240</t>
  </si>
  <si>
    <t>Jan Hoško</t>
  </si>
  <si>
    <t>fyzická osoba</t>
  </si>
  <si>
    <t>č.p. 76, 793 41  Václavov u Bruntálu</t>
  </si>
  <si>
    <t>Horní Václavov - výstavba malých vodních nádrží</t>
  </si>
  <si>
    <t>00300756</t>
  </si>
  <si>
    <t>Štěpánkovice</t>
  </si>
  <si>
    <t>Mgr. Jan Katolický          553 675 460,736 769 868</t>
  </si>
  <si>
    <t>Projektová dokumentace pro založení porostů plodin pro energetické zpracování a využití</t>
  </si>
  <si>
    <t>00635570</t>
  </si>
  <si>
    <t xml:space="preserve">Dolní Životice </t>
  </si>
  <si>
    <t>Štáblovská č.p. 35, 747 56  Dolní Životice</t>
  </si>
  <si>
    <t>Jaroslav Vaněk                553 786 022,602 768 079</t>
  </si>
  <si>
    <t>Kanalizace obce Dolní Životice, lokalita nad tratí- západní část</t>
  </si>
  <si>
    <t>05/2005</t>
  </si>
  <si>
    <t>02/2007</t>
  </si>
  <si>
    <t>1.5.2005 - 30.4.2008</t>
  </si>
  <si>
    <t>00296422</t>
  </si>
  <si>
    <t>Úvalno</t>
  </si>
  <si>
    <t>č.p. 58, 793 91  Úvalno</t>
  </si>
  <si>
    <t>Ing. Vítězslav Odložilík     554 648 022,602 522 738</t>
  </si>
  <si>
    <t>Sběrný dvůr</t>
  </si>
  <si>
    <t>00300870</t>
  </si>
  <si>
    <t xml:space="preserve">Vítkov </t>
  </si>
  <si>
    <t>náměstí Jana Zajíce č.p. 7, 749 01  Vítkov</t>
  </si>
  <si>
    <t>Ing. Pavel Smolka,          556 312 200,724 183 262</t>
  </si>
  <si>
    <t>Jednotná kanalizace - Jelenice</t>
  </si>
  <si>
    <t>00296317</t>
  </si>
  <si>
    <t>Ing. Petr Klouda             554 254 100,724 179 157</t>
  </si>
  <si>
    <t>Dotřiďování odpadů na Rýmařovsku</t>
  </si>
  <si>
    <t>projektová dokumentace - ostatní</t>
  </si>
  <si>
    <t>studie a projekt pro provedení stavby (projektová dokumentace ostatní)</t>
  </si>
  <si>
    <t>projektová dokumentace ostatní</t>
  </si>
  <si>
    <t>1.4.2006 - 30.9.2007</t>
  </si>
  <si>
    <t>Karviná - rozšíření kanalizace, Karviná - kanalizace Staré Město</t>
  </si>
  <si>
    <t>00298263</t>
  </si>
  <si>
    <t>Petřvald</t>
  </si>
  <si>
    <t>č.p. 18, 742 60  Petřvald</t>
  </si>
  <si>
    <t>Studie obnovy ekologické stability krajiny v k.ú. Petřvald, Petřvaldík a Harty</t>
  </si>
  <si>
    <t>Vojtěch Myška            556 754 437</t>
  </si>
  <si>
    <t>10/2006</t>
  </si>
  <si>
    <t>1.1.2006 - 31.12.2007</t>
  </si>
  <si>
    <t>00296511</t>
  </si>
  <si>
    <t>Baška</t>
  </si>
  <si>
    <t>č.p. 420, 739 01  Baška</t>
  </si>
  <si>
    <t>Jiřina Sýkorová               558 445 210,724 179 147</t>
  </si>
  <si>
    <t>Tlaková kanalizace a ČOV v obci Baška</t>
  </si>
  <si>
    <t>1.1.2005 - 28.2.2008</t>
  </si>
  <si>
    <t xml:space="preserve">dokumentace ke stavebnímu řízení, inženýrská činnost, zpracování žádosti včetně mzdových nákladů </t>
  </si>
  <si>
    <t>geodetické zaměření, geologický a hydrogeologický průzkum, dokumentace pro stavební povolení, inženýrská činnost DSP</t>
  </si>
  <si>
    <t>projektová dokumentace pro stavební povolení (zaměření, geologický posudek)</t>
  </si>
  <si>
    <t>00492621</t>
  </si>
  <si>
    <t>Milíkov</t>
  </si>
  <si>
    <t>č.p. 200, 739 81  Milíkov</t>
  </si>
  <si>
    <t>Zdeněk Szkandera           558 362 121,603 871 190</t>
  </si>
  <si>
    <t>1.4.2006 - 31.8.2008</t>
  </si>
  <si>
    <t>63026112</t>
  </si>
  <si>
    <t>Vendryně</t>
  </si>
  <si>
    <t>č.p. 500, 739 94  Vendryně</t>
  </si>
  <si>
    <t>Ing. Rudolf Bilko             558 350 348,602 532 932</t>
  </si>
  <si>
    <t>Odkanalizování lokality Vendryně Zaolší</t>
  </si>
  <si>
    <t>12/2005</t>
  </si>
  <si>
    <t>1.1.2005 - 31.7.2007</t>
  </si>
  <si>
    <t>00600814</t>
  </si>
  <si>
    <t>Albrechtičky</t>
  </si>
  <si>
    <t>č.p. 131, 742 55  Albrechtičky</t>
  </si>
  <si>
    <t>Ing. Miloslav Čegan          556 413 045,725 141 400</t>
  </si>
  <si>
    <t>Kanalizace a ČOV Albrechtičky</t>
  </si>
  <si>
    <t>00635545</t>
  </si>
  <si>
    <t>Vřesina</t>
  </si>
  <si>
    <t>Ing. Vilém Hluchník         595 031 069,724 189 242</t>
  </si>
  <si>
    <t>Suchá retenční nádrž</t>
  </si>
  <si>
    <t>1.2.2006 - 31.10.2007</t>
  </si>
  <si>
    <t>39</t>
  </si>
  <si>
    <t>40</t>
  </si>
  <si>
    <t>41</t>
  </si>
  <si>
    <t>00300390</t>
  </si>
  <si>
    <t>Ludgeřovice</t>
  </si>
  <si>
    <t>Splašová kanalizace - dolní Ludgeřovice</t>
  </si>
  <si>
    <t>1.1.2006 - 28.2.2008</t>
  </si>
  <si>
    <t>00296856</t>
  </si>
  <si>
    <t>Kunčice pod Ondřejníkem</t>
  </si>
  <si>
    <t>č.p. 569, 739 13  Kunčice pod Ondřejníkem</t>
  </si>
  <si>
    <t>Mgr. Petr Kolarz            595 052 278,724 274 064</t>
  </si>
  <si>
    <t>Ing. Tomáš Hrubiš           556 850 154,724 161 964</t>
  </si>
  <si>
    <t>Projektová dokumentace "Tlaková kanalizace a ČOV v Kunčicích pod Ondřejníkem"</t>
  </si>
  <si>
    <t>1.2.2006 - 31.12.2007</t>
  </si>
  <si>
    <t>42</t>
  </si>
  <si>
    <t>03/2005</t>
  </si>
  <si>
    <t>43</t>
  </si>
  <si>
    <t>44</t>
  </si>
  <si>
    <t>45</t>
  </si>
  <si>
    <t>46</t>
  </si>
  <si>
    <t>47</t>
  </si>
  <si>
    <t>48</t>
  </si>
  <si>
    <t>49</t>
  </si>
  <si>
    <t>50</t>
  </si>
  <si>
    <t>Razová</t>
  </si>
  <si>
    <t>00296287</t>
  </si>
  <si>
    <t>Rozšíření kanalizace a vodovodu Razová</t>
  </si>
  <si>
    <t>25355678</t>
  </si>
  <si>
    <t>Žampionárna IP, a.s.</t>
  </si>
  <si>
    <t>a.s.</t>
  </si>
  <si>
    <t>Bílovec, Lhotka 33, 743 01 Bílovec</t>
  </si>
  <si>
    <t>Optimalizace energetiky</t>
  </si>
  <si>
    <t>64087662</t>
  </si>
  <si>
    <t>s.r.o.</t>
  </si>
  <si>
    <t>25861972</t>
  </si>
  <si>
    <t>o.p.s.</t>
  </si>
  <si>
    <t>Bioplynová stanice "Stonax"</t>
  </si>
  <si>
    <t>25838148</t>
  </si>
  <si>
    <t>Průmyslová 1035, 739 65, Třinec - Staré Město</t>
  </si>
  <si>
    <t>Změna způsobu vytápění Hotelu Javor v Řece</t>
  </si>
  <si>
    <t>09/2006</t>
  </si>
  <si>
    <t>1.3.2006 - 28.2.2007</t>
  </si>
  <si>
    <t>1.3.2006 - 30.6.2008</t>
  </si>
  <si>
    <t>Příprava projektové dokumentace k dostavbě kanalizačního systému města</t>
  </si>
  <si>
    <t>1.3.2006 - 28.2.2008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</si>
  <si>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</si>
  <si>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</si>
  <si>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</si>
  <si>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</si>
  <si>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</si>
  <si>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</si>
  <si>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</si>
  <si>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</si>
  <si>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</si>
  <si>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</si>
  <si>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</si>
  <si>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71195530</t>
  </si>
  <si>
    <t>Mikroregion Krnovsko</t>
  </si>
  <si>
    <t>Hlavní náměstí 1, 794 01 Krnov</t>
  </si>
  <si>
    <t>dokumentace pro územní rozhodnutí a stavební řízení</t>
  </si>
  <si>
    <t>Komplexní řešení pro nakládání s odpady pro Mikroregion Krnovska</t>
  </si>
  <si>
    <t>48401609</t>
  </si>
  <si>
    <t>Bioplynová stanice - Březová</t>
  </si>
  <si>
    <t>25355996</t>
  </si>
  <si>
    <t>Nehlsen Třinec</t>
  </si>
  <si>
    <t>Jablunkovská 392, 739 61 Třinec - Staré Město</t>
  </si>
  <si>
    <t>Ing. Tomáš Sabovčík,         602 734 965</t>
  </si>
  <si>
    <t>Rekonstrukce silážní věže pro anaerobní digesci BRO s využitím bioplynu, vylepšení kompostárny</t>
  </si>
  <si>
    <t xml:space="preserve">PD k územnímu rozhodnutí a stavebnímu povolení (dle sdělení Ing. Volného neznají náklady na jednotlivé etapy) </t>
  </si>
  <si>
    <t>dokumentace pro územní rozhodnutí a stavební povolení, náklady na zpracování energetického auditu</t>
  </si>
  <si>
    <t>polohopisné a výškopisné zaměření, geometrický plán dělení parcel, dokumentace pro územní rozhodnutí a stavební povolení</t>
  </si>
  <si>
    <t>dokumentace k územnímu rozhodnutí</t>
  </si>
  <si>
    <t>00297852</t>
  </si>
  <si>
    <t>09/2004</t>
  </si>
  <si>
    <t>PD pro výstavbu kanalizace ve Frenštátě p. R.</t>
  </si>
  <si>
    <t>07/2005</t>
  </si>
  <si>
    <t>1.7.2005 - 31.10.2007</t>
  </si>
  <si>
    <t>00297569</t>
  </si>
  <si>
    <t>Frenštát pod R.</t>
  </si>
  <si>
    <t>Bohumín</t>
  </si>
  <si>
    <t>Město Albrechtice</t>
  </si>
  <si>
    <t>Masarykova 158, 735 81 Bohumín</t>
  </si>
  <si>
    <t>PD Kanalizace Záblatí - ulice Sokolská, Rovná, Stará</t>
  </si>
  <si>
    <t>PD Ošetřování stromů a regenerace parku P. Bezruče Bohumín</t>
  </si>
  <si>
    <t>dokumentace pro vydání příslušného rozhodnutí</t>
  </si>
  <si>
    <t>PD Kanalizace Pudlov - lokalita na loukách, Bohumín</t>
  </si>
  <si>
    <t>07/2007</t>
  </si>
  <si>
    <t>1.4.2006 - 30.9.2008</t>
  </si>
  <si>
    <t>47151552</t>
  </si>
  <si>
    <t>Zámecké náměstí 26, 738 01 Frýdek-Místek</t>
  </si>
  <si>
    <t>PD mobilního separátoru komunálního odpadu</t>
  </si>
  <si>
    <t>Ing. Luděk Žáček,                 603 881 674</t>
  </si>
  <si>
    <t>dokumentace pro územní rozhodnutí a pro stavební povolení</t>
  </si>
  <si>
    <t>investiční záměr, studie, studie proveditelnosti</t>
  </si>
  <si>
    <t>energetický audit</t>
  </si>
  <si>
    <t>žádost o dotaci</t>
  </si>
  <si>
    <t>48804711</t>
  </si>
  <si>
    <t>Životice u Nového Jičína</t>
  </si>
  <si>
    <t>č.p. 128, 742 72 Životice u Nového Jičína, pošta Mořkov</t>
  </si>
  <si>
    <t>Pavel Hasalík,                   602 532 932</t>
  </si>
  <si>
    <t>Kanalizace splašková - Životice u Nového Jičína</t>
  </si>
  <si>
    <t>62</t>
  </si>
  <si>
    <t>63</t>
  </si>
  <si>
    <t>64</t>
  </si>
  <si>
    <t>65</t>
  </si>
  <si>
    <t>66</t>
  </si>
  <si>
    <t>67</t>
  </si>
  <si>
    <t>00373249</t>
  </si>
  <si>
    <t>Michálkovická 197, 710 00 Ostrava</t>
  </si>
  <si>
    <t>Úspory energie a vody v pavilonu hrochů</t>
  </si>
  <si>
    <t>Technické zázemí dendrologického oddělení v ZOO Ostrava</t>
  </si>
  <si>
    <t>Celková navrhovaná výše dotace ve všech oblastech</t>
  </si>
  <si>
    <t>00296651</t>
  </si>
  <si>
    <t xml:space="preserve">Frýdlant n. O. </t>
  </si>
  <si>
    <t>Náměstí 3, 739 11, Frýdlant n .O.</t>
  </si>
  <si>
    <t>PD pro výstavbu kanalizace ve Frýdlantu n. O.</t>
  </si>
  <si>
    <t>Ing. Bohumil Dolanský,      558 675 744</t>
  </si>
  <si>
    <t>1.4.2005 - 30.11.2008</t>
  </si>
  <si>
    <t>č.p. 42, 793 15, Lichnov</t>
  </si>
  <si>
    <t>00296163</t>
  </si>
  <si>
    <t>Protierozní a protipovodňové prvky ÚSES v lokalitě "Zátorská", Lichnov</t>
  </si>
  <si>
    <t>Poldr "Zátorská"</t>
  </si>
  <si>
    <t>11/2005</t>
  </si>
  <si>
    <t>68334681</t>
  </si>
  <si>
    <t>Jezdecká společnost REIT CLUB</t>
  </si>
  <si>
    <t>č.p. 232, 739 05 Morávka</t>
  </si>
  <si>
    <t>Bohušov</t>
  </si>
  <si>
    <t>č.p. 15, 793 99 Bohušov</t>
  </si>
  <si>
    <t>00295876</t>
  </si>
  <si>
    <t>Robert Schaffartzik,          554 642 155</t>
  </si>
  <si>
    <t>1.2.2006 - 28.2.2008</t>
  </si>
  <si>
    <t>00299898</t>
  </si>
  <si>
    <t>Halaškovo náměstí 2, 747 87 Budišov nad Budišovkou</t>
  </si>
  <si>
    <t>Ing. Roman Polášek,           777 691 270</t>
  </si>
  <si>
    <t>Ing. František Vrchovecký,                       602 539 732</t>
  </si>
  <si>
    <t>Budišov nad Budišovkou</t>
  </si>
  <si>
    <t>00300560</t>
  </si>
  <si>
    <t>Píšť</t>
  </si>
  <si>
    <t>č.p. 58, 747 18 Píšť</t>
  </si>
  <si>
    <t>Mgr. František Jaroš,          603 802 255</t>
  </si>
  <si>
    <t>Zpracování PD pro stavební povolení: Revitalizace Píšťského potoka - IV. etapa</t>
  </si>
  <si>
    <t>1.2.2006 - 31.1.2008</t>
  </si>
  <si>
    <t>Mokré Lazce</t>
  </si>
  <si>
    <t>00300462</t>
  </si>
  <si>
    <t>Pavla Křížkovského 158, 747 62 Mokré Lazce</t>
  </si>
  <si>
    <t>Jaromír Halfar,                   553 679 112</t>
  </si>
  <si>
    <t>Lokální biokoridor "Na Nivě" -  II. etapa</t>
  </si>
  <si>
    <t>08/2007</t>
  </si>
  <si>
    <t>00297721</t>
  </si>
  <si>
    <t>Bartošovice</t>
  </si>
  <si>
    <t>č.p. 135, 742 54 Bartošovice</t>
  </si>
  <si>
    <t>MVDr. Kateřina Křenková,                           728 676 542</t>
  </si>
  <si>
    <t>Změna zdroje vytápění v bytových domech v místní části Hukovice</t>
  </si>
  <si>
    <t>61963607</t>
  </si>
  <si>
    <t>č.p. 203, 739 36 Sedliště</t>
  </si>
  <si>
    <t xml:space="preserve"> Mgr. Marie Bednářová,     724 791 665</t>
  </si>
  <si>
    <t>ZŠ Sedliště - projekt snížení energetické náročnosti objektu</t>
  </si>
  <si>
    <t>00298077</t>
  </si>
  <si>
    <t>Kopřivnice</t>
  </si>
  <si>
    <t>Záhumenní 1152, 742 21 Kopřivnice</t>
  </si>
  <si>
    <t>Jiří Tichánek,                    556 879 411</t>
  </si>
  <si>
    <t>Dobrá - rozšíření splaškové kanalizace</t>
  </si>
  <si>
    <t>Dobrá</t>
  </si>
  <si>
    <t>00296589</t>
  </si>
  <si>
    <t>č.p. 230, 739 51 Dobrá</t>
  </si>
  <si>
    <t>Vladimír Bonk,                  736 614 715</t>
  </si>
  <si>
    <t>dokumentace ke stavební řízení</t>
  </si>
  <si>
    <t>00298221</t>
  </si>
  <si>
    <t>Odry</t>
  </si>
  <si>
    <t>Masarykovo náměstí 25, 742 35 Odry</t>
  </si>
  <si>
    <t>Ing. Pavel Matůšů,            603 491 393</t>
  </si>
  <si>
    <t>Revitalizace lokality Vladař</t>
  </si>
  <si>
    <t>Napojení místní části Loučky na splaškovou kanalizaci města Odry</t>
  </si>
  <si>
    <t xml:space="preserve">Revitalizace bývalého zámeckého parku v Odrách </t>
  </si>
  <si>
    <t>00297534</t>
  </si>
  <si>
    <t>Karviná</t>
  </si>
  <si>
    <t>Fryštátská 72/1, 733 24 Karviná - Fryštát</t>
  </si>
  <si>
    <t>Mgr. Antonín Petráš,         602 572 751</t>
  </si>
  <si>
    <t>00576921</t>
  </si>
  <si>
    <t>Třanovice</t>
  </si>
  <si>
    <t>č.p. 250, 739 53 Třanovice</t>
  </si>
  <si>
    <t>Bc. Jan Tomoczek,            602 857 528</t>
  </si>
  <si>
    <t>Nízkoenergetický Bio-Solar rodinný dům</t>
  </si>
  <si>
    <t>o.s.</t>
  </si>
  <si>
    <t>PD pro vydání SP Aglomerace Kopřivnice - místní část Lubina, odkanalizování</t>
  </si>
  <si>
    <t>Ekologická likvidace biologického odpadu ze stájí</t>
  </si>
  <si>
    <t>Ing  Josef Dubec,                 556770888,                       Ing. Sylva Kovačíková,        556 312 151</t>
  </si>
  <si>
    <t>Vodovodní přivaděč Jílovec, Bravinné, Lukavec</t>
  </si>
  <si>
    <t>00298212</t>
  </si>
  <si>
    <t>Nový Jičín</t>
  </si>
  <si>
    <t>Masarykovo náměstí 1, 741 01 Nový Jičín</t>
  </si>
  <si>
    <t>Mgr. Ivan Týle,                   603 889 309</t>
  </si>
  <si>
    <t>00576115</t>
  </si>
  <si>
    <t>Dívčí Hrad</t>
  </si>
  <si>
    <t>Dagmar Válková,               604 231 192</t>
  </si>
  <si>
    <t>Zdroj tepla pro Domov seniorů v Dívčím Hradě</t>
  </si>
  <si>
    <t>00296333</t>
  </si>
  <si>
    <t>Slezské Rudoltice</t>
  </si>
  <si>
    <t xml:space="preserve">č.p. 64, 793 99 Dívčí Hrad </t>
  </si>
  <si>
    <t>č.p. 85,  793 99 Slezské Rudltice</t>
  </si>
  <si>
    <t>Martina Jalamasová,           737 367 603</t>
  </si>
  <si>
    <t>Nový zdroj tepla pro ZŠ a MŠ ve Slezských Rudolticích</t>
  </si>
  <si>
    <t>60793473</t>
  </si>
  <si>
    <t>č.p. 234, 742 33 Jeseník nad Odrou</t>
  </si>
  <si>
    <t>Ing. Vladimír Strnadel,            602 762 456</t>
  </si>
  <si>
    <t>Rekonstrukce produkční stáje živočišné výroby</t>
  </si>
  <si>
    <t>26796295</t>
  </si>
  <si>
    <t>Ing. Tomáš Franek,           737 238 832</t>
  </si>
  <si>
    <t>Využití odpadního tepla z čerpaných důlních vod vodní jámy Jeremenko pro vytápění</t>
  </si>
  <si>
    <t xml:space="preserve">dokumentace pro územní rozhodnutí, EIA, energ. Audit, studie proveditelnosti, žádost o dotaci </t>
  </si>
  <si>
    <t>00577014</t>
  </si>
  <si>
    <t>Vyšní Lhoty</t>
  </si>
  <si>
    <t>č.p. 244, 739 51 Vyšní Lhoty</t>
  </si>
  <si>
    <t>Ing. Dana Vlčková,             602 565 116</t>
  </si>
  <si>
    <t>60798416</t>
  </si>
  <si>
    <t>Olbramice</t>
  </si>
  <si>
    <t>Prostorná 132, 742 83 Olbramice</t>
  </si>
  <si>
    <t>Drahomíra Fojtová,            731 446 953</t>
  </si>
  <si>
    <t xml:space="preserve">Snížení energetické náročnosti vytápění ZŠ s integrovanou výukou v obci Olbramice </t>
  </si>
  <si>
    <t>00297291</t>
  </si>
  <si>
    <t>Šenov</t>
  </si>
  <si>
    <t>Radniční náměstí 300, 739 34 Šenov</t>
  </si>
  <si>
    <t>Ing. Pavel Dědic,               724 180 688</t>
  </si>
  <si>
    <t>03/2007</t>
  </si>
  <si>
    <t>průzkumné práce pro DÚR (hydrogeologický průzkum apod.)</t>
  </si>
  <si>
    <t>dokumentace pro územní rozhodnutí a stavební povolení</t>
  </si>
  <si>
    <t>zaměření (polohopisné a výškopisné) aj., geodetické podklady</t>
  </si>
  <si>
    <t>zaměření stávajícího stavu, dokumentace pro stavební povolení</t>
  </si>
  <si>
    <t>dokumentace pro územní rozhodnutí včetně inženýrské činnosti, dokumentace pro stavební povolení včetně inženýrské činnosti</t>
  </si>
  <si>
    <t xml:space="preserve">průzkumné práce, dokumentace pro územní rozhodnutí včetně inženýrské činnosti, dokumentace pro stavební povolení včetně inženýrské činnosti, tendrová dokumentace, geologický průzkum </t>
  </si>
  <si>
    <t>tendrová dokumentace</t>
  </si>
  <si>
    <t>dokumentace pro stavební povolení včetně inženýrské činnosti, prováděcí projektová dokumentace</t>
  </si>
  <si>
    <t>realizační dokumentace</t>
  </si>
  <si>
    <t xml:space="preserve">dokumentace pro stavební povolení </t>
  </si>
  <si>
    <t>polohopisné a výškopisné zaměření, dokumentace pro stavební povolení</t>
  </si>
  <si>
    <t>dokumentace pro územní rozhodnutí</t>
  </si>
  <si>
    <t>studie, dokumentace pro stavební povolení</t>
  </si>
  <si>
    <t>studie v rozsahu DÚR,  dokumentace pro sloučené územní a stavební řízení, dokumentace pro realizaci stavby</t>
  </si>
  <si>
    <t>DÚR a DSP (není-li rozděleno)</t>
  </si>
  <si>
    <t xml:space="preserve">dokumentace pro územní rozhodnutí </t>
  </si>
  <si>
    <t xml:space="preserve">1.3.2006 - 31.1.2008    </t>
  </si>
  <si>
    <t>1.1.2005 - 31.1.2007</t>
  </si>
  <si>
    <t xml:space="preserve">05/2005 </t>
  </si>
  <si>
    <t>1.12.2005 - 31.12.2008</t>
  </si>
  <si>
    <t>1.3.2005 - 31.7.2007</t>
  </si>
  <si>
    <t>Lichnov</t>
  </si>
  <si>
    <t>04/2007</t>
  </si>
  <si>
    <t>EKO-HUM, spol. s r.o.</t>
  </si>
  <si>
    <t>Přemyslovců 60/449, 747 07, Opava</t>
  </si>
  <si>
    <t>Frýdecká skládka, a.s.</t>
  </si>
  <si>
    <t>projektová dokumentace (pro přípravu zařízení, nikoli stavebního povolení)</t>
  </si>
  <si>
    <t>geodetické zaměření, pasport stávající kanalizace, dokumentace pro územní rozhodnutí</t>
  </si>
  <si>
    <t>náklady v roce 2004</t>
  </si>
  <si>
    <t>DÚR</t>
  </si>
  <si>
    <t>inženýrská činnost DÚR</t>
  </si>
  <si>
    <t>průzkumné práce DSP</t>
  </si>
  <si>
    <t>DSP</t>
  </si>
  <si>
    <t>inženýrská činnost DSP</t>
  </si>
  <si>
    <t>podklady pro majetkoprávní vypořádání</t>
  </si>
  <si>
    <t>EIA</t>
  </si>
  <si>
    <t xml:space="preserve">dokumentace pro územní rozhodnutí a stavební povolení </t>
  </si>
  <si>
    <t>Marta Otisková,                724 178 619,554 643 121</t>
  </si>
  <si>
    <t>dokumentace pro stavební povolení, inženýrská činnost</t>
  </si>
  <si>
    <t>01/2007</t>
  </si>
  <si>
    <t>studie a dokumentace ke stavebnímu řízení, inženýrská činnost</t>
  </si>
  <si>
    <t>1.2.2006 - 31.5.2008</t>
  </si>
  <si>
    <t>Žadatel</t>
  </si>
  <si>
    <t>Právní forma</t>
  </si>
  <si>
    <t>Adresa</t>
  </si>
  <si>
    <t>Název projektu - účelové určení</t>
  </si>
  <si>
    <t>Bližší určení projektu</t>
  </si>
  <si>
    <t>Celkové náklady projektu</t>
  </si>
  <si>
    <t>Požadovaná výše dotace</t>
  </si>
  <si>
    <t>Celková navrhovaná výše dotace</t>
  </si>
  <si>
    <t>(pořadník žadatelů)</t>
  </si>
  <si>
    <t>4.5.2006 - 31.8.2008</t>
  </si>
  <si>
    <t>4.5.2006 - 31.7.2008</t>
  </si>
  <si>
    <t>4.5.2006 - 31.1.2008</t>
  </si>
  <si>
    <t>4.5.2006 - 28.2.2008</t>
  </si>
  <si>
    <t>4.5.2006 - 31.12.2008</t>
  </si>
  <si>
    <t>4.5.2006 - 31.5.2008</t>
  </si>
  <si>
    <t>4.5.2006 - 30.6.2008</t>
  </si>
  <si>
    <t>4.5.2006 - 31.10.2008</t>
  </si>
  <si>
    <t>4.5.2006 - 31.3.2008</t>
  </si>
  <si>
    <t>4.5.2006 - 31.10.2007</t>
  </si>
  <si>
    <t>4.5.2006 - 30.11.2007</t>
  </si>
  <si>
    <t>00297861</t>
  </si>
  <si>
    <t>Fulnek</t>
  </si>
  <si>
    <t>00297755</t>
  </si>
  <si>
    <t>Bílovec</t>
  </si>
  <si>
    <t>Slezské náměstí 1, 743 01 Bílovec</t>
  </si>
  <si>
    <t>Seznam dotací v rámci dotačního programu Podpora přípravy projektů v oblasti životního prostředí a zemědělství ŽPZ/03/2005</t>
  </si>
  <si>
    <t>Vybudování úpravny a rozvodu pitné vody pro místní část Staré Oldřůvky ze stávajícího vodního zdroje</t>
  </si>
  <si>
    <t>Kanalizace a ČOV obce Milíkov, 2. stavba - Dědina</t>
  </si>
  <si>
    <t xml:space="preserve">Kanalizace města Klimkovice </t>
  </si>
  <si>
    <t>nám. ČSA 10, 793 95 Město Albrechtice</t>
  </si>
  <si>
    <t>náměstí Míru 1, 744 01 Frenštát p. R.</t>
  </si>
  <si>
    <t>Protipovodňová opatření ve sportovně rekreačním areálu v obci Bohušov</t>
  </si>
  <si>
    <t>Kanalizace Šenov - JIH</t>
  </si>
  <si>
    <t>21. dubna č.p. 1, 747 20  Vřesina</t>
  </si>
  <si>
    <t>Markvartovická č.p. 52/48, 747 14  Ludgeřovice</t>
  </si>
  <si>
    <t>Splašková kanalizace - místní část Loučka u Nového Jičína</t>
  </si>
  <si>
    <t>Splašková kanalizace - místní část Žilina u Nového Jičína - II. etapa</t>
  </si>
  <si>
    <t>náměstí Komenského 12, 742 45 Fulnek</t>
  </si>
  <si>
    <t>nám. Míru č.p. 1, 795 01  Rýmařov</t>
  </si>
  <si>
    <t>Tepelná čerpadla IVT - Ostrava, s.r.o.</t>
  </si>
  <si>
    <t>Holvekova 645/36, 718 00 Ostrava-Kunčičky</t>
  </si>
  <si>
    <t>Zoologická zahrada Ostrava, příspěvková organizace</t>
  </si>
  <si>
    <t>Jubilejní Masarykova základní a mateřská škola Sedliště</t>
  </si>
  <si>
    <t>TERMO Frýdlant n. O. s.r.o.</t>
  </si>
  <si>
    <t>Rekonstrukce uhelné kotelny na kombinovanou výrobu elektřiny a tepla spalováním biomasy</t>
  </si>
  <si>
    <t>Třinecké gastroslužby, s.r.o.</t>
  </si>
  <si>
    <t>Agro Jesenicko a.s.</t>
  </si>
  <si>
    <t>Slezská č.p. 520/13, 747 28  Štěpánkovice</t>
  </si>
  <si>
    <t>Schválená výše dotace</t>
  </si>
  <si>
    <t>časové použití                   od - do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</si>
</sst>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 CE"/>
      <family val="0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Continuous" vertical="center" wrapText="1"/>
    </xf>
    <xf numFmtId="3" fontId="0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>
      <alignment horizontal="right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10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showGridLines="0" tabSelected="1" zoomScale="82" zoomScaleNormal="82" workbookViewId="0" topLeftCell="G1">
      <pane ySplit="4" topLeftCell="BM5" activePane="bottomLeft" state="frozen"/>
      <selection pane="topLeft" activeCell="A1" sqref="A1"/>
      <selection pane="bottomLeft" activeCell="AC5" sqref="AC5"/>
    </sheetView>
  </sheetViews>
  <sheetFormatPr defaultColWidth="8.796875" defaultRowHeight="15"/>
  <cols>
    <col min="1" max="1" width="7.19921875" style="6" customWidth="1"/>
    <col min="2" max="2" width="15.69921875" style="7" customWidth="1"/>
    <col min="3" max="3" width="14.3984375" style="8" customWidth="1"/>
    <col min="4" max="4" width="11.19921875" style="9" customWidth="1"/>
    <col min="5" max="5" width="28.8984375" style="8" customWidth="1"/>
    <col min="6" max="6" width="30.59765625" style="8" hidden="1" customWidth="1"/>
    <col min="7" max="7" width="24" style="6" customWidth="1"/>
    <col min="8" max="8" width="25.09765625" style="11" hidden="1" customWidth="1"/>
    <col min="9" max="9" width="13.09765625" style="11" customWidth="1"/>
    <col min="10" max="10" width="15.09765625" style="11" bestFit="1" customWidth="1"/>
    <col min="11" max="11" width="7.09765625" style="11" hidden="1" customWidth="1"/>
    <col min="12" max="12" width="9.3984375" style="11" hidden="1" customWidth="1"/>
    <col min="13" max="13" width="9.19921875" style="11" hidden="1" customWidth="1"/>
    <col min="14" max="14" width="9.09765625" style="11" hidden="1" customWidth="1"/>
    <col min="15" max="15" width="9.59765625" style="11" hidden="1" customWidth="1"/>
    <col min="16" max="16" width="8.8984375" style="11" hidden="1" customWidth="1"/>
    <col min="17" max="17" width="8.59765625" style="11" hidden="1" customWidth="1"/>
    <col min="18" max="18" width="7.3984375" style="11" hidden="1" customWidth="1"/>
    <col min="19" max="19" width="8.5" style="11" hidden="1" customWidth="1"/>
    <col min="20" max="20" width="8.8984375" style="11" hidden="1" customWidth="1"/>
    <col min="21" max="21" width="8.3984375" style="11" hidden="1" customWidth="1"/>
    <col min="22" max="22" width="8.8984375" style="11" hidden="1" customWidth="1"/>
    <col min="23" max="23" width="9.59765625" style="11" hidden="1" customWidth="1"/>
    <col min="24" max="24" width="46.09765625" style="11" hidden="1" customWidth="1"/>
    <col min="25" max="25" width="8.59765625" style="11" hidden="1" customWidth="1"/>
    <col min="26" max="26" width="7.3984375" style="11" hidden="1" customWidth="1"/>
    <col min="27" max="27" width="8.69921875" style="11" hidden="1" customWidth="1"/>
    <col min="28" max="28" width="8.3984375" style="11" hidden="1" customWidth="1"/>
    <col min="29" max="29" width="12.19921875" style="11" customWidth="1"/>
    <col min="30" max="30" width="12.5" style="6" bestFit="1" customWidth="1"/>
    <col min="31" max="33" width="13.8984375" style="6" customWidth="1"/>
    <col min="34" max="34" width="10.3984375" style="6" customWidth="1"/>
    <col min="35" max="35" width="16.19921875" style="6" customWidth="1"/>
    <col min="36" max="16384" width="9" style="6" customWidth="1"/>
  </cols>
  <sheetData>
    <row r="1" spans="1:34" ht="19.5" customHeight="1">
      <c r="A1" s="14" t="s">
        <v>501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9.5" customHeight="1">
      <c r="A2" s="36" t="s">
        <v>484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6.5" thickBot="1">
      <c r="A3" s="18"/>
      <c r="B3" s="19"/>
      <c r="C3" s="1"/>
      <c r="D3" s="5"/>
      <c r="E3" s="1"/>
      <c r="F3" s="1"/>
      <c r="G3" s="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"/>
      <c r="AE3" s="2"/>
      <c r="AF3" s="2"/>
      <c r="AG3" s="2"/>
      <c r="AH3" s="3" t="s">
        <v>41</v>
      </c>
    </row>
    <row r="4" spans="1:34" s="4" customFormat="1" ht="91.5" customHeight="1" thickBot="1">
      <c r="A4" s="20" t="s">
        <v>39</v>
      </c>
      <c r="B4" s="21" t="s">
        <v>24</v>
      </c>
      <c r="C4" s="22" t="s">
        <v>476</v>
      </c>
      <c r="D4" s="22" t="s">
        <v>477</v>
      </c>
      <c r="E4" s="22" t="s">
        <v>478</v>
      </c>
      <c r="F4" s="16" t="s">
        <v>67</v>
      </c>
      <c r="G4" s="22" t="s">
        <v>479</v>
      </c>
      <c r="H4" s="22" t="s">
        <v>480</v>
      </c>
      <c r="I4" s="22" t="s">
        <v>481</v>
      </c>
      <c r="J4" s="22" t="s">
        <v>482</v>
      </c>
      <c r="K4" s="23" t="s">
        <v>462</v>
      </c>
      <c r="L4" s="23" t="s">
        <v>303</v>
      </c>
      <c r="M4" s="23" t="s">
        <v>436</v>
      </c>
      <c r="N4" s="23" t="s">
        <v>434</v>
      </c>
      <c r="O4" s="23" t="s">
        <v>468</v>
      </c>
      <c r="P4" s="23" t="s">
        <v>463</v>
      </c>
      <c r="Q4" s="23" t="s">
        <v>464</v>
      </c>
      <c r="R4" s="23" t="s">
        <v>469</v>
      </c>
      <c r="S4" s="23" t="s">
        <v>465</v>
      </c>
      <c r="T4" s="23" t="s">
        <v>466</v>
      </c>
      <c r="U4" s="23" t="s">
        <v>467</v>
      </c>
      <c r="V4" s="23" t="s">
        <v>448</v>
      </c>
      <c r="W4" s="23" t="s">
        <v>167</v>
      </c>
      <c r="X4" s="23" t="s">
        <v>442</v>
      </c>
      <c r="Y4" s="23" t="s">
        <v>304</v>
      </c>
      <c r="Z4" s="23" t="s">
        <v>305</v>
      </c>
      <c r="AA4" s="23" t="s">
        <v>440</v>
      </c>
      <c r="AB4" s="23" t="s">
        <v>134</v>
      </c>
      <c r="AC4" s="22" t="s">
        <v>100</v>
      </c>
      <c r="AD4" s="22" t="s">
        <v>524</v>
      </c>
      <c r="AE4" s="22" t="s">
        <v>40</v>
      </c>
      <c r="AF4" s="81" t="s">
        <v>68</v>
      </c>
      <c r="AG4" s="81" t="s">
        <v>69</v>
      </c>
      <c r="AH4" s="24" t="s">
        <v>525</v>
      </c>
    </row>
    <row r="5" spans="1:34" s="8" customFormat="1" ht="62.25" customHeight="1">
      <c r="A5" s="37" t="s">
        <v>26</v>
      </c>
      <c r="B5" s="38" t="s">
        <v>114</v>
      </c>
      <c r="C5" s="39" t="s">
        <v>115</v>
      </c>
      <c r="D5" s="38" t="s">
        <v>38</v>
      </c>
      <c r="E5" s="39" t="s">
        <v>116</v>
      </c>
      <c r="F5" s="39" t="s">
        <v>117</v>
      </c>
      <c r="G5" s="39" t="s">
        <v>118</v>
      </c>
      <c r="H5" s="40" t="s">
        <v>120</v>
      </c>
      <c r="I5" s="41">
        <v>1197650</v>
      </c>
      <c r="J5" s="41">
        <v>898200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341262</v>
      </c>
      <c r="Q5" s="41">
        <v>0</v>
      </c>
      <c r="R5" s="41">
        <v>0</v>
      </c>
      <c r="S5" s="41">
        <v>0</v>
      </c>
      <c r="T5" s="41">
        <v>856388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2">
        <f aca="true" t="shared" si="0" ref="AC5:AC36">SUM(M5:P5,R5,S5,T5,V5,W5)</f>
        <v>1197650</v>
      </c>
      <c r="AD5" s="43">
        <f aca="true" t="shared" si="1" ref="AD5:AD11">AC5*0.75</f>
        <v>898237.5</v>
      </c>
      <c r="AE5" s="44">
        <v>0.75</v>
      </c>
      <c r="AF5" s="45" t="s">
        <v>119</v>
      </c>
      <c r="AG5" s="45" t="s">
        <v>77</v>
      </c>
      <c r="AH5" s="46" t="s">
        <v>83</v>
      </c>
    </row>
    <row r="6" spans="1:34" s="8" customFormat="1" ht="78" customHeight="1">
      <c r="A6" s="37" t="s">
        <v>27</v>
      </c>
      <c r="B6" s="47" t="s">
        <v>341</v>
      </c>
      <c r="C6" s="48" t="s">
        <v>345</v>
      </c>
      <c r="D6" s="47" t="s">
        <v>38</v>
      </c>
      <c r="E6" s="48" t="s">
        <v>342</v>
      </c>
      <c r="F6" s="48" t="s">
        <v>344</v>
      </c>
      <c r="G6" s="48" t="s">
        <v>502</v>
      </c>
      <c r="H6" s="49" t="s">
        <v>435</v>
      </c>
      <c r="I6" s="50">
        <v>380000</v>
      </c>
      <c r="J6" s="50">
        <v>285000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380000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42">
        <f t="shared" si="0"/>
        <v>380000</v>
      </c>
      <c r="AD6" s="43">
        <f t="shared" si="1"/>
        <v>285000</v>
      </c>
      <c r="AE6" s="44">
        <f>SUM(J6/I6)</f>
        <v>0.75</v>
      </c>
      <c r="AF6" s="45" t="s">
        <v>105</v>
      </c>
      <c r="AG6" s="45" t="s">
        <v>102</v>
      </c>
      <c r="AH6" s="51" t="s">
        <v>254</v>
      </c>
    </row>
    <row r="7" spans="1:34" s="8" customFormat="1" ht="47.25" customHeight="1">
      <c r="A7" s="37" t="s">
        <v>28</v>
      </c>
      <c r="B7" s="47" t="s">
        <v>146</v>
      </c>
      <c r="C7" s="48" t="s">
        <v>147</v>
      </c>
      <c r="D7" s="47" t="s">
        <v>38</v>
      </c>
      <c r="E7" s="48" t="s">
        <v>148</v>
      </c>
      <c r="F7" s="48" t="s">
        <v>149</v>
      </c>
      <c r="G7" s="48" t="s">
        <v>150</v>
      </c>
      <c r="H7" s="48" t="s">
        <v>435</v>
      </c>
      <c r="I7" s="50">
        <v>820000</v>
      </c>
      <c r="J7" s="50">
        <v>615000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270000</v>
      </c>
      <c r="Q7" s="50">
        <v>0</v>
      </c>
      <c r="R7" s="50">
        <v>0</v>
      </c>
      <c r="S7" s="50">
        <v>0</v>
      </c>
      <c r="T7" s="50">
        <v>550000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42">
        <f t="shared" si="0"/>
        <v>820000</v>
      </c>
      <c r="AD7" s="43">
        <f t="shared" si="1"/>
        <v>615000</v>
      </c>
      <c r="AE7" s="52">
        <v>0.75</v>
      </c>
      <c r="AF7" s="53" t="s">
        <v>452</v>
      </c>
      <c r="AG7" s="53" t="s">
        <v>152</v>
      </c>
      <c r="AH7" s="51" t="s">
        <v>153</v>
      </c>
    </row>
    <row r="8" spans="1:34" s="8" customFormat="1" ht="47.25" customHeight="1">
      <c r="A8" s="37" t="s">
        <v>29</v>
      </c>
      <c r="B8" s="38" t="s">
        <v>188</v>
      </c>
      <c r="C8" s="39" t="s">
        <v>189</v>
      </c>
      <c r="D8" s="38" t="s">
        <v>38</v>
      </c>
      <c r="E8" s="39" t="s">
        <v>190</v>
      </c>
      <c r="F8" s="39" t="s">
        <v>191</v>
      </c>
      <c r="G8" s="39" t="s">
        <v>503</v>
      </c>
      <c r="H8" s="48" t="s">
        <v>97</v>
      </c>
      <c r="I8" s="41">
        <v>962000</v>
      </c>
      <c r="J8" s="41">
        <v>721500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962000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2">
        <f t="shared" si="0"/>
        <v>962000</v>
      </c>
      <c r="AD8" s="43">
        <f t="shared" si="1"/>
        <v>721500</v>
      </c>
      <c r="AE8" s="52">
        <v>0.75</v>
      </c>
      <c r="AF8" s="45" t="s">
        <v>76</v>
      </c>
      <c r="AG8" s="45" t="s">
        <v>131</v>
      </c>
      <c r="AH8" s="46" t="s">
        <v>192</v>
      </c>
    </row>
    <row r="9" spans="1:34" s="8" customFormat="1" ht="47.25" customHeight="1">
      <c r="A9" s="37" t="s">
        <v>30</v>
      </c>
      <c r="B9" s="38" t="s">
        <v>287</v>
      </c>
      <c r="C9" s="39" t="s">
        <v>289</v>
      </c>
      <c r="D9" s="38" t="s">
        <v>38</v>
      </c>
      <c r="E9" s="39" t="s">
        <v>291</v>
      </c>
      <c r="F9" s="39" t="s">
        <v>17</v>
      </c>
      <c r="G9" s="39" t="s">
        <v>292</v>
      </c>
      <c r="H9" s="48" t="s">
        <v>18</v>
      </c>
      <c r="I9" s="41">
        <v>500000</v>
      </c>
      <c r="J9" s="41">
        <v>375000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180000</v>
      </c>
      <c r="Q9" s="41">
        <v>15000</v>
      </c>
      <c r="R9" s="41">
        <v>0</v>
      </c>
      <c r="S9" s="41">
        <v>0</v>
      </c>
      <c r="T9" s="41">
        <v>215000</v>
      </c>
      <c r="U9" s="41">
        <v>15000</v>
      </c>
      <c r="V9" s="41">
        <v>0</v>
      </c>
      <c r="W9" s="41">
        <v>0</v>
      </c>
      <c r="X9" s="41">
        <v>75000</v>
      </c>
      <c r="Y9" s="41">
        <v>0</v>
      </c>
      <c r="Z9" s="41">
        <v>0</v>
      </c>
      <c r="AA9" s="41">
        <v>0</v>
      </c>
      <c r="AB9" s="41">
        <v>0</v>
      </c>
      <c r="AC9" s="42">
        <f t="shared" si="0"/>
        <v>395000</v>
      </c>
      <c r="AD9" s="43">
        <f t="shared" si="1"/>
        <v>296250</v>
      </c>
      <c r="AE9" s="52">
        <f>SUM(J9/I9)</f>
        <v>0.75</v>
      </c>
      <c r="AF9" s="45" t="s">
        <v>70</v>
      </c>
      <c r="AG9" s="45" t="s">
        <v>131</v>
      </c>
      <c r="AH9" s="46" t="s">
        <v>485</v>
      </c>
    </row>
    <row r="10" spans="1:34" s="8" customFormat="1" ht="47.25" customHeight="1">
      <c r="A10" s="37" t="s">
        <v>34</v>
      </c>
      <c r="B10" s="38" t="s">
        <v>322</v>
      </c>
      <c r="C10" s="39" t="s">
        <v>323</v>
      </c>
      <c r="D10" s="38" t="s">
        <v>38</v>
      </c>
      <c r="E10" s="39" t="s">
        <v>324</v>
      </c>
      <c r="F10" s="39" t="s">
        <v>326</v>
      </c>
      <c r="G10" s="39" t="s">
        <v>325</v>
      </c>
      <c r="H10" s="40" t="s">
        <v>96</v>
      </c>
      <c r="I10" s="41">
        <v>2600000</v>
      </c>
      <c r="J10" s="41">
        <v>1950000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660000</v>
      </c>
      <c r="Q10" s="41">
        <v>0</v>
      </c>
      <c r="R10" s="41">
        <v>0</v>
      </c>
      <c r="S10" s="41">
        <v>0</v>
      </c>
      <c r="T10" s="41">
        <v>1890000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50000</v>
      </c>
      <c r="AB10" s="41">
        <v>0</v>
      </c>
      <c r="AC10" s="42">
        <f t="shared" si="0"/>
        <v>2550000</v>
      </c>
      <c r="AD10" s="43">
        <f t="shared" si="1"/>
        <v>1912500</v>
      </c>
      <c r="AE10" s="52">
        <f>SUM(J10/I10)</f>
        <v>0.75</v>
      </c>
      <c r="AF10" s="45" t="s">
        <v>3</v>
      </c>
      <c r="AG10" s="45" t="s">
        <v>112</v>
      </c>
      <c r="AH10" s="46" t="s">
        <v>327</v>
      </c>
    </row>
    <row r="11" spans="1:34" s="8" customFormat="1" ht="47.25" customHeight="1">
      <c r="A11" s="37" t="s">
        <v>35</v>
      </c>
      <c r="B11" s="38" t="s">
        <v>20</v>
      </c>
      <c r="C11" s="39" t="s">
        <v>21</v>
      </c>
      <c r="D11" s="38" t="s">
        <v>38</v>
      </c>
      <c r="E11" s="39" t="s">
        <v>22</v>
      </c>
      <c r="F11" s="39" t="s">
        <v>23</v>
      </c>
      <c r="G11" s="39" t="s">
        <v>504</v>
      </c>
      <c r="H11" s="40" t="s">
        <v>186</v>
      </c>
      <c r="I11" s="41">
        <v>2447200</v>
      </c>
      <c r="J11" s="41">
        <v>1835400</v>
      </c>
      <c r="K11" s="41">
        <v>0</v>
      </c>
      <c r="L11" s="41">
        <v>0</v>
      </c>
      <c r="M11" s="41">
        <v>150000</v>
      </c>
      <c r="N11" s="41">
        <v>60000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2023000</v>
      </c>
      <c r="U11" s="41">
        <v>214200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2">
        <f t="shared" si="0"/>
        <v>2233000</v>
      </c>
      <c r="AD11" s="43">
        <f t="shared" si="1"/>
        <v>1674750</v>
      </c>
      <c r="AE11" s="52">
        <f>SUM(J11/I11)</f>
        <v>0.75</v>
      </c>
      <c r="AF11" s="45" t="s">
        <v>104</v>
      </c>
      <c r="AG11" s="45" t="s">
        <v>177</v>
      </c>
      <c r="AH11" s="46" t="s">
        <v>223</v>
      </c>
    </row>
    <row r="12" spans="1:34" s="8" customFormat="1" ht="47.25" customHeight="1">
      <c r="A12" s="37" t="s">
        <v>31</v>
      </c>
      <c r="B12" s="47" t="s">
        <v>172</v>
      </c>
      <c r="C12" s="48" t="s">
        <v>173</v>
      </c>
      <c r="D12" s="47" t="s">
        <v>38</v>
      </c>
      <c r="E12" s="48" t="s">
        <v>174</v>
      </c>
      <c r="F12" s="48" t="s">
        <v>176</v>
      </c>
      <c r="G12" s="48" t="s">
        <v>175</v>
      </c>
      <c r="H12" s="49" t="s">
        <v>168</v>
      </c>
      <c r="I12" s="50">
        <v>83000</v>
      </c>
      <c r="J12" s="50">
        <v>60000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83000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42">
        <f t="shared" si="0"/>
        <v>83000</v>
      </c>
      <c r="AD12" s="43">
        <v>60000</v>
      </c>
      <c r="AE12" s="52">
        <v>0.7229</v>
      </c>
      <c r="AF12" s="53" t="s">
        <v>121</v>
      </c>
      <c r="AG12" s="53" t="s">
        <v>177</v>
      </c>
      <c r="AH12" s="51" t="s">
        <v>178</v>
      </c>
    </row>
    <row r="13" spans="1:34" s="8" customFormat="1" ht="47.25" customHeight="1">
      <c r="A13" s="37" t="s">
        <v>32</v>
      </c>
      <c r="B13" s="47" t="s">
        <v>89</v>
      </c>
      <c r="C13" s="48" t="s">
        <v>90</v>
      </c>
      <c r="D13" s="47" t="s">
        <v>38</v>
      </c>
      <c r="E13" s="48" t="s">
        <v>91</v>
      </c>
      <c r="F13" s="48" t="s">
        <v>101</v>
      </c>
      <c r="G13" s="48" t="s">
        <v>92</v>
      </c>
      <c r="H13" s="49" t="s">
        <v>97</v>
      </c>
      <c r="I13" s="50">
        <v>800000</v>
      </c>
      <c r="J13" s="50">
        <v>600000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800000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42">
        <f t="shared" si="0"/>
        <v>800000</v>
      </c>
      <c r="AD13" s="43">
        <f>AC13*0.75</f>
        <v>600000</v>
      </c>
      <c r="AE13" s="44">
        <v>0.75</v>
      </c>
      <c r="AF13" s="45" t="s">
        <v>76</v>
      </c>
      <c r="AG13" s="45" t="s">
        <v>102</v>
      </c>
      <c r="AH13" s="51" t="s">
        <v>98</v>
      </c>
    </row>
    <row r="14" spans="1:34" s="8" customFormat="1" ht="47.25" customHeight="1">
      <c r="A14" s="37" t="s">
        <v>33</v>
      </c>
      <c r="B14" s="47" t="s">
        <v>287</v>
      </c>
      <c r="C14" s="48" t="s">
        <v>289</v>
      </c>
      <c r="D14" s="47" t="s">
        <v>38</v>
      </c>
      <c r="E14" s="48" t="s">
        <v>291</v>
      </c>
      <c r="F14" s="48" t="s">
        <v>17</v>
      </c>
      <c r="G14" s="48" t="s">
        <v>295</v>
      </c>
      <c r="H14" s="49" t="s">
        <v>18</v>
      </c>
      <c r="I14" s="50">
        <v>700000</v>
      </c>
      <c r="J14" s="50">
        <v>525000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250000</v>
      </c>
      <c r="Q14" s="50">
        <v>15000</v>
      </c>
      <c r="R14" s="50">
        <v>0</v>
      </c>
      <c r="S14" s="50">
        <v>0</v>
      </c>
      <c r="T14" s="50">
        <v>340000</v>
      </c>
      <c r="U14" s="50">
        <v>15000</v>
      </c>
      <c r="V14" s="50">
        <v>0</v>
      </c>
      <c r="W14" s="50">
        <v>0</v>
      </c>
      <c r="X14" s="50">
        <v>80000</v>
      </c>
      <c r="Y14" s="50">
        <v>0</v>
      </c>
      <c r="Z14" s="50">
        <v>0</v>
      </c>
      <c r="AA14" s="50">
        <v>0</v>
      </c>
      <c r="AB14" s="50">
        <v>0</v>
      </c>
      <c r="AC14" s="42">
        <f t="shared" si="0"/>
        <v>590000</v>
      </c>
      <c r="AD14" s="43">
        <f>AC14*0.75</f>
        <v>442500</v>
      </c>
      <c r="AE14" s="44">
        <f>SUM(J14/I14)</f>
        <v>0.75</v>
      </c>
      <c r="AF14" s="45" t="s">
        <v>76</v>
      </c>
      <c r="AG14" s="45" t="s">
        <v>296</v>
      </c>
      <c r="AH14" s="51" t="s">
        <v>297</v>
      </c>
    </row>
    <row r="15" spans="1:34" s="8" customFormat="1" ht="47.25" customHeight="1">
      <c r="A15" s="37" t="s">
        <v>36</v>
      </c>
      <c r="B15" s="47" t="s">
        <v>13</v>
      </c>
      <c r="C15" s="48" t="s">
        <v>290</v>
      </c>
      <c r="D15" s="47" t="s">
        <v>38</v>
      </c>
      <c r="E15" s="48" t="s">
        <v>505</v>
      </c>
      <c r="F15" s="48" t="s">
        <v>14</v>
      </c>
      <c r="G15" s="48" t="s">
        <v>253</v>
      </c>
      <c r="H15" s="49" t="s">
        <v>470</v>
      </c>
      <c r="I15" s="50">
        <v>1000000</v>
      </c>
      <c r="J15" s="50">
        <v>749000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350000</v>
      </c>
      <c r="Q15" s="50">
        <v>0</v>
      </c>
      <c r="R15" s="50">
        <v>0</v>
      </c>
      <c r="S15" s="50">
        <v>0</v>
      </c>
      <c r="T15" s="50">
        <v>650000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42">
        <f t="shared" si="0"/>
        <v>1000000</v>
      </c>
      <c r="AD15" s="43">
        <v>749000</v>
      </c>
      <c r="AE15" s="44">
        <f>SUM(J15/I15)</f>
        <v>0.749</v>
      </c>
      <c r="AF15" s="45" t="s">
        <v>105</v>
      </c>
      <c r="AG15" s="45" t="s">
        <v>102</v>
      </c>
      <c r="AH15" s="51" t="s">
        <v>254</v>
      </c>
    </row>
    <row r="16" spans="1:34" s="8" customFormat="1" ht="47.25" customHeight="1">
      <c r="A16" s="37" t="s">
        <v>25</v>
      </c>
      <c r="B16" s="47" t="s">
        <v>107</v>
      </c>
      <c r="C16" s="48" t="s">
        <v>108</v>
      </c>
      <c r="D16" s="47" t="s">
        <v>38</v>
      </c>
      <c r="E16" s="48" t="s">
        <v>109</v>
      </c>
      <c r="F16" s="48" t="s">
        <v>110</v>
      </c>
      <c r="G16" s="48" t="s">
        <v>111</v>
      </c>
      <c r="H16" s="49" t="s">
        <v>435</v>
      </c>
      <c r="I16" s="50">
        <v>1600000</v>
      </c>
      <c r="J16" s="50">
        <v>1200000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1600000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42">
        <f t="shared" si="0"/>
        <v>1600000</v>
      </c>
      <c r="AD16" s="43">
        <f aca="true" t="shared" si="2" ref="AD16:AD23">AC16*0.75</f>
        <v>1200000</v>
      </c>
      <c r="AE16" s="44">
        <v>0.75</v>
      </c>
      <c r="AF16" s="45" t="s">
        <v>105</v>
      </c>
      <c r="AG16" s="45" t="s">
        <v>112</v>
      </c>
      <c r="AH16" s="51" t="s">
        <v>113</v>
      </c>
    </row>
    <row r="17" spans="1:35" s="13" customFormat="1" ht="47.25" customHeight="1">
      <c r="A17" s="37" t="s">
        <v>37</v>
      </c>
      <c r="B17" s="47" t="s">
        <v>193</v>
      </c>
      <c r="C17" s="48" t="s">
        <v>194</v>
      </c>
      <c r="D17" s="47" t="s">
        <v>38</v>
      </c>
      <c r="E17" s="48" t="s">
        <v>195</v>
      </c>
      <c r="F17" s="48" t="s">
        <v>196</v>
      </c>
      <c r="G17" s="48" t="s">
        <v>197</v>
      </c>
      <c r="H17" s="49" t="s">
        <v>302</v>
      </c>
      <c r="I17" s="50">
        <v>1275000</v>
      </c>
      <c r="J17" s="50">
        <v>956250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485000</v>
      </c>
      <c r="Q17" s="50">
        <v>0</v>
      </c>
      <c r="R17" s="50">
        <v>0</v>
      </c>
      <c r="S17" s="50">
        <v>0</v>
      </c>
      <c r="T17" s="50">
        <v>790000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42">
        <f t="shared" si="0"/>
        <v>1275000</v>
      </c>
      <c r="AD17" s="43">
        <f t="shared" si="2"/>
        <v>956250</v>
      </c>
      <c r="AE17" s="44">
        <v>0.75</v>
      </c>
      <c r="AF17" s="45" t="s">
        <v>198</v>
      </c>
      <c r="AG17" s="45" t="s">
        <v>135</v>
      </c>
      <c r="AH17" s="51" t="s">
        <v>453</v>
      </c>
      <c r="AI17" s="8"/>
    </row>
    <row r="18" spans="1:34" s="8" customFormat="1" ht="47.25" customHeight="1">
      <c r="A18" s="37" t="s">
        <v>42</v>
      </c>
      <c r="B18" s="47" t="s">
        <v>200</v>
      </c>
      <c r="C18" s="48" t="s">
        <v>201</v>
      </c>
      <c r="D18" s="47" t="s">
        <v>38</v>
      </c>
      <c r="E18" s="48" t="s">
        <v>202</v>
      </c>
      <c r="F18" s="48" t="s">
        <v>203</v>
      </c>
      <c r="G18" s="48" t="s">
        <v>204</v>
      </c>
      <c r="H18" s="49" t="s">
        <v>472</v>
      </c>
      <c r="I18" s="50">
        <v>757320</v>
      </c>
      <c r="J18" s="50">
        <v>567990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751751</v>
      </c>
      <c r="U18" s="50">
        <v>5569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2">
        <f t="shared" si="0"/>
        <v>751751</v>
      </c>
      <c r="AD18" s="43">
        <f t="shared" si="2"/>
        <v>563813.25</v>
      </c>
      <c r="AE18" s="44">
        <v>0.75</v>
      </c>
      <c r="AF18" s="45" t="s">
        <v>70</v>
      </c>
      <c r="AG18" s="45" t="s">
        <v>133</v>
      </c>
      <c r="AH18" s="51" t="s">
        <v>486</v>
      </c>
    </row>
    <row r="19" spans="1:34" s="8" customFormat="1" ht="47.25" customHeight="1">
      <c r="A19" s="37" t="s">
        <v>43</v>
      </c>
      <c r="B19" s="47" t="s">
        <v>282</v>
      </c>
      <c r="C19" s="48" t="s">
        <v>288</v>
      </c>
      <c r="D19" s="47" t="s">
        <v>38</v>
      </c>
      <c r="E19" s="48" t="s">
        <v>506</v>
      </c>
      <c r="F19" s="48" t="s">
        <v>16</v>
      </c>
      <c r="G19" s="48" t="s">
        <v>284</v>
      </c>
      <c r="H19" s="49" t="s">
        <v>435</v>
      </c>
      <c r="I19" s="50">
        <v>1050000</v>
      </c>
      <c r="J19" s="50">
        <v>787500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500000</v>
      </c>
      <c r="Q19" s="50">
        <v>0</v>
      </c>
      <c r="R19" s="50">
        <v>0</v>
      </c>
      <c r="S19" s="50">
        <v>0</v>
      </c>
      <c r="T19" s="50">
        <v>550000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42">
        <f t="shared" si="0"/>
        <v>1050000</v>
      </c>
      <c r="AD19" s="43">
        <f t="shared" si="2"/>
        <v>787500</v>
      </c>
      <c r="AE19" s="44">
        <f>SUM(J19/I19)</f>
        <v>0.75</v>
      </c>
      <c r="AF19" s="45" t="s">
        <v>285</v>
      </c>
      <c r="AG19" s="45" t="s">
        <v>88</v>
      </c>
      <c r="AH19" s="51" t="s">
        <v>286</v>
      </c>
    </row>
    <row r="20" spans="1:35" s="8" customFormat="1" ht="47.25" customHeight="1">
      <c r="A20" s="37" t="s">
        <v>44</v>
      </c>
      <c r="B20" s="47" t="s">
        <v>373</v>
      </c>
      <c r="C20" s="48" t="s">
        <v>372</v>
      </c>
      <c r="D20" s="47" t="s">
        <v>38</v>
      </c>
      <c r="E20" s="48" t="s">
        <v>374</v>
      </c>
      <c r="F20" s="48" t="s">
        <v>375</v>
      </c>
      <c r="G20" s="48" t="s">
        <v>371</v>
      </c>
      <c r="H20" s="49" t="s">
        <v>97</v>
      </c>
      <c r="I20" s="50">
        <v>1441328</v>
      </c>
      <c r="J20" s="50">
        <v>1080996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1441328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42">
        <f t="shared" si="0"/>
        <v>1441328</v>
      </c>
      <c r="AD20" s="43">
        <f t="shared" si="2"/>
        <v>1080996</v>
      </c>
      <c r="AE20" s="44">
        <f>SUM(J20/I20)</f>
        <v>0.75</v>
      </c>
      <c r="AF20" s="45" t="s">
        <v>105</v>
      </c>
      <c r="AG20" s="45" t="s">
        <v>102</v>
      </c>
      <c r="AH20" s="51" t="s">
        <v>254</v>
      </c>
      <c r="AI20" s="15"/>
    </row>
    <row r="21" spans="1:34" s="8" customFormat="1" ht="47.25" customHeight="1">
      <c r="A21" s="37" t="s">
        <v>45</v>
      </c>
      <c r="B21" s="47" t="s">
        <v>179</v>
      </c>
      <c r="C21" s="48" t="s">
        <v>180</v>
      </c>
      <c r="D21" s="47" t="s">
        <v>38</v>
      </c>
      <c r="E21" s="48" t="s">
        <v>181</v>
      </c>
      <c r="F21" s="48" t="s">
        <v>182</v>
      </c>
      <c r="G21" s="48" t="s">
        <v>183</v>
      </c>
      <c r="H21" s="49" t="s">
        <v>439</v>
      </c>
      <c r="I21" s="50">
        <v>2800000</v>
      </c>
      <c r="J21" s="50">
        <v>2100000</v>
      </c>
      <c r="K21" s="50">
        <v>0</v>
      </c>
      <c r="L21" s="50">
        <v>0</v>
      </c>
      <c r="M21" s="50">
        <v>0</v>
      </c>
      <c r="N21" s="50">
        <v>550000</v>
      </c>
      <c r="O21" s="50">
        <v>0</v>
      </c>
      <c r="P21" s="50">
        <v>470000</v>
      </c>
      <c r="Q21" s="50">
        <v>80000</v>
      </c>
      <c r="R21" s="50">
        <v>0</v>
      </c>
      <c r="S21" s="50">
        <v>0</v>
      </c>
      <c r="T21" s="50">
        <v>1470000</v>
      </c>
      <c r="U21" s="50">
        <v>120000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110000</v>
      </c>
      <c r="AB21" s="50">
        <v>0</v>
      </c>
      <c r="AC21" s="42">
        <f t="shared" si="0"/>
        <v>2490000</v>
      </c>
      <c r="AD21" s="43">
        <f t="shared" si="2"/>
        <v>1867500</v>
      </c>
      <c r="AE21" s="44">
        <v>0.75</v>
      </c>
      <c r="AF21" s="45" t="s">
        <v>151</v>
      </c>
      <c r="AG21" s="45" t="s">
        <v>102</v>
      </c>
      <c r="AH21" s="51" t="s">
        <v>184</v>
      </c>
    </row>
    <row r="22" spans="1:34" s="8" customFormat="1" ht="47.25" customHeight="1">
      <c r="A22" s="37" t="s">
        <v>46</v>
      </c>
      <c r="B22" s="47" t="s">
        <v>217</v>
      </c>
      <c r="C22" s="48" t="s">
        <v>218</v>
      </c>
      <c r="D22" s="47" t="s">
        <v>38</v>
      </c>
      <c r="E22" s="48" t="s">
        <v>219</v>
      </c>
      <c r="F22" s="48" t="s">
        <v>221</v>
      </c>
      <c r="G22" s="48" t="s">
        <v>222</v>
      </c>
      <c r="H22" s="49" t="s">
        <v>97</v>
      </c>
      <c r="I22" s="50">
        <v>1510000</v>
      </c>
      <c r="J22" s="50">
        <v>1132500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1510000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42">
        <f t="shared" si="0"/>
        <v>1510000</v>
      </c>
      <c r="AD22" s="43">
        <f t="shared" si="2"/>
        <v>1132500</v>
      </c>
      <c r="AE22" s="44">
        <v>0.75</v>
      </c>
      <c r="AF22" s="45" t="s">
        <v>104</v>
      </c>
      <c r="AG22" s="45" t="s">
        <v>177</v>
      </c>
      <c r="AH22" s="51" t="s">
        <v>223</v>
      </c>
    </row>
    <row r="23" spans="1:34" s="8" customFormat="1" ht="47.25" customHeight="1">
      <c r="A23" s="37" t="s">
        <v>47</v>
      </c>
      <c r="B23" s="47" t="s">
        <v>235</v>
      </c>
      <c r="C23" s="48" t="s">
        <v>234</v>
      </c>
      <c r="D23" s="47" t="s">
        <v>38</v>
      </c>
      <c r="E23" s="48" t="s">
        <v>4</v>
      </c>
      <c r="F23" s="48" t="s">
        <v>5</v>
      </c>
      <c r="G23" s="48" t="s">
        <v>236</v>
      </c>
      <c r="H23" s="49" t="s">
        <v>444</v>
      </c>
      <c r="I23" s="50">
        <v>68000</v>
      </c>
      <c r="J23" s="50">
        <v>51000</v>
      </c>
      <c r="K23" s="50">
        <v>0</v>
      </c>
      <c r="L23" s="50">
        <v>0</v>
      </c>
      <c r="M23" s="50">
        <v>12000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56000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42">
        <f t="shared" si="0"/>
        <v>68000</v>
      </c>
      <c r="AD23" s="43">
        <f t="shared" si="2"/>
        <v>51000</v>
      </c>
      <c r="AE23" s="44">
        <f>SUM(J23/I23)</f>
        <v>0.75</v>
      </c>
      <c r="AF23" s="45" t="s">
        <v>77</v>
      </c>
      <c r="AG23" s="45" t="s">
        <v>129</v>
      </c>
      <c r="AH23" s="51" t="s">
        <v>487</v>
      </c>
    </row>
    <row r="24" spans="1:34" s="8" customFormat="1" ht="47.25" customHeight="1">
      <c r="A24" s="37" t="s">
        <v>48</v>
      </c>
      <c r="B24" s="47" t="s">
        <v>329</v>
      </c>
      <c r="C24" s="48" t="s">
        <v>455</v>
      </c>
      <c r="D24" s="47" t="s">
        <v>38</v>
      </c>
      <c r="E24" s="48" t="s">
        <v>328</v>
      </c>
      <c r="F24" s="48" t="s">
        <v>471</v>
      </c>
      <c r="G24" s="48" t="s">
        <v>331</v>
      </c>
      <c r="H24" s="49" t="s">
        <v>269</v>
      </c>
      <c r="I24" s="50">
        <v>196810</v>
      </c>
      <c r="J24" s="50">
        <v>147500</v>
      </c>
      <c r="K24" s="50">
        <v>0</v>
      </c>
      <c r="L24" s="50">
        <v>0</v>
      </c>
      <c r="M24" s="50">
        <v>8000</v>
      </c>
      <c r="N24" s="50">
        <v>0</v>
      </c>
      <c r="O24" s="50">
        <v>0</v>
      </c>
      <c r="P24" s="50">
        <v>42900</v>
      </c>
      <c r="Q24" s="50">
        <v>0</v>
      </c>
      <c r="R24" s="50">
        <v>0</v>
      </c>
      <c r="S24" s="50">
        <v>0</v>
      </c>
      <c r="T24" s="50">
        <v>145910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42">
        <f t="shared" si="0"/>
        <v>196810</v>
      </c>
      <c r="AD24" s="43">
        <v>147500</v>
      </c>
      <c r="AE24" s="44">
        <f>SUM(J24/I24)</f>
        <v>0.7494537879172807</v>
      </c>
      <c r="AF24" s="45" t="s">
        <v>70</v>
      </c>
      <c r="AG24" s="45" t="s">
        <v>102</v>
      </c>
      <c r="AH24" s="51" t="s">
        <v>488</v>
      </c>
    </row>
    <row r="25" spans="1:34" s="8" customFormat="1" ht="47.25" customHeight="1">
      <c r="A25" s="37" t="s">
        <v>49</v>
      </c>
      <c r="B25" s="47" t="s">
        <v>338</v>
      </c>
      <c r="C25" s="48" t="s">
        <v>336</v>
      </c>
      <c r="D25" s="47" t="s">
        <v>38</v>
      </c>
      <c r="E25" s="48" t="s">
        <v>337</v>
      </c>
      <c r="F25" s="48" t="s">
        <v>339</v>
      </c>
      <c r="G25" s="48" t="s">
        <v>507</v>
      </c>
      <c r="H25" s="49" t="s">
        <v>94</v>
      </c>
      <c r="I25" s="50">
        <v>280000</v>
      </c>
      <c r="J25" s="50">
        <v>210000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75000</v>
      </c>
      <c r="Q25" s="50">
        <v>10000</v>
      </c>
      <c r="R25" s="50">
        <v>0</v>
      </c>
      <c r="S25" s="50">
        <v>0</v>
      </c>
      <c r="T25" s="50">
        <v>135000</v>
      </c>
      <c r="U25" s="50">
        <v>15000</v>
      </c>
      <c r="V25" s="50">
        <v>0</v>
      </c>
      <c r="W25" s="50">
        <v>0</v>
      </c>
      <c r="X25" s="50">
        <v>0</v>
      </c>
      <c r="Y25" s="50">
        <v>0</v>
      </c>
      <c r="Z25" s="50">
        <v>45000</v>
      </c>
      <c r="AA25" s="50">
        <v>0</v>
      </c>
      <c r="AB25" s="50">
        <v>0</v>
      </c>
      <c r="AC25" s="42">
        <f t="shared" si="0"/>
        <v>210000</v>
      </c>
      <c r="AD25" s="43">
        <f aca="true" t="shared" si="3" ref="AD25:AD39">AC25*0.75</f>
        <v>157500</v>
      </c>
      <c r="AE25" s="44">
        <f>SUM(J25/I25)</f>
        <v>0.75</v>
      </c>
      <c r="AF25" s="45" t="s">
        <v>104</v>
      </c>
      <c r="AG25" s="45" t="s">
        <v>102</v>
      </c>
      <c r="AH25" s="51" t="s">
        <v>340</v>
      </c>
    </row>
    <row r="26" spans="1:35" s="8" customFormat="1" ht="47.25" customHeight="1">
      <c r="A26" s="37" t="s">
        <v>50</v>
      </c>
      <c r="B26" s="54" t="s">
        <v>72</v>
      </c>
      <c r="C26" s="55" t="s">
        <v>73</v>
      </c>
      <c r="D26" s="54" t="s">
        <v>38</v>
      </c>
      <c r="E26" s="55" t="s">
        <v>74</v>
      </c>
      <c r="F26" s="55" t="s">
        <v>82</v>
      </c>
      <c r="G26" s="55" t="s">
        <v>75</v>
      </c>
      <c r="H26" s="56" t="s">
        <v>97</v>
      </c>
      <c r="I26" s="57">
        <v>200000</v>
      </c>
      <c r="J26" s="57">
        <v>150000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200000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42">
        <f t="shared" si="0"/>
        <v>200000</v>
      </c>
      <c r="AD26" s="43">
        <f t="shared" si="3"/>
        <v>150000</v>
      </c>
      <c r="AE26" s="52">
        <v>0.75</v>
      </c>
      <c r="AF26" s="58" t="s">
        <v>76</v>
      </c>
      <c r="AG26" s="58" t="s">
        <v>77</v>
      </c>
      <c r="AH26" s="59" t="s">
        <v>84</v>
      </c>
      <c r="AI26" s="15"/>
    </row>
    <row r="27" spans="1:34" s="8" customFormat="1" ht="47.25" customHeight="1">
      <c r="A27" s="37" t="s">
        <v>51</v>
      </c>
      <c r="B27" s="60" t="s">
        <v>78</v>
      </c>
      <c r="C27" s="61" t="s">
        <v>79</v>
      </c>
      <c r="D27" s="60" t="s">
        <v>38</v>
      </c>
      <c r="E27" s="61" t="s">
        <v>80</v>
      </c>
      <c r="F27" s="61" t="s">
        <v>81</v>
      </c>
      <c r="G27" s="61" t="s">
        <v>85</v>
      </c>
      <c r="H27" s="62" t="s">
        <v>86</v>
      </c>
      <c r="I27" s="63">
        <v>2165000</v>
      </c>
      <c r="J27" s="63">
        <v>1623000</v>
      </c>
      <c r="K27" s="63"/>
      <c r="L27" s="63">
        <v>0</v>
      </c>
      <c r="M27" s="63">
        <v>0</v>
      </c>
      <c r="N27" s="63">
        <v>46000</v>
      </c>
      <c r="O27" s="63">
        <v>10000</v>
      </c>
      <c r="P27" s="63">
        <v>720000</v>
      </c>
      <c r="Q27" s="63">
        <v>0</v>
      </c>
      <c r="R27" s="63">
        <v>0</v>
      </c>
      <c r="S27" s="63">
        <v>0</v>
      </c>
      <c r="T27" s="63">
        <v>1389000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42">
        <f t="shared" si="0"/>
        <v>2165000</v>
      </c>
      <c r="AD27" s="43">
        <f t="shared" si="3"/>
        <v>1623750</v>
      </c>
      <c r="AE27" s="52">
        <v>0.75</v>
      </c>
      <c r="AF27" s="58" t="s">
        <v>283</v>
      </c>
      <c r="AG27" s="58" t="s">
        <v>77</v>
      </c>
      <c r="AH27" s="59" t="s">
        <v>83</v>
      </c>
    </row>
    <row r="28" spans="1:34" s="8" customFormat="1" ht="47.25" customHeight="1">
      <c r="A28" s="37" t="s">
        <v>52</v>
      </c>
      <c r="B28" s="47" t="s">
        <v>123</v>
      </c>
      <c r="C28" s="48" t="s">
        <v>124</v>
      </c>
      <c r="D28" s="47" t="s">
        <v>38</v>
      </c>
      <c r="E28" s="48" t="s">
        <v>125</v>
      </c>
      <c r="F28" s="48" t="s">
        <v>126</v>
      </c>
      <c r="G28" s="48" t="s">
        <v>127</v>
      </c>
      <c r="H28" s="48" t="s">
        <v>435</v>
      </c>
      <c r="I28" s="50">
        <v>400000</v>
      </c>
      <c r="J28" s="50">
        <v>300000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160000</v>
      </c>
      <c r="Q28" s="50">
        <v>0</v>
      </c>
      <c r="R28" s="50">
        <v>0</v>
      </c>
      <c r="S28" s="50">
        <v>0</v>
      </c>
      <c r="T28" s="50">
        <v>240000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42">
        <f t="shared" si="0"/>
        <v>400000</v>
      </c>
      <c r="AD28" s="43">
        <f t="shared" si="3"/>
        <v>300000</v>
      </c>
      <c r="AE28" s="52">
        <v>0.75</v>
      </c>
      <c r="AF28" s="53" t="s">
        <v>76</v>
      </c>
      <c r="AG28" s="53" t="s">
        <v>129</v>
      </c>
      <c r="AH28" s="51" t="s">
        <v>130</v>
      </c>
    </row>
    <row r="29" spans="1:34" s="8" customFormat="1" ht="47.25" customHeight="1">
      <c r="A29" s="37" t="s">
        <v>53</v>
      </c>
      <c r="B29" s="38" t="s">
        <v>377</v>
      </c>
      <c r="C29" s="39" t="s">
        <v>378</v>
      </c>
      <c r="D29" s="38" t="s">
        <v>38</v>
      </c>
      <c r="E29" s="39" t="s">
        <v>379</v>
      </c>
      <c r="F29" s="39" t="s">
        <v>380</v>
      </c>
      <c r="G29" s="39" t="s">
        <v>19</v>
      </c>
      <c r="H29" s="39" t="s">
        <v>269</v>
      </c>
      <c r="I29" s="41">
        <v>100000</v>
      </c>
      <c r="J29" s="41">
        <v>75000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50000</v>
      </c>
      <c r="Q29" s="41">
        <v>0</v>
      </c>
      <c r="R29" s="41">
        <v>0</v>
      </c>
      <c r="S29" s="41">
        <v>0</v>
      </c>
      <c r="T29" s="41">
        <v>50000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2">
        <f t="shared" si="0"/>
        <v>100000</v>
      </c>
      <c r="AD29" s="43">
        <f t="shared" si="3"/>
        <v>75000</v>
      </c>
      <c r="AE29" s="52">
        <f>SUM(J29/I29)</f>
        <v>0.75</v>
      </c>
      <c r="AF29" s="45" t="s">
        <v>77</v>
      </c>
      <c r="AG29" s="45" t="s">
        <v>131</v>
      </c>
      <c r="AH29" s="46" t="s">
        <v>485</v>
      </c>
    </row>
    <row r="30" spans="1:34" s="8" customFormat="1" ht="47.25" customHeight="1">
      <c r="A30" s="37" t="s">
        <v>54</v>
      </c>
      <c r="B30" s="47" t="s">
        <v>377</v>
      </c>
      <c r="C30" s="48" t="s">
        <v>378</v>
      </c>
      <c r="D30" s="47" t="s">
        <v>38</v>
      </c>
      <c r="E30" s="48" t="s">
        <v>379</v>
      </c>
      <c r="F30" s="48" t="s">
        <v>380</v>
      </c>
      <c r="G30" s="48" t="s">
        <v>382</v>
      </c>
      <c r="H30" s="48" t="s">
        <v>269</v>
      </c>
      <c r="I30" s="50">
        <v>400000</v>
      </c>
      <c r="J30" s="50">
        <v>300000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150000</v>
      </c>
      <c r="Q30" s="50">
        <v>0</v>
      </c>
      <c r="R30" s="50">
        <v>0</v>
      </c>
      <c r="S30" s="50">
        <v>0</v>
      </c>
      <c r="T30" s="50">
        <v>250000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42">
        <f t="shared" si="0"/>
        <v>400000</v>
      </c>
      <c r="AD30" s="43">
        <f t="shared" si="3"/>
        <v>300000</v>
      </c>
      <c r="AE30" s="52">
        <f>SUM(J30/I30)</f>
        <v>0.75</v>
      </c>
      <c r="AF30" s="53" t="s">
        <v>77</v>
      </c>
      <c r="AG30" s="53" t="s">
        <v>135</v>
      </c>
      <c r="AH30" s="51" t="s">
        <v>489</v>
      </c>
    </row>
    <row r="31" spans="1:34" s="8" customFormat="1" ht="47.25" customHeight="1">
      <c r="A31" s="37" t="s">
        <v>55</v>
      </c>
      <c r="B31" s="47" t="s">
        <v>384</v>
      </c>
      <c r="C31" s="48" t="s">
        <v>385</v>
      </c>
      <c r="D31" s="47" t="s">
        <v>38</v>
      </c>
      <c r="E31" s="48" t="s">
        <v>386</v>
      </c>
      <c r="F31" s="48" t="s">
        <v>387</v>
      </c>
      <c r="G31" s="48" t="s">
        <v>171</v>
      </c>
      <c r="H31" s="48" t="s">
        <v>269</v>
      </c>
      <c r="I31" s="50">
        <v>4100000</v>
      </c>
      <c r="J31" s="50">
        <v>3075000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700000</v>
      </c>
      <c r="Q31" s="50">
        <v>0</v>
      </c>
      <c r="R31" s="50">
        <v>0</v>
      </c>
      <c r="S31" s="50">
        <v>0</v>
      </c>
      <c r="T31" s="50">
        <v>3400000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42">
        <f t="shared" si="0"/>
        <v>4100000</v>
      </c>
      <c r="AD31" s="43">
        <f t="shared" si="3"/>
        <v>3075000</v>
      </c>
      <c r="AE31" s="52">
        <f>SUM(J31/I31)</f>
        <v>0.75</v>
      </c>
      <c r="AF31" s="53" t="s">
        <v>104</v>
      </c>
      <c r="AG31" s="53" t="s">
        <v>135</v>
      </c>
      <c r="AH31" s="51" t="s">
        <v>136</v>
      </c>
    </row>
    <row r="32" spans="1:34" s="8" customFormat="1" ht="63" customHeight="1">
      <c r="A32" s="37" t="s">
        <v>56</v>
      </c>
      <c r="B32" s="47" t="s">
        <v>367</v>
      </c>
      <c r="C32" s="48" t="s">
        <v>368</v>
      </c>
      <c r="D32" s="47" t="s">
        <v>38</v>
      </c>
      <c r="E32" s="48" t="s">
        <v>369</v>
      </c>
      <c r="F32" s="48" t="s">
        <v>370</v>
      </c>
      <c r="G32" s="48" t="s">
        <v>394</v>
      </c>
      <c r="H32" s="48" t="s">
        <v>93</v>
      </c>
      <c r="I32" s="50">
        <v>800000</v>
      </c>
      <c r="J32" s="50">
        <v>600000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800000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42">
        <f t="shared" si="0"/>
        <v>800000</v>
      </c>
      <c r="AD32" s="43">
        <f t="shared" si="3"/>
        <v>600000</v>
      </c>
      <c r="AE32" s="52">
        <f>SUM(J32/I32)</f>
        <v>0.75</v>
      </c>
      <c r="AF32" s="53" t="s">
        <v>104</v>
      </c>
      <c r="AG32" s="53" t="s">
        <v>433</v>
      </c>
      <c r="AH32" s="64" t="s">
        <v>475</v>
      </c>
    </row>
    <row r="33" spans="1:34" s="8" customFormat="1" ht="47.25" customHeight="1">
      <c r="A33" s="37" t="s">
        <v>57</v>
      </c>
      <c r="B33" s="47" t="s">
        <v>429</v>
      </c>
      <c r="C33" s="48" t="s">
        <v>430</v>
      </c>
      <c r="D33" s="47" t="s">
        <v>38</v>
      </c>
      <c r="E33" s="48" t="s">
        <v>431</v>
      </c>
      <c r="F33" s="48" t="s">
        <v>432</v>
      </c>
      <c r="G33" s="48" t="s">
        <v>508</v>
      </c>
      <c r="H33" s="48" t="s">
        <v>97</v>
      </c>
      <c r="I33" s="50">
        <v>920000</v>
      </c>
      <c r="J33" s="50">
        <v>690000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920000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42">
        <f t="shared" si="0"/>
        <v>920000</v>
      </c>
      <c r="AD33" s="43">
        <f t="shared" si="3"/>
        <v>690000</v>
      </c>
      <c r="AE33" s="52">
        <f>SUM(J33/I33)</f>
        <v>0.75</v>
      </c>
      <c r="AF33" s="53" t="s">
        <v>71</v>
      </c>
      <c r="AG33" s="53" t="s">
        <v>433</v>
      </c>
      <c r="AH33" s="51" t="s">
        <v>490</v>
      </c>
    </row>
    <row r="34" spans="1:35" s="8" customFormat="1" ht="47.25" customHeight="1">
      <c r="A34" s="37" t="s">
        <v>58</v>
      </c>
      <c r="B34" s="47" t="s">
        <v>205</v>
      </c>
      <c r="C34" s="48" t="s">
        <v>206</v>
      </c>
      <c r="D34" s="47" t="s">
        <v>38</v>
      </c>
      <c r="E34" s="48" t="s">
        <v>509</v>
      </c>
      <c r="F34" s="48" t="s">
        <v>207</v>
      </c>
      <c r="G34" s="48" t="s">
        <v>208</v>
      </c>
      <c r="H34" s="48" t="s">
        <v>435</v>
      </c>
      <c r="I34" s="50">
        <v>128000</v>
      </c>
      <c r="J34" s="50">
        <v>96000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50000</v>
      </c>
      <c r="Q34" s="50">
        <v>0</v>
      </c>
      <c r="R34" s="50">
        <v>0</v>
      </c>
      <c r="S34" s="50">
        <v>0</v>
      </c>
      <c r="T34" s="50">
        <v>78000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65">
        <f t="shared" si="0"/>
        <v>128000</v>
      </c>
      <c r="AD34" s="66">
        <f t="shared" si="3"/>
        <v>96000</v>
      </c>
      <c r="AE34" s="52">
        <v>0.75</v>
      </c>
      <c r="AF34" s="53" t="s">
        <v>104</v>
      </c>
      <c r="AG34" s="53" t="s">
        <v>88</v>
      </c>
      <c r="AH34" s="51" t="s">
        <v>209</v>
      </c>
      <c r="AI34" s="15"/>
    </row>
    <row r="35" spans="1:34" s="8" customFormat="1" ht="47.25" customHeight="1">
      <c r="A35" s="37" t="s">
        <v>59</v>
      </c>
      <c r="B35" s="38" t="s">
        <v>213</v>
      </c>
      <c r="C35" s="39" t="s">
        <v>214</v>
      </c>
      <c r="D35" s="38" t="s">
        <v>38</v>
      </c>
      <c r="E35" s="39" t="s">
        <v>510</v>
      </c>
      <c r="F35" s="39" t="s">
        <v>220</v>
      </c>
      <c r="G35" s="39" t="s">
        <v>215</v>
      </c>
      <c r="H35" s="40" t="s">
        <v>441</v>
      </c>
      <c r="I35" s="41">
        <v>3548580</v>
      </c>
      <c r="J35" s="41">
        <v>2661435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1813560</v>
      </c>
      <c r="U35" s="41">
        <v>128520</v>
      </c>
      <c r="V35" s="41">
        <v>0</v>
      </c>
      <c r="W35" s="41">
        <v>0</v>
      </c>
      <c r="X35" s="41">
        <v>1606500</v>
      </c>
      <c r="Y35" s="41">
        <v>0</v>
      </c>
      <c r="Z35" s="41">
        <v>0</v>
      </c>
      <c r="AA35" s="41">
        <v>0</v>
      </c>
      <c r="AB35" s="41">
        <v>0</v>
      </c>
      <c r="AC35" s="42">
        <f t="shared" si="0"/>
        <v>1813560</v>
      </c>
      <c r="AD35" s="43">
        <f t="shared" si="3"/>
        <v>1360170</v>
      </c>
      <c r="AE35" s="44">
        <v>0.75</v>
      </c>
      <c r="AF35" s="45" t="s">
        <v>121</v>
      </c>
      <c r="AG35" s="45" t="s">
        <v>102</v>
      </c>
      <c r="AH35" s="46" t="s">
        <v>216</v>
      </c>
    </row>
    <row r="36" spans="1:34" s="8" customFormat="1" ht="47.25" customHeight="1">
      <c r="A36" s="37" t="s">
        <v>60</v>
      </c>
      <c r="B36" s="38" t="s">
        <v>306</v>
      </c>
      <c r="C36" s="39" t="s">
        <v>307</v>
      </c>
      <c r="D36" s="38" t="s">
        <v>38</v>
      </c>
      <c r="E36" s="39" t="s">
        <v>308</v>
      </c>
      <c r="F36" s="39" t="s">
        <v>309</v>
      </c>
      <c r="G36" s="39" t="s">
        <v>310</v>
      </c>
      <c r="H36" s="48" t="s">
        <v>461</v>
      </c>
      <c r="I36" s="41">
        <v>720000</v>
      </c>
      <c r="J36" s="41">
        <v>540000</v>
      </c>
      <c r="K36" s="41">
        <v>0</v>
      </c>
      <c r="L36" s="41">
        <v>0</v>
      </c>
      <c r="M36" s="41">
        <v>140000</v>
      </c>
      <c r="N36" s="41">
        <v>130000</v>
      </c>
      <c r="O36" s="41">
        <v>0</v>
      </c>
      <c r="P36" s="41">
        <v>450000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2">
        <f t="shared" si="0"/>
        <v>720000</v>
      </c>
      <c r="AD36" s="43">
        <f t="shared" si="3"/>
        <v>540000</v>
      </c>
      <c r="AE36" s="52">
        <f>SUM(J36/I36)</f>
        <v>0.75</v>
      </c>
      <c r="AF36" s="45" t="s">
        <v>225</v>
      </c>
      <c r="AG36" s="45" t="s">
        <v>70</v>
      </c>
      <c r="AH36" s="46" t="s">
        <v>454</v>
      </c>
    </row>
    <row r="37" spans="1:34" s="8" customFormat="1" ht="47.25" customHeight="1">
      <c r="A37" s="37" t="s">
        <v>61</v>
      </c>
      <c r="B37" s="38" t="s">
        <v>398</v>
      </c>
      <c r="C37" s="39" t="s">
        <v>399</v>
      </c>
      <c r="D37" s="38" t="s">
        <v>38</v>
      </c>
      <c r="E37" s="39" t="s">
        <v>400</v>
      </c>
      <c r="F37" s="39" t="s">
        <v>401</v>
      </c>
      <c r="G37" s="39" t="s">
        <v>511</v>
      </c>
      <c r="H37" s="48" t="s">
        <v>93</v>
      </c>
      <c r="I37" s="41">
        <v>160000</v>
      </c>
      <c r="J37" s="41">
        <v>120000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160000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2">
        <f aca="true" t="shared" si="4" ref="AC37:AC72">SUM(M37:P37,R37,S37,T37,V37,W37)</f>
        <v>160000</v>
      </c>
      <c r="AD37" s="43">
        <f t="shared" si="3"/>
        <v>120000</v>
      </c>
      <c r="AE37" s="52">
        <f>SUM(J37/I37)</f>
        <v>0.75</v>
      </c>
      <c r="AF37" s="45" t="s">
        <v>121</v>
      </c>
      <c r="AG37" s="45" t="s">
        <v>102</v>
      </c>
      <c r="AH37" s="46" t="s">
        <v>216</v>
      </c>
    </row>
    <row r="38" spans="1:34" s="8" customFormat="1" ht="47.25" customHeight="1">
      <c r="A38" s="37" t="s">
        <v>62</v>
      </c>
      <c r="B38" s="38" t="s">
        <v>398</v>
      </c>
      <c r="C38" s="39" t="s">
        <v>399</v>
      </c>
      <c r="D38" s="38" t="s">
        <v>38</v>
      </c>
      <c r="E38" s="39" t="s">
        <v>400</v>
      </c>
      <c r="F38" s="39" t="s">
        <v>401</v>
      </c>
      <c r="G38" s="39" t="s">
        <v>512</v>
      </c>
      <c r="H38" s="48" t="s">
        <v>281</v>
      </c>
      <c r="I38" s="41">
        <v>534000</v>
      </c>
      <c r="J38" s="41">
        <v>400500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534000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2">
        <f t="shared" si="4"/>
        <v>534000</v>
      </c>
      <c r="AD38" s="43">
        <f t="shared" si="3"/>
        <v>400500</v>
      </c>
      <c r="AE38" s="52">
        <f>SUM(J38/I38)</f>
        <v>0.75</v>
      </c>
      <c r="AF38" s="45" t="s">
        <v>121</v>
      </c>
      <c r="AG38" s="45" t="s">
        <v>102</v>
      </c>
      <c r="AH38" s="46" t="s">
        <v>216</v>
      </c>
    </row>
    <row r="39" spans="1:34" s="8" customFormat="1" ht="47.25" customHeight="1">
      <c r="A39" s="37" t="s">
        <v>63</v>
      </c>
      <c r="B39" s="67" t="s">
        <v>159</v>
      </c>
      <c r="C39" s="68" t="s">
        <v>160</v>
      </c>
      <c r="D39" s="67" t="s">
        <v>38</v>
      </c>
      <c r="E39" s="68" t="s">
        <v>161</v>
      </c>
      <c r="F39" s="68" t="s">
        <v>162</v>
      </c>
      <c r="G39" s="68" t="s">
        <v>163</v>
      </c>
      <c r="H39" s="69" t="s">
        <v>438</v>
      </c>
      <c r="I39" s="70">
        <v>500000</v>
      </c>
      <c r="J39" s="70">
        <v>375000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185000</v>
      </c>
      <c r="Q39" s="70">
        <v>15000</v>
      </c>
      <c r="R39" s="70">
        <v>0</v>
      </c>
      <c r="S39" s="70">
        <v>0</v>
      </c>
      <c r="T39" s="70">
        <v>290000</v>
      </c>
      <c r="U39" s="70">
        <v>10000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42">
        <f t="shared" si="4"/>
        <v>475000</v>
      </c>
      <c r="AD39" s="43">
        <f t="shared" si="3"/>
        <v>356250</v>
      </c>
      <c r="AE39" s="52">
        <v>0.75</v>
      </c>
      <c r="AF39" s="45" t="s">
        <v>71</v>
      </c>
      <c r="AG39" s="45" t="s">
        <v>102</v>
      </c>
      <c r="AH39" s="46" t="s">
        <v>488</v>
      </c>
    </row>
    <row r="40" spans="1:34" s="8" customFormat="1" ht="47.25" customHeight="1">
      <c r="A40" s="84" t="s">
        <v>64</v>
      </c>
      <c r="B40" s="67" t="s">
        <v>496</v>
      </c>
      <c r="C40" s="68" t="s">
        <v>497</v>
      </c>
      <c r="D40" s="67" t="s">
        <v>38</v>
      </c>
      <c r="E40" s="68" t="s">
        <v>513</v>
      </c>
      <c r="F40" s="68"/>
      <c r="G40" s="82" t="s">
        <v>397</v>
      </c>
      <c r="H40" s="69"/>
      <c r="I40" s="70">
        <v>562275</v>
      </c>
      <c r="J40" s="70">
        <v>421706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42">
        <v>562275</v>
      </c>
      <c r="AD40" s="43">
        <v>421706</v>
      </c>
      <c r="AE40" s="52">
        <v>0.75</v>
      </c>
      <c r="AF40" s="45" t="s">
        <v>121</v>
      </c>
      <c r="AG40" s="45" t="s">
        <v>77</v>
      </c>
      <c r="AH40" s="46" t="s">
        <v>122</v>
      </c>
    </row>
    <row r="41" spans="1:34" s="8" customFormat="1" ht="47.25" customHeight="1">
      <c r="A41" s="85"/>
      <c r="B41" s="38" t="s">
        <v>498</v>
      </c>
      <c r="C41" s="39" t="s">
        <v>499</v>
      </c>
      <c r="D41" s="38" t="s">
        <v>38</v>
      </c>
      <c r="E41" s="39" t="s">
        <v>500</v>
      </c>
      <c r="F41" s="39" t="s">
        <v>396</v>
      </c>
      <c r="G41" s="83"/>
      <c r="H41" s="48" t="s">
        <v>435</v>
      </c>
      <c r="I41" s="41">
        <v>562275</v>
      </c>
      <c r="J41" s="41">
        <v>421706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273105</v>
      </c>
      <c r="Q41" s="41">
        <v>0</v>
      </c>
      <c r="R41" s="41">
        <v>0</v>
      </c>
      <c r="S41" s="41">
        <v>0</v>
      </c>
      <c r="T41" s="41">
        <v>851445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2">
        <v>562275</v>
      </c>
      <c r="AD41" s="43">
        <v>421706</v>
      </c>
      <c r="AE41" s="52">
        <f>SUM(J41/I41)</f>
        <v>0.7499995553777067</v>
      </c>
      <c r="AF41" s="45" t="s">
        <v>121</v>
      </c>
      <c r="AG41" s="45" t="s">
        <v>77</v>
      </c>
      <c r="AH41" s="46" t="s">
        <v>122</v>
      </c>
    </row>
    <row r="42" spans="1:34" s="8" customFormat="1" ht="47.25" customHeight="1">
      <c r="A42" s="37" t="s">
        <v>65</v>
      </c>
      <c r="B42" s="38" t="s">
        <v>154</v>
      </c>
      <c r="C42" s="39" t="s">
        <v>155</v>
      </c>
      <c r="D42" s="38" t="s">
        <v>38</v>
      </c>
      <c r="E42" s="39" t="s">
        <v>156</v>
      </c>
      <c r="F42" s="39" t="s">
        <v>157</v>
      </c>
      <c r="G42" s="39" t="s">
        <v>158</v>
      </c>
      <c r="H42" s="39" t="s">
        <v>437</v>
      </c>
      <c r="I42" s="41">
        <v>220000</v>
      </c>
      <c r="J42" s="41">
        <v>165000</v>
      </c>
      <c r="K42" s="41">
        <v>0</v>
      </c>
      <c r="L42" s="41">
        <v>0</v>
      </c>
      <c r="M42" s="41">
        <v>40000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180000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2">
        <f t="shared" si="4"/>
        <v>220000</v>
      </c>
      <c r="AD42" s="43">
        <f>AC42*0.75</f>
        <v>165000</v>
      </c>
      <c r="AE42" s="44">
        <v>0.75</v>
      </c>
      <c r="AF42" s="45" t="s">
        <v>76</v>
      </c>
      <c r="AG42" s="45" t="s">
        <v>102</v>
      </c>
      <c r="AH42" s="46" t="s">
        <v>98</v>
      </c>
    </row>
    <row r="43" spans="1:34" s="8" customFormat="1" ht="47.25" customHeight="1">
      <c r="A43" s="37" t="s">
        <v>66</v>
      </c>
      <c r="B43" s="38" t="s">
        <v>420</v>
      </c>
      <c r="C43" s="39" t="s">
        <v>421</v>
      </c>
      <c r="D43" s="38" t="s">
        <v>38</v>
      </c>
      <c r="E43" s="39" t="s">
        <v>422</v>
      </c>
      <c r="F43" s="39" t="s">
        <v>423</v>
      </c>
      <c r="G43" s="39" t="s">
        <v>158</v>
      </c>
      <c r="H43" s="48" t="s">
        <v>449</v>
      </c>
      <c r="I43" s="41">
        <v>250000</v>
      </c>
      <c r="J43" s="41">
        <v>187500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250000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2">
        <f t="shared" si="4"/>
        <v>250000</v>
      </c>
      <c r="AD43" s="43">
        <f>AC43*0.75</f>
        <v>187500</v>
      </c>
      <c r="AE43" s="52">
        <f>SUM(J43/I43)</f>
        <v>0.75</v>
      </c>
      <c r="AF43" s="45" t="s">
        <v>76</v>
      </c>
      <c r="AG43" s="45" t="s">
        <v>131</v>
      </c>
      <c r="AH43" s="46" t="s">
        <v>192</v>
      </c>
    </row>
    <row r="44" spans="1:34" s="8" customFormat="1" ht="47.25" customHeight="1">
      <c r="A44" s="37" t="s">
        <v>210</v>
      </c>
      <c r="B44" s="38" t="s">
        <v>266</v>
      </c>
      <c r="C44" s="39" t="s">
        <v>267</v>
      </c>
      <c r="D44" s="38" t="s">
        <v>99</v>
      </c>
      <c r="E44" s="39" t="s">
        <v>268</v>
      </c>
      <c r="F44" s="39" t="s">
        <v>14</v>
      </c>
      <c r="G44" s="39" t="s">
        <v>270</v>
      </c>
      <c r="H44" s="48" t="s">
        <v>445</v>
      </c>
      <c r="I44" s="41">
        <v>239309</v>
      </c>
      <c r="J44" s="41">
        <v>179480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239309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2">
        <f t="shared" si="4"/>
        <v>239309</v>
      </c>
      <c r="AD44" s="43">
        <v>179480</v>
      </c>
      <c r="AE44" s="52">
        <f>SUM(J44/I44)</f>
        <v>0.7499926872787902</v>
      </c>
      <c r="AF44" s="45" t="s">
        <v>105</v>
      </c>
      <c r="AG44" s="45" t="s">
        <v>102</v>
      </c>
      <c r="AH44" s="46" t="s">
        <v>254</v>
      </c>
    </row>
    <row r="45" spans="1:34" s="8" customFormat="1" ht="47.25" customHeight="1">
      <c r="A45" s="37" t="s">
        <v>211</v>
      </c>
      <c r="B45" s="67" t="s">
        <v>164</v>
      </c>
      <c r="C45" s="68" t="s">
        <v>87</v>
      </c>
      <c r="D45" s="67" t="s">
        <v>38</v>
      </c>
      <c r="E45" s="68" t="s">
        <v>514</v>
      </c>
      <c r="F45" s="68" t="s">
        <v>165</v>
      </c>
      <c r="G45" s="68" t="s">
        <v>166</v>
      </c>
      <c r="H45" s="69" t="s">
        <v>445</v>
      </c>
      <c r="I45" s="70">
        <v>120000</v>
      </c>
      <c r="J45" s="70">
        <v>90000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120000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42">
        <f t="shared" si="4"/>
        <v>120000</v>
      </c>
      <c r="AD45" s="43">
        <f>AC45*0.75</f>
        <v>90000</v>
      </c>
      <c r="AE45" s="52">
        <v>0.75</v>
      </c>
      <c r="AF45" s="45" t="s">
        <v>76</v>
      </c>
      <c r="AG45" s="45" t="s">
        <v>71</v>
      </c>
      <c r="AH45" s="46" t="s">
        <v>170</v>
      </c>
    </row>
    <row r="46" spans="1:34" s="8" customFormat="1" ht="62.25" customHeight="1">
      <c r="A46" s="37" t="s">
        <v>212</v>
      </c>
      <c r="B46" s="38" t="s">
        <v>273</v>
      </c>
      <c r="C46" s="39" t="s">
        <v>274</v>
      </c>
      <c r="D46" s="38" t="s">
        <v>243</v>
      </c>
      <c r="E46" s="39" t="s">
        <v>275</v>
      </c>
      <c r="F46" s="39" t="s">
        <v>276</v>
      </c>
      <c r="G46" s="39" t="s">
        <v>277</v>
      </c>
      <c r="H46" s="48" t="s">
        <v>269</v>
      </c>
      <c r="I46" s="41">
        <v>2138000</v>
      </c>
      <c r="J46" s="41">
        <v>1603500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1277000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861000</v>
      </c>
      <c r="AC46" s="42">
        <f t="shared" si="4"/>
        <v>1277000</v>
      </c>
      <c r="AD46" s="43">
        <f>AC46*0.75</f>
        <v>957750</v>
      </c>
      <c r="AE46" s="52">
        <f>SUM(J46/I46)</f>
        <v>0.75</v>
      </c>
      <c r="AF46" s="45" t="s">
        <v>121</v>
      </c>
      <c r="AG46" s="45" t="s">
        <v>102</v>
      </c>
      <c r="AH46" s="46" t="s">
        <v>216</v>
      </c>
    </row>
    <row r="47" spans="1:34" s="8" customFormat="1" ht="47.25" customHeight="1">
      <c r="A47" s="37" t="s">
        <v>224</v>
      </c>
      <c r="B47" s="38" t="s">
        <v>298</v>
      </c>
      <c r="C47" s="39" t="s">
        <v>459</v>
      </c>
      <c r="D47" s="38" t="s">
        <v>239</v>
      </c>
      <c r="E47" s="39" t="s">
        <v>299</v>
      </c>
      <c r="F47" s="39" t="s">
        <v>301</v>
      </c>
      <c r="G47" s="39" t="s">
        <v>300</v>
      </c>
      <c r="H47" s="40" t="s">
        <v>460</v>
      </c>
      <c r="I47" s="41">
        <v>320000</v>
      </c>
      <c r="J47" s="41">
        <v>240000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320000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2">
        <f t="shared" si="4"/>
        <v>320000</v>
      </c>
      <c r="AD47" s="43">
        <f>AC47*0.75</f>
        <v>240000</v>
      </c>
      <c r="AE47" s="52">
        <f>SUM(J47/I47)</f>
        <v>0.75</v>
      </c>
      <c r="AF47" s="45" t="s">
        <v>76</v>
      </c>
      <c r="AG47" s="45" t="s">
        <v>77</v>
      </c>
      <c r="AH47" s="46" t="s">
        <v>84</v>
      </c>
    </row>
    <row r="48" spans="1:34" s="8" customFormat="1" ht="47.25" customHeight="1">
      <c r="A48" s="71" t="s">
        <v>226</v>
      </c>
      <c r="B48" s="47" t="s">
        <v>333</v>
      </c>
      <c r="C48" s="48" t="s">
        <v>334</v>
      </c>
      <c r="D48" s="47" t="s">
        <v>393</v>
      </c>
      <c r="E48" s="48" t="s">
        <v>335</v>
      </c>
      <c r="F48" s="48" t="s">
        <v>343</v>
      </c>
      <c r="G48" s="48" t="s">
        <v>395</v>
      </c>
      <c r="H48" s="48" t="s">
        <v>278</v>
      </c>
      <c r="I48" s="50">
        <v>800000</v>
      </c>
      <c r="J48" s="50">
        <v>600000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800000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65">
        <f t="shared" si="4"/>
        <v>800000</v>
      </c>
      <c r="AD48" s="66">
        <f>AC48*0.5</f>
        <v>400000</v>
      </c>
      <c r="AE48" s="52">
        <v>0.5</v>
      </c>
      <c r="AF48" s="53" t="s">
        <v>70</v>
      </c>
      <c r="AG48" s="53" t="s">
        <v>456</v>
      </c>
      <c r="AH48" s="51" t="s">
        <v>491</v>
      </c>
    </row>
    <row r="49" spans="1:34" s="8" customFormat="1" ht="54.75" customHeight="1">
      <c r="A49" s="37" t="s">
        <v>227</v>
      </c>
      <c r="B49" s="38" t="s">
        <v>416</v>
      </c>
      <c r="C49" s="39" t="s">
        <v>515</v>
      </c>
      <c r="D49" s="38" t="s">
        <v>243</v>
      </c>
      <c r="E49" s="39" t="s">
        <v>516</v>
      </c>
      <c r="F49" s="39" t="s">
        <v>417</v>
      </c>
      <c r="G49" s="39" t="s">
        <v>418</v>
      </c>
      <c r="H49" s="39" t="s">
        <v>419</v>
      </c>
      <c r="I49" s="41">
        <v>3910000</v>
      </c>
      <c r="J49" s="41">
        <v>2932500</v>
      </c>
      <c r="K49" s="41">
        <v>0</v>
      </c>
      <c r="L49" s="41">
        <v>1250000</v>
      </c>
      <c r="M49" s="41">
        <v>0</v>
      </c>
      <c r="N49" s="41">
        <v>0</v>
      </c>
      <c r="O49" s="41">
        <v>0</v>
      </c>
      <c r="P49" s="41">
        <v>1560000</v>
      </c>
      <c r="Q49" s="41">
        <v>0</v>
      </c>
      <c r="R49" s="41">
        <v>250000</v>
      </c>
      <c r="S49" s="41">
        <v>0</v>
      </c>
      <c r="T49" s="41">
        <v>0</v>
      </c>
      <c r="U49" s="41">
        <v>0</v>
      </c>
      <c r="V49" s="41">
        <v>0</v>
      </c>
      <c r="W49" s="41">
        <v>400000</v>
      </c>
      <c r="X49" s="41">
        <v>0</v>
      </c>
      <c r="Y49" s="41">
        <v>0</v>
      </c>
      <c r="Z49" s="41">
        <v>450000</v>
      </c>
      <c r="AA49" s="41">
        <v>0</v>
      </c>
      <c r="AB49" s="41">
        <v>0</v>
      </c>
      <c r="AC49" s="42">
        <f t="shared" si="4"/>
        <v>2210000</v>
      </c>
      <c r="AD49" s="43">
        <f>AC49*0.75</f>
        <v>1657500</v>
      </c>
      <c r="AE49" s="44">
        <f>SUM(J49/I49)</f>
        <v>0.75</v>
      </c>
      <c r="AF49" s="45" t="s">
        <v>104</v>
      </c>
      <c r="AG49" s="45" t="s">
        <v>102</v>
      </c>
      <c r="AH49" s="46" t="s">
        <v>340</v>
      </c>
    </row>
    <row r="50" spans="1:34" s="8" customFormat="1" ht="47.25" customHeight="1">
      <c r="A50" s="37" t="s">
        <v>228</v>
      </c>
      <c r="B50" s="38" t="s">
        <v>358</v>
      </c>
      <c r="C50" s="39" t="s">
        <v>359</v>
      </c>
      <c r="D50" s="38" t="s">
        <v>38</v>
      </c>
      <c r="E50" s="39" t="s">
        <v>360</v>
      </c>
      <c r="F50" s="39" t="s">
        <v>361</v>
      </c>
      <c r="G50" s="39" t="s">
        <v>362</v>
      </c>
      <c r="H50" s="48" t="s">
        <v>279</v>
      </c>
      <c r="I50" s="41">
        <v>190000</v>
      </c>
      <c r="J50" s="41">
        <v>142500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120000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70000</v>
      </c>
      <c r="AC50" s="42">
        <f t="shared" si="4"/>
        <v>120000</v>
      </c>
      <c r="AD50" s="43">
        <f>AC50*0.75</f>
        <v>90000</v>
      </c>
      <c r="AE50" s="52">
        <f>SUM(J50/I50)</f>
        <v>0.75</v>
      </c>
      <c r="AF50" s="45" t="s">
        <v>250</v>
      </c>
      <c r="AG50" s="45" t="s">
        <v>357</v>
      </c>
      <c r="AH50" s="46" t="s">
        <v>492</v>
      </c>
    </row>
    <row r="51" spans="1:34" s="13" customFormat="1" ht="47.25" customHeight="1">
      <c r="A51" s="37" t="s">
        <v>229</v>
      </c>
      <c r="B51" s="38" t="s">
        <v>271</v>
      </c>
      <c r="C51" s="39" t="s">
        <v>457</v>
      </c>
      <c r="D51" s="38" t="s">
        <v>243</v>
      </c>
      <c r="E51" s="39" t="s">
        <v>458</v>
      </c>
      <c r="F51" s="39" t="s">
        <v>15</v>
      </c>
      <c r="G51" s="39" t="s">
        <v>272</v>
      </c>
      <c r="H51" s="48" t="s">
        <v>269</v>
      </c>
      <c r="I51" s="41">
        <v>658150</v>
      </c>
      <c r="J51" s="41">
        <v>493613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253550</v>
      </c>
      <c r="Q51" s="41">
        <v>0</v>
      </c>
      <c r="R51" s="41">
        <v>0</v>
      </c>
      <c r="S51" s="41">
        <v>0</v>
      </c>
      <c r="T51" s="41">
        <v>404600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2">
        <f t="shared" si="4"/>
        <v>658150</v>
      </c>
      <c r="AD51" s="43">
        <f>AC51*0.5</f>
        <v>329075</v>
      </c>
      <c r="AE51" s="52">
        <v>0.5</v>
      </c>
      <c r="AF51" s="45" t="s">
        <v>70</v>
      </c>
      <c r="AG51" s="45" t="s">
        <v>133</v>
      </c>
      <c r="AH51" s="46" t="s">
        <v>486</v>
      </c>
    </row>
    <row r="52" spans="1:34" s="8" customFormat="1" ht="63" customHeight="1">
      <c r="A52" s="37" t="s">
        <v>230</v>
      </c>
      <c r="B52" s="38" t="s">
        <v>317</v>
      </c>
      <c r="C52" s="39" t="s">
        <v>517</v>
      </c>
      <c r="D52" s="38" t="s">
        <v>0</v>
      </c>
      <c r="E52" s="39" t="s">
        <v>318</v>
      </c>
      <c r="F52" s="39" t="s">
        <v>1</v>
      </c>
      <c r="G52" s="39" t="s">
        <v>319</v>
      </c>
      <c r="H52" s="48" t="s">
        <v>446</v>
      </c>
      <c r="I52" s="41">
        <v>133000</v>
      </c>
      <c r="J52" s="41">
        <v>99750</v>
      </c>
      <c r="K52" s="41">
        <v>0</v>
      </c>
      <c r="L52" s="41">
        <v>14000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119000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2">
        <f t="shared" si="4"/>
        <v>119000</v>
      </c>
      <c r="AD52" s="43">
        <f>AC52*0.75</f>
        <v>89250</v>
      </c>
      <c r="AE52" s="52">
        <f>SUM(J52/I52)</f>
        <v>0.75</v>
      </c>
      <c r="AF52" s="45" t="s">
        <v>2</v>
      </c>
      <c r="AG52" s="45" t="s">
        <v>332</v>
      </c>
      <c r="AH52" s="46" t="s">
        <v>451</v>
      </c>
    </row>
    <row r="53" spans="1:34" s="8" customFormat="1" ht="82.5" customHeight="1">
      <c r="A53" s="37" t="s">
        <v>231</v>
      </c>
      <c r="B53" s="38" t="s">
        <v>363</v>
      </c>
      <c r="C53" s="39" t="s">
        <v>518</v>
      </c>
      <c r="D53" s="38" t="s">
        <v>0</v>
      </c>
      <c r="E53" s="39" t="s">
        <v>364</v>
      </c>
      <c r="F53" s="39" t="s">
        <v>365</v>
      </c>
      <c r="G53" s="39" t="s">
        <v>366</v>
      </c>
      <c r="H53" s="48" t="s">
        <v>472</v>
      </c>
      <c r="I53" s="41">
        <v>565440</v>
      </c>
      <c r="J53" s="41">
        <v>424080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368420</v>
      </c>
      <c r="U53" s="41">
        <v>197020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2">
        <f t="shared" si="4"/>
        <v>368420</v>
      </c>
      <c r="AD53" s="43">
        <f>AC53*0.75</f>
        <v>276315</v>
      </c>
      <c r="AE53" s="52">
        <f>SUM(J53/I53)</f>
        <v>0.75</v>
      </c>
      <c r="AF53" s="45" t="s">
        <v>70</v>
      </c>
      <c r="AG53" s="45" t="s">
        <v>135</v>
      </c>
      <c r="AH53" s="46" t="s">
        <v>489</v>
      </c>
    </row>
    <row r="54" spans="1:34" s="8" customFormat="1" ht="63.75" customHeight="1">
      <c r="A54" s="37" t="s">
        <v>232</v>
      </c>
      <c r="B54" s="38" t="s">
        <v>424</v>
      </c>
      <c r="C54" s="39" t="s">
        <v>425</v>
      </c>
      <c r="D54" s="38" t="s">
        <v>38</v>
      </c>
      <c r="E54" s="39" t="s">
        <v>426</v>
      </c>
      <c r="F54" s="39" t="s">
        <v>427</v>
      </c>
      <c r="G54" s="39" t="s">
        <v>428</v>
      </c>
      <c r="H54" s="48" t="s">
        <v>185</v>
      </c>
      <c r="I54" s="41">
        <v>460000</v>
      </c>
      <c r="J54" s="41">
        <v>342000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340000</v>
      </c>
      <c r="U54" s="41">
        <v>75000</v>
      </c>
      <c r="V54" s="41">
        <v>0</v>
      </c>
      <c r="W54" s="41">
        <v>0</v>
      </c>
      <c r="X54" s="41">
        <v>0</v>
      </c>
      <c r="Y54" s="41">
        <v>0</v>
      </c>
      <c r="Z54" s="41">
        <v>35000</v>
      </c>
      <c r="AA54" s="41">
        <v>0</v>
      </c>
      <c r="AB54" s="41">
        <v>10000</v>
      </c>
      <c r="AC54" s="42">
        <f t="shared" si="4"/>
        <v>340000</v>
      </c>
      <c r="AD54" s="43">
        <v>252790</v>
      </c>
      <c r="AE54" s="52">
        <v>0.7435</v>
      </c>
      <c r="AF54" s="45" t="s">
        <v>104</v>
      </c>
      <c r="AG54" s="45" t="s">
        <v>102</v>
      </c>
      <c r="AH54" s="46" t="s">
        <v>340</v>
      </c>
    </row>
    <row r="55" spans="1:34" s="13" customFormat="1" ht="47.25" customHeight="1">
      <c r="A55" s="37" t="s">
        <v>233</v>
      </c>
      <c r="B55" s="38" t="s">
        <v>244</v>
      </c>
      <c r="C55" s="39" t="s">
        <v>9</v>
      </c>
      <c r="D55" s="38" t="s">
        <v>245</v>
      </c>
      <c r="E55" s="39" t="s">
        <v>10</v>
      </c>
      <c r="F55" s="39" t="s">
        <v>11</v>
      </c>
      <c r="G55" s="39" t="s">
        <v>246</v>
      </c>
      <c r="H55" s="48" t="s">
        <v>97</v>
      </c>
      <c r="I55" s="41">
        <v>600000</v>
      </c>
      <c r="J55" s="41">
        <v>450000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600000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2">
        <f t="shared" si="4"/>
        <v>600000</v>
      </c>
      <c r="AD55" s="43">
        <f>AC55*0.5</f>
        <v>300000</v>
      </c>
      <c r="AE55" s="52">
        <v>0.5</v>
      </c>
      <c r="AF55" s="45" t="s">
        <v>105</v>
      </c>
      <c r="AG55" s="45" t="s">
        <v>456</v>
      </c>
      <c r="AH55" s="46" t="s">
        <v>252</v>
      </c>
    </row>
    <row r="56" spans="1:34" s="8" customFormat="1" ht="47.25" customHeight="1">
      <c r="A56" s="37" t="s">
        <v>255</v>
      </c>
      <c r="B56" s="38" t="s">
        <v>402</v>
      </c>
      <c r="C56" s="39" t="s">
        <v>403</v>
      </c>
      <c r="D56" s="38" t="s">
        <v>38</v>
      </c>
      <c r="E56" s="39" t="s">
        <v>408</v>
      </c>
      <c r="F56" s="39" t="s">
        <v>404</v>
      </c>
      <c r="G56" s="39" t="s">
        <v>405</v>
      </c>
      <c r="H56" s="40" t="s">
        <v>376</v>
      </c>
      <c r="I56" s="41">
        <v>103500</v>
      </c>
      <c r="J56" s="41">
        <v>77625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103500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2">
        <f t="shared" si="4"/>
        <v>103500</v>
      </c>
      <c r="AD56" s="43">
        <f>AC56*0.75</f>
        <v>77625</v>
      </c>
      <c r="AE56" s="52">
        <f>SUM(J56/I56)</f>
        <v>0.75</v>
      </c>
      <c r="AF56" s="45" t="s">
        <v>250</v>
      </c>
      <c r="AG56" s="45" t="s">
        <v>357</v>
      </c>
      <c r="AH56" s="46" t="s">
        <v>492</v>
      </c>
    </row>
    <row r="57" spans="1:34" s="8" customFormat="1" ht="66.75" customHeight="1">
      <c r="A57" s="37" t="s">
        <v>256</v>
      </c>
      <c r="B57" s="38" t="s">
        <v>242</v>
      </c>
      <c r="C57" s="39" t="s">
        <v>519</v>
      </c>
      <c r="D57" s="38" t="s">
        <v>243</v>
      </c>
      <c r="E57" s="39" t="s">
        <v>7</v>
      </c>
      <c r="F57" s="39" t="s">
        <v>8</v>
      </c>
      <c r="G57" s="39" t="s">
        <v>520</v>
      </c>
      <c r="H57" s="48" t="s">
        <v>443</v>
      </c>
      <c r="I57" s="41">
        <v>1400000</v>
      </c>
      <c r="J57" s="41">
        <v>980000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1400000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2">
        <f t="shared" si="4"/>
        <v>1400000</v>
      </c>
      <c r="AD57" s="43">
        <f>AC57*0.7</f>
        <v>979999.9999999999</v>
      </c>
      <c r="AE57" s="52">
        <f>SUM(J57/I57)</f>
        <v>0.7</v>
      </c>
      <c r="AF57" s="45" t="s">
        <v>105</v>
      </c>
      <c r="AG57" s="45" t="s">
        <v>102</v>
      </c>
      <c r="AH57" s="46" t="s">
        <v>251</v>
      </c>
    </row>
    <row r="58" spans="1:34" s="8" customFormat="1" ht="47.25" customHeight="1">
      <c r="A58" s="37" t="s">
        <v>257</v>
      </c>
      <c r="B58" s="47" t="s">
        <v>388</v>
      </c>
      <c r="C58" s="48" t="s">
        <v>389</v>
      </c>
      <c r="D58" s="47" t="s">
        <v>38</v>
      </c>
      <c r="E58" s="48" t="s">
        <v>390</v>
      </c>
      <c r="F58" s="48" t="s">
        <v>391</v>
      </c>
      <c r="G58" s="48" t="s">
        <v>392</v>
      </c>
      <c r="H58" s="49" t="s">
        <v>474</v>
      </c>
      <c r="I58" s="50">
        <v>225000</v>
      </c>
      <c r="J58" s="50">
        <v>164000</v>
      </c>
      <c r="K58" s="50">
        <v>0</v>
      </c>
      <c r="L58" s="50">
        <v>50000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150000</v>
      </c>
      <c r="U58" s="50">
        <v>25000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42">
        <f t="shared" si="4"/>
        <v>150000</v>
      </c>
      <c r="AD58" s="43">
        <v>109335</v>
      </c>
      <c r="AE58" s="44">
        <v>0.7289</v>
      </c>
      <c r="AF58" s="45" t="s">
        <v>105</v>
      </c>
      <c r="AG58" s="45" t="s">
        <v>129</v>
      </c>
      <c r="AH58" s="51" t="s">
        <v>450</v>
      </c>
    </row>
    <row r="59" spans="1:34" s="13" customFormat="1" ht="47.25" customHeight="1">
      <c r="A59" s="37" t="s">
        <v>258</v>
      </c>
      <c r="B59" s="47" t="s">
        <v>237</v>
      </c>
      <c r="C59" s="48" t="s">
        <v>238</v>
      </c>
      <c r="D59" s="47" t="s">
        <v>239</v>
      </c>
      <c r="E59" s="48" t="s">
        <v>240</v>
      </c>
      <c r="F59" s="48" t="s">
        <v>6</v>
      </c>
      <c r="G59" s="48" t="s">
        <v>241</v>
      </c>
      <c r="H59" s="49" t="s">
        <v>97</v>
      </c>
      <c r="I59" s="50">
        <v>120000</v>
      </c>
      <c r="J59" s="50">
        <v>90000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120000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42">
        <f t="shared" si="4"/>
        <v>120000</v>
      </c>
      <c r="AD59" s="43">
        <f>AC59*0.5</f>
        <v>60000</v>
      </c>
      <c r="AE59" s="44">
        <v>0.5</v>
      </c>
      <c r="AF59" s="45" t="s">
        <v>250</v>
      </c>
      <c r="AG59" s="45" t="s">
        <v>135</v>
      </c>
      <c r="AH59" s="51" t="s">
        <v>489</v>
      </c>
    </row>
    <row r="60" spans="1:34" s="8" customFormat="1" ht="47.25" customHeight="1">
      <c r="A60" s="37" t="s">
        <v>259</v>
      </c>
      <c r="B60" s="47" t="s">
        <v>406</v>
      </c>
      <c r="C60" s="48" t="s">
        <v>407</v>
      </c>
      <c r="D60" s="47" t="s">
        <v>38</v>
      </c>
      <c r="E60" s="48" t="s">
        <v>409</v>
      </c>
      <c r="F60" s="48" t="s">
        <v>410</v>
      </c>
      <c r="G60" s="48" t="s">
        <v>411</v>
      </c>
      <c r="H60" s="49" t="s">
        <v>435</v>
      </c>
      <c r="I60" s="50">
        <v>103500</v>
      </c>
      <c r="J60" s="50">
        <v>77625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24000</v>
      </c>
      <c r="Q60" s="50">
        <v>0</v>
      </c>
      <c r="R60" s="50">
        <v>0</v>
      </c>
      <c r="S60" s="50">
        <v>0</v>
      </c>
      <c r="T60" s="50">
        <v>79500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42">
        <f t="shared" si="4"/>
        <v>103500</v>
      </c>
      <c r="AD60" s="43">
        <f>AC60*0.75</f>
        <v>77625</v>
      </c>
      <c r="AE60" s="44">
        <f>SUM(J60/I60)</f>
        <v>0.75</v>
      </c>
      <c r="AF60" s="45" t="s">
        <v>250</v>
      </c>
      <c r="AG60" s="45" t="s">
        <v>357</v>
      </c>
      <c r="AH60" s="51" t="s">
        <v>492</v>
      </c>
    </row>
    <row r="61" spans="1:34" s="13" customFormat="1" ht="47.25" customHeight="1">
      <c r="A61" s="71" t="s">
        <v>260</v>
      </c>
      <c r="B61" s="47" t="s">
        <v>247</v>
      </c>
      <c r="C61" s="48" t="s">
        <v>521</v>
      </c>
      <c r="D61" s="47" t="s">
        <v>243</v>
      </c>
      <c r="E61" s="48" t="s">
        <v>248</v>
      </c>
      <c r="F61" s="48" t="s">
        <v>12</v>
      </c>
      <c r="G61" s="48" t="s">
        <v>249</v>
      </c>
      <c r="H61" s="48" t="s">
        <v>97</v>
      </c>
      <c r="I61" s="50">
        <v>87500</v>
      </c>
      <c r="J61" s="50">
        <v>65625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87500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65">
        <f t="shared" si="4"/>
        <v>87500</v>
      </c>
      <c r="AD61" s="66">
        <f>AC61*0.6</f>
        <v>52500</v>
      </c>
      <c r="AE61" s="52">
        <v>0.6</v>
      </c>
      <c r="AF61" s="53" t="s">
        <v>250</v>
      </c>
      <c r="AG61" s="53" t="s">
        <v>357</v>
      </c>
      <c r="AH61" s="51" t="s">
        <v>492</v>
      </c>
    </row>
    <row r="62" spans="1:34" s="13" customFormat="1" ht="47.25" customHeight="1">
      <c r="A62" s="37" t="s">
        <v>261</v>
      </c>
      <c r="B62" s="38" t="s">
        <v>412</v>
      </c>
      <c r="C62" s="39" t="s">
        <v>522</v>
      </c>
      <c r="D62" s="38" t="s">
        <v>239</v>
      </c>
      <c r="E62" s="39" t="s">
        <v>413</v>
      </c>
      <c r="F62" s="39" t="s">
        <v>414</v>
      </c>
      <c r="G62" s="39" t="s">
        <v>415</v>
      </c>
      <c r="H62" s="40" t="s">
        <v>376</v>
      </c>
      <c r="I62" s="41">
        <v>490000</v>
      </c>
      <c r="J62" s="41">
        <v>367500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490000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2">
        <f t="shared" si="4"/>
        <v>490000</v>
      </c>
      <c r="AD62" s="43">
        <f>AC62*0.5</f>
        <v>245000</v>
      </c>
      <c r="AE62" s="44">
        <v>0.5</v>
      </c>
      <c r="AF62" s="45" t="s">
        <v>71</v>
      </c>
      <c r="AG62" s="45" t="s">
        <v>473</v>
      </c>
      <c r="AH62" s="46" t="s">
        <v>493</v>
      </c>
    </row>
    <row r="63" spans="1:34" s="8" customFormat="1" ht="66" customHeight="1">
      <c r="A63" s="37" t="s">
        <v>262</v>
      </c>
      <c r="B63" s="47" t="s">
        <v>142</v>
      </c>
      <c r="C63" s="48" t="s">
        <v>143</v>
      </c>
      <c r="D63" s="47" t="s">
        <v>38</v>
      </c>
      <c r="E63" s="48" t="s">
        <v>523</v>
      </c>
      <c r="F63" s="48" t="s">
        <v>144</v>
      </c>
      <c r="G63" s="48" t="s">
        <v>145</v>
      </c>
      <c r="H63" s="49" t="s">
        <v>445</v>
      </c>
      <c r="I63" s="50">
        <v>100000</v>
      </c>
      <c r="J63" s="50">
        <v>75000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100000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42">
        <f t="shared" si="4"/>
        <v>100000</v>
      </c>
      <c r="AD63" s="43">
        <f>AC63*0.75</f>
        <v>75000</v>
      </c>
      <c r="AE63" s="44">
        <v>0.75</v>
      </c>
      <c r="AF63" s="45" t="s">
        <v>70</v>
      </c>
      <c r="AG63" s="45" t="s">
        <v>88</v>
      </c>
      <c r="AH63" s="51" t="s">
        <v>494</v>
      </c>
    </row>
    <row r="64" spans="1:34" s="13" customFormat="1" ht="47.25" customHeight="1">
      <c r="A64" s="71" t="s">
        <v>263</v>
      </c>
      <c r="B64" s="47" t="s">
        <v>137</v>
      </c>
      <c r="C64" s="48" t="s">
        <v>138</v>
      </c>
      <c r="D64" s="47" t="s">
        <v>139</v>
      </c>
      <c r="E64" s="48" t="s">
        <v>140</v>
      </c>
      <c r="F64" s="48" t="s">
        <v>138</v>
      </c>
      <c r="G64" s="48" t="s">
        <v>141</v>
      </c>
      <c r="H64" s="49" t="s">
        <v>128</v>
      </c>
      <c r="I64" s="50">
        <v>460000</v>
      </c>
      <c r="J64" s="50">
        <v>345000</v>
      </c>
      <c r="K64" s="50">
        <v>0</v>
      </c>
      <c r="L64" s="50">
        <v>40000</v>
      </c>
      <c r="M64" s="50">
        <v>0</v>
      </c>
      <c r="N64" s="50">
        <v>0</v>
      </c>
      <c r="O64" s="50">
        <v>0</v>
      </c>
      <c r="P64" s="50">
        <v>276000</v>
      </c>
      <c r="Q64" s="50">
        <v>0</v>
      </c>
      <c r="R64" s="50">
        <v>0</v>
      </c>
      <c r="S64" s="50">
        <v>0</v>
      </c>
      <c r="T64" s="50">
        <v>144000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65">
        <f t="shared" si="4"/>
        <v>420000</v>
      </c>
      <c r="AD64" s="66">
        <f>AC64*0.5</f>
        <v>210000</v>
      </c>
      <c r="AE64" s="52">
        <v>0.5</v>
      </c>
      <c r="AF64" s="53" t="s">
        <v>76</v>
      </c>
      <c r="AG64" s="53" t="s">
        <v>129</v>
      </c>
      <c r="AH64" s="51" t="s">
        <v>192</v>
      </c>
    </row>
    <row r="65" spans="1:34" s="8" customFormat="1" ht="47.25" customHeight="1">
      <c r="A65" s="37" t="s">
        <v>264</v>
      </c>
      <c r="B65" s="38" t="s">
        <v>317</v>
      </c>
      <c r="C65" s="39" t="s">
        <v>517</v>
      </c>
      <c r="D65" s="38" t="s">
        <v>0</v>
      </c>
      <c r="E65" s="39" t="s">
        <v>318</v>
      </c>
      <c r="F65" s="39" t="s">
        <v>1</v>
      </c>
      <c r="G65" s="39" t="s">
        <v>320</v>
      </c>
      <c r="H65" s="40" t="s">
        <v>447</v>
      </c>
      <c r="I65" s="41">
        <v>1250690</v>
      </c>
      <c r="J65" s="41">
        <v>938018</v>
      </c>
      <c r="K65" s="41">
        <v>0</v>
      </c>
      <c r="L65" s="41">
        <v>172550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530740</v>
      </c>
      <c r="W65" s="41">
        <v>0</v>
      </c>
      <c r="X65" s="41">
        <v>547400</v>
      </c>
      <c r="Y65" s="41">
        <v>0</v>
      </c>
      <c r="Z65" s="41">
        <v>0</v>
      </c>
      <c r="AA65" s="41">
        <v>0</v>
      </c>
      <c r="AB65" s="41">
        <v>0</v>
      </c>
      <c r="AC65" s="42">
        <f t="shared" si="4"/>
        <v>530740</v>
      </c>
      <c r="AD65" s="43">
        <f>AC65*0.75</f>
        <v>398055</v>
      </c>
      <c r="AE65" s="44">
        <f>SUM(J65/I65)</f>
        <v>0.7500003997793219</v>
      </c>
      <c r="AF65" s="45" t="s">
        <v>2</v>
      </c>
      <c r="AG65" s="45" t="s">
        <v>70</v>
      </c>
      <c r="AH65" s="46" t="s">
        <v>199</v>
      </c>
    </row>
    <row r="66" spans="1:34" s="8" customFormat="1" ht="47.25" customHeight="1">
      <c r="A66" s="37" t="s">
        <v>265</v>
      </c>
      <c r="B66" s="47" t="s">
        <v>287</v>
      </c>
      <c r="C66" s="48" t="s">
        <v>289</v>
      </c>
      <c r="D66" s="47" t="s">
        <v>38</v>
      </c>
      <c r="E66" s="48" t="s">
        <v>291</v>
      </c>
      <c r="F66" s="48" t="s">
        <v>17</v>
      </c>
      <c r="G66" s="48" t="s">
        <v>293</v>
      </c>
      <c r="H66" s="49" t="s">
        <v>294</v>
      </c>
      <c r="I66" s="50">
        <v>250000</v>
      </c>
      <c r="J66" s="50">
        <v>187500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250000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42">
        <f t="shared" si="4"/>
        <v>250000</v>
      </c>
      <c r="AD66" s="43">
        <f>AC66*0.75</f>
        <v>187500</v>
      </c>
      <c r="AE66" s="44">
        <f>SUM(J66/I66)</f>
        <v>0.75</v>
      </c>
      <c r="AF66" s="45" t="s">
        <v>121</v>
      </c>
      <c r="AG66" s="45" t="s">
        <v>131</v>
      </c>
      <c r="AH66" s="51" t="s">
        <v>132</v>
      </c>
    </row>
    <row r="67" spans="1:34" s="8" customFormat="1" ht="47.25" customHeight="1">
      <c r="A67" s="37" t="s">
        <v>311</v>
      </c>
      <c r="B67" s="47" t="s">
        <v>329</v>
      </c>
      <c r="C67" s="48" t="s">
        <v>455</v>
      </c>
      <c r="D67" s="47" t="s">
        <v>38</v>
      </c>
      <c r="E67" s="48" t="s">
        <v>328</v>
      </c>
      <c r="F67" s="48" t="s">
        <v>471</v>
      </c>
      <c r="G67" s="48" t="s">
        <v>330</v>
      </c>
      <c r="H67" s="49" t="s">
        <v>169</v>
      </c>
      <c r="I67" s="50">
        <v>132400</v>
      </c>
      <c r="J67" s="50">
        <v>84300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132400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42">
        <f t="shared" si="4"/>
        <v>132400</v>
      </c>
      <c r="AD67" s="43">
        <v>84300</v>
      </c>
      <c r="AE67" s="44">
        <v>0.6367</v>
      </c>
      <c r="AF67" s="45" t="s">
        <v>70</v>
      </c>
      <c r="AG67" s="45" t="s">
        <v>250</v>
      </c>
      <c r="AH67" s="51" t="s">
        <v>495</v>
      </c>
    </row>
    <row r="68" spans="1:34" s="8" customFormat="1" ht="47.25" customHeight="1">
      <c r="A68" s="37" t="s">
        <v>312</v>
      </c>
      <c r="B68" s="47" t="s">
        <v>377</v>
      </c>
      <c r="C68" s="48" t="s">
        <v>378</v>
      </c>
      <c r="D68" s="47" t="s">
        <v>38</v>
      </c>
      <c r="E68" s="48" t="s">
        <v>379</v>
      </c>
      <c r="F68" s="48" t="s">
        <v>380</v>
      </c>
      <c r="G68" s="48" t="s">
        <v>383</v>
      </c>
      <c r="H68" s="49" t="s">
        <v>95</v>
      </c>
      <c r="I68" s="50">
        <v>800000</v>
      </c>
      <c r="J68" s="50">
        <v>600000</v>
      </c>
      <c r="K68" s="50">
        <v>0</v>
      </c>
      <c r="L68" s="50">
        <v>0</v>
      </c>
      <c r="M68" s="50">
        <v>0</v>
      </c>
      <c r="N68" s="50">
        <v>200000</v>
      </c>
      <c r="O68" s="50">
        <v>0</v>
      </c>
      <c r="P68" s="50">
        <v>200000</v>
      </c>
      <c r="Q68" s="50">
        <v>0</v>
      </c>
      <c r="R68" s="50">
        <v>0</v>
      </c>
      <c r="S68" s="50">
        <v>0</v>
      </c>
      <c r="T68" s="50">
        <v>400000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42">
        <f t="shared" si="4"/>
        <v>800000</v>
      </c>
      <c r="AD68" s="43">
        <f>AC68*0.75</f>
        <v>600000</v>
      </c>
      <c r="AE68" s="44">
        <f>SUM(J68/I68)</f>
        <v>0.75</v>
      </c>
      <c r="AF68" s="45" t="s">
        <v>77</v>
      </c>
      <c r="AG68" s="45" t="s">
        <v>135</v>
      </c>
      <c r="AH68" s="51" t="s">
        <v>489</v>
      </c>
    </row>
    <row r="69" spans="1:34" s="8" customFormat="1" ht="47.25" customHeight="1">
      <c r="A69" s="37" t="s">
        <v>313</v>
      </c>
      <c r="B69" s="47" t="s">
        <v>353</v>
      </c>
      <c r="C69" s="48" t="s">
        <v>352</v>
      </c>
      <c r="D69" s="47" t="s">
        <v>38</v>
      </c>
      <c r="E69" s="48" t="s">
        <v>354</v>
      </c>
      <c r="F69" s="48" t="s">
        <v>355</v>
      </c>
      <c r="G69" s="48" t="s">
        <v>356</v>
      </c>
      <c r="H69" s="49" t="s">
        <v>280</v>
      </c>
      <c r="I69" s="50">
        <v>194000</v>
      </c>
      <c r="J69" s="50">
        <v>145400</v>
      </c>
      <c r="K69" s="50">
        <v>0</v>
      </c>
      <c r="L69" s="50">
        <v>0</v>
      </c>
      <c r="M69" s="50">
        <v>26000</v>
      </c>
      <c r="N69" s="50">
        <v>0</v>
      </c>
      <c r="O69" s="50">
        <v>0</v>
      </c>
      <c r="P69" s="50">
        <v>36500</v>
      </c>
      <c r="Q69" s="50">
        <v>0</v>
      </c>
      <c r="R69" s="50">
        <v>0</v>
      </c>
      <c r="S69" s="50">
        <v>0</v>
      </c>
      <c r="T69" s="50">
        <v>131500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42">
        <f t="shared" si="4"/>
        <v>194000</v>
      </c>
      <c r="AD69" s="43">
        <v>145400</v>
      </c>
      <c r="AE69" s="44">
        <v>0.7495</v>
      </c>
      <c r="AF69" s="45" t="s">
        <v>70</v>
      </c>
      <c r="AG69" s="45" t="s">
        <v>135</v>
      </c>
      <c r="AH69" s="51" t="s">
        <v>489</v>
      </c>
    </row>
    <row r="70" spans="1:34" s="8" customFormat="1" ht="47.25" customHeight="1">
      <c r="A70" s="37" t="s">
        <v>314</v>
      </c>
      <c r="B70" s="47" t="s">
        <v>377</v>
      </c>
      <c r="C70" s="48" t="s">
        <v>378</v>
      </c>
      <c r="D70" s="47" t="s">
        <v>38</v>
      </c>
      <c r="E70" s="48" t="s">
        <v>379</v>
      </c>
      <c r="F70" s="48" t="s">
        <v>380</v>
      </c>
      <c r="G70" s="48" t="s">
        <v>381</v>
      </c>
      <c r="H70" s="49" t="s">
        <v>269</v>
      </c>
      <c r="I70" s="50">
        <v>400000</v>
      </c>
      <c r="J70" s="50">
        <v>300000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150000</v>
      </c>
      <c r="Q70" s="50">
        <v>0</v>
      </c>
      <c r="R70" s="50">
        <v>0</v>
      </c>
      <c r="S70" s="50">
        <v>0</v>
      </c>
      <c r="T70" s="50">
        <v>250000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42">
        <f t="shared" si="4"/>
        <v>400000</v>
      </c>
      <c r="AD70" s="43">
        <f>AC70*0.75</f>
        <v>300000</v>
      </c>
      <c r="AE70" s="44">
        <f>SUM(J70/I70)</f>
        <v>0.75</v>
      </c>
      <c r="AF70" s="45" t="s">
        <v>77</v>
      </c>
      <c r="AG70" s="45" t="s">
        <v>135</v>
      </c>
      <c r="AH70" s="51" t="s">
        <v>489</v>
      </c>
    </row>
    <row r="71" spans="1:35" s="13" customFormat="1" ht="47.25" customHeight="1">
      <c r="A71" s="37" t="s">
        <v>315</v>
      </c>
      <c r="B71" s="47" t="s">
        <v>72</v>
      </c>
      <c r="C71" s="48" t="s">
        <v>73</v>
      </c>
      <c r="D71" s="47" t="s">
        <v>38</v>
      </c>
      <c r="E71" s="48" t="s">
        <v>74</v>
      </c>
      <c r="F71" s="48" t="s">
        <v>82</v>
      </c>
      <c r="G71" s="48" t="s">
        <v>103</v>
      </c>
      <c r="H71" s="49" t="s">
        <v>187</v>
      </c>
      <c r="I71" s="50">
        <v>105000</v>
      </c>
      <c r="J71" s="50">
        <v>78750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105000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42">
        <f t="shared" si="4"/>
        <v>105000</v>
      </c>
      <c r="AD71" s="43">
        <f>AC71*0.75</f>
        <v>78750</v>
      </c>
      <c r="AE71" s="44">
        <v>0.75</v>
      </c>
      <c r="AF71" s="45" t="s">
        <v>104</v>
      </c>
      <c r="AG71" s="45" t="s">
        <v>105</v>
      </c>
      <c r="AH71" s="51" t="s">
        <v>106</v>
      </c>
      <c r="AI71" s="8"/>
    </row>
    <row r="72" spans="1:35" s="13" customFormat="1" ht="47.25" customHeight="1" thickBot="1">
      <c r="A72" s="37" t="s">
        <v>316</v>
      </c>
      <c r="B72" s="72" t="s">
        <v>346</v>
      </c>
      <c r="C72" s="73" t="s">
        <v>347</v>
      </c>
      <c r="D72" s="72" t="s">
        <v>38</v>
      </c>
      <c r="E72" s="73" t="s">
        <v>348</v>
      </c>
      <c r="F72" s="73" t="s">
        <v>349</v>
      </c>
      <c r="G72" s="73" t="s">
        <v>350</v>
      </c>
      <c r="H72" s="74" t="s">
        <v>97</v>
      </c>
      <c r="I72" s="75">
        <v>670000</v>
      </c>
      <c r="J72" s="75">
        <v>290000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670000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6">
        <f t="shared" si="4"/>
        <v>670000</v>
      </c>
      <c r="AD72" s="77">
        <v>290000</v>
      </c>
      <c r="AE72" s="78">
        <v>0.4328</v>
      </c>
      <c r="AF72" s="79" t="s">
        <v>104</v>
      </c>
      <c r="AG72" s="79" t="s">
        <v>129</v>
      </c>
      <c r="AH72" s="80" t="s">
        <v>351</v>
      </c>
      <c r="AI72" s="8"/>
    </row>
    <row r="73" spans="1:35" s="13" customFormat="1" ht="47.25" customHeight="1" thickBot="1">
      <c r="A73" s="25"/>
      <c r="B73" s="26"/>
      <c r="C73" s="27"/>
      <c r="D73" s="26"/>
      <c r="E73" s="27"/>
      <c r="F73" s="27"/>
      <c r="G73" s="35" t="s">
        <v>483</v>
      </c>
      <c r="H73" s="27"/>
      <c r="I73" s="28"/>
      <c r="J73" s="29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30" t="s">
        <v>321</v>
      </c>
      <c r="Y73" s="28"/>
      <c r="Z73" s="28"/>
      <c r="AA73" s="28"/>
      <c r="AB73" s="28"/>
      <c r="AC73" s="31"/>
      <c r="AD73" s="29">
        <f>SUM(AD5:AD72)</f>
        <v>35915128.75</v>
      </c>
      <c r="AE73" s="32"/>
      <c r="AF73" s="33"/>
      <c r="AG73" s="33"/>
      <c r="AH73" s="34"/>
      <c r="AI73" s="8"/>
    </row>
    <row r="75" ht="15.75">
      <c r="A75" s="12"/>
    </row>
  </sheetData>
  <mergeCells count="2">
    <mergeCell ref="G40:G41"/>
    <mergeCell ref="A40:A41"/>
  </mergeCells>
  <printOptions horizontalCentered="1"/>
  <pageMargins left="0.3937007874015748" right="0.3937007874015748" top="0.984251968503937" bottom="0.4724409448818898" header="0.6299212598425197" footer="0.35433070866141736"/>
  <pageSetup fitToHeight="4" horizontalDpi="600" verticalDpi="600" orientation="landscape" paperSize="9" scale="60" r:id="rId1"/>
  <headerFooter alignWithMargins="0">
    <oddHeader>&amp;L&amp;"Times New Roman CE,tučné"&amp;14Usnesení č. 10/892/1 - Příloha č. 1&amp;"Times New Roman CE,obyčejné"
Počet stran přílohy: 5&amp;R&amp;14Strana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2006-05-09T12:59:30Z</cp:lastPrinted>
  <dcterms:created xsi:type="dcterms:W3CDTF">2003-08-20T12:51:45Z</dcterms:created>
  <dcterms:modified xsi:type="dcterms:W3CDTF">2006-05-09T13:01:12Z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-568696087</vt:i4>
  </property>
  <property fmtid="{D5CDD505-2E9C-101B-9397-08002B2CF9AE}" pid="4" name="_NewReviewCyc">
    <vt:lpwstr/>
  </property>
  <property fmtid="{D5CDD505-2E9C-101B-9397-08002B2CF9AE}" pid="5" name="_EmailSubje">
    <vt:lpwstr>"zastupitelstvo.html" - zveřejnění usnesení a příloh 10. zasedání ZK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