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8835" tabRatio="901" firstSheet="6" activeTab="6"/>
  </bookViews>
  <sheets>
    <sheet name="Podklad od 13(2)" sheetId="1" state="hidden" r:id="rId1"/>
    <sheet name="Podklad od 13" sheetId="2" state="hidden" r:id="rId2"/>
    <sheet name="paragraf" sheetId="3" state="hidden" r:id="rId3"/>
    <sheet name="položka" sheetId="4" state="hidden" r:id="rId4"/>
    <sheet name="TAB-4" sheetId="5" state="hidden" r:id="rId5"/>
    <sheet name="TAB-4 účel" sheetId="6" state="hidden" r:id="rId6"/>
    <sheet name="F.účel. dotace" sheetId="7" r:id="rId7"/>
    <sheet name="Zdrojová data I." sheetId="8" state="hidden" r:id="rId8"/>
    <sheet name="ORG-organizace kraje (2)" sheetId="9" state="hidden" r:id="rId9"/>
    <sheet name="Zdrojová data II. a III. " sheetId="10" state="hidden" r:id="rId10"/>
    <sheet name="Zdrojová data IV." sheetId="11" state="hidden" r:id="rId11"/>
    <sheet name="Zdrojová data V." sheetId="12" state="hidden" r:id="rId12"/>
  </sheets>
  <definedNames>
    <definedName name="_xlnm.Print_Titles" localSheetId="6">'F.účel. dotace'!$4:$6</definedName>
    <definedName name="_xlnm.Print_Titles" localSheetId="8">'ORG-organizace kraje (2)'!$2:$2</definedName>
    <definedName name="_xlnm.Print_Titles" localSheetId="4">'TAB-4'!$3:$4</definedName>
    <definedName name="_xlnm.Print_Titles" localSheetId="5">'TAB-4 účel'!$3:$4</definedName>
    <definedName name="_xlnm.Print_Area" localSheetId="6">'F.účel. dotace'!$B$1:$E$66</definedName>
    <definedName name="_xlnm.Print_Area" localSheetId="4">'TAB-4'!$B$1:$E$206</definedName>
    <definedName name="_xlnm.Print_Area" localSheetId="5">'TAB-4 účel'!$B$1:$E$25</definedName>
  </definedNames>
  <calcPr fullCalcOnLoad="1"/>
</workbook>
</file>

<file path=xl/comments1.xml><?xml version="1.0" encoding="utf-8"?>
<comments xmlns="http://schemas.openxmlformats.org/spreadsheetml/2006/main">
  <authors>
    <author>sevcakova</author>
  </authors>
  <commentList>
    <comment ref="E175" authorId="0">
      <text>
        <r>
          <rPr>
            <b/>
            <sz val="8"/>
            <rFont val="Tahoma"/>
            <family val="0"/>
          </rPr>
          <t>sevcakova:</t>
        </r>
        <r>
          <rPr>
            <sz val="8"/>
            <rFont val="Tahoma"/>
            <family val="0"/>
          </rPr>
          <t xml:space="preserve">
Název již schválen s účinnsotí od 1. 9. 2005</t>
        </r>
      </text>
    </comment>
  </commentList>
</comments>
</file>

<file path=xl/comments2.xml><?xml version="1.0" encoding="utf-8"?>
<comments xmlns="http://schemas.openxmlformats.org/spreadsheetml/2006/main">
  <authors>
    <author>paukova</author>
    <author>sevcakova</author>
  </authors>
  <commentList>
    <comment ref="G311" authorId="0">
      <text>
        <r>
          <rPr>
            <b/>
            <sz val="8"/>
            <rFont val="Tahoma"/>
            <family val="0"/>
          </rPr>
          <t>paukova:</t>
        </r>
        <r>
          <rPr>
            <sz val="8"/>
            <rFont val="Tahoma"/>
            <family val="0"/>
          </rPr>
          <t xml:space="preserve">
pouze výdejna
- loni na tento paragraf škola taky nechtěla nic </t>
        </r>
      </text>
    </comment>
    <comment ref="G321" authorId="0">
      <text>
        <r>
          <rPr>
            <b/>
            <sz val="8"/>
            <rFont val="Tahoma"/>
            <family val="0"/>
          </rPr>
          <t>paukova:</t>
        </r>
        <r>
          <rPr>
            <sz val="8"/>
            <rFont val="Tahoma"/>
            <family val="0"/>
          </rPr>
          <t xml:space="preserve">
pouze výdejna
- loni na tento paragraf škola taky nechtěla nic </t>
        </r>
      </text>
    </comment>
    <comment ref="G402" authorId="0">
      <text>
        <r>
          <rPr>
            <b/>
            <sz val="8"/>
            <rFont val="Tahoma"/>
            <family val="0"/>
          </rPr>
          <t>paukova:</t>
        </r>
        <r>
          <rPr>
            <sz val="8"/>
            <rFont val="Tahoma"/>
            <family val="0"/>
          </rPr>
          <t xml:space="preserve">
Dle usnesení RADY KRAJE ze dne 4.10.2006 -  V souvislosti s výmazem místa (na adrese Sadová 479, Jablunkov) poskytovaných školských služeb dojde k zániku školní jídelny- výdejny na uvedené adrese.</t>
        </r>
      </text>
    </comment>
    <comment ref="D474" authorId="1">
      <text>
        <r>
          <rPr>
            <b/>
            <sz val="8"/>
            <rFont val="Tahoma"/>
            <family val="0"/>
          </rPr>
          <t>sevcakova:</t>
        </r>
        <r>
          <rPr>
            <sz val="8"/>
            <rFont val="Tahoma"/>
            <family val="0"/>
          </rPr>
          <t xml:space="preserve">
Název již schválen s účinnsotí od 1. 9. 2005</t>
        </r>
      </text>
    </comment>
  </commentList>
</comments>
</file>

<file path=xl/sharedStrings.xml><?xml version="1.0" encoding="utf-8"?>
<sst xmlns="http://schemas.openxmlformats.org/spreadsheetml/2006/main" count="5240" uniqueCount="2954">
  <si>
    <t>Základní škola, Frýdek-Místek, Hálkova 927, příspěvková organizace</t>
  </si>
  <si>
    <t>Frýdek-Místek, Hálkova 927</t>
  </si>
  <si>
    <t>71172050</t>
  </si>
  <si>
    <t>Základní škola, Ostrava-Slezská Ostrava, Na Vizině 28, příspěvková organizace</t>
  </si>
  <si>
    <t>Ostrava-Slezská Ostrava, Na Vizině 28</t>
  </si>
  <si>
    <t>Základní umělecká škola, Ostrava - Moravská Ostrava, Sokolská třída 15, příspěvková organizace</t>
  </si>
  <si>
    <t>Ostrava - Moravská Ostrava, Sokolská třída 15</t>
  </si>
  <si>
    <t>Základní umělecká škola Eduarda Marhuly, Ostrava - Mariánské Hory, Hudební 6, příspěvková organizace</t>
  </si>
  <si>
    <t>Ostrava-Mariánské Hory, Hudební 6</t>
  </si>
  <si>
    <t>Základní umělecká škola, Ostrava - Petřkovice, Hlučínská 7, příspěvková organizace</t>
  </si>
  <si>
    <t>Ostrava - Petřkovice, Hlučínská 7</t>
  </si>
  <si>
    <t>Základní umělecká škola, Ostrava - Muglinov, U Jezu 4, příspěvková organizace</t>
  </si>
  <si>
    <t>Ostrava - Muglinov, U Jezu 4</t>
  </si>
  <si>
    <t>Základní umělecká škola Edvarda Runda, Ostrava - Slezská Ostrava, Keltičkova 4, příspěvková organizace</t>
  </si>
  <si>
    <t>Ostrava - Slezská Ostrava, Keltičkova 4</t>
  </si>
  <si>
    <t>Základní umělecká škola Viléma Petrželky, Ostrava - Hrabůvka, Edisonova 90, příspěvková organizace</t>
  </si>
  <si>
    <t>Obchodní akademie, Opava, příspěvková organizace</t>
  </si>
  <si>
    <t>Opava, Hany Kvapilové 20</t>
  </si>
  <si>
    <t>Střední průmyslová škola stavební, Opava, příspěvková organizace</t>
  </si>
  <si>
    <t>Opava, Mírová 3</t>
  </si>
  <si>
    <t>Střední škola průmyslová a umělecká, Opava, příspěvková organizace</t>
  </si>
  <si>
    <t>Opava, Praskova 8</t>
  </si>
  <si>
    <t>Masarykova střední  škola zemědělská, Opava, příspěvková organizace</t>
  </si>
  <si>
    <t>Opava, Purkyňova 12</t>
  </si>
  <si>
    <t>00601861</t>
  </si>
  <si>
    <t>Vyšší odborná škola a Hotelová škola, Opava, Tyršova 34, příspěvková organizace</t>
  </si>
  <si>
    <t>Opava, Tyršova 34</t>
  </si>
  <si>
    <t>00601381</t>
  </si>
  <si>
    <t>Střední průmyslová škola, Frýdek-Místek, příspěvková organizace</t>
  </si>
  <si>
    <t>Frýdek-Místek, 28. října 1598</t>
  </si>
  <si>
    <t>00561151</t>
  </si>
  <si>
    <t>Střední zdravotnická škola, Frýdek-Místek, příspěvková organizace</t>
  </si>
  <si>
    <t>Frýdek-Místek, tř. T. G. Masaryka 451</t>
  </si>
  <si>
    <t>00601373</t>
  </si>
  <si>
    <t>Obchodní akademie, Frýdek-Místek, Palackého 123, příspěvková organizace</t>
  </si>
  <si>
    <t>Frýdek-Místek, Palackého 123</t>
  </si>
  <si>
    <t>Střední odborná škola dopravy a cestovního ruchu, Krnov, příspěvková organizace</t>
  </si>
  <si>
    <t>Krnov, Revoluční 92</t>
  </si>
  <si>
    <t>00601292</t>
  </si>
  <si>
    <t>Střední pedagogická škola a Střední zdravotnická škola, Krnov, příspěvková organizace</t>
  </si>
  <si>
    <t>Krnov, Jiráskova 1a</t>
  </si>
  <si>
    <t>00601322</t>
  </si>
  <si>
    <t>Střední průmyslová škola, Bruntál, příspěvková organizace</t>
  </si>
  <si>
    <t>Bruntál, Kavalcova 1</t>
  </si>
  <si>
    <t>00601314</t>
  </si>
  <si>
    <t>Obchodní akademie a Střední zemědělská škola, Bruntál, příspěvková organizace</t>
  </si>
  <si>
    <t>Bruntál, nám. J. Žižky 10</t>
  </si>
  <si>
    <t>00601315</t>
  </si>
  <si>
    <t>Bruntál, nám. J. Žižky 11</t>
  </si>
  <si>
    <t>Příjmy státního rozpočtu ze cla vyměřeného do 30. 4. 2004, tj. do dne předcházejícího dni, jímž se Česká republika stala členským  státem Evropské unie. Clo vyměřené od tohoto dne se inkasuje na účet, který je peněžním  fondem nepodléhajícím rozpočtové sk</t>
  </si>
  <si>
    <t>1641</t>
  </si>
  <si>
    <t>Pojistné na úrazové pojištění</t>
  </si>
  <si>
    <t>Místní knihovna Dobrá, Dobrá 230, 739 51 Dobrá (příspěvková organizace obce Dobrá)</t>
  </si>
  <si>
    <t>Městská knihovna Frýdek-Místek, Jiráskova 506, 738 01 Frýdek-Místek (příspěvková organizace statutárního města Frýdek-Místek)</t>
  </si>
  <si>
    <t>Městská knihovna Frýdlant nad Ostravicí, Kadlčáková 1466, 739 11  Frýdlant n/O (příspěvková organizace města Frýdlant nad Ostravicí)</t>
  </si>
  <si>
    <t>Knihovna Hnojník, Hojník 222, 739 53  Hnojník (příspěvková organizace obce Hnojník)</t>
  </si>
  <si>
    <t>Městská knihovna Třinec, Lidická 541, 739 61  Třinec (příspěvková organizace města Třinec)</t>
  </si>
  <si>
    <t>Městská knihovna Vratimov, Frýdecká 1000/48, 739 32  Vratimov (příspěvková organizace města Vratimov)</t>
  </si>
  <si>
    <t>Městská knihovna Havířov, Šrámkova 2, 736 01  Havířov-Podlesí (příspěvková organizace statutárního města Havířov)</t>
  </si>
  <si>
    <t>Regionální knihovna Karviná, Centrum 2299, 734 11  Karviná-Mizerov (příspěvková organizace statutárního města Karviná)</t>
  </si>
  <si>
    <t>Městská knihovna a IC Hradec nad Moravicí, Podolská 156, 747 41  Hradec nad Moravicí (příspěvková organizace města Hradec nad Moravicí)</t>
  </si>
  <si>
    <t>Odvody podle § 81 odst. 2 písm. c) a § 82 a 83 zákona č. 435/2004 Sb., o zaměstnanosti. Podle § 81 odst. 3 tyto odvody neprovádějí zaměstnavatelé, kteří jsou organizačními složkami státu nebo jsou zřízeni státem.</t>
  </si>
  <si>
    <t>5197</t>
  </si>
  <si>
    <t>Náhrady zvýšených nákladů spojených s výkonem funkce v zahraničí</t>
  </si>
  <si>
    <t>Ostrava - Hrabůvka, Edisonova 90</t>
  </si>
  <si>
    <t>Základní umělecká škola, Ostrava - Zábřeh, Sologubova 9/A, příspěvková organizace</t>
  </si>
  <si>
    <t>Ostrava - Zábřeh, Sologubova 9/A</t>
  </si>
  <si>
    <t>Základní umělecká škola dr. Leoše Janáčka, Ostrava - Vítkovice, příspěvková organizace</t>
  </si>
  <si>
    <t>Ostrava - Vítkovice, Lidická 56</t>
  </si>
  <si>
    <t>Komenského 2</t>
  </si>
  <si>
    <t>Havířov - Podlesí</t>
  </si>
  <si>
    <t>Studentská 11</t>
  </si>
  <si>
    <t>Karviná - Nové Město</t>
  </si>
  <si>
    <t>Mírová 1442</t>
  </si>
  <si>
    <t>Orlová - Lutyně</t>
  </si>
  <si>
    <t>Masarykova tř. 1313</t>
  </si>
  <si>
    <t>Bílovec</t>
  </si>
  <si>
    <t>17. listopadu 526</t>
  </si>
  <si>
    <t>Frenštát pod Radhoštěm</t>
  </si>
  <si>
    <t>Martinská čtvrť 1172</t>
  </si>
  <si>
    <t>Nový Jičín</t>
  </si>
  <si>
    <t>Palackého 50</t>
  </si>
  <si>
    <t>Příbor</t>
  </si>
  <si>
    <t>Jičínská 528</t>
  </si>
  <si>
    <t>Hlučín</t>
  </si>
  <si>
    <t>Dr. Ed. Beneše 7</t>
  </si>
  <si>
    <t>Opava</t>
  </si>
  <si>
    <t>Komenského 5</t>
  </si>
  <si>
    <t>Krnovská 69</t>
  </si>
  <si>
    <t>Vítkov</t>
  </si>
  <si>
    <t>Komenského 145</t>
  </si>
  <si>
    <t>Frýdek - Místek</t>
  </si>
  <si>
    <t>ČSA 517</t>
  </si>
  <si>
    <t>Cihelní 410</t>
  </si>
  <si>
    <t>Frýdlant nad Ostravicí</t>
  </si>
  <si>
    <t>nám. T. G. Masaryka 1260</t>
  </si>
  <si>
    <t>Třinec</t>
  </si>
  <si>
    <t>Komenského 713</t>
  </si>
  <si>
    <t>Bruntál</t>
  </si>
  <si>
    <t>Dukelská 1</t>
  </si>
  <si>
    <t>Krnov</t>
  </si>
  <si>
    <t>Smetanův okruh 2</t>
  </si>
  <si>
    <t>Rýmařov</t>
  </si>
  <si>
    <t>Sokolovská 34</t>
  </si>
  <si>
    <t>Vrbno pod Pradědem</t>
  </si>
  <si>
    <t>Nám. Sv. Michala 12</t>
  </si>
  <si>
    <t>Ostrava - Moravská Ostrava</t>
  </si>
  <si>
    <t>Kratochvílova 7</t>
  </si>
  <si>
    <t>Středoškolská 1</t>
  </si>
  <si>
    <t>Středoškolská 3</t>
  </si>
  <si>
    <t>Ostrava - Vítkovice</t>
  </si>
  <si>
    <t>Zengrova 1</t>
  </si>
  <si>
    <t>Ostrava - Mariánské Hory</t>
  </si>
  <si>
    <t>Karasova 16</t>
  </si>
  <si>
    <t>Polská 1543</t>
  </si>
  <si>
    <t>Ostrava - Hulváky</t>
  </si>
  <si>
    <t>Žákovská 20 - 22</t>
  </si>
  <si>
    <t>Ostrava 1</t>
  </si>
  <si>
    <t>Českobratrská 40</t>
  </si>
  <si>
    <t>Poděbradova 33</t>
  </si>
  <si>
    <t>Jeremenkova 2</t>
  </si>
  <si>
    <t>Makarenkova 1</t>
  </si>
  <si>
    <t>Kollárova 2</t>
  </si>
  <si>
    <t>Karviná - Hranice</t>
  </si>
  <si>
    <t>Žižkova 1818</t>
  </si>
  <si>
    <t>Sokola Tůmy 12</t>
  </si>
  <si>
    <t>Polní 964</t>
  </si>
  <si>
    <t>Karviná</t>
  </si>
  <si>
    <t>Odvod do rozpočtu kraje - odvod z odpisů - r. 2007</t>
  </si>
  <si>
    <t>ř.</t>
  </si>
  <si>
    <t>Odvod    z odpisů           r. 2007</t>
  </si>
  <si>
    <t>Masarykova střední  škola zemědělská a Vyšší odborná škola, Opava, příspěvková organizace</t>
  </si>
  <si>
    <t>00849791</t>
  </si>
  <si>
    <t>Dům dětí a mládeže,Vítkov, Bezručova 585, příspěvková organizace</t>
  </si>
  <si>
    <t>Vítkov, Bezručova 585</t>
  </si>
  <si>
    <t>Číselník organizací zřizovaných krajem</t>
  </si>
  <si>
    <t xml:space="preserve">Název </t>
  </si>
  <si>
    <t>Ulice</t>
  </si>
  <si>
    <t>Ostrava</t>
  </si>
  <si>
    <t>Dr. Šmerala 25</t>
  </si>
  <si>
    <t>Ostrava - Slezská Ostrava</t>
  </si>
  <si>
    <t>Hladnovská 35</t>
  </si>
  <si>
    <t>Ostrava - Hrabůvka</t>
  </si>
  <si>
    <t>Fr. Hajdy 34</t>
  </si>
  <si>
    <t>Ostrava - Poruba</t>
  </si>
  <si>
    <t>M. Majerové 1691</t>
  </si>
  <si>
    <t>Čs. exilu 669</t>
  </si>
  <si>
    <t>Ostrava - Zábřeh</t>
  </si>
  <si>
    <t>Volgogradská 6a</t>
  </si>
  <si>
    <t>G. Klimenta 493</t>
  </si>
  <si>
    <t>Bohumín</t>
  </si>
  <si>
    <t>Jana Palacha 794</t>
  </si>
  <si>
    <t>Český Těšín</t>
  </si>
  <si>
    <t>Frýdecká 30</t>
  </si>
  <si>
    <t>Havlíčkova 13</t>
  </si>
  <si>
    <t>Havířov - Město</t>
  </si>
  <si>
    <t>Platy zaměstnanců v pracovním poměru</t>
  </si>
  <si>
    <t>Platy zaměstnanců krajského úřadu včetně odměn</t>
  </si>
  <si>
    <t>5019</t>
  </si>
  <si>
    <t>Ostatní platy</t>
  </si>
  <si>
    <t>Refundace platů hrazené jiným organizacím</t>
  </si>
  <si>
    <t>5021</t>
  </si>
  <si>
    <t>Ostatní osobní výdaje</t>
  </si>
  <si>
    <t>Zahrnuje především odměny za práci podle dohod o pracích uzavíraných podle zákoníku práce mimo pracovní poměr, odměny členům výborů zastupitelstev a komisí obcí a krajů (s výjimkou samotných zastupitelů, jejichž odměny se zařazují na položku 5023), odměny</t>
  </si>
  <si>
    <t>5023</t>
  </si>
  <si>
    <t>Odměny členů zastupitelstev obcí a krajů</t>
  </si>
  <si>
    <t>Odměny členům zastupitelstva (uvolněným i neuvolněným)</t>
  </si>
  <si>
    <t>5024</t>
  </si>
  <si>
    <t>Odstupné</t>
  </si>
  <si>
    <t>Tato položka zahrnuje odstupné podle zákoníku práce (§ 67 a 68 zákona č. 262/2006 Sb., zákoník práce) a další odstupné podle § 13 zákona o úřednících územních samosprávných celků (zákon č. 312/2002 Sb. ve znění pozdějších předpisů).</t>
  </si>
  <si>
    <t>5025</t>
  </si>
  <si>
    <t>Odbytné</t>
  </si>
  <si>
    <t>Zahrnuje odbytné vyplácené státním zaměstnancům ve správních úřadech podle § 55 služebního zákona (zákona č. 218/2002 Sb. ve znění pozdějších předpisů), který nabývá účinnosti dnem 1. ledna 2007.</t>
  </si>
  <si>
    <t>5027</t>
  </si>
  <si>
    <t>Náležitosti osob vykonávajících základní přípravu a další vojenskou službu</t>
  </si>
  <si>
    <t xml:space="preserve">ÚČELOVÉ DOTACE OSTATNÍM ORGANIZACÍM </t>
  </si>
  <si>
    <t>z rozpočtu Moravskoslezského kraje na rok 2007</t>
  </si>
  <si>
    <t>Dům dětí a mládeže, Havířov, příspěvková organizace</t>
  </si>
  <si>
    <t>Havířov - Město, Na Nábřeží 41</t>
  </si>
  <si>
    <t>00847925</t>
  </si>
  <si>
    <t>Krajské středisko volného času JUVENTUS, Karviná, příspěvková organizace</t>
  </si>
  <si>
    <t>Karviná - Nové Město, U Bažantnice 1794</t>
  </si>
  <si>
    <t>Dům dětí a mládeže, Rychvald, Školní 1600, příspěvková organizace</t>
  </si>
  <si>
    <t>Rychvald, Školní 1600</t>
  </si>
  <si>
    <t>Dům dětí a mládeže MOZAJKA, Bílovec, Tovární 188, příspěvková organizace</t>
  </si>
  <si>
    <t>Bílovec, Tovární 188</t>
  </si>
  <si>
    <t>Dům dětí a mládeže ASTRA, Frenštát pod Radhoštěm, Martinská čtvrť 1159, příspěvková organizace</t>
  </si>
  <si>
    <t>Frenštát pod Radhoštěm, Martinská čtvrť 3/1159</t>
  </si>
  <si>
    <t>Dům dětí a mládeže, Kopřivnice, Kpt. Jaroše 1077, příspěvková orgnizace</t>
  </si>
  <si>
    <t>Kopřivnice, Kpt. Jaroše 1077</t>
  </si>
  <si>
    <t>00848361</t>
  </si>
  <si>
    <t>Středisko volného času Fokus, Nový Jičín, příspěvková organizace</t>
  </si>
  <si>
    <t>Nový Jičín, K Nemocnici 23</t>
  </si>
  <si>
    <t>Dům dětí a mládeže LUNA, Příbor, příspěvková organizace</t>
  </si>
  <si>
    <t>00849782</t>
  </si>
  <si>
    <t>Středisko volného času, Opava, příspěvková organizace</t>
  </si>
  <si>
    <t>Opava, Jaselská 4</t>
  </si>
  <si>
    <t>Dům dětí a mládeže, Bystřice nad Olší 390, příspěvková organizace</t>
  </si>
  <si>
    <t>Bystřice nad Olší 390</t>
  </si>
  <si>
    <t xml:space="preserve">Dům dětí a mládeže, Jablunkov, Dukelská 145, příspěvková organizace </t>
  </si>
  <si>
    <t>Jablunkov, Dukelská 145</t>
  </si>
  <si>
    <t>Dům dětí a mládeže, Třinec, Bezručova 66, příspěvková organizace</t>
  </si>
  <si>
    <t>Třinec, Bezručova 66</t>
  </si>
  <si>
    <t>Dům dětí a mládeže, Vratimov, Frýdecká 61,příspěvková organizace</t>
  </si>
  <si>
    <t>Vratimov, Frýdecká 61</t>
  </si>
  <si>
    <t>Pedagogicko-psychologická poradna, Ostrava-Zábřeh, příspěvková organizace</t>
  </si>
  <si>
    <t>Ostrava - Zábřeh, Kpt. Vajdy 1</t>
  </si>
  <si>
    <t>00602001</t>
  </si>
  <si>
    <t>Domov mládeže a Školní jídelna-výdejna, Ostrava-Hrabůvka, Krakovská 1095, příspěvková organizace</t>
  </si>
  <si>
    <t>Ostrava - Hrabůvka, Krakovská 1095</t>
  </si>
  <si>
    <t>Domov mládeže, Ostrava-Mariánské Hory, Fráni Šrámka 3, příspěvková organizace</t>
  </si>
  <si>
    <t>Ostrava - Mariánské Hory, Fráni Šrámka 3</t>
  </si>
  <si>
    <t>00602043</t>
  </si>
  <si>
    <t>Jazyková škola s právem státní jazykové zkoušky, Ostrava, Na Jízdárně 4, příspěvková organizace</t>
  </si>
  <si>
    <t>Ostrava, Na Jízdárně 4</t>
  </si>
  <si>
    <t>Pedagogicko-psychologická poradna, Karviná, příspěvková organizace</t>
  </si>
  <si>
    <t>Karviná, Nejedlého 591</t>
  </si>
  <si>
    <t>Pedagogicko-psychologická poradna, Nový Jičín, příspěvková organizace</t>
  </si>
  <si>
    <t>Nový Jičín, Žižkova 3</t>
  </si>
  <si>
    <t>Agentura pro regionální rozvoj a.s., Na Jízdarně 1245, Ostrava</t>
  </si>
  <si>
    <t xml:space="preserve">Sdružení pro rozvoj Moravskoslezského kraje, Výstavní 8, Ostrava - Mariánské Hory, </t>
  </si>
  <si>
    <t>Schválený rozpočet</t>
  </si>
  <si>
    <t>2004</t>
  </si>
  <si>
    <t>2005</t>
  </si>
  <si>
    <t>Výdaje</t>
  </si>
  <si>
    <t>Příjmy</t>
  </si>
  <si>
    <t xml:space="preserve">Schválený rozpočet </t>
  </si>
  <si>
    <t>Úprava rozpočtu</t>
  </si>
  <si>
    <t>Očekávané účelové dotace</t>
  </si>
  <si>
    <t>Upravený rozpočet</t>
  </si>
  <si>
    <t>2004 - Varianta I</t>
  </si>
  <si>
    <t>2004 - Varianta II (RUD)</t>
  </si>
  <si>
    <t>2007</t>
  </si>
  <si>
    <t xml:space="preserve">Střední škola průmyslová, Krnov, příspěvková organizace        </t>
  </si>
  <si>
    <t>Krnov, Soukenická 21</t>
  </si>
  <si>
    <t>Střední škola služeb, Bruntál, příspěvková organizace</t>
  </si>
  <si>
    <t>Bruntál, Dukelská 5</t>
  </si>
  <si>
    <t>00100307</t>
  </si>
  <si>
    <t>Střední škola zemědělství a služeb, Město Albrechtice, příspěvková organizace</t>
  </si>
  <si>
    <t>Město Albrechtice, Nemocniční 11</t>
  </si>
  <si>
    <t>00489875</t>
  </si>
  <si>
    <t>Střední škola, Rýmařov, příspěvková organizace</t>
  </si>
  <si>
    <t>Rýmařov, Julia Sedláka 16</t>
  </si>
  <si>
    <t>00408999</t>
  </si>
  <si>
    <t xml:space="preserve">Střední škola zemědělská a lesnická, Frýdek-Místek, příspěvková organizace </t>
  </si>
  <si>
    <t>Neinvestiční transfery veřejným neziskovým ústavním zdravotnickým zařízením, tj. právnickým osobám podle zákona č. 245/2006 Sb., o veřejných neziskových ústavních zdravotnických zařízeních, zřízeným státem, kraji a obcemi. Neinvestiční transfery těmto zař</t>
  </si>
  <si>
    <t>5339</t>
  </si>
  <si>
    <t>Neinvestiční příspěvky ostatním příspěvkovým organizacím</t>
  </si>
  <si>
    <t>transfery příspěvkovým organizacím, které zřídili jiní zřizovatelé</t>
  </si>
  <si>
    <t>5342</t>
  </si>
  <si>
    <t>Převody fondu kulturních a sociálních potřeb a sociálnímu fondu obcí a krajů</t>
  </si>
  <si>
    <t xml:space="preserve"> </t>
  </si>
  <si>
    <t>5345</t>
  </si>
  <si>
    <t>Převody vlastním rozpočtovým účtům</t>
  </si>
  <si>
    <t>zahrnuje převod ze sociálního fondu (např. při ročním zúčtování zálohového přídělu                                      do fondu) a interní převody mezi jednotlivými bankovními účty</t>
  </si>
  <si>
    <t>5346</t>
  </si>
  <si>
    <t>Převody do fondů organizačních složek státu</t>
  </si>
  <si>
    <t>Gymnázium a Střední odborná škola, Frýdek-Místek, Cihelní 410, příspěvková organizace</t>
  </si>
  <si>
    <t>Frýdek-Místek, Cihelní 410</t>
  </si>
  <si>
    <t>00601403</t>
  </si>
  <si>
    <t>Gymnázium, Frýdlant nad Ostravicí, nám. T. G. Masaryka 1260, příspěvková organizace,</t>
  </si>
  <si>
    <t>Frýdlant nad Ostravicí, nám. T. G. Masaryka 1260</t>
  </si>
  <si>
    <t>00601390</t>
  </si>
  <si>
    <t>Gymnázium, Třinec, příspěvková organizace</t>
  </si>
  <si>
    <t>Třinec, Komenského 713</t>
  </si>
  <si>
    <t>00601357</t>
  </si>
  <si>
    <t>Gymnázium, Bruntál, příspěvková organizace</t>
  </si>
  <si>
    <t>Bruntál, Dukelská 1</t>
  </si>
  <si>
    <t>00601349</t>
  </si>
  <si>
    <t>Gymnázium, Krnov, příspěvková organizace</t>
  </si>
  <si>
    <t>Krnov, Smetanův okruh 2</t>
  </si>
  <si>
    <t>00601331</t>
  </si>
  <si>
    <t>Gymnázium, Rýmařov, příspěvková organizace</t>
  </si>
  <si>
    <t>Rýmařov, Sokolovská 34</t>
  </si>
  <si>
    <t>Sportovní gymnázium, Vrbno pod Pradědem, nám. Sv. Michala 12, příspěvková organizace</t>
  </si>
  <si>
    <t>Vrbno pod Pradědem, nám. Sv. Michala 12</t>
  </si>
  <si>
    <t>00602132</t>
  </si>
  <si>
    <t>Střední průmyslová škola elektrotechniky a informatiky, Ostrava, příspěvková organizace</t>
  </si>
  <si>
    <t>Ostrava-Moravská Ostrava, Kratochvílova 7</t>
  </si>
  <si>
    <t>00602124</t>
  </si>
  <si>
    <t>Střední odborná škola chemická akademika Heyrovského a Gymnázium, Ostrava, příspěvková organizace</t>
  </si>
  <si>
    <t>Ostrava - Zábřeh, Středoškolská 1</t>
  </si>
  <si>
    <t>00602116</t>
  </si>
  <si>
    <t>Střední průmyslová škola stavební, Ostrava-Zábřeh, Středoškolská 3, příspěvková organizace</t>
  </si>
  <si>
    <t>Ostrava - Zábřeh, Středoškolská 3</t>
  </si>
  <si>
    <t>00602141</t>
  </si>
  <si>
    <t>Střední průmyslová škola,  Ostrava-Vítkovice, příspěvková organizace</t>
  </si>
  <si>
    <t>Ostrava - Vítkovice, Zengrova 1</t>
  </si>
  <si>
    <t>00602086</t>
  </si>
  <si>
    <t>Obchodní akademie a Vyšší odborná škola sociální, Ostrava-Mariánské Hory, příspěvková organizace</t>
  </si>
  <si>
    <t>Ostrava - Mariánské Hory, Karasova 16</t>
  </si>
  <si>
    <t>00602094</t>
  </si>
  <si>
    <t>Obchodní akademie, Ostrava-Poruba, příspěvková organizace</t>
  </si>
  <si>
    <t>Ostrava - Poruba, Polská 1543</t>
  </si>
  <si>
    <t>00602027</t>
  </si>
  <si>
    <t>Střední zahradnická škola, Ostrava, příspěvková organizace</t>
  </si>
  <si>
    <t>Ostrava - Hulváky, Žákovská 20 - 22</t>
  </si>
  <si>
    <t>00602028</t>
  </si>
  <si>
    <t>Ostrava - Hulváky, Žákovská 20 - 23</t>
  </si>
  <si>
    <t>00602078</t>
  </si>
  <si>
    <t>Janáčkova konzervatoř v Ostravě, příspěvková organizace</t>
  </si>
  <si>
    <t>Ostrava - Moravská Ostrava, Českobratrská 40</t>
  </si>
  <si>
    <t>00602051</t>
  </si>
  <si>
    <t>Střední umělecká škola, Ostrava, příspěvková organizace</t>
  </si>
  <si>
    <t>Ostrava, Poděbradova 33</t>
  </si>
  <si>
    <t>00600920</t>
  </si>
  <si>
    <t xml:space="preserve">dle § </t>
  </si>
  <si>
    <t>(podklady pro provoz i přímé náklady)</t>
  </si>
  <si>
    <t>Příspěvkové organizace k  1.1.2007</t>
  </si>
  <si>
    <t xml:space="preserve">změny názvů škol k 1.1.2007 </t>
  </si>
  <si>
    <t>ORJ13</t>
  </si>
  <si>
    <t>PROVOZ</t>
  </si>
  <si>
    <t>ORG</t>
  </si>
  <si>
    <t>Název (ZL)</t>
  </si>
  <si>
    <t>Adresa</t>
  </si>
  <si>
    <t>poč.ř.</t>
  </si>
  <si>
    <t>§</t>
  </si>
  <si>
    <t>v tis. Kč</t>
  </si>
  <si>
    <t>00842761</t>
  </si>
  <si>
    <t>Matiční gymnázium, Ostrava, příspěvková organizace</t>
  </si>
  <si>
    <t>Ostrava, Dr. Šmerala 25</t>
  </si>
  <si>
    <t>00842753</t>
  </si>
  <si>
    <t>Gymnázium, Slezská Ostrava, příspěvková organizace</t>
  </si>
  <si>
    <t>Ostrava - Slezská Ostrava, Hladnovská 35</t>
  </si>
  <si>
    <t>00842745</t>
  </si>
  <si>
    <t xml:space="preserve">Gymnázium, Ostrava-Hrabůvka, příspěvková organizace        </t>
  </si>
  <si>
    <t>Ostrava - Hrabůvka, Fr. Hajdy 34</t>
  </si>
  <si>
    <t>00602159</t>
  </si>
  <si>
    <t>Gymnázium  Olgy Havlové, Ostrava-Poruba, příspěvková organizace</t>
  </si>
  <si>
    <t>Ostrava - Poruba, M. Majerové 1691</t>
  </si>
  <si>
    <t>00842702</t>
  </si>
  <si>
    <t>Wichterlovo gymnázium, Ostrava-Poruba, příspěvková organizace</t>
  </si>
  <si>
    <t>Ostrava - Poruba, Čs. exilu 669</t>
  </si>
  <si>
    <t>00842737</t>
  </si>
  <si>
    <t>Gymnázium, Ostrava-Zábřeh, Volgogradská 6a, příspěvková organizace</t>
  </si>
  <si>
    <t>Ostrava - Zábřeh, Volgogradská 6a</t>
  </si>
  <si>
    <t>Jazykové gymnázium Pavla Tigrida, Ostrava-Poruba, příspěvková organizace</t>
  </si>
  <si>
    <t>Ostrava - Poruba, G. Klimenta 493</t>
  </si>
  <si>
    <t>00602060</t>
  </si>
  <si>
    <t>Sportovní gymnázium Dany a Emila Zátopkových, Ostrava, příspěvková organizace</t>
  </si>
  <si>
    <t>Ostrava - Zábřeh, Volgogradská 2631</t>
  </si>
  <si>
    <t>Gymnázium Františka Živného, Bohumín, Jana Palacha 794, příspěvková organizace</t>
  </si>
  <si>
    <t>Bohumín, Jana Palacha 794</t>
  </si>
  <si>
    <t>Gymnázium, Český Těšín, příspěvková organizace</t>
  </si>
  <si>
    <t>Český Těšín, Frýdecká 30</t>
  </si>
  <si>
    <t>Gymnázium s polským jazykem vyučovacím - Gimnazjum z Polskim Językem Nauczania, Český Těšín, příspěvková organizace</t>
  </si>
  <si>
    <t>Český Těšín, Havlíčkova 13</t>
  </si>
  <si>
    <t>Gymnázium, Havířov-Město, Komenského 2, příspěvková organizace</t>
  </si>
  <si>
    <t>Havířov - Město, Komenského 2</t>
  </si>
  <si>
    <t>Gymnázium, Havířov-Podlesí, příspěvková organizace</t>
  </si>
  <si>
    <t>Havířov - Podlesí, Studentská 11</t>
  </si>
  <si>
    <t>Gymnázium, Karviná, příspěvková organizace</t>
  </si>
  <si>
    <t>Karviná - Nové Město, Mírová 1442</t>
  </si>
  <si>
    <t>Gymnázium a Střední odborná škola, Orlová-Lutyně, příspěvková organizace</t>
  </si>
  <si>
    <t>Orlová - Lutyně, Masarykova tř. 1313</t>
  </si>
  <si>
    <t>00601667</t>
  </si>
  <si>
    <t>Investiční transfery fyzickým osobám vyvíjejícím podnikatelskou nebo jinou samostatnou výdělečnou činnost kromě činnosti finanční. Patří sem i investiční transfery těmito fyzickými osobami zřízeným školským právnickým osobám, tj. osobám podle § 124 až 140</t>
  </si>
  <si>
    <t>6313</t>
  </si>
  <si>
    <t>Investiční transfery nefinančním podnikatelským subjektům - právnickým osobám</t>
  </si>
  <si>
    <t>Investiční transfery subjektům zřízeným podle obchodního zákoníku (veřejným obchodním společnostem, komanditním společnostem, společnostem s ručením omezeným, akciovým společnostem a družstvům) a dalších předpisů jako právnické osoby vyvíjející podnikatel</t>
  </si>
  <si>
    <t>6314</t>
  </si>
  <si>
    <t>Investiční transfery finančním a podobným institucím ve vlastnictví státu</t>
  </si>
  <si>
    <t>Investiční transfery akciovým společnostem, které jsou bankami nebo vykonávají obdobnou činnost jako banky a které jsou převážně vlastněny státem, a institucím zřízeným zákonem, které vykonávají obdobnou činnost jako banky a hospodaří s majetkem státu. Pa</t>
  </si>
  <si>
    <t>6315</t>
  </si>
  <si>
    <t>Investiční transfery vybraným podnikatelským subjektům ve vlastnictví státu</t>
  </si>
  <si>
    <t>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 a</t>
  </si>
  <si>
    <t>6321</t>
  </si>
  <si>
    <t>Investiční transfery obecně prospěšným společnostem</t>
  </si>
  <si>
    <t xml:space="preserve">Investiční transfery společnostem založeným podle zákona o obecně prospěšných společnostech (zákona č. 248/1995 Sb. ve znění pozdějších předpisů). Patří sem i investiční transfery školským právnickým osobám, tj. osobám podle § 124 až 140 školského zákona </t>
  </si>
  <si>
    <t>6322</t>
  </si>
  <si>
    <t>Investiční transfery občanským sdružením</t>
  </si>
  <si>
    <t>Investiční transfery sdružením založeným podle zákona č. 83/1990 Sb., o sdružování občanů, ve znění pozdějších předpisů. Patří sem i investiční transfery těmito sdruženími zřízeným školským právnickým osobám, tj. osobám podle § 124 až 140 školského zákona</t>
  </si>
  <si>
    <t>6323</t>
  </si>
  <si>
    <t>Investiční transfery církvím a náboženským společnostem</t>
  </si>
  <si>
    <t>Podpora talentů</t>
  </si>
  <si>
    <t>Colour Production, spol. s r.o., Lomená 349, 747 66 Dolní Lhota</t>
  </si>
  <si>
    <t>25830210</t>
  </si>
  <si>
    <t>26807882</t>
  </si>
  <si>
    <t xml:space="preserve">Mezinárodní hudební festival Janáčkův máj, o.p.s., 28. října 124/2556, 709 24 Ostrava-Moravská Ostrava </t>
  </si>
  <si>
    <t>69206414</t>
  </si>
  <si>
    <t>Sdružení Romů Severní Moravy, Palackého 607,  735 06 Karviná-Nové Město</t>
  </si>
  <si>
    <t>26586576</t>
  </si>
  <si>
    <t xml:space="preserve">Sdružení pro umění a výchovu TALENT, Oborného 10, 709 00 Ostrava </t>
  </si>
  <si>
    <t xml:space="preserve">Statutární město Opava, Horní náměstí 69,  746 26 Opava </t>
  </si>
  <si>
    <t>Colours of Ostrava</t>
  </si>
  <si>
    <t>Karvinský romský festival</t>
  </si>
  <si>
    <t>Bezručova Opava</t>
  </si>
  <si>
    <t>Anděl 2006</t>
  </si>
  <si>
    <t>00846678</t>
  </si>
  <si>
    <t>00601250</t>
  </si>
  <si>
    <t>00306355</t>
  </si>
  <si>
    <t>00318574</t>
  </si>
  <si>
    <t>00097586</t>
  </si>
  <si>
    <t>Město Brušperk, K Náměstí 22, 739 44  Brušperk</t>
  </si>
  <si>
    <t>Obec Holasovice, Holasovice 130, 747 74  Holasovice</t>
  </si>
  <si>
    <t>Město Vítkov, nám. J. Zajíce 7, 749 01  Vítkov</t>
  </si>
  <si>
    <t>Městská knihovna Bruntál, Brožíkova 4, 792 01 Bruntál (příspěvková organizace města Bruntál)</t>
  </si>
  <si>
    <t>Sdružené zdravotnické zařízení Krnov, příspěvková organizace</t>
  </si>
  <si>
    <t>I.P.Pavlova 9</t>
  </si>
  <si>
    <t>63024594</t>
  </si>
  <si>
    <t>Dětský domov Janovice u Rýmařova, příspěvková organizace</t>
  </si>
  <si>
    <t>Janovice u Rýmařova</t>
  </si>
  <si>
    <t>Rýmařovská 1</t>
  </si>
  <si>
    <t>00534188</t>
  </si>
  <si>
    <t>Nemocnice ve Frýdku-Místku, příspěvková organizace</t>
  </si>
  <si>
    <t>Elišky Krásnohorské 321</t>
  </si>
  <si>
    <t>00534242</t>
  </si>
  <si>
    <t>Nemocnice Třinec, příspěvková organizace</t>
  </si>
  <si>
    <t>Kaštanová 268</t>
  </si>
  <si>
    <t>00534234</t>
  </si>
  <si>
    <t>Sanatorium Jablunkov - odborný léčebný ústav tuberkulózy a respiračních nemocí, příspěvková organizace</t>
  </si>
  <si>
    <t>Alej míru 442</t>
  </si>
  <si>
    <t>00534200</t>
  </si>
  <si>
    <t>Odborný léčebný ústav Metylovice - Moravskoslezské sanatorium, příspěvková organizace</t>
  </si>
  <si>
    <t>Metylovice 1</t>
  </si>
  <si>
    <t>00844853</t>
  </si>
  <si>
    <t>Nemocnice s poliklinikou Karviná-Ráj, příspěvková organizace</t>
  </si>
  <si>
    <t>Vydmuchov 399/5</t>
  </si>
  <si>
    <t>00844896</t>
  </si>
  <si>
    <t>Nemocnice s poliklinikou Havířov, příspěvková organizace</t>
  </si>
  <si>
    <t>Dělnická 1132/24</t>
  </si>
  <si>
    <t>00844781</t>
  </si>
  <si>
    <t>Nemocnice s poliklinikou v Novém Jičíně, příspěvková organizace</t>
  </si>
  <si>
    <t>K nemocnici 76</t>
  </si>
  <si>
    <t>00844799</t>
  </si>
  <si>
    <t>Nemocnice v Bílovci, příspěvková organizace</t>
  </si>
  <si>
    <t>17. listopadu 538</t>
  </si>
  <si>
    <t>47813750</t>
  </si>
  <si>
    <t>Slezská nemocnice v Opavě, příspěvková organizace</t>
  </si>
  <si>
    <t>Olomoucká 86</t>
  </si>
  <si>
    <t>47815566</t>
  </si>
  <si>
    <t>Opavská 90</t>
  </si>
  <si>
    <t>68177992</t>
  </si>
  <si>
    <t>Kojenecký ústav s dětským domovem v Opavě, příspěvková organizace</t>
  </si>
  <si>
    <t>Nákladní 29</t>
  </si>
  <si>
    <t>48804525</t>
  </si>
  <si>
    <t>Územní středisko záchranné služby Moravskoslezského kraje, příspěvková organizace</t>
  </si>
  <si>
    <t xml:space="preserve">Ostrava </t>
  </si>
  <si>
    <t>Výškovická 40</t>
  </si>
  <si>
    <t>Domov důchodců Bruntál, příspěvková organizace</t>
  </si>
  <si>
    <t>Okružní 16</t>
  </si>
  <si>
    <t>SAGAPO-centrum pro mentálně postižené, příspěvková organizace</t>
  </si>
  <si>
    <t>Uhlířská 2</t>
  </si>
  <si>
    <t>HARMONIE-centrum rezidenčních služeb pro mentálně postižené dospělé, příspěvková organizace</t>
  </si>
  <si>
    <t>Hošťálkovy 26</t>
  </si>
  <si>
    <t>Ústav sociální péče pro mládež s mentálním postižením Jindřichov ve Slezsku, příspěvková organizace</t>
  </si>
  <si>
    <t>Jindřichov 24</t>
  </si>
  <si>
    <t>NÁŠ SVĚT - centrum pro lidi s mentálním postižením Pržno, příspěvková organizace</t>
  </si>
  <si>
    <t>Pržno 239</t>
  </si>
  <si>
    <t>Domov důchodců Karviná, příspěvková organizace</t>
  </si>
  <si>
    <t>Na Bažantnici 1564</t>
  </si>
  <si>
    <t>Domov důchodců Petřvald, příspěvková organizace</t>
  </si>
  <si>
    <t>Rychvaldská 531</t>
  </si>
  <si>
    <t>Domov-penzion pro důchodce Orlová, příspěvková organizace</t>
  </si>
  <si>
    <t>Účastnické poplatky na konference</t>
  </si>
  <si>
    <t>poplatky spojené s účastí zaměstnanců na konferencích</t>
  </si>
  <si>
    <t>25382900</t>
  </si>
  <si>
    <t>Příjmy z finančního vypořádání mezi na jedné straně regionální radou a na druhé krajem, obcemi a dobrovolnými svazky obcí. Pokud by došlo k vypořádání přes hranice kraje, použije se záznamová jednotka 028.</t>
  </si>
  <si>
    <t>2229</t>
  </si>
  <si>
    <t>Ostatní přijaté vratky transferů</t>
  </si>
  <si>
    <t>vratky transferů (vyúčtování dotací, grantů) poskytnutých v minulých rozpočtových obdobích neveřejným subjektům (§ 6402), netýká se PO kraje</t>
  </si>
  <si>
    <t>2310</t>
  </si>
  <si>
    <t>Příjmy z prodeje krátkodobého a drobného dlouhodobého majetku</t>
  </si>
  <si>
    <t>příjmy z prodeje majetku pořízeného z neinvestičních prostředků, zejména materiálu, zásob a drobného dlouhodobého majetku (hmotného i nehmotného)</t>
  </si>
  <si>
    <t>2321</t>
  </si>
  <si>
    <t>Přijaté neinvestiční dary</t>
  </si>
  <si>
    <t>peněžité dary neopětované a fakultativní (nepatří zde dary od jiných veřejných rozpočtů nebo zahraničních státních organizací a mezinárodních institucí)</t>
  </si>
  <si>
    <t>2322</t>
  </si>
  <si>
    <t>Přijaté pojistné náhrady</t>
  </si>
  <si>
    <t>dotace z kapitoly - Všeobecná pokladní správa státního rozpočtu (ve správě Ministerstva financí)</t>
  </si>
  <si>
    <t>4112</t>
  </si>
  <si>
    <t>Neinvestiční přijaté transfery ze státního rozpočtu v rámci souhrnného dotačního vztahu</t>
  </si>
  <si>
    <t>dotační tituly explicitně vymezené  zákonem o státním rozpočtu</t>
  </si>
  <si>
    <t>4113</t>
  </si>
  <si>
    <t>Neinvestiční přijaté transfery ze státních fondů</t>
  </si>
  <si>
    <t>dotace ze Státního fondu životního prostředí, Státního fondu dopravní infrastruktury, Státní fond rozvoje bydlení, Státní fond kinematografie a Státní fond kultury</t>
  </si>
  <si>
    <t>4114</t>
  </si>
  <si>
    <t>Neinvestiční přijaté transfery ze zvláštních fondů ústřední úrovně</t>
  </si>
  <si>
    <t>Krajské zařízení pro další vzdělávání pedagogických pracovníků a informační centrum, Nový Jičín, příspěvková organizace</t>
  </si>
  <si>
    <t>Nový Jičín, Štefánikova 7</t>
  </si>
  <si>
    <t>00098752</t>
  </si>
  <si>
    <t>Školní statek, Opava, příspěvková organizace</t>
  </si>
  <si>
    <t>Opava, Englišova 526</t>
  </si>
  <si>
    <t>00849936</t>
  </si>
  <si>
    <t>Pedagogicko-psychologická poradna, Opava, příspěvková organizace</t>
  </si>
  <si>
    <t>Opava, Matiční dům, Rybí trh 7-8</t>
  </si>
  <si>
    <t>Zařízení školního stravování, Opava, Rybí trh 7-8, příspěvková organizace</t>
  </si>
  <si>
    <t>přijatá plnění od pojišťoven za pojistné události</t>
  </si>
  <si>
    <t>2324</t>
  </si>
  <si>
    <t>Přijaté nekapitálové příspěvky a náhrady</t>
  </si>
  <si>
    <t>2328</t>
  </si>
  <si>
    <t>Neidentifikované příjmy</t>
  </si>
  <si>
    <t>použije se pro došlé příjmy, které nelze identifikovat, a to do doby, než jsou zařazeny                     na odpovídající položku nebo jako mylné odeslány zpět (na konci roku bez zůstatku)</t>
  </si>
  <si>
    <t>2329</t>
  </si>
  <si>
    <t>Ostatní nedaňové příjmy jinde nezařazené</t>
  </si>
  <si>
    <t>Český Těšín, Sokola Tůmy č. 10</t>
  </si>
  <si>
    <t>Základní umělecká škola Bohuslava Martinů, Havířov - Město, Na Schodech 1, příspěvková organizace</t>
  </si>
  <si>
    <t>Havířov - Město, Na Schodech 1</t>
  </si>
  <si>
    <t>Základní umělecká škola Leoše Janáčka, Havířov, příspěvková organizace</t>
  </si>
  <si>
    <t>Havířov - Podlesí, Vrchlického 1a</t>
  </si>
  <si>
    <t>Základní umělecká škola Bedřicha Smetany, Karviná - Mizerov, Ćajkovského 2217, příspěvková organizace</t>
  </si>
  <si>
    <t>Karviná - Mizerov, Čajkovského 2217</t>
  </si>
  <si>
    <t>Základní umělecká škola J. R. Míši, Orlová-Poruba, Slezská 1100, příspěvková organizace</t>
  </si>
  <si>
    <t>Orlová - Poruba, Slezská 1100</t>
  </si>
  <si>
    <t>Základní umělecká škola Bohumila Kulínského, Petřvald, Závodní 822, příspěvková organizace</t>
  </si>
  <si>
    <t>Petřvald, Závodní 822</t>
  </si>
  <si>
    <t>Základní umělecká škola, Rychvald, Orlovská 495, příspěvková organizace</t>
  </si>
  <si>
    <t>Rychvald, Orlovská 495</t>
  </si>
  <si>
    <t>Základní umělecká škola, Bílovec, Pivovarská 124, příspěvková organizace</t>
  </si>
  <si>
    <t>Bílovec, Pivovarská 124</t>
  </si>
  <si>
    <t>Základní umělecká škola Frenštát pod Radhoštěm, Tyršova 955, příspěvková organizace</t>
  </si>
  <si>
    <t>Frenštát pod Radhoštěm, Tyršova 955</t>
  </si>
  <si>
    <t>Základní umělecká škola, Fulnek, Kostelní 110, příspěvková organizace</t>
  </si>
  <si>
    <t>Fulnek, Kostelní 110</t>
  </si>
  <si>
    <t>Základní umělecká škola, Klimkovice, Lidická 5, příspěvková organizace</t>
  </si>
  <si>
    <t>Klimkovice, Lidická 5</t>
  </si>
  <si>
    <t>Základní umělecká škola Zdeňka Buriana, Kopřivnice, příspěvková organizace</t>
  </si>
  <si>
    <t>Základní škola,  Karviná-Nové Město, Komenského 614, příspěvková organizace</t>
  </si>
  <si>
    <t>Karviná-Nové Město, Komenského 614</t>
  </si>
  <si>
    <t>2121</t>
  </si>
  <si>
    <t>Stavebnictví</t>
  </si>
  <si>
    <t>Sběr a zpracování druhotných surovin</t>
  </si>
  <si>
    <t>Podpora rozvoje průmyslových zón</t>
  </si>
  <si>
    <t>Opatření ke zvýšení konkurenceschopnosti průmyslových odvětví</t>
  </si>
  <si>
    <t>2125</t>
  </si>
  <si>
    <t>Podpora podnikání a inovací</t>
  </si>
  <si>
    <t>2129</t>
  </si>
  <si>
    <t>Ostatní odvětvová a oborová opatření</t>
  </si>
  <si>
    <t>Přímá podpora exportu</t>
  </si>
  <si>
    <t>2139</t>
  </si>
  <si>
    <t>Ostatní záležitosti zahraničního obchodu</t>
  </si>
  <si>
    <t>2140</t>
  </si>
  <si>
    <t>Vnitřní obchod, služby a cestovní ruch</t>
  </si>
  <si>
    <t>Vnitřní obchod</t>
  </si>
  <si>
    <t>Patří sem i pořádání tuzemských trhů, tuzemských a zahraničních veletrhů, obchodních propagačních akcí a výstav, obchodní poradenství, informační systémy a podávání informací, samostatná zařízení pro obchodní činnost, jestliže nejsou podnikatelskou činnos</t>
  </si>
  <si>
    <t>Ubytování a stravování</t>
  </si>
  <si>
    <t>Cestovní ruch</t>
  </si>
  <si>
    <t>2144</t>
  </si>
  <si>
    <t>Ostatní služby</t>
  </si>
  <si>
    <t xml:space="preserve">Činnost,  ústředního orgánu  státní správy  v odvětví  energetiky, průmyslu, stavebnictví, obchodu a služeb
</t>
  </si>
  <si>
    <t>2162</t>
  </si>
  <si>
    <t xml:space="preserve">Činnost ostatních  orgánů státní správy v průmyslu, stavebnictví, obchodu a službách
</t>
  </si>
  <si>
    <t>Ostatní správa v průmyslu, stavebnictví, obchodu a službách</t>
  </si>
  <si>
    <t>2180</t>
  </si>
  <si>
    <t>Výzkum a vývoj v průmyslu, stavebnictví, obchodu a službách</t>
  </si>
  <si>
    <t>2181</t>
  </si>
  <si>
    <t>Výzkum a vývoj v palivech a energetice</t>
  </si>
  <si>
    <t>2182</t>
  </si>
  <si>
    <t>Výzkum a vývoj v průmyslu kromě paliv a energetiky</t>
  </si>
  <si>
    <t>2183</t>
  </si>
  <si>
    <t>Výzkum a vývoj ve službách</t>
  </si>
  <si>
    <t>2184</t>
  </si>
  <si>
    <t>Výzkum a vývoj v obchodu a cestovním ruchu</t>
  </si>
  <si>
    <t>2185</t>
  </si>
  <si>
    <t>Výzkum a vývoj ve stavebnictví</t>
  </si>
  <si>
    <t>2191</t>
  </si>
  <si>
    <t>Mezinárodní spolupráce v průmyslu, stavebnictví, obchodu a službách</t>
  </si>
  <si>
    <t>2199</t>
  </si>
  <si>
    <t>Záležitosti průmyslu, stavebnictví, obchodu a služeb jinde nezařazené</t>
  </si>
  <si>
    <t>2211</t>
  </si>
  <si>
    <t xml:space="preserve">Dálnice
</t>
  </si>
  <si>
    <t>2212</t>
  </si>
  <si>
    <t>Silnice</t>
  </si>
  <si>
    <t>2219</t>
  </si>
  <si>
    <t>Ostatní záležitosti pozemních komunikací</t>
  </si>
  <si>
    <t>Provoz veřejné silniční dopravy</t>
  </si>
  <si>
    <t>Kontrola technické způsobilosti vozidel</t>
  </si>
  <si>
    <t>Bezpečnost silničního provozu</t>
  </si>
  <si>
    <t>Ostatní záležitosti v silniční dopravě</t>
  </si>
  <si>
    <t>2231</t>
  </si>
  <si>
    <t>Vodní cesty</t>
  </si>
  <si>
    <t>2232</t>
  </si>
  <si>
    <t>Provoz vnitrozemské plavby</t>
  </si>
  <si>
    <t>2233</t>
  </si>
  <si>
    <t>Záležitosti námořní dopravy</t>
  </si>
  <si>
    <t>2239</t>
  </si>
  <si>
    <t>Ostatní záležitosti vnitrozemské plavby</t>
  </si>
  <si>
    <t>2241</t>
  </si>
  <si>
    <t>Železniční dráhy</t>
  </si>
  <si>
    <t>2242</t>
  </si>
  <si>
    <t>Provoz veřejné železniční dopravy</t>
  </si>
  <si>
    <t>2243</t>
  </si>
  <si>
    <t>Drážní vozidla</t>
  </si>
  <si>
    <t>2249</t>
  </si>
  <si>
    <t>Ostatní záležitosti železniční dopravy</t>
  </si>
  <si>
    <t>2252</t>
  </si>
  <si>
    <t>Zabezpečení letového provozu</t>
  </si>
  <si>
    <t>2253</t>
  </si>
  <si>
    <t>Provoz civilní letecké dopravy</t>
  </si>
  <si>
    <t>2259</t>
  </si>
  <si>
    <t>Ostatní záležitosti civilní letecké dopravy</t>
  </si>
  <si>
    <t>2261</t>
  </si>
  <si>
    <t>Činnost ústředních orgánů státní správy v dopravě</t>
  </si>
  <si>
    <t>Základní školy speciální, základní školy samostatně zřízené pro žáky se zdravotním postižením a základní školy zřízené při zdravotnických zařízeních</t>
  </si>
  <si>
    <t>3117</t>
  </si>
  <si>
    <t>První stupeň základních škol</t>
  </si>
  <si>
    <t>Výdaje na první stupeň základních škol (první až pátá třída), lze-li je oddělit. Nelze-li je oddělit, patří na paragraf 3113.</t>
  </si>
  <si>
    <t>3118</t>
  </si>
  <si>
    <t>Druhý stupeň základních škol</t>
  </si>
  <si>
    <t>Výdaje na druhý stupeň základních škol (šestá až devátá třída), lze-li je oddělit. Nelze-li 
je oddělit, patří na paragraf 3113.</t>
  </si>
  <si>
    <t>3119</t>
  </si>
  <si>
    <t>Ostatní záležitosti předškolní výchovy a základního vzdělávání</t>
  </si>
  <si>
    <t>Gymnázia</t>
  </si>
  <si>
    <t>Střední odborné školy</t>
  </si>
  <si>
    <t>3123</t>
  </si>
  <si>
    <t>Střední odborná učiliště a učiliště</t>
  </si>
  <si>
    <t>3124</t>
  </si>
  <si>
    <t>Střední školy a konzervatoře samostatně zřízené pro žáky se zdravotním postižením</t>
  </si>
  <si>
    <t>3125</t>
  </si>
  <si>
    <t>Střediska praktického vyučování a školní hospodářství</t>
  </si>
  <si>
    <t>Konzervatoře</t>
  </si>
  <si>
    <t>3128</t>
  </si>
  <si>
    <t>Sportovní školy - gymnázia</t>
  </si>
  <si>
    <t>Gymnázia poskytující vzdělávání v oboru sportovní přípravy</t>
  </si>
  <si>
    <t>Ostatní zařízení středního vzdělávání</t>
  </si>
  <si>
    <t>3131</t>
  </si>
  <si>
    <t>Výchovné ústavy a dětské domovy se školou</t>
  </si>
  <si>
    <t>Diagnostické ústavy</t>
  </si>
  <si>
    <t>3139</t>
  </si>
  <si>
    <t>Ostatní školská zařízení pro výkon ústavní a ochranné výchovy</t>
  </si>
  <si>
    <t>Školní stravování při předškolním a základním vzdělávání</t>
  </si>
  <si>
    <t>3142</t>
  </si>
  <si>
    <t>Ostatní školní stravování</t>
  </si>
  <si>
    <t>Školní straování pro žáky středních škol a konzervatoří a pro studenty vyšších odborných škol a stravování v internátech a domovech mládeže</t>
  </si>
  <si>
    <t>Školní družiny a kluby</t>
  </si>
  <si>
    <t>3144</t>
  </si>
  <si>
    <t>Školy v přírodě</t>
  </si>
  <si>
    <t>Internáty</t>
  </si>
  <si>
    <t>3146</t>
  </si>
  <si>
    <t>Zařízení výchovného poradenství a preventivně výchovné péče</t>
  </si>
  <si>
    <t>Dětský domov a Školní jídelna, Ostrava-Slezská Ostrava, Na Vizině 28, příspěvková organizace</t>
  </si>
  <si>
    <t>Frýdek-Místek, Na Hrázi 1449</t>
  </si>
  <si>
    <t>00100340</t>
  </si>
  <si>
    <t>Střední odborná škola a Střední odborné učiliště podnikání a služeb, Jablunkov, Školní 416, příspěvková organizace,</t>
  </si>
  <si>
    <t>Jablunkov, Školní 416</t>
  </si>
  <si>
    <t>Mateřská škola logopedická, Ostrava-Poruba, Liptaňské nám. 890, příspěvková organizace</t>
  </si>
  <si>
    <t>Ostrava - Poruba, Liptaňské nám. 890</t>
  </si>
  <si>
    <t>Mateřská škola logopedická, Ostrava-Poruba, Na Robinsonce 1646, příspěvková organizace</t>
  </si>
  <si>
    <t>Ostrava - Poruba, Na Robinsonce 1646</t>
  </si>
  <si>
    <t>Mateřská škola, Ostrava-Poruba, U Školky 1621, příspěvková organizace</t>
  </si>
  <si>
    <t>Ostrava - Poruba, U Školky 1621</t>
  </si>
  <si>
    <t>00601985</t>
  </si>
  <si>
    <t>Základní škola pro sluchově postižené a Mateřská škola pro sluchově postižené, Ostrava-Poruba, příspěvková organizace</t>
  </si>
  <si>
    <t>Ostrava - Poruba, Spartakovců 1153</t>
  </si>
  <si>
    <t>00601977</t>
  </si>
  <si>
    <t>Základní škola, Ostrava-Slezská Ostrava, Těšínská 98, příspěvková organizace</t>
  </si>
  <si>
    <t>Ostrava-Slezská Ostrava, Těšínská 98</t>
  </si>
  <si>
    <t>Správa národního majetku</t>
  </si>
  <si>
    <t>2565</t>
  </si>
  <si>
    <t>Činnost ostatních orgánů státní správy v oblasti bezpečnosti práce</t>
  </si>
  <si>
    <t>2569</t>
  </si>
  <si>
    <t>Všeobecná hospodářská správa jinde nezařazená</t>
  </si>
  <si>
    <t>2580</t>
  </si>
  <si>
    <t>Výzkum a vývoj v oblasti všeobecných hospodářských záležitostí</t>
  </si>
  <si>
    <t>2590</t>
  </si>
  <si>
    <t>dotace a příspěvky poskytnuté fyzickým osobám, které nejsou podnikatelskými subjekty (nemají přidělené IČ)</t>
  </si>
  <si>
    <t>5494</t>
  </si>
  <si>
    <t>Neinvestiční transfery obyvatelstvu nemající charakter daru</t>
  </si>
  <si>
    <t>5499</t>
  </si>
  <si>
    <t>Ostatní neinvestiční transfery obyvatelstvu</t>
  </si>
  <si>
    <t>Ostatní kapitálové výdaje jinde nezařazené</t>
  </si>
  <si>
    <t>Školská a jiná zařízení pro pedagogicko-psychologické poradenství a školská zařízení pro preventivně výchovnou péči. Patří sem pedagogicko-psychologické poradny, speciální pedagogická centra a střediska výchovné péče.</t>
  </si>
  <si>
    <t>3147</t>
  </si>
  <si>
    <t>Domovy mládeže</t>
  </si>
  <si>
    <t>3149</t>
  </si>
  <si>
    <t>Ostatní zařízení související s výchovou a vzděláváním mládeže</t>
  </si>
  <si>
    <t>Patří sem také školská zařízení pro výkon ústavní nebo ochranné výchovy , pokud je nelze zařadit do pododdílu 313</t>
  </si>
  <si>
    <t>3150</t>
  </si>
  <si>
    <t>Vyšší odborné školy</t>
  </si>
  <si>
    <t>Činnost vysokých škol</t>
  </si>
  <si>
    <t>00095711</t>
  </si>
  <si>
    <t>Celkem</t>
  </si>
  <si>
    <t>00373231</t>
  </si>
  <si>
    <t>00100579</t>
  </si>
  <si>
    <t>00100536</t>
  </si>
  <si>
    <t>Národní program zdravotní</t>
  </si>
  <si>
    <t>3549</t>
  </si>
  <si>
    <t>Ostatní speciální zdravotnická péče</t>
  </si>
  <si>
    <t>Zejména prevence kriminality a ostatní zdravotnické programy.</t>
  </si>
  <si>
    <t>00847861</t>
  </si>
  <si>
    <t>Základní škola, Orlová-Lutyně, Polní 963, příspěvková organizace</t>
  </si>
  <si>
    <t>Orlová-Lutyně, Polní 963</t>
  </si>
  <si>
    <t>Základní škola a Mateřská škola, Nový Jičín, Dlouhá 54, příspěvková organizace</t>
  </si>
  <si>
    <t>Nový Jičín, Dlouhá 54</t>
  </si>
  <si>
    <t>Základní škola při zdravotnickém zařízení a Mateřská škola při zdravotnickém zařízení, Klimkovice, příspěvková organizace</t>
  </si>
  <si>
    <t>Klimkovice, Hýlov 24</t>
  </si>
  <si>
    <t>Základní škola a Mateřská škola Motýlek, Kopřivnice, Smetanova 1122, příspěvková organizace</t>
  </si>
  <si>
    <t>Kopřivnice, Smetanova 1122</t>
  </si>
  <si>
    <t>Základní škola,  Bílovec, Wolkerova 911, příspěvková organizace</t>
  </si>
  <si>
    <t>Bílovec, Wolkerova 911</t>
  </si>
  <si>
    <t>Základní škola, Frenštát pod Radhoštěm, Tyršova 1053, příspěvková organizace</t>
  </si>
  <si>
    <t>Frenštát pod Radhoštěm, Tyršova 1053</t>
  </si>
  <si>
    <t>ZÁVAZNÉ UKAZATELE PRO PŘÍSPĚVKOVÉ ORGANIZACE V ODVĚTVÍ ŠKOLSTVÍ</t>
  </si>
  <si>
    <t>Název organizace</t>
  </si>
  <si>
    <t xml:space="preserve">CELKEM  </t>
  </si>
  <si>
    <t>CELKEM</t>
  </si>
  <si>
    <t>1111</t>
  </si>
  <si>
    <t>Daň z příjmů fyzických osob ze závislé činnosti a funkčních požitků</t>
  </si>
  <si>
    <t>Daňové příjmy získává územní celek na základě zákona o rozpočtovém určení daní převodem od příslušného finančního úřadu</t>
  </si>
  <si>
    <t>1112</t>
  </si>
  <si>
    <t>Daň z příjmů fyzických osob ze samostatné výdělečné činnosti</t>
  </si>
  <si>
    <t>1113</t>
  </si>
  <si>
    <t>Daň z příjmů fyzických osob z kapitálových výnosů</t>
  </si>
  <si>
    <t>1121</t>
  </si>
  <si>
    <t>Daň z příjmů právnických osob</t>
  </si>
  <si>
    <t>1123</t>
  </si>
  <si>
    <t>Daň z příjmů právnických osob za kraje</t>
  </si>
  <si>
    <t>1211</t>
  </si>
  <si>
    <t>Daň z přidané hodnoty</t>
  </si>
  <si>
    <t>Tuto položku používají jen územní finanční orgány a celní úřady, které inkasují daň z přidané hodnoty, kterou jim odvádějí její plátci podle zákona č. 235/2004 Sb., o dani z přidané hodnoty, ve znění pozdějších předpisů, a kraje a obce, které dostávají po</t>
  </si>
  <si>
    <t>1227</t>
  </si>
  <si>
    <t>Příplatek k ceně vstupného na veřejnou produkci kinematografického díla</t>
  </si>
  <si>
    <t>Příplatek, který dostává Státní fond České republiky pro podporu a rozvoj české kinematografie podle § 8 zákona o tomto fondu (zákon č. 241/1992 Sb.).</t>
  </si>
  <si>
    <t>1339</t>
  </si>
  <si>
    <t>Ostatní poplatky a odvody v oblasti životního prostředí</t>
  </si>
  <si>
    <t>1353</t>
  </si>
  <si>
    <t>Příjmy za zkoušky z odborné způsobilosti od žadatelů o řidičské oprávnění</t>
  </si>
  <si>
    <t>Příjmy obcí s rozšířenou působností od žadatelů o řidičské oprávnění za zkoušky z odborné způsobilosti podle § 39a zákona č. 247/2000 Sb. , o získávání a zdokonalování odborné způsobilosti k řízení motorových vozidel a o změnách některých zákonů, ve znění</t>
  </si>
  <si>
    <t>1354</t>
  </si>
  <si>
    <t>Příjmy z licencí pro kamionovou dopravu</t>
  </si>
  <si>
    <t>Příjmy krajů z eurolicencí pro kamionovou dopravu.</t>
  </si>
  <si>
    <t>1359</t>
  </si>
  <si>
    <t>Ostatní odvody z vybraných činností a služeb jinde neuvedené</t>
  </si>
  <si>
    <t>1361</t>
  </si>
  <si>
    <t>Správní poplatky</t>
  </si>
  <si>
    <t>poplatky za výkon v přenesené působnosti</t>
  </si>
  <si>
    <t>1401</t>
  </si>
  <si>
    <t>Clo</t>
  </si>
  <si>
    <t>Vrbno pod Pradědem, nám. Sv. Michala 17</t>
  </si>
  <si>
    <t>Základní škola, Bruntál, Rýmařovská 15, příspěvková organizace</t>
  </si>
  <si>
    <t>Bruntál, Rýmařovská 15</t>
  </si>
  <si>
    <t>Základní škola, Město Albrechtice, Hašlerova 2, příspěvková organizace</t>
  </si>
  <si>
    <t>Město Albrechtice, Hašlerova 2</t>
  </si>
  <si>
    <t>Základní škola, Krnov, Hlubčická 11, příspěvková organizace</t>
  </si>
  <si>
    <t>Krnov, Hlubčická 11</t>
  </si>
  <si>
    <t>Základní škola, Rýmařov, Školní náměstí 1, příspěvková organizace</t>
  </si>
  <si>
    <t>Rýmařov, Školní náměstí 1</t>
  </si>
  <si>
    <t>71172041</t>
  </si>
  <si>
    <t>Frýdlant nad Ostravicí, Náměstí 7</t>
  </si>
  <si>
    <t>Střední škola, Základní škola a Mateřská škola, Třinec, Jablunkovská 241, příspěvková organizace</t>
  </si>
  <si>
    <t>Třinec, Jablunkovská 241</t>
  </si>
  <si>
    <t>00852619</t>
  </si>
  <si>
    <t>Základní škola, Dětský domov, Školní družina a Školní jídelna, Vrbno p. Pradědem, nám.Sv. Michala 17, příspěvková organizace</t>
  </si>
  <si>
    <t>3299</t>
  </si>
  <si>
    <t>Ostatní záležitosti vzdělávání</t>
  </si>
  <si>
    <t>3522</t>
  </si>
  <si>
    <t>Ostatní nemocnice</t>
  </si>
  <si>
    <t>3639</t>
  </si>
  <si>
    <t>3769</t>
  </si>
  <si>
    <t>Ostatní správa v ochraně životního prostředí</t>
  </si>
  <si>
    <t>6172</t>
  </si>
  <si>
    <t>6310</t>
  </si>
  <si>
    <t>Obecné příjmy a výdaje z finančních operací</t>
  </si>
  <si>
    <t>Výdaje organizací, kterými jsou zabezpečovány bytové služby pro vlastní zaměstnance i jiné uživatele, s výjimkou služebních bytů (vojáci, policisté nebo techničtí pracovníci bydlící přímo v organizacích).</t>
  </si>
  <si>
    <t>Ostatní rozvoj bydlení a bytového hospodářství</t>
  </si>
  <si>
    <t>3631</t>
  </si>
  <si>
    <t>Veřejné osvětlení</t>
  </si>
  <si>
    <t>Pohřebnictví</t>
  </si>
  <si>
    <t>3633</t>
  </si>
  <si>
    <t>Výstavba a údržba místních inženýrských sítí</t>
  </si>
  <si>
    <t>Lokální zásobování teplem</t>
  </si>
  <si>
    <t>3635</t>
  </si>
  <si>
    <t>Územní plánování</t>
  </si>
  <si>
    <t>3636</t>
  </si>
  <si>
    <t>Územní rozvoj</t>
  </si>
  <si>
    <t>0000</t>
  </si>
  <si>
    <t>Letiště</t>
  </si>
  <si>
    <t>2251</t>
  </si>
  <si>
    <t>2399</t>
  </si>
  <si>
    <t>Ostatní záležitosti vodního hospodářství</t>
  </si>
  <si>
    <t>Platby za odebrané množství podzemní vody</t>
  </si>
  <si>
    <t>Příjem úhrad podle § 32a horního zákona (zákon č. 44/1988 Sb. ve znění pozdějších předpisů) a § 4b zákona o geologických pracích (zákon č. 62/1988 Sb. ve znění pozdějších předpisů).</t>
  </si>
  <si>
    <t>2414</t>
  </si>
  <si>
    <t>Splátky půjčených prostředků od podniků ve vlastnictví státu</t>
  </si>
  <si>
    <t>Splátky prostředků, které byly půjčeny na položkách 5614 a 6414.</t>
  </si>
  <si>
    <t>2433</t>
  </si>
  <si>
    <t>Splátky půjčených prostředků od zvláštních fondů ústřední úrovně</t>
  </si>
  <si>
    <t>Splátky přijaté od Pozemkového fondu a z účtu, který je nástupnickým peněžním fondem Fondu národního majetku podle § 4 zákona o zrušení Fondu národního majetku (zákona č. 178/2005 Sb.).</t>
  </si>
  <si>
    <t>2443</t>
  </si>
  <si>
    <t>Splátky půjčených prostředků od regionálních rad</t>
  </si>
  <si>
    <t>2451</t>
  </si>
  <si>
    <t>Splátky půjčených prostředků od příspěvkových organizací</t>
  </si>
  <si>
    <t>splátky poskytnutých návratných finančních výpomocí</t>
  </si>
  <si>
    <t>3111</t>
  </si>
  <si>
    <t>Příjmy z prodeje pozemků</t>
  </si>
  <si>
    <t>prodej pozemků ve vlastnictví kraje</t>
  </si>
  <si>
    <t>3112</t>
  </si>
  <si>
    <t>Příjmy z prodeje ostatních nemovitostí a jejich částí</t>
  </si>
  <si>
    <t>prodej ostatních nemovitostí a jejich částí ve vlastnictví kraje (prodej pozemku patřícího                                    k prodávané budově, jestliže cenu nelze rozdělit)</t>
  </si>
  <si>
    <t>3113</t>
  </si>
  <si>
    <t>Příjmy z prodeje ostatního hmotného dlouhodobého majetku</t>
  </si>
  <si>
    <t>prodej ostatního hmotného dlouhodobého majetku</t>
  </si>
  <si>
    <t>3114</t>
  </si>
  <si>
    <t>Příjmy z prodeje nehmotného dlouhodobého majetku</t>
  </si>
  <si>
    <t>programy, software, nehmotné výsledky výzkumu a vývoje, ocenitelná práva</t>
  </si>
  <si>
    <t>3121</t>
  </si>
  <si>
    <t>Přijaté dary na pořízení dlouhodobého majetku</t>
  </si>
  <si>
    <t>Převody z vlastních fondů hospodářské (podnikatelské) činnosti</t>
  </si>
  <si>
    <t>převody inkasované z běžných účtů podnikatelské činnosti</t>
  </si>
  <si>
    <t>4132</t>
  </si>
  <si>
    <t>Převody z ostatních vlastních fondů</t>
  </si>
  <si>
    <t>převody z peněžních fondů (bankovních účtů), které jsou vedeny na účtech účtové skupiny 24 nepodléhající rozpočtové skladbě a které nepatří na položku 4131 (např. převody z fondu cizích prostředků)</t>
  </si>
  <si>
    <t>4134</t>
  </si>
  <si>
    <t>Převody z rozpočtových účtů</t>
  </si>
  <si>
    <t>interní převody mezi jednotlivými bankovními účty</t>
  </si>
  <si>
    <t>4135</t>
  </si>
  <si>
    <t>Převody z rezervních fondů organizačních složek státu</t>
  </si>
  <si>
    <t>Na tuto položku patří příjmy organizační složky státu plynoucí na její příjmový účet státního rozpočtu z jejího rezervního fondu včetně příjmů správce kapitoly na zvláštním příjmovém účtu státního rozpočtu (§ 50 odst. 2 rozpočtových pravidel) z rezervních</t>
  </si>
  <si>
    <t>4136</t>
  </si>
  <si>
    <t>Převody z jiných fondů organizačních složek státu</t>
  </si>
  <si>
    <t>Na tuto položku patří příjmy organizační složky státu plynoucí na její příjmový rozpočtový účet z jiných fondů, než které jsou zařazeny do předcházejících položek, a to včetně příjmů správce kapitoly na zvláštním příjmovém účtu státního rozpočtu (§ 50 ods</t>
  </si>
  <si>
    <t>4139</t>
  </si>
  <si>
    <t>Ostatní převody z vlastních fondů</t>
  </si>
  <si>
    <t>převody z účtů sociálních fondů, účelových fondů nemající charakter všeobecných rezerv</t>
  </si>
  <si>
    <t>4160</t>
  </si>
  <si>
    <t>Neinvestiční přijaté transfery ze státních finančních aktiv</t>
  </si>
  <si>
    <t>neinvestiční přijaté dotace ze státních finančních aktiv</t>
  </si>
  <si>
    <t>4211</t>
  </si>
  <si>
    <t>Investiční přijaté transfery z všeobecné pokladní správy státního rozpočtu</t>
  </si>
  <si>
    <t>4212</t>
  </si>
  <si>
    <t>Investiční přijaté transfery ze státního rozpočtu v rámci souhrnného dotačního vztahu</t>
  </si>
  <si>
    <t>4214</t>
  </si>
  <si>
    <t>Investiční přijaté transfery ze zvláštních fondů ústřední úrovně</t>
  </si>
  <si>
    <t>Investiční transfery přijaté z Pozemkového fondu a z bankovního účtu, který je nástupnickým peněžním fondem Fondu národního majetku podle § 4 zákona o zrušení Fondu národního majetku (zákona č. 178/2005 Sb.).</t>
  </si>
  <si>
    <t>4216</t>
  </si>
  <si>
    <t>Ostatní investiční přijaté transfery ze státního rozpočtu</t>
  </si>
  <si>
    <t>Opava, Rybí trh 7-8</t>
  </si>
  <si>
    <t>00846902</t>
  </si>
  <si>
    <t>Jazyková škola s právem státní jazykové zkoušky, Frýdek-Místek, příspěvková organizace</t>
  </si>
  <si>
    <t xml:space="preserve">Frýdek-Místek, Palackého 123 </t>
  </si>
  <si>
    <t>Pedagogicko-psychologická poradna, Frýdek-Místek, příspěvková organizace</t>
  </si>
  <si>
    <t>Frýdek-Místek, Palackého 130</t>
  </si>
  <si>
    <t>Pedagogicko-psychologická poradna, Bruntál, příspěvková organizace</t>
  </si>
  <si>
    <t xml:space="preserve">Dětský domov a Školní jídelna, Ostrava-Slezská Ostrava, Bukovanského 25, příspěvková organizace </t>
  </si>
  <si>
    <t>Ostrava - Slezská Ostrava, Bukovanského 25</t>
  </si>
  <si>
    <t>Dětský domov a Školní jídelna, Ostrava-Hrabová, Reymontova 2a, příspěvková organizace</t>
  </si>
  <si>
    <t>Ostrava - Hrabová, Reymontova 2a</t>
  </si>
  <si>
    <t>Dětský domov a Školní jídelna, Havířov-Podlesí, Čelakovského 1, příspěvková organizace</t>
  </si>
  <si>
    <t>Havířov - Podlesí, Čelakovského 1</t>
  </si>
  <si>
    <t xml:space="preserve">Dětský domov "SRDCE" a Školní jídelna, Karviná-Fryštát,Vydmuchov 10, příspěvková organizace </t>
  </si>
  <si>
    <t>Karviná - Fryštát, Vydmuchov 10</t>
  </si>
  <si>
    <t>Dětský domov a Školní jídelna, N.Jičín, Revoluční 56, příspěvková organizace</t>
  </si>
  <si>
    <t>Nový Jičín, Revoluční 56</t>
  </si>
  <si>
    <t>Dětský domov a Školní jídelna, Příbor, Masarykova 607, příspěvková organizace</t>
  </si>
  <si>
    <t>Příbor, Masarykova 607</t>
  </si>
  <si>
    <t>Dětský domov a Školní jídelna, Budišov nad Budišovkou,ČSA 718, příspěvková organizace</t>
  </si>
  <si>
    <t>Budišov nad Budišovkou, ČSA 718</t>
  </si>
  <si>
    <t>Dětský domov a Školní jídelna, Melč 4, příspěvková organizace</t>
  </si>
  <si>
    <t>Melč 4</t>
  </si>
  <si>
    <t>Dětský domov a Školní jídelna, Opava, Rybí trh 14, příspěvková organizace</t>
  </si>
  <si>
    <t>Opava, Rybí trh 14</t>
  </si>
  <si>
    <t>Dětský domov a Školní jídelna, Frýdek-Místek, Na Hrázi 2126, příspěvková organizace</t>
  </si>
  <si>
    <t>Frýdek-Místek, Na Hrázi 2126</t>
  </si>
  <si>
    <t>Dětský domov a Školní jídelna, Frýdek-Místek, Bruzovská 328, příspěvková organizace</t>
  </si>
  <si>
    <t>Frýdek-Místek, Bruzovská 328</t>
  </si>
  <si>
    <t>Dětský domov a Školní jídelna, Čeladná 87, příspěvková organizace</t>
  </si>
  <si>
    <t>Čeladná 87</t>
  </si>
  <si>
    <t>Dětský domov a Školní jídelna, Horní Benešov, Svobody 428, příspěvková organizace</t>
  </si>
  <si>
    <t>Horní Benešov, Svobody 428</t>
  </si>
  <si>
    <t>00852732</t>
  </si>
  <si>
    <t>Dětský domov a Školní jídelna, Lichnov 253, příspěvková organizace</t>
  </si>
  <si>
    <t>Lichnov 253</t>
  </si>
  <si>
    <t>Dětský domov a Školní jídelna, Milotice nad Opavou 27, příspěvková organizace</t>
  </si>
  <si>
    <t>Milotice nad Opavou 27</t>
  </si>
  <si>
    <t>Transport 2007 - konference</t>
  </si>
  <si>
    <t>Zajištění hasičské záchranné služby, bezpečnosti  a ostrahy letiště</t>
  </si>
  <si>
    <t>Činnost vysokých škol včetně poskytovaných stipendií, příspěvků a půjček na studium. Školné na vysokých školách.</t>
  </si>
  <si>
    <t>3212</t>
  </si>
  <si>
    <t>Výzkum a vývoj na vysokých školách</t>
  </si>
  <si>
    <t>Bakalářské studium</t>
  </si>
  <si>
    <t>Výdaje na bakalářské studium, lze-li je oddělit. Nelze-li je oddělit, patří na paragraf  3211.</t>
  </si>
  <si>
    <t>3214</t>
  </si>
  <si>
    <t>Magisterské a doktorské studium</t>
  </si>
  <si>
    <t>Výdaje na magisterské a doktorské studium, lze-li je oddělit. Nelze-li je oddělit, patří na paragraf 3211.</t>
  </si>
  <si>
    <t>Vysokoškolské koleje a menzy</t>
  </si>
  <si>
    <t>3229</t>
  </si>
  <si>
    <t>Ostatní zařízení související s vysokoškolským vzděláváním</t>
  </si>
  <si>
    <t>3231</t>
  </si>
  <si>
    <t>Základní umělecké školy</t>
  </si>
  <si>
    <t>3239</t>
  </si>
  <si>
    <t>Záležitosti zájmového studia jinde nezařazené</t>
  </si>
  <si>
    <t>Činnost ústředního orgánu státní správy ve vzdělávání</t>
  </si>
  <si>
    <t>3262</t>
  </si>
  <si>
    <t>Činnost ostatních orgánů státní správy ve vzdělávání</t>
  </si>
  <si>
    <t>Ostatní správa ve vzdělávání jinde nezařazená</t>
  </si>
  <si>
    <t>3280</t>
  </si>
  <si>
    <t>Výzkum školství a vzdělávání</t>
  </si>
  <si>
    <t>Mezinárodní spolupráce ve vzdělávání</t>
  </si>
  <si>
    <t>3292</t>
  </si>
  <si>
    <t>Vzdělávání národnostních menšin a multikulturní výchova</t>
  </si>
  <si>
    <t>Vzdělávací akce k integraci Romů</t>
  </si>
  <si>
    <t>3311</t>
  </si>
  <si>
    <t>Divadelní činnost</t>
  </si>
  <si>
    <t>3312</t>
  </si>
  <si>
    <t>Hudební činnost</t>
  </si>
  <si>
    <t>Filmová tvorba, distribuce, kina a shromažďování audiovizuálních archiválií</t>
  </si>
  <si>
    <t>3314</t>
  </si>
  <si>
    <t>Činnosti knihovnické</t>
  </si>
  <si>
    <t>3315</t>
  </si>
  <si>
    <t>Činnosti muzeí a galerií</t>
  </si>
  <si>
    <t>3316</t>
  </si>
  <si>
    <t>Vydavatelská činnost</t>
  </si>
  <si>
    <t>Výstavní činnosti v kultuře</t>
  </si>
  <si>
    <t>3319</t>
  </si>
  <si>
    <t>Ostatní záležitosti kultury</t>
  </si>
  <si>
    <t>Činnosti památkových ústavů, hradů a zámků</t>
  </si>
  <si>
    <t>3322</t>
  </si>
  <si>
    <t>Zachování a obnova kulturních památek</t>
  </si>
  <si>
    <t>Výstup předmětů kulturní hodnoty</t>
  </si>
  <si>
    <t>3325</t>
  </si>
  <si>
    <t>Pražský hrad</t>
  </si>
  <si>
    <t>Peněžní náležitosti vyplácené vojákům na vojenských cvičeních (včetně výjimečných) a vojákům vykonávajícím mimořádnou nebo další vojenskou službu podle branného zákona s výjimkou služby vojáka z povolání.</t>
  </si>
  <si>
    <t>5028</t>
  </si>
  <si>
    <t>Zrušeno</t>
  </si>
  <si>
    <t>5029</t>
  </si>
  <si>
    <t>Ostatní platby za provedenou práci jinde nezařazené</t>
  </si>
  <si>
    <t>Peněžité dary poskytované zaměstnancům krajského úřadu, paušální náhrady neuvolněných členů zastupitelstva, kteří nejsou v pracovním nebo jiném obdobném poměru.</t>
  </si>
  <si>
    <t>5031</t>
  </si>
  <si>
    <t>Povinné pojistné na sociální zabezpečení                                                     a příspěvek na státní politiku zaměstnanosti</t>
  </si>
  <si>
    <t>Pojistné na sociální zabezpečení a příspěvek na státní politiku zaměstnanosti</t>
  </si>
  <si>
    <t>5032</t>
  </si>
  <si>
    <t>Povinné pojistné na veřejné zdravotní pojištění</t>
  </si>
  <si>
    <t>pojistné na veřejné zdravotní pojištění</t>
  </si>
  <si>
    <t>5038</t>
  </si>
  <si>
    <t>Povinné pojistné na úrazové pojištění</t>
  </si>
  <si>
    <t>Pojistné, které podle zákona č. 266/2006 Sb., o úrazovém pojištění zaměstnanců, platí zaměstnavatelé včetně organizací příslušné okresní správě sociálního zabezpečení spolu s pojistným na sociální zabezpečení a příspěvkem na státní politiku zaměstnanosti.</t>
  </si>
  <si>
    <t>5039</t>
  </si>
  <si>
    <t>Ostatní povinné pojistné placené zaměstnavatelem</t>
  </si>
  <si>
    <t>refundace pojistného (sociální a zdravotní) jiným organizacím</t>
  </si>
  <si>
    <t>5041</t>
  </si>
  <si>
    <t>Odměny za užití duševního vlastnictví</t>
  </si>
  <si>
    <t>Odměny autorům literárních, uměleckých a vědeckých děl včetně počítačových programů za udělení oprávnění organizaci dílo užít podle autorského zákona (zákona č. 121/2000 Sb. ve znění pozdějších předpisů) bez časového omezení (odměny za udělení oprávnění k</t>
  </si>
  <si>
    <t>5051</t>
  </si>
  <si>
    <t>Mzdové náhrady</t>
  </si>
  <si>
    <t>Náhrady pracovníkům za újmu, která jim vznikla v důsledku toho, že jim organizace neoprávněně znemožnila práci, zejména tím, že je neoprávněně propustila, a peněžní prostředky vyplácené za práci nikoliv jako odměna, ale náhrada, například náhrada za praco</t>
  </si>
  <si>
    <t>5131</t>
  </si>
  <si>
    <t>Potraviny</t>
  </si>
  <si>
    <t>na konec náplně se položky se doplňuje věta: Patří sem jen nákup potravin, které se nepoužijí na pohoštění (ty patří na položku 5175).</t>
  </si>
  <si>
    <t>5132</t>
  </si>
  <si>
    <t>Ochranné pomůcky</t>
  </si>
  <si>
    <t>Pořízení,  zachování  a  obnova  hodnot  místního  kulturního,  národního  a historického povědomí</t>
  </si>
  <si>
    <t>3329</t>
  </si>
  <si>
    <t>Ostatní záležitosti ochrany památek a péče o kulturní dědictví</t>
  </si>
  <si>
    <t>Činnosti registrovaných církví a náboženských společností</t>
  </si>
  <si>
    <t>3341</t>
  </si>
  <si>
    <t>Rozhlas a televize</t>
  </si>
  <si>
    <t>3349</t>
  </si>
  <si>
    <t>Ostatní záležitosti sdělovacích prostředků</t>
  </si>
  <si>
    <t>3361</t>
  </si>
  <si>
    <t>Činnost ústředního orgánu státní správy v oblasti kultury a církví</t>
  </si>
  <si>
    <t>Činnost ostatních orgánů státní správy v oblasti kultury, církví a sdělovacích prostředků</t>
  </si>
  <si>
    <t>3380</t>
  </si>
  <si>
    <t>Výzkum a vývoj v oblasti kultury, církví a sdělovacích prostředků</t>
  </si>
  <si>
    <t>Mezinárodní spolupráce v kultuře, církvích a sdělovacích prostředcích</t>
  </si>
  <si>
    <t>3392</t>
  </si>
  <si>
    <t>Zájmová činnost v kultuře</t>
  </si>
  <si>
    <t>3399</t>
  </si>
  <si>
    <t>Ostatní záležitosti kultury, církví a sdělovacích prostředků</t>
  </si>
  <si>
    <t>3411</t>
  </si>
  <si>
    <t>Státní sportovní reprezentace</t>
  </si>
  <si>
    <t>Sportovní zařízení v majetku obce</t>
  </si>
  <si>
    <t>3419</t>
  </si>
  <si>
    <t>Ostatní tělovýchovná činnost</t>
  </si>
  <si>
    <t>3421</t>
  </si>
  <si>
    <t>Využití volného času dětí a mládeže</t>
  </si>
  <si>
    <t>3429</t>
  </si>
  <si>
    <t>Ostatní zájmová činnost a rekreace</t>
  </si>
  <si>
    <t>Výzkum v oblasti tělovýchovy, zájmové činnosti a rekreace</t>
  </si>
  <si>
    <t>3511</t>
  </si>
  <si>
    <t>Všeobecná ambulantní péče</t>
  </si>
  <si>
    <t>Činnost ordinací praktických lékařů.</t>
  </si>
  <si>
    <t>Stomatologická péče</t>
  </si>
  <si>
    <t>3513</t>
  </si>
  <si>
    <t>Lékařská služba první pomoci</t>
  </si>
  <si>
    <t>Transfúzní služba</t>
  </si>
  <si>
    <t>3515</t>
  </si>
  <si>
    <t>Specializovaná zdravotní péče</t>
  </si>
  <si>
    <t>Činnost ordinací lékařů-specialistů kromě stomatologů.</t>
  </si>
  <si>
    <t>Péče v mateřství</t>
  </si>
  <si>
    <t>Výdaje zdravotnických zařízení ambulantní péče na péči v mateřství, pokud je lze oddělit.</t>
  </si>
  <si>
    <t>3519</t>
  </si>
  <si>
    <t>Ostatní ambulantní péče</t>
  </si>
  <si>
    <t>Fakultní nemocnice</t>
  </si>
  <si>
    <t>3523</t>
  </si>
  <si>
    <t>Odborné léčebné ústavy</t>
  </si>
  <si>
    <t>3526</t>
  </si>
  <si>
    <t>Lázeňské léčebny, ozdravovny, sanatoria</t>
  </si>
  <si>
    <t>3529</t>
  </si>
  <si>
    <t>Ostatní ústavní péče</t>
  </si>
  <si>
    <t>3531</t>
  </si>
  <si>
    <t>Hygienická služba a ochrana veřejného zdraví</t>
  </si>
  <si>
    <t>Lékárenská služba  (léky, protézy a  přístroje pro užití  vně zdravotnických zařízení)</t>
  </si>
  <si>
    <t>3533</t>
  </si>
  <si>
    <t>Zdravotnická záchranná služba</t>
  </si>
  <si>
    <t>Ostatní zdravotnická zařízení a služby pro zdravotnictví</t>
  </si>
  <si>
    <t>3541</t>
  </si>
  <si>
    <t>Prevence před drogami, alkoholem, nikotinem a jinými návykovými látkami</t>
  </si>
  <si>
    <t>Prevence HIV/AIDS</t>
  </si>
  <si>
    <t>3543</t>
  </si>
  <si>
    <t>Pomoc zdravotně postiženým</t>
  </si>
  <si>
    <t>Mezinárodní spolupráce ve všeobecných hospodářských záležitostech</t>
  </si>
  <si>
    <t>Předškolní zařízení</t>
  </si>
  <si>
    <t>Speciální předškolní zařízení</t>
  </si>
  <si>
    <t>Mateřské školy speciálně zřízené pro děti se zdravotním postižením a mateřské školy při zdravotnických zařízeních</t>
  </si>
  <si>
    <t>Základní školy</t>
  </si>
  <si>
    <t>IČ</t>
  </si>
  <si>
    <t>Účel</t>
  </si>
  <si>
    <t>ZÁVAZNÝ UKAZATEL</t>
  </si>
  <si>
    <t>Kpt. Jaroše 999</t>
  </si>
  <si>
    <t>Domov-penzion pro důchodce Havířov, příspěvková organizace</t>
  </si>
  <si>
    <t>Lidická 52c/1200</t>
  </si>
  <si>
    <t>Domov důchodců a ústav pro dospělé Bohumín, příspěvková organizace</t>
  </si>
  <si>
    <t>Šunychelská 1159</t>
  </si>
  <si>
    <t>Ústav sociální péče pro mládež Petřvald, příspěvková organizace</t>
  </si>
  <si>
    <t>Modrá 1705</t>
  </si>
  <si>
    <t>Centrum psychologické pomoci - Rodinná a manželská poradna, příspěvková organizace</t>
  </si>
  <si>
    <t>Na Bělidle 815</t>
  </si>
  <si>
    <t>Ústav sociální péče pro mládež s týdenním a denním pobytem Tichá, příspěvková organizace</t>
  </si>
  <si>
    <t>Tichá 295</t>
  </si>
  <si>
    <t>Ústav sociální péče pro mentálně postižené ženy s celoročním pobytem Nová Horka, příspěvková organizace</t>
  </si>
  <si>
    <t>Nová Horka 22</t>
  </si>
  <si>
    <t>Domov důchodců Příbor, příspěvková organizace</t>
  </si>
  <si>
    <t>Masarykova 542</t>
  </si>
  <si>
    <t>00846384</t>
  </si>
  <si>
    <t>48804860</t>
  </si>
  <si>
    <t>00846350</t>
  </si>
  <si>
    <t>00846376</t>
  </si>
  <si>
    <t>00847046</t>
  </si>
  <si>
    <t>00847461</t>
  </si>
  <si>
    <t>48804851</t>
  </si>
  <si>
    <t>71197052</t>
  </si>
  <si>
    <t>71197044</t>
  </si>
  <si>
    <t>71197036</t>
  </si>
  <si>
    <t>71197061</t>
  </si>
  <si>
    <t>00846635</t>
  </si>
  <si>
    <t>00847330</t>
  </si>
  <si>
    <t>00847348</t>
  </si>
  <si>
    <t>00847372</t>
  </si>
  <si>
    <t>48804878</t>
  </si>
  <si>
    <t>48804894</t>
  </si>
  <si>
    <t>48804843</t>
  </si>
  <si>
    <t>48804886</t>
  </si>
  <si>
    <t>48804908</t>
  </si>
  <si>
    <t>00016772</t>
  </si>
  <si>
    <t>71197001</t>
  </si>
  <si>
    <t>71196951</t>
  </si>
  <si>
    <t>71197010</t>
  </si>
  <si>
    <t>73214566</t>
  </si>
  <si>
    <t>00847267</t>
  </si>
  <si>
    <t>00847411</t>
  </si>
  <si>
    <t>60784385</t>
  </si>
  <si>
    <t>75059703</t>
  </si>
  <si>
    <r>
      <t>Dům dětí a mládeže, Český Těšín, příspěvková organizace</t>
    </r>
    <r>
      <rPr>
        <sz val="11"/>
        <rFont val="Times New Roman CE"/>
        <family val="1"/>
      </rPr>
      <t xml:space="preserve"> - zrušena k 31.7.2006</t>
    </r>
  </si>
  <si>
    <r>
      <t>Stanice mladých přírodovědců, Karviná - Ráj, Kubiszova 23, příspěvková organizace</t>
    </r>
    <r>
      <rPr>
        <sz val="11"/>
        <rFont val="Times New Roman CE"/>
        <family val="1"/>
      </rPr>
      <t xml:space="preserve"> - k 1.1.2006 sloučena s ORG 1708</t>
    </r>
  </si>
  <si>
    <r>
      <t>Dům dětí a mládeže, Hlučín, Zámecká 6, příspěvková organizace</t>
    </r>
    <r>
      <rPr>
        <sz val="11"/>
        <rFont val="Times New Roman CE"/>
        <family val="1"/>
      </rPr>
      <t xml:space="preserve"> - zrušena k 31.7.2006</t>
    </r>
  </si>
  <si>
    <r>
      <t>Dům dětí a mládeže, Kravaře, Náměstí 20, příspěvková organizace</t>
    </r>
    <r>
      <rPr>
        <sz val="11"/>
        <rFont val="Times New Roman CE"/>
        <family val="1"/>
      </rPr>
      <t xml:space="preserve"> - zrušena k 31.7.2006</t>
    </r>
  </si>
  <si>
    <r>
      <t>Dům dětí a mládeže Méďa, Krnov, Dobrovského 16, příspěvková organizace</t>
    </r>
    <r>
      <rPr>
        <sz val="11"/>
        <rFont val="Times New Roman CE"/>
        <family val="1"/>
      </rPr>
      <t xml:space="preserve"> - zrušena k 31.7.2006</t>
    </r>
  </si>
  <si>
    <r>
      <t>Školní zahradnictví, Ostrava-Nová Ves, příspěvková organizace</t>
    </r>
    <r>
      <rPr>
        <sz val="11"/>
        <rFont val="Times New Roman CE"/>
        <family val="1"/>
      </rPr>
      <t xml:space="preserve"> - k 1.4.2006 sloučena s ORG 1207</t>
    </r>
  </si>
  <si>
    <r>
      <t>Dětský domov a Školní jídelna, Vrbno pod Pradědem, Žižkova 134, příspěvková organizace</t>
    </r>
    <r>
      <rPr>
        <sz val="11"/>
        <rFont val="Times New Roman CE"/>
        <family val="1"/>
      </rPr>
      <t xml:space="preserve"> - k 1.1.2006 sloučena s ORG 1538</t>
    </r>
  </si>
  <si>
    <r>
      <t>Nemocnice Vítkov, příspěvková organizace</t>
    </r>
    <r>
      <rPr>
        <sz val="11"/>
        <rFont val="Times New Roman CE"/>
        <family val="1"/>
      </rPr>
      <t xml:space="preserve"> - k 1.7.2006 sloučena s ORG 5011</t>
    </r>
  </si>
  <si>
    <r>
      <t>Domov důchodců Háj ve Slezsku - Smolkov, příspěvková organizace</t>
    </r>
    <r>
      <rPr>
        <sz val="11"/>
        <rFont val="Times New Roman CE"/>
        <family val="1"/>
      </rPr>
      <t xml:space="preserve"> - k 1.1.2005 převedena pod obec Háj ve Slezsku</t>
    </r>
  </si>
  <si>
    <r>
      <t xml:space="preserve">Domov - penzion pro důchodce Opava, příspěvková organizace </t>
    </r>
    <r>
      <rPr>
        <sz val="11"/>
        <rFont val="Times New Roman CE"/>
        <family val="1"/>
      </rPr>
      <t>- převedeno pod Statutární město Opava k 1.7.2004</t>
    </r>
  </si>
  <si>
    <t>Sídlo</t>
  </si>
  <si>
    <t>Wichterlovo gymnázium Ostrava-Poruba,příspěvková organizace</t>
  </si>
  <si>
    <t>Výškovická 2631/6</t>
  </si>
  <si>
    <t>Gymnázium Mikoláše Koperníka, Bílovec, příspěvková organizace</t>
  </si>
  <si>
    <t>Ostrava-Vítkovice</t>
  </si>
  <si>
    <t>Mendelova střední škola Nový Jičín,příspěvková organizace</t>
  </si>
  <si>
    <t>Masarykova střední škola zemědělská aVyšší odborná škola Opava, příspěvková organizace</t>
  </si>
  <si>
    <t>Střední pedagogická škola a Střední zdravotnická škola Krnov, příspěvková organizace</t>
  </si>
  <si>
    <t>Husova 283</t>
  </si>
  <si>
    <t>Třinec-Kanada</t>
  </si>
  <si>
    <t>Střední škola automobilní, mechanizace a podnikání Krnov, příspěvková organizace</t>
  </si>
  <si>
    <t>Mateřská škola Klíček Karviná-Hranice,Einsteinova 2849,příspěvková organizace</t>
  </si>
  <si>
    <t>Základní škola a Mateřská škola Motýlek Kopřivnice, Smetanova 1122, příspěvková organizace</t>
  </si>
  <si>
    <t>Smetanova 1122</t>
  </si>
  <si>
    <t>Martinská čtvrť 1159</t>
  </si>
  <si>
    <t>Bystřice 390</t>
  </si>
  <si>
    <t>Ostrava-Moravská Ostrava</t>
  </si>
  <si>
    <t>Matiční dům,Rybí trh 7-8</t>
  </si>
  <si>
    <t>Zařízení školního stravování Matiční dům Opava,Rybí trh 7-8,příspěvková organizace</t>
  </si>
  <si>
    <t>Jindřichov ve Slezsku - p.Město Albrechtice</t>
  </si>
  <si>
    <t>Osobní asistence, pečovatelská služba a podpora samostatného bydlení</t>
  </si>
  <si>
    <t>Tísňová péče</t>
  </si>
  <si>
    <t>4353</t>
  </si>
  <si>
    <t>Průvodcovské a předčitatelské služby</t>
  </si>
  <si>
    <t>Chráněné bydlení</t>
  </si>
  <si>
    <t>4355</t>
  </si>
  <si>
    <t>Týdenní stacionáře</t>
  </si>
  <si>
    <t>Denní stacionáře a centra denních služeb</t>
  </si>
  <si>
    <t>4357</t>
  </si>
  <si>
    <t>Domovy</t>
  </si>
  <si>
    <t>Zahrnuje domovy pro osoby se zdravotním postižením, domovy pro seniory a domovy se zvláštním režimem.</t>
  </si>
  <si>
    <t>Sociální služby poskytované ve zdravotnických zařízeních ústavní péče</t>
  </si>
  <si>
    <t>4359</t>
  </si>
  <si>
    <t>Ostatní služby a činnosti v oblasti sociální péče</t>
  </si>
  <si>
    <t>Zahrnuje např. odlehčovací služby.</t>
  </si>
  <si>
    <t>Činnost ústředního orgánu státní správy v sociálním zabezpečení, politice zaměstnanosti a rodinné politice</t>
  </si>
  <si>
    <t>4362</t>
  </si>
  <si>
    <t>Činnost ostatních orgánů státní správy v sociálním zabezpečení</t>
  </si>
  <si>
    <t>Ostatní orgány státní správy v oblasti politiky zaměstnanosti</t>
  </si>
  <si>
    <t>4369</t>
  </si>
  <si>
    <t>Ostatní správa v sociálním zabezpečení a politice zaměstnanosti</t>
  </si>
  <si>
    <t>Raná péče a sociálně aktivizační služby pro rodiny s dětmi</t>
  </si>
  <si>
    <t>4372</t>
  </si>
  <si>
    <t>Krizová pomoc</t>
  </si>
  <si>
    <t>Domy na půl cesty</t>
  </si>
  <si>
    <t>4374</t>
  </si>
  <si>
    <t xml:space="preserve">Patří sem náhrady zvýšených nákladů spojených s výkonem funkce v zahraničí u pracovníků zastupitelských úřadů a stálých misí a jejich rodinných příslušníků podle nařízení vlády č. 62/1994 Sb., tj. tj. náhrady podle §3 tohoto nařízení vlády (náhrady podle </t>
  </si>
  <si>
    <t>5199</t>
  </si>
  <si>
    <t>Ostatní výdaje související s neinvestičními nákupy</t>
  </si>
  <si>
    <t>Veškeré ostatní opětované výdaje nezařaditelné na jiné položky seskupení 51, tj. opětované výdaje související s neinvestičními nákupy, např. výdaje organizace, která v rámci správy odúmrti platí za byt do fondu oprav společenství vlastníků jednotek, např.</t>
  </si>
  <si>
    <t>5211</t>
  </si>
  <si>
    <t>Neinvestiční tranfery finančním institucím</t>
  </si>
  <si>
    <t>Neinvestiční transfery bankám (zákon č. 21/1992 Sb. ve znění pozdějších předpisů), pojišťovnám (zákon č. 363/1999 Sb. ve znění pozdějších předpisů) a spořitelním a úvěrním družstvům (zákon č. 87/1995 Sb. ve znění pozdějších předpisů) kromě těch, které pat</t>
  </si>
  <si>
    <t>5212</t>
  </si>
  <si>
    <t>Neinvestiční transfery nefinančním podnikatelským subjektům - fyzickým osobám</t>
  </si>
  <si>
    <t>Patří sem i neinvestiční transfery těmito fyzickými osobami zřízeným školským právnickým osobám, tj. osobám podle § 124 až 140 školského zákona (zákona č. 561/2004 Sb. ve znění pozdějších předpisů).</t>
  </si>
  <si>
    <t>5213</t>
  </si>
  <si>
    <t>Neinvestiční transfery nefinančním podnikatelským subjektům - právnickým osobám</t>
  </si>
  <si>
    <t>Naplň položky se doplňuje: Patří sem neinvestiční transfery subjektům zřízeným podle obchodního zákoníku (veřejným obchodním společnostem, komanditním společnostem, společnostem s ručením omezeným, akciovým společnostem a družstvům) a dalších předpisů jak</t>
  </si>
  <si>
    <t>5214</t>
  </si>
  <si>
    <t>Neinvestiční transfery finančním a podobným institucím ve vlastnictví státu</t>
  </si>
  <si>
    <t>Generální ředitelství státní služby zřízené podle § 11 služebního zákona (zákona č. 218/2002 Sb. ve znění pozdějších předpisů) a podle § 28 odst. 2 věty druhé kompetenčního zákona (zákona č. 2/1969 Sb. ve znění pozdějších předpisů).</t>
  </si>
  <si>
    <t>6148</t>
  </si>
  <si>
    <t>Plánování a statistika</t>
  </si>
  <si>
    <t>Výdaje na plánování a statistiku, pokud je lze oddělit.</t>
  </si>
  <si>
    <t>6149</t>
  </si>
  <si>
    <t>Ostatní všeobecná vnitřní správa jinde nezařazená</t>
  </si>
  <si>
    <t>6151</t>
  </si>
  <si>
    <t>Činnost ústředního orgánu státní správy v zahraniční službě</t>
  </si>
  <si>
    <t>6152</t>
  </si>
  <si>
    <t>Zastupitelství a stále mise ČR v zahraničí</t>
  </si>
  <si>
    <t>Ostatní účast v mezinárodních vládních organizacích</t>
  </si>
  <si>
    <t>6159</t>
  </si>
  <si>
    <t>Zahraniční služba a záležitosti jinde nezařazené</t>
  </si>
  <si>
    <t>Činnost místní správy</t>
  </si>
  <si>
    <t>Vlastní správní činnost obcí. Zahrnuje i společné činnosti pro místní správu a zastupitelský sor, nelze-li je oddělit. Výdaje hrazené ze sociálního fondu obcí ve prospěch zaměstnanců obecního úřadu.</t>
  </si>
  <si>
    <t>Činnost regionální správy</t>
  </si>
  <si>
    <t>Ostatní správa v oblasti krizového řízení</t>
  </si>
  <si>
    <t>Podpora krizového řízení a nouzového plánování</t>
  </si>
  <si>
    <t>5279</t>
  </si>
  <si>
    <t>Zrušuje se věta třetí: Na tuto položku patří veškeré náhrady za újmy, které organizace způsobila nebo vznikly v souvislosti s výkonem práce pro ni, zejména náhrady za pracovní úrazy a bolestné. Mezi náhrady za újmy patří například náhrada majetkové újmy o</t>
  </si>
  <si>
    <t>5193</t>
  </si>
  <si>
    <t>Výdaje na dopravní územní obslužnost</t>
  </si>
  <si>
    <t>úhrady prokazatelné ztráty provozovatelům hromadné dopravy v důsledku plnění veřejné služby (zajištění dopravní obslužnosti)</t>
  </si>
  <si>
    <t>5194</t>
  </si>
  <si>
    <t>Věcné dary</t>
  </si>
  <si>
    <t>nákup věcných předmětů poskytovaných formou daru (vždy rozepsat komu a proč)</t>
  </si>
  <si>
    <t>5195</t>
  </si>
  <si>
    <t>Odvody za neplnění povinnosti zaměstnávat zdravotně postižené</t>
  </si>
  <si>
    <t>Činnost ústředního orgánu státní správy v požární ochraně</t>
  </si>
  <si>
    <t>Činnost ústředních orgánů státní správy v integrovaném záchranném systému</t>
  </si>
  <si>
    <t>5563</t>
  </si>
  <si>
    <t>Činnost ostatních orgánů státní správy v integrovaném záchranném systému</t>
  </si>
  <si>
    <t>5580</t>
  </si>
  <si>
    <t>Výzkum a vývoj v požární ochraně a integrovaném záchranném systému</t>
  </si>
  <si>
    <t>5591</t>
  </si>
  <si>
    <t>Mezinárodní spolupráce v oblasti požární ochrany a integrovaném záchranném systému</t>
  </si>
  <si>
    <t>5592</t>
  </si>
  <si>
    <t>5599</t>
  </si>
  <si>
    <t>Ostatní záležitosti požární ochrany a integrovaného záchranného systému</t>
  </si>
  <si>
    <t>Parlament</t>
  </si>
  <si>
    <t>6112</t>
  </si>
  <si>
    <t>Zastupitelstva obcí</t>
  </si>
  <si>
    <t>6113</t>
  </si>
  <si>
    <t>Zastupitelstva krajů</t>
  </si>
  <si>
    <t>Volby do Parlamentu ČR</t>
  </si>
  <si>
    <t>6115</t>
  </si>
  <si>
    <t>Volby do zastupitelstev územních samosprávných celků</t>
  </si>
  <si>
    <t>Celostátní referendum</t>
  </si>
  <si>
    <t>6117</t>
  </si>
  <si>
    <t>Volby do Evropského parlamentu</t>
  </si>
  <si>
    <t>6120</t>
  </si>
  <si>
    <t>Kancelář prezidenta republiky</t>
  </si>
  <si>
    <t>Nejvyšší kontrolní úřad</t>
  </si>
  <si>
    <t>Ústřední orgány vnitřní státní správy a jejich dislokovaná pracoviště (nezařazené v jiných funkcích)</t>
  </si>
  <si>
    <t>Výdaje Ministerstva financí a Ministerstva informatiky.</t>
  </si>
  <si>
    <t>6142</t>
  </si>
  <si>
    <t>Finanční správa</t>
  </si>
  <si>
    <t>Celní správa</t>
  </si>
  <si>
    <t>6145</t>
  </si>
  <si>
    <t>Úřad vlády</t>
  </si>
  <si>
    <t>Úřad zřízený podle § 1 zákona č. 219/2002 Sb. a podle § 2 odst. 1 bodu 10 a § 28 odst. 2 a 3 kompetenčního zákona (zákona č. 2/1969 Sb., o zřízení ministerstev a jiných ústředních orgánů státní správy České republiky, ve znění pozdějších předpisů) s výjim</t>
  </si>
  <si>
    <t>6146</t>
  </si>
  <si>
    <t>Český statistický úřad</t>
  </si>
  <si>
    <t>Výdaje Českého statistického úřadu.</t>
  </si>
  <si>
    <t>6147</t>
  </si>
  <si>
    <t>Všeobecné personální řízení</t>
  </si>
  <si>
    <t>9/487/1</t>
  </si>
  <si>
    <t>1.4.</t>
  </si>
  <si>
    <t>Nerozepsáno na příspěvkové organizace</t>
  </si>
  <si>
    <t>Název organizace, adresa</t>
  </si>
  <si>
    <t>Základní umělecká škola, Ostrava - Poruba, J. Valčíka 4413, příspěvková organizace</t>
  </si>
  <si>
    <t>Ostrava - Poruba, J. Valčíka 4413</t>
  </si>
  <si>
    <t>Základní umělecká škola Heleny Salichové, Ostrava - Polanka n/O, 1.května 330, příspěvková organizace</t>
  </si>
  <si>
    <t>Ostrava - Polanka n/O, 1. května 330</t>
  </si>
  <si>
    <t>Základní umělecká škola, Bohumín - Nový Bohumín, Žižkova 620, příspěvková organizace</t>
  </si>
  <si>
    <t>Bohumín - Nový Bohumín, Žižkova 620</t>
  </si>
  <si>
    <t>Základní umělecká škola Pavla Kalety, Český Těšín, příspěvková organizace</t>
  </si>
  <si>
    <t>PŘÍJMY</t>
  </si>
  <si>
    <t>Daňové příjmy</t>
  </si>
  <si>
    <t>VÝDAJE</t>
  </si>
  <si>
    <t>Činnost zastupitelstva</t>
  </si>
  <si>
    <t>Činnost krajského úřadu</t>
  </si>
  <si>
    <t>Samosprávné činnosti celkem</t>
  </si>
  <si>
    <t>Příspěvky PO celkem - provoz</t>
  </si>
  <si>
    <t>Reprodukce majetku kraje</t>
  </si>
  <si>
    <t>Akce spolufinancované ze Strukturálních fondů</t>
  </si>
  <si>
    <t>Ostatní výdaje</t>
  </si>
  <si>
    <t>Vlastní správní činnost krajů [zákon č.129/2000 Sb., o krajích (krajské zřízení), ve znění pozdějších předpisů]. Zahrnuje i výdaje zastupitelstev krajů a ostatní výdaje krajů, nelze-li je oddělit.</t>
  </si>
  <si>
    <t>Místní referendum</t>
  </si>
  <si>
    <t>6174</t>
  </si>
  <si>
    <t>Činnost regionálních rad</t>
  </si>
  <si>
    <t>Vlastní správní činnost regionálních rad (část čtvrtá zákona č. 248/2000 Sb., o podpoře regionálního rozvoje, ve znění pozdějších předpisů).</t>
  </si>
  <si>
    <t>6180</t>
  </si>
  <si>
    <t>Výzkum ve státní správě a samosprávě</t>
  </si>
  <si>
    <t>6190</t>
  </si>
  <si>
    <t>Politické strany a hnutí</t>
  </si>
  <si>
    <t>6211</t>
  </si>
  <si>
    <t>Archivní činnost</t>
  </si>
  <si>
    <t>6219</t>
  </si>
  <si>
    <t>Ostatní veřejné služby jinde nezařazené</t>
  </si>
  <si>
    <t>6221</t>
  </si>
  <si>
    <t>Humanitární zahraniční pomoc přímá</t>
  </si>
  <si>
    <t>Zahraniční pomoc  poskytovaná z humanitárních  důvodů, k překonání  důsledků živelních katastrof,  válek, nemocí, hladomoru  apod. jednotlivým zemím. Zahrnuje i  zahraniční pomoc poskytovanou na domácím  území zahraničním uprchlíkům včetně zajištění infra</t>
  </si>
  <si>
    <t>6222</t>
  </si>
  <si>
    <t>Rozvojová zahraniční pomoc</t>
  </si>
  <si>
    <t>6223</t>
  </si>
  <si>
    <t>Mezinárodní spolupráce (jinde nezařazená)</t>
  </si>
  <si>
    <t>Výdaje na nákup knih, učebních pomůcek, novin a časopisů včetně předplatného. V případě, že je dodavatel dodává prostřednictvím pošty či jiné podobné služby a své výdaje nebo náklady na poštovné a případně i balné uvádí ve faktuře nebo jiném podobném dokl</t>
  </si>
  <si>
    <r>
      <t>Náplň položky se doplňuje o text: Na tuto položku patří i technické zhodnocení dlouhodobého hmotného majetku (a to i drobného), které nepřesahuje 40 tisíc Kč.</t>
    </r>
    <r>
      <rPr>
        <sz val="10"/>
        <rFont val="Times New Roman CE"/>
        <family val="1"/>
      </rPr>
      <t xml:space="preserve"> Samostatné movité věci i přesto, že jsou pevně spojeny s budovou nebo stavbou (stroje, přístroje</t>
    </r>
  </si>
  <si>
    <r>
      <t>obecně:</t>
    </r>
    <r>
      <rPr>
        <sz val="10"/>
        <rFont val="Times New Roman CE"/>
        <family val="1"/>
      </rPr>
      <t xml:space="preserve">  pořizovací cena nad 60 tis. Kč a doba použitelnosti nad 1 rok, dále např. u pořízení studií, záměrů a plánů před samotným zpracováním projektové dokumentace                                   (nad 60 tis. Kč) - předprojektové studie, studie proved</t>
    </r>
  </si>
  <si>
    <t>Ostatní neinvestiční transfery neziskovým a podobným organizacím</t>
  </si>
  <si>
    <t>5250</t>
  </si>
  <si>
    <t>Refundace poloviny náhrady mzdy za dočasnou pracovní neschopnost</t>
  </si>
  <si>
    <t>Spadají  sem  příspěvky  mezinárodním  organizacím,  výdaje  na  mezinárodní semináře a podobné  akce a služební cesty nebo  reciproční akce pracovníků a delegací  do zahraničí  za účelem  mezinárodní spolupráce,  které není možné zařadit do jiných oddílů</t>
  </si>
  <si>
    <t>6224</t>
  </si>
  <si>
    <t>Humanitární zahraniční pomoc poskytovaná prostřednictvím mezinárodních organizací</t>
  </si>
  <si>
    <t>Ostatní zahraniční pomoc</t>
  </si>
  <si>
    <t>Pomoc, u které nelze jednoznačně použít ani jedno z hledisek v § 6221, 6222 a 6224.</t>
  </si>
  <si>
    <t>Kopřivnice, Štramberská 294</t>
  </si>
  <si>
    <t>Základní umělecká škola, Nový Jičín, Derkova 1, příspěvková organizace</t>
  </si>
  <si>
    <t>Nový Jičín, Derkova 1</t>
  </si>
  <si>
    <t>Základní umělecká škola, Odry, Radniční 12, příspěvková organizace</t>
  </si>
  <si>
    <t>Odry, Radniční 12</t>
  </si>
  <si>
    <t>Základní umělecká škola, Příbor, Lidická 50, příspěvková organizace</t>
  </si>
  <si>
    <t>Příbor, Lidická 50</t>
  </si>
  <si>
    <t>Základní umělecká škola, Studénka, Butovická 376, příspěvková organizace</t>
  </si>
  <si>
    <t>Studénka, Butovická 376</t>
  </si>
  <si>
    <t>Základní umělecká škola, Háj ve Slezsku, Nádražní 11, příspěvková organizace</t>
  </si>
  <si>
    <t>Háj ve Slezsku, Nádražní 11</t>
  </si>
  <si>
    <t>00849910</t>
  </si>
  <si>
    <t>Základní umělecká škola, Hlučín, U Bašty 4, příspěvková organizace</t>
  </si>
  <si>
    <t>Hlučín, U bašty 4</t>
  </si>
  <si>
    <t>Základní umělecká škola, Hradec nad Moravicí, Slezská 74, příspěvková organizace</t>
  </si>
  <si>
    <t>Hradec nad Moravicí, Slezská 74</t>
  </si>
  <si>
    <t>Základní umělecká škola Václava Kálika, Opava, Nádražní okruh 11, příspěvková organizace</t>
  </si>
  <si>
    <t>Opava, Nádražní okruh 11</t>
  </si>
  <si>
    <t>Základní umělecká škola, Opava, Solná 8, příspěvková organizace</t>
  </si>
  <si>
    <t>Opava, Solná 8</t>
  </si>
  <si>
    <t>Základní umělecká škola, Vítkov, Lidická 639, příspěvková organizace</t>
  </si>
  <si>
    <t>Vítkov, Lidická 639</t>
  </si>
  <si>
    <t>Základní umělecká škola, Brušperk 261, příspěvková organizace</t>
  </si>
  <si>
    <t>Brušperk 261</t>
  </si>
  <si>
    <t>Základní umělecká škola Leoše Janáčka, Frýdlant nad Ostravicí, příspěvková organizace</t>
  </si>
  <si>
    <t>Frýdlant nad Ostravicí, Padlých hrdinů 292</t>
  </si>
  <si>
    <t>Základní umělecká škola, Jablunkov, Mariánské náměstí 1, příspěvková organizace</t>
  </si>
  <si>
    <t>Jablunkov, Mariánské náměstí 1</t>
  </si>
  <si>
    <t>Základní umělecká škola, Třinec, Třanovského 596, příspěvková organizace</t>
  </si>
  <si>
    <t>Třinec, Třanovského 596</t>
  </si>
  <si>
    <t>Základní umělecká škola, Bruntál, nám. J. Žižky 6, příspěvková organizace</t>
  </si>
  <si>
    <t xml:space="preserve">Bruntál, nám. J. Žižky 6 </t>
  </si>
  <si>
    <t>Základní umělecká škola, Krnov, Hlavní náměstí 9, příspěvková organizace</t>
  </si>
  <si>
    <t>Krnov, Hlavní náměstí 9</t>
  </si>
  <si>
    <t>Základní umělecká škola, Město Abrechtice, Tyršova 1, příspěvková organizace</t>
  </si>
  <si>
    <t>Město Albrechtice, Tyršova 1</t>
  </si>
  <si>
    <t>00852481</t>
  </si>
  <si>
    <t>Základní umělecká škola, Rýmařov, Čapkova 6, příspěvková organizace</t>
  </si>
  <si>
    <t>Rýmařov, Čapkova 6</t>
  </si>
  <si>
    <t>Dům dětí a mládeže, Bohumín, Janáčkova 715, příspěvková organizace</t>
  </si>
  <si>
    <t>Bohumín, Janáčkova 715</t>
  </si>
  <si>
    <t>Polovina náhrady mzdy za dobu dočasné pracovní neschopnosti zaměstnanců podle § 9 odst. 2 a 3 zákona č. 589/1992 Sb., o pojistném na sociální zabezpečení a příspěvku na státní politiku zaměstnanosti, ve znění zákona č. 189/2006 Sb. Zaměstnavatel poté, kdy</t>
  </si>
  <si>
    <t>5313</t>
  </si>
  <si>
    <t>Neinvestiční tranfery zvláštním fondům ústřední úrovně</t>
  </si>
  <si>
    <t>Neinvestiční transfery Pozemkovému fondu a účtu, který je nástupnickým peněžním fondem Fondu národního majetku podle § 4 zákona o zrušení Fondu národního majetku (zákona č. 178/2005 Sb.)</t>
  </si>
  <si>
    <t>5321</t>
  </si>
  <si>
    <t>Neinvestiční transfery obcím</t>
  </si>
  <si>
    <t>5323</t>
  </si>
  <si>
    <t>Neinvestiční transfery krajům</t>
  </si>
  <si>
    <t>5325</t>
  </si>
  <si>
    <t>Neinvestiční transfery regionálním radám</t>
  </si>
  <si>
    <t>Neinvestiční transfery subjektům zřízeným a fungujícím podle § 15 až 17 zákona č. 248/2000 Sb., o podpoře regionálního rozvoje, ve znění zákona č. 138/2006 Sb.</t>
  </si>
  <si>
    <t>5329</t>
  </si>
  <si>
    <t xml:space="preserve">Ostatní neinvestiční transfery veřejným rozpočtům územní úrovně </t>
  </si>
  <si>
    <t>5331</t>
  </si>
  <si>
    <t>Neinvestiční příspěvky zřízeným příspěvkovým organizacím</t>
  </si>
  <si>
    <t>poskytnutí příspěvku na provoz příspěvkovým organizacím kraje</t>
  </si>
  <si>
    <t>5332</t>
  </si>
  <si>
    <t>Neinvestiční transfery vysokým školám</t>
  </si>
  <si>
    <t>neinvestiční transfery poskytované vysokým školám</t>
  </si>
  <si>
    <t>5333</t>
  </si>
  <si>
    <t xml:space="preserve">Neinvestiční transfery školským právnickým osobám zřízeným státem, kraji a obcemi
</t>
  </si>
  <si>
    <t>Neinvestiční transfery školským právnickým osobám, tj. osobám podle § 124 až 140 školského zákona (zákona č. 561/2004 Sb. ve znění pozdějších předpisů), zřízeným Ministerstvem školství, mládeže a tělovýchovy, kraji, obcemi a dobrovolnými svazky obcí. Nein</t>
  </si>
  <si>
    <t>5334</t>
  </si>
  <si>
    <t>Neinvestiční transfery veřejným výzkumným institucím</t>
  </si>
  <si>
    <t>Neinvestiční transfery veřejným výzkumným institucím, tj. osobám zřízeným státem, kraji a obcemi podle zákona č. 341/2005 Sb., o veřejných výzkumných institucích.</t>
  </si>
  <si>
    <t>5335</t>
  </si>
  <si>
    <t xml:space="preserve">Neinvestiční transfery veřejným zdravotnickým zařízením zřízeným státem, kraji a obcemi
</t>
  </si>
  <si>
    <t>Platby všech daní a poplatků, jak jsou uvedeny ve třídě 1, s výjimkou odvodů za odnětí zemědělské půdy a poplatků za odnětí lesní půdy hrazených v souvislosti s pořizováním dlouhodobého hmotného majetku (patří na položku 6121) a ostatních daní, které v so</t>
  </si>
  <si>
    <t>5363</t>
  </si>
  <si>
    <t>Úhrada sankcí jiným rozpočtům</t>
  </si>
  <si>
    <t>5364</t>
  </si>
  <si>
    <t>Vratky veřejným rozpočtům ústřední úrovně transférů poskytnutých v minulých rozpočtových obdobích</t>
  </si>
  <si>
    <t>vratky transférů poskytnuté v předcházejících obdobích z jiného rozpočtu, nezahrnuje finanční vypořádání mezi krajem a obcemi</t>
  </si>
  <si>
    <t>5365</t>
  </si>
  <si>
    <t>Platby daní a poplatků krajům, obcím a státním fondům</t>
  </si>
  <si>
    <t>Gymnázium Mikuláše Koperníka, Bílovec, příspěvková organizace</t>
  </si>
  <si>
    <t>Bílovec, 17. listopadu 526</t>
  </si>
  <si>
    <t>00601659</t>
  </si>
  <si>
    <t>Gymnázium, Frenštát pod Radhoštěm, příspěvková organizace</t>
  </si>
  <si>
    <t>Frenštát pod Radhoštěm, Martinská čtvrť 1172</t>
  </si>
  <si>
    <t>00601675</t>
  </si>
  <si>
    <t>Gymnázium a Střední odborná škola, Nový Jičín, příspěvková organizace</t>
  </si>
  <si>
    <t>Nový Jičín, Palackého 50</t>
  </si>
  <si>
    <t>00601641</t>
  </si>
  <si>
    <t>Masarykovo gymnázium, Příbor, příspěvková organizace</t>
  </si>
  <si>
    <t>Příbor, Jičínská 528</t>
  </si>
  <si>
    <t>Gymnázium, Hlučín,  příspěvková organizace</t>
  </si>
  <si>
    <t>Hlučín, Dr. Ed. Beneše 7</t>
  </si>
  <si>
    <t>Mendelovo gymnázium, Opava, příspěvková organizace</t>
  </si>
  <si>
    <t>Opava, Komenského 5</t>
  </si>
  <si>
    <t>Slezské gymnázium, Opava, příspěvková organizace</t>
  </si>
  <si>
    <t>Opava, Krnovská 69</t>
  </si>
  <si>
    <t>00096296</t>
  </si>
  <si>
    <t>00095354</t>
  </si>
  <si>
    <t>00095630</t>
  </si>
  <si>
    <t>00305847</t>
  </si>
  <si>
    <t>Zajištění výkonu regionálních funkcí knihoven</t>
  </si>
  <si>
    <t>Frýdek-Místek, ČSA 517</t>
  </si>
  <si>
    <t>00846881</t>
  </si>
  <si>
    <t>5172</t>
  </si>
  <si>
    <t xml:space="preserve">Programové vybavení </t>
  </si>
  <si>
    <t>5173</t>
  </si>
  <si>
    <t>Cestovné</t>
  </si>
  <si>
    <t>5175</t>
  </si>
  <si>
    <t>Pohoštění</t>
  </si>
  <si>
    <t>5176</t>
  </si>
  <si>
    <t>Příspěvek, který poskytují obce osobám v hmotné nouzi podle § 36 a 37 zákona č. 111/2006 Sb., o pomoci v hmotné nouzi, které jsou ohroženy sociálním vyloučením [příspěvek poskytovaný podle § 36 odst. 1 písm. c) a § 37 písm. e) tohoto zákona osobám uvedený</t>
  </si>
  <si>
    <t>Ostatní dávky sociální pomoci</t>
  </si>
  <si>
    <t xml:space="preserve">Dávky sociální pomoci, které nepatří na jiné paragrafy pododdílu 417, pokud takové dávky vzniknou. Doplatky zrušených dávek sociální pomoci (péče), zejména ode dne 1. ledna 2007 (dne, kterým nabývá účinnosti zákon č. 111/2006 Sb.) dávky sociální péče pro </t>
  </si>
  <si>
    <t>4181</t>
  </si>
  <si>
    <t>Příspěvek při péči o osobu blízkou</t>
  </si>
  <si>
    <t>Dávka podle § 80 až 85 zákona č. 100/1988 Sb., o sociálním zabezpečení, ve znění účinném do dne 31. prosince 2006, která je s účinností ode dne 1. ledna 2007 nahrazena příspěvkem na péči podle § 7až 31 zákona č. 108/2006 Sb., o sociálních službách (položk</t>
  </si>
  <si>
    <t>Příspěvek na zvláštní pomůcky</t>
  </si>
  <si>
    <t>4183</t>
  </si>
  <si>
    <t>Příspěvek na úpravu a provoz bezbariérového bytu</t>
  </si>
  <si>
    <t>Příspěvky na zakoupení, opravu a zvláštní úpravu motorového vozidla</t>
  </si>
  <si>
    <t>4185</t>
  </si>
  <si>
    <t>Příspěvek na provoz motorového vozidla</t>
  </si>
  <si>
    <t>Příspěvek na individuální dopravu</t>
  </si>
  <si>
    <t>4189</t>
  </si>
  <si>
    <t>Ostatní dávky zdravotně postiženým občanům</t>
  </si>
  <si>
    <t>Střední zdravotnická škola a Vyšší odborná škola zdravotnická, Ostrava, příspěvková organizace</t>
  </si>
  <si>
    <t>Ostrava, Jeremenkova 2</t>
  </si>
  <si>
    <t>Střední průmyslová škola elektrotechnická, Havířov, příspěvková organizace</t>
  </si>
  <si>
    <t>Havířov-Město, Makarenkova 1</t>
  </si>
  <si>
    <t>Střední průmyslová škola stavební, Havířov, příspěvková organizace</t>
  </si>
  <si>
    <t>Havířov-Podlesí, Kollárova 2</t>
  </si>
  <si>
    <t>Střední průmyslová škola, Karviná, příspěvková organizace</t>
  </si>
  <si>
    <t>Karviná-Hranice, Žižkova 1818</t>
  </si>
  <si>
    <t>Obchodní akademie, Český Těšín, Sokola Tůmy 12, příspěvková organizace</t>
  </si>
  <si>
    <t>Český Těšín, Sokola Tůmy 12</t>
  </si>
  <si>
    <t>Obchodní akademie, Orlová, příspěvková organizace</t>
  </si>
  <si>
    <t>Orlová-Lutyně, Polní 964</t>
  </si>
  <si>
    <t>00844985</t>
  </si>
  <si>
    <t>Střední zdravotnická škola, Karviná, příspěvková organizace</t>
  </si>
  <si>
    <t>Karviná, K.H.Borovského 2315</t>
  </si>
  <si>
    <t>00601624</t>
  </si>
  <si>
    <t>Vyšší odborná škola, Střední odborná škola a Střední odborné učiliště, Kopřivnice, příspěvková organizace</t>
  </si>
  <si>
    <t>Kopřivnice, Husova 1302</t>
  </si>
  <si>
    <t>00845027</t>
  </si>
  <si>
    <t>Střední  škola, Nový Jičín, příspěvková organizace</t>
  </si>
  <si>
    <t>Nový Jičín, Divadelní 4</t>
  </si>
  <si>
    <t>Mendelova střední  škola, Nový Jičín, příspěvková organizace</t>
  </si>
  <si>
    <t>00601152</t>
  </si>
  <si>
    <t>Střední zdravotnická škola, Opava, Dvořákovy sady 2, příspěvková organizace</t>
  </si>
  <si>
    <t>Opava, Dvořákovy sady 2</t>
  </si>
  <si>
    <t>nákup akcií, založení akciové společnosti</t>
  </si>
  <si>
    <t>6202</t>
  </si>
  <si>
    <t>Nákup majetkových podílů</t>
  </si>
  <si>
    <t>např. majetkový vklad do společnosti s ručením omezeným</t>
  </si>
  <si>
    <t>6209</t>
  </si>
  <si>
    <t>Nákup ostatních majetkových nároků</t>
  </si>
  <si>
    <t>Zejména platby osobám oprávněným ze zákonů o zmírnění následků majetkových křivd, od nichž organizace kupuje právo na vydání věci podle těchto zákonů.</t>
  </si>
  <si>
    <t>6311</t>
  </si>
  <si>
    <t>Investiční transfery finančním institucím</t>
  </si>
  <si>
    <t>Investiční transfery bankám (zákon č. 21/1992 Sb. ve znění pozdějších předpisů), pojišťovnám (zákon č. 363/1999 Sb. ve znění pozdějších předpisů) a spořitelním a úvěrním družstvům (zákon č. 87/1995 Sb. ve znění pozdějších předpisů) kromě těch, které patří</t>
  </si>
  <si>
    <t>6312</t>
  </si>
  <si>
    <t>Investiční transfery nefinančním podnikatelským subjektům - fyzickým osobám</t>
  </si>
  <si>
    <t>Investiční transfery subjektům zřízeným a fungujícím podle § 15 až 17 zákona č. 248/2000 Sb., o podpoře regionálního rozvoje, ve znění zákona č. 138/2006 Sb.</t>
  </si>
  <si>
    <t>6349</t>
  </si>
  <si>
    <t>Ostatní investiční transfery veřejným rozpočtům územní úrovně</t>
  </si>
  <si>
    <t>6351</t>
  </si>
  <si>
    <t>Investiční transfery zřízeným příspěvkovým organizacím</t>
  </si>
  <si>
    <t>dotace do investičního fondu příspěvkových organizací kraje</t>
  </si>
  <si>
    <t>6353</t>
  </si>
  <si>
    <t xml:space="preserve">Investiční transfery školským právnickým osobám zřízeným státem, kraji a obcemi
</t>
  </si>
  <si>
    <t>Investiční transfery školským právnickým osobám, tj. osobám podle § 124 až 140 školského zákona (zákona č. 561/2004 Sb. ve znění pozdějších předpisů), zřízeným ministerstvem školství, mládeže a tělovýchovy, kraji, obcemi a dobrovolnými svazky obcí. Invest</t>
  </si>
  <si>
    <t>6354</t>
  </si>
  <si>
    <t>Investiční transfery veřejným výzkumným institucím</t>
  </si>
  <si>
    <t>Investiční transfery veřejným výzkumným institucím, tj. osobám zřízeným státem, krajem nebo obcí podle zákona č. 341/2005 Sb., o veřejných výzkumných institucích.</t>
  </si>
  <si>
    <t>6355</t>
  </si>
  <si>
    <t xml:space="preserve">Investiční transfery veřejným zdravotnickým zařízením zřízeným státem, kraji a obcemi
</t>
  </si>
  <si>
    <t>Investiční transfery veřejným neziskovým ústavním zdravotnickým zařízením, tj. právnickým osobám podle zákona č. 245/2006 Sb., o veřejných neziskových ústavních zdravotnických zařízeních, zřízeným státem, kraji a obcemi. Investiční transfery těmto zařízen</t>
  </si>
  <si>
    <t>6359</t>
  </si>
  <si>
    <t>Investiční transfery ostatním příspěvkovým organizacím</t>
  </si>
  <si>
    <t>poskytnuté investiční dotace příspěvkovým organizacím, které zřídili jiní zřizovatelé</t>
  </si>
  <si>
    <t>6361</t>
  </si>
  <si>
    <t>Investiční převody do rezervního fondu organizačních složek státu</t>
  </si>
  <si>
    <t xml:space="preserve">Patří sem jen převody investičních prostředků do rezervního fondu organizačních složek státu z výdajů státního rozpočtu podle § 47 zákona č. 218/2000 Sb., o rozpočtových pravidlech, ve znění zákona č. 482/2004 Sb. (převody neinvestičních prostředků patří </t>
  </si>
  <si>
    <t>6411</t>
  </si>
  <si>
    <t>Investiční půjčené prostředky finančním institucím</t>
  </si>
  <si>
    <t xml:space="preserve">Investiční transfery církvím a náboženským společnostem registrovaným podle zákona o církvích a náboženských společnostech (zákona č. 3/2002 Sb. ve znění pozdějších předpisů). Patří sem i investiční transfery jimi zřízeným školským právnickým osobám, tj. </t>
  </si>
  <si>
    <t>6329</t>
  </si>
  <si>
    <t>Ostatní investiční  transfery neziskovým a podobným organizacím</t>
  </si>
  <si>
    <t>Investiční transfery, které nejsou zařaditelné na některou z předchozích položek, mimo jiné nadacím a nadačním fondům zřízeným podle zákona o nadacích a nadačních fondech (zákona č. 227/1997 Sb. ve znění pozdějších předpisů).</t>
  </si>
  <si>
    <t>6341</t>
  </si>
  <si>
    <t>Investiční transfery obcím</t>
  </si>
  <si>
    <t>poskytnuté investiční dotace.</t>
  </si>
  <si>
    <t>Střední škola společného stravování, Ostrava-Hrabůvka, příspěvková organizace</t>
  </si>
  <si>
    <t>Ostrava-Hrabůvka, Krakovská 1095</t>
  </si>
  <si>
    <t>Střední odborná škola dopravní a Střední odborné učiliště, Ostrava-Vítkovice, příspěvková organizace</t>
  </si>
  <si>
    <t>Ostrava-Vítkovice, Moravská 2</t>
  </si>
  <si>
    <t>Střední škola elektrotechnická, Ostrava, Na Jízdárně 30, příspěvková organizace</t>
  </si>
  <si>
    <t xml:space="preserve">Ostrava, Na Jízdárně 30 </t>
  </si>
  <si>
    <t>00575933</t>
  </si>
  <si>
    <t xml:space="preserve">Střední škola oděvní, služeb a podnikání, Ostrava-Poruba, Příčná 1108, příspěvková organizace </t>
  </si>
  <si>
    <t>Ostrava-Poruba, Příčná 1108</t>
  </si>
  <si>
    <t>Střední škola zemědělská, Český Těšín, příspěvková organizace</t>
  </si>
  <si>
    <t>Český Těšín, Tyršova 611/2</t>
  </si>
  <si>
    <t>Střední škola, Bohumín, příspěvková organizace</t>
  </si>
  <si>
    <t>Bohumín, Husova 283</t>
  </si>
  <si>
    <t>Střední odborná škola waldorfská, Ostrava, příspěvková organizace</t>
  </si>
  <si>
    <t>Ostrava, Generála Píky 13 A</t>
  </si>
  <si>
    <t>00535397</t>
  </si>
  <si>
    <t>Střední škola obchodní, Ostrava, příspěvková organizace</t>
  </si>
  <si>
    <t>Ostrava 1, Na Mlýnici 36</t>
  </si>
  <si>
    <t>00845183</t>
  </si>
  <si>
    <t>Střední škola technická, Ostrava- Hrabůvka, příspěvková organizace</t>
  </si>
  <si>
    <t xml:space="preserve">Ostrava-Hrabůvka, Hasičská 49 </t>
  </si>
  <si>
    <t>00845329</t>
  </si>
  <si>
    <t>Střední  škola telekomunikační, Ostrava, příspěvková organizace</t>
  </si>
  <si>
    <t>Ostrava-Poruba, Opavská 1119</t>
  </si>
  <si>
    <t>00845213</t>
  </si>
  <si>
    <t>Střední škola stavební a dřevozpracující, Ostrava, příspěvková organizace</t>
  </si>
  <si>
    <t>Ostrava-Zábřeh,U Studia 33</t>
  </si>
  <si>
    <t>00845256</t>
  </si>
  <si>
    <t>Střední škola, Ostrava-Kunčice, příspěvková organizace</t>
  </si>
  <si>
    <t>Ostrava-Kunčice, Vratimovská 681</t>
  </si>
  <si>
    <t>00577260</t>
  </si>
  <si>
    <t>Knihovna Petra Bezruče Opava, Nádražní okruh 27, 746 01  Opava (příspěvková organizace statutárního města Opava)</t>
  </si>
  <si>
    <t>Knihovna města Ostravy, 28. října 2, 702 00  Moravská Ostrava (příspěvková organizace statutárního města Ostrava)</t>
  </si>
  <si>
    <t>Městské kulturní středisko Nový Jičín, Masarykovo nám. 20, 741 01  Nový Jičín (příspěvková organizace města Nový Jičín)</t>
  </si>
  <si>
    <t>5179</t>
  </si>
  <si>
    <t>Ostatní nákupy jinde nezařazené</t>
  </si>
  <si>
    <t>5182</t>
  </si>
  <si>
    <t>Poskytované zálohy vlastní pokladně</t>
  </si>
  <si>
    <t>výběr hotovosti z bankovního účtu do pokladny</t>
  </si>
  <si>
    <t>5189</t>
  </si>
  <si>
    <t>Ostatní poskytované zálohy a jistiny</t>
  </si>
  <si>
    <t>trvalé jistiny na karty CCS, Eurotel</t>
  </si>
  <si>
    <t>5191</t>
  </si>
  <si>
    <t>Zaplacené sankce</t>
  </si>
  <si>
    <t>pokuty a penále zaplacené v obchodních vztazích (př. pokuta za pozdě uhrazenou fakturu)</t>
  </si>
  <si>
    <t>5192</t>
  </si>
  <si>
    <t>Poskytnuté neinvestiční příspěvky a náhrady</t>
  </si>
  <si>
    <r>
      <t xml:space="preserve">slova "tyto se zařadí na položku 6143" nahrazují slovy "tyto úroky se zařadí na položku ze seskupení položek 61, na kterou patří výdaje na pořízení dlouhodobého majetku, na které si organizace vzala úvěr nebo půjčku,  z nichž tyto úroky platí". </t>
    </r>
    <r>
      <rPr>
        <sz val="10"/>
        <rFont val="Times New Roman CE"/>
        <family val="1"/>
      </rPr>
      <t>Hrazené úr</t>
    </r>
  </si>
  <si>
    <r>
      <t>Náplň položky se doplňuje: "Patří sem i výdaje na kurýrní a zásilkové služby".</t>
    </r>
    <r>
      <rPr>
        <sz val="10"/>
        <rFont val="Times New Roman CE"/>
        <family val="1"/>
      </rPr>
      <t xml:space="preserve"> Poštovné a další služby pošt, známky, pásky do frankovacích strojů.</t>
    </r>
  </si>
  <si>
    <t>Náplň položky se doplňuje: Patří sem i výdaje za zřízení čísla pevného telefonu a za karty ke zprovoznění mobilních telefonů (tzv. karty SIM), pokud nejsou součástí pořizovací ceny mobilního telefonu. Nepatří sem poplatky za rozhlas a televizi, ty patří n</t>
  </si>
  <si>
    <t>Patří sem i nájemné za nájem díla podle autorského zákona (zákona č. 121/2000 Sb. ve znění pozdějších předpisů), například počítačového programu [§ 12 odst. 4 písm. c), § 15, § 49 odst. 3, § 71 odst. 2 písm. e), § 76 odst. 2 písm. c), § 80 odst. 2 písm. c</t>
  </si>
  <si>
    <t>Výdaje na nákup softwaru a jiných počítačových programů, jsou-li pořizovány jako nehmotný majetek v pořizovací ceně do 60 tisíc Kč v jednotlivém případě a technické zhodnocení počítačových programů v jakékoli pořizovací ceně, které nepřesahuje 60 tisíc Kč</t>
  </si>
  <si>
    <t>Vysoká škola báňská - Technická univerzita Ostrava, Ostrava-Poruba, 17. listopadu 15</t>
  </si>
  <si>
    <t>Moravskoslezské krajské sdružení ČSTV, Ostrava-Moravská Ostrava, Hornická 54</t>
  </si>
  <si>
    <t>HCB, Karviná-Nové Město, Cihelní 1652/51</t>
  </si>
  <si>
    <t>Krajská organizace SPMP ČR - Moravskoslezský kraj, Ostrava-Svinov, Elektrárenská 104</t>
  </si>
  <si>
    <t>SDRUŽENÍ SPORTOVNÍCH KLUBŮ VÍTKOVICE, Ostrava-Vítkovice, Závodní 1411</t>
  </si>
  <si>
    <t>Ostravské výstavy, a.s., Ostrava-Moravská Ostrava, Výstaviště Černá louka</t>
  </si>
  <si>
    <t>CENTRUM INDIVIDUÁLNÍCH SPORTŮ OSTRAVA, Ostrava-Přívoz, nám.Svatopluka Čecha 10</t>
  </si>
  <si>
    <t>Podpora mentálně postižených sportovců</t>
  </si>
  <si>
    <t>Podpora sportovní talentované mládeže</t>
  </si>
  <si>
    <t>Mistrovství světa v atletice mládeže do 17 let v Ostravě</t>
  </si>
  <si>
    <t>Prezentační akce Učeň - Středoškolák</t>
  </si>
  <si>
    <t>00635162</t>
  </si>
  <si>
    <t>Mětská nemocnice Ostrava, příspěvková organizace, se sídlem Nemocniční 20, 728 80 Ostrava</t>
  </si>
  <si>
    <t>Protialkoholní záchytná stanice</t>
  </si>
  <si>
    <t>nespecifikováno</t>
  </si>
  <si>
    <t>Český hydrometeorologický ústav, Praha 12 - Komořany, Na Šabatce 17</t>
  </si>
  <si>
    <t>Regionální rada regionu soudržnosti Moravskoslezsko, Ostrava-Moravská Ostrava, Varenská 51/2723</t>
  </si>
  <si>
    <t>75082616</t>
  </si>
  <si>
    <t>Dotace na činnost</t>
  </si>
  <si>
    <t>1022</t>
  </si>
  <si>
    <t>Organizace trhu s výrobky vzniklými zpracováním produktů rostlinné výroby</t>
  </si>
  <si>
    <t>1023</t>
  </si>
  <si>
    <t>Organizace trhu s produkty živočišné výroby</t>
  </si>
  <si>
    <t>1024</t>
  </si>
  <si>
    <t>Organizace trhu s výrobky vzniklými zpracováním produktů živočišné výroby</t>
  </si>
  <si>
    <t>1029</t>
  </si>
  <si>
    <t>Ostatní záležitosti regulace zemědělské produkce, organizace zemědělského trhu a poskytování podpor</t>
  </si>
  <si>
    <t>1031</t>
  </si>
  <si>
    <t>Pěstební činnost</t>
  </si>
  <si>
    <t>1032</t>
  </si>
  <si>
    <t>Podpora ostatních produkčních činností</t>
  </si>
  <si>
    <t>1036</t>
  </si>
  <si>
    <t>Správa v lesním hospodářství</t>
  </si>
  <si>
    <t>1037</t>
  </si>
  <si>
    <t>Celospolečenské funkce lesů</t>
  </si>
  <si>
    <t>1039</t>
  </si>
  <si>
    <t>Ostatní záležitosti lesního hospodářství</t>
  </si>
  <si>
    <t>1061</t>
  </si>
  <si>
    <t>Činnost ústředního orgánu státní správy v zemědělství</t>
  </si>
  <si>
    <t>1062</t>
  </si>
  <si>
    <t>Činnost ostatních orgánů státní správy v zemědělství</t>
  </si>
  <si>
    <t>1063</t>
  </si>
  <si>
    <t>Správa zemědělského majetku</t>
  </si>
  <si>
    <t>1069</t>
  </si>
  <si>
    <t>Ostatní správa v zemědělství</t>
  </si>
  <si>
    <t>1070</t>
  </si>
  <si>
    <t>Rybářství</t>
  </si>
  <si>
    <t>Patří sem i výdaje související s myslivostí, pokud by se vyskytly.</t>
  </si>
  <si>
    <t>1081</t>
  </si>
  <si>
    <t>Zemědělský výzkum a vývoj</t>
  </si>
  <si>
    <t>1082</t>
  </si>
  <si>
    <t>K.H.Borovského 2315</t>
  </si>
  <si>
    <t>Kopřivnice</t>
  </si>
  <si>
    <t>Husova 1302</t>
  </si>
  <si>
    <t>Divadelní 4</t>
  </si>
  <si>
    <t>Dvořákovy sady 2</t>
  </si>
  <si>
    <t>Hany Kvapilové 20</t>
  </si>
  <si>
    <t>Mírová 3</t>
  </si>
  <si>
    <t>Praskova 8</t>
  </si>
  <si>
    <t>Purkyňova 12</t>
  </si>
  <si>
    <t>Tyršova 34</t>
  </si>
  <si>
    <t>28. října 1598</t>
  </si>
  <si>
    <t>tř. T. G. Masaryka 451</t>
  </si>
  <si>
    <t>Palackého 123</t>
  </si>
  <si>
    <t>Revoluční 92</t>
  </si>
  <si>
    <t>Jiráskova 1a</t>
  </si>
  <si>
    <t>Kavalcova 1</t>
  </si>
  <si>
    <t>nám. J. Žižky 10</t>
  </si>
  <si>
    <t>Generála Píky 13 A</t>
  </si>
  <si>
    <t>Karviná - Hranice, Einsteinova 2849</t>
  </si>
  <si>
    <t>Základní škola speciální a Mateřská škola speciální, Nový Jičín, Komenského 64, příspěvková organizace</t>
  </si>
  <si>
    <t>Nový Jičín, Komenského 64</t>
  </si>
  <si>
    <t>Mateřská škola pro tělesně postižené, Opava, E. Krásnohorské 8, příspěvková organizace</t>
  </si>
  <si>
    <t>Opava, Elišky Krásnohorské 8</t>
  </si>
  <si>
    <t>Mateřská škola logopedická, Frýdek-Místek, 8. pěšího pluku 821, příspěvková organizace</t>
  </si>
  <si>
    <t>Frýdek-Místek, 8. pěšího pluku 821</t>
  </si>
  <si>
    <t>Základní škola a Mateřská škola, Ostrava-Poruba, Ukrajinská 19, příspěvková organizace</t>
  </si>
  <si>
    <t>Ostrava-Poruba, Ukrajinská 19</t>
  </si>
  <si>
    <t>64628159</t>
  </si>
  <si>
    <t>Ostrava-Poruba, Ukrajinská 20</t>
  </si>
  <si>
    <t>Ostrava-Poruba, Ukrajinská 21</t>
  </si>
  <si>
    <t>Základní škola, Ostrava-Zábřeh, Kpt. Vajdy 1a, příspěvková organizace</t>
  </si>
  <si>
    <t>Ostrava-Zábřeh, Kpt. Vajdy 1a</t>
  </si>
  <si>
    <t>Základní škola, Ostrava-Hrabůvka, U Haldy 66, příspěvková organizace</t>
  </si>
  <si>
    <t>Ostrava-Hrabůvka, U Haldy 66</t>
  </si>
  <si>
    <t>Základní škola, Ostrava-Přívoz, Ibsenova 36, příspěvková organizace</t>
  </si>
  <si>
    <t>Ostrava-Přívoz, Ibsenova 36</t>
  </si>
  <si>
    <t>64628213</t>
  </si>
  <si>
    <t>Základní škola, Ostrava-Mariánské Hory, Karasova 6, příspěvková organizace</t>
  </si>
  <si>
    <t>Ostrava-Mariánské Hory, Karasova 6</t>
  </si>
  <si>
    <t>Základní škola, Ostrava-Vítkovice, Halasova 30, příspěvková organizace</t>
  </si>
  <si>
    <t>Ostrava-Vítkovice, Halasova 30</t>
  </si>
  <si>
    <t>Základní škola, Ostrava-Poruba, Čkalovova 942, příspěvková organizace</t>
  </si>
  <si>
    <t>Ostrava-Poruba, Čkalovova 942</t>
  </si>
  <si>
    <t>Základní škola při zdravotnickém zařízení a Mateřská škola při zdravotnickém zařízení, Karviná-Lázně Darkov, příspěvková organizace</t>
  </si>
  <si>
    <t>Karviná-Lázně Darkov, Lázeňská 145</t>
  </si>
  <si>
    <t>00847895</t>
  </si>
  <si>
    <t>Základní škola, Havířov-Město, Mánesova 1, příspěvková organizace</t>
  </si>
  <si>
    <t>Havířov-Město, Mánesova 1</t>
  </si>
  <si>
    <t>Základní škola, Karviná-Fryštát, Vydmuchov 1835, příspěvková organizace</t>
  </si>
  <si>
    <t>Karviná-Fryštát, Vydmuchov 1835</t>
  </si>
  <si>
    <t>Záležitosti vodních toků a vodohospodářských děl jinde nezařazené</t>
  </si>
  <si>
    <t>Vodní díla v zemědělské krajině</t>
  </si>
  <si>
    <t>Protierozní ochrana</t>
  </si>
  <si>
    <t>Ostatní záležitosti vody v zemědělské krajině</t>
  </si>
  <si>
    <t>2361</t>
  </si>
  <si>
    <t>Činnosti ústředních orgánů státní správy ve vodním hospodářství</t>
  </si>
  <si>
    <t>Činnost ostatních orgánů státní správy ve vodním hospodářství</t>
  </si>
  <si>
    <t>2369</t>
  </si>
  <si>
    <t>Ostatní správa ve vodním hospodářství</t>
  </si>
  <si>
    <t>Vodohospodářský výzkum a vývoj</t>
  </si>
  <si>
    <t>2391</t>
  </si>
  <si>
    <t>Mezinárodní spolupráce v oblasti vodního hospodářství</t>
  </si>
  <si>
    <t>2411</t>
  </si>
  <si>
    <t>Záležitosti pošt</t>
  </si>
  <si>
    <t>2412</t>
  </si>
  <si>
    <t>Záležitosti telekomunikací</t>
  </si>
  <si>
    <t>2413</t>
  </si>
  <si>
    <t>Záležitosti radiokomunikací</t>
  </si>
  <si>
    <t>2419</t>
  </si>
  <si>
    <t>Ostatní záležitosti spojů</t>
  </si>
  <si>
    <t>2461</t>
  </si>
  <si>
    <t>Činnosti ústředních orgánů státní správy ve spojích</t>
  </si>
  <si>
    <t>2462</t>
  </si>
  <si>
    <t>Činnost ostatních orgánů státní správy ve spojích</t>
  </si>
  <si>
    <t>2469</t>
  </si>
  <si>
    <t>Ostatní správa ve spojích</t>
  </si>
  <si>
    <t>2480</t>
  </si>
  <si>
    <t>Výzkum a vývoj ve spojích</t>
  </si>
  <si>
    <t>2491</t>
  </si>
  <si>
    <t>Mezinárodní spolupráce ve spojích</t>
  </si>
  <si>
    <t>2499</t>
  </si>
  <si>
    <t>Podpora podnikání</t>
  </si>
  <si>
    <t>2521</t>
  </si>
  <si>
    <t>Bezpečnost práce</t>
  </si>
  <si>
    <t>Všeobecné pracovní záležitosti jinde nezařazené</t>
  </si>
  <si>
    <t>2531</t>
  </si>
  <si>
    <t>Centrální banka a měna</t>
  </si>
  <si>
    <t>Všeobecné finanční záležitosti jinde nezařazené</t>
  </si>
  <si>
    <t>2541</t>
  </si>
  <si>
    <t>Geologie</t>
  </si>
  <si>
    <t>2542</t>
  </si>
  <si>
    <t>Meteorologie</t>
  </si>
  <si>
    <t>2549</t>
  </si>
  <si>
    <t>Všeobecné hospodářské služby jinde nezařazené</t>
  </si>
  <si>
    <t>2561</t>
  </si>
  <si>
    <t>Činnost ústředních orgánů státní správy v oblasti hospodářství</t>
  </si>
  <si>
    <t>2562</t>
  </si>
  <si>
    <t>Činnost ostatních orgánů a organizací v oblasti normalizace, standardizace a metrologie</t>
  </si>
  <si>
    <t>Činnost ostatních orgánů státní správy v zeměměřictví a katastru</t>
  </si>
  <si>
    <t>2564</t>
  </si>
  <si>
    <t>Platby daní a poplatků, jestliže jejich příjemcem jsou kraje, obce nebo státní fondy.</t>
  </si>
  <si>
    <t>5366</t>
  </si>
  <si>
    <t>Výdaje z finančního vypořádání minulých let mezi krajem a obcemi</t>
  </si>
  <si>
    <t>Zahrnuje výdaje z finančního vypořádání minulých let hrazené obcemi krajům nebo naopak výdaje krajů hrazené obcím z titulu finančního vypořádání minulých let (např. doplatky dotací na sociální dávky).</t>
  </si>
  <si>
    <t>5367</t>
  </si>
  <si>
    <t>Výdaje z finančního vypořádání minulých let mezi obcemi</t>
  </si>
  <si>
    <t>Zahrnuje vzájemné vypořádací vztahy k dotacím mezi obcemi. Při vypořádání přes hranice okresu se zároveň použije záznamová jednotka 026 a přes hranice kraje 035.</t>
  </si>
  <si>
    <t>5368</t>
  </si>
  <si>
    <t xml:space="preserve">Výdaje z finančního vypořádání minulých let mezi regionální radou a kraji, obcemia dobrovolnými svazky obcí
</t>
  </si>
  <si>
    <t>Výdaje z finančního vypořádání mezi na jedné straně regionální radou a na druhé krajem, obcemi a dobrovolnými svazky obcí. . Pokud by došlo k vypořádání přes hranice kraje, použije se záznamová jednotka 035.</t>
  </si>
  <si>
    <t>5410</t>
  </si>
  <si>
    <t>Sociální dávky</t>
  </si>
  <si>
    <t>5422</t>
  </si>
  <si>
    <t>Náhrady povahy rehabilitací</t>
  </si>
  <si>
    <t>5424</t>
  </si>
  <si>
    <t>Náhrady mezd v době nemoci</t>
  </si>
  <si>
    <t>Ostatní správa ve zdravotnictví jinde nezařazená</t>
  </si>
  <si>
    <t>3581</t>
  </si>
  <si>
    <t>Organizace výzkumu a střediska vědeckých informací</t>
  </si>
  <si>
    <t>Ostatní výzkum a vývoj ve zdravotnictví</t>
  </si>
  <si>
    <t>3591</t>
  </si>
  <si>
    <t>Mezinárodní spolupráce ve zdravotnictví</t>
  </si>
  <si>
    <t>Další vzdělávání pracovníků ve zdravotnictví</t>
  </si>
  <si>
    <t>3599</t>
  </si>
  <si>
    <t>Ostatní činnost ve zdravotnictví</t>
  </si>
  <si>
    <t>Podpora individuální bytové výstavby</t>
  </si>
  <si>
    <t>3612</t>
  </si>
  <si>
    <t>Bytové hospodářství</t>
  </si>
  <si>
    <t>Výdaje na poskytování bydlení, podpora ze strany státu obcím na výstavbu bytů, získávání pozemků pro bytovou výstavbu.</t>
  </si>
  <si>
    <t>Nebytové hospodářství</t>
  </si>
  <si>
    <t>3614</t>
  </si>
  <si>
    <t>Bytové služby pro vlastní zaměstnance</t>
  </si>
  <si>
    <t>Ostrava - Slezská Ostrava, Na Vizině 28</t>
  </si>
  <si>
    <t>Střední škola prof. Zdeňka Matějčka, Ostrava-Poruba, 17. listopadu 1123, příspěvková organizace</t>
  </si>
  <si>
    <t>Ostrava-Poruba, 17. listopadu 1123</t>
  </si>
  <si>
    <t>Mateřská škola pro zrakově postižené, Havířov-Město, Mozartova 2, příspěvková organizace</t>
  </si>
  <si>
    <t>Havířov, Mozartova 2</t>
  </si>
  <si>
    <t>Mateřská škola logopedická, Karviná-Hranice, Einsteinova 2849, příspěvková organizace</t>
  </si>
  <si>
    <t>Na tuto položku zařazuje organizace peněžní prostředky, které vydává svým zaměstnancům jako náhrady mezd v prvních dvou týdnech nemoci podle § 192 až 194 zákona č. 262/2006 Sb., zákoníku práce. Patří sem i stejná plnění podle jiných zákonů, například podl</t>
  </si>
  <si>
    <t>5429</t>
  </si>
  <si>
    <t>Ostatní náhrady placené obyvatelstvu</t>
  </si>
  <si>
    <t>5491</t>
  </si>
  <si>
    <t>Stipendia žákům, studentům a doktorandům</t>
  </si>
  <si>
    <t>5492</t>
  </si>
  <si>
    <t>Dary obyvatelstvu</t>
  </si>
  <si>
    <t>peněžité dary poskytované obyvatelstvu</t>
  </si>
  <si>
    <t>5493</t>
  </si>
  <si>
    <t>Účelové neinvestiční transfery nepodnikajícím fyzickým osobám</t>
  </si>
  <si>
    <t xml:space="preserve">Neinvestiční půjčené prostředky finančním a podobným institucím ve vlastnictví státu
</t>
  </si>
  <si>
    <t>Neinvestiční půjčené prostředky akciovým společnostem, které jsou bankami nebo vykonávají obdobnou činnost jako banky a které jsou převážně vlastněny státem, a institucím zřízeným zákonem, které vykonávají obdobnou činnost jako banky a hospodaří s majetke</t>
  </si>
  <si>
    <t>5615</t>
  </si>
  <si>
    <t xml:space="preserve">Neinvestiční půjčené prostředky vybraným podnikatelským subjektům ve vlastnictví státu
</t>
  </si>
  <si>
    <t>Neinvestiční půjčené prostředky Podpůrnému a garančnímu rolnickému a lesnickému fondu, České konsolidační agentuře (zákon č. 239/2001 Sb. ve znění pozdějších předpisů), jejím dceřiným společnostem, Správě železniční dopravní cesty, České inkasní, Vinařské</t>
  </si>
  <si>
    <t>5643</t>
  </si>
  <si>
    <t>Neinvestiční půjčené prostředky regionálním radám</t>
  </si>
  <si>
    <t>Neinvestiční návratné transfery subjektům zřízeným a fungujícím podle § 15 až 17 zákona č. 248/2000 Sb., o podpoře regionálního rozvoje, ve znění zákona č. 138/2006 Sb.</t>
  </si>
  <si>
    <t>5651</t>
  </si>
  <si>
    <t>Neinvestiční půjčené prostředky zřízeným příspěvkovým organizacím</t>
  </si>
  <si>
    <t>půjčky a návratné finanční výpomoci poskytnuté příspěvkovým organizacím, u kterých                          je kraj zřizovatelem</t>
  </si>
  <si>
    <t>5901</t>
  </si>
  <si>
    <t>Nespecifikované rezervy</t>
  </si>
  <si>
    <t>odvětvové rezervy pro řešení nečekaných a nepředvídaných situací</t>
  </si>
  <si>
    <t>5909</t>
  </si>
  <si>
    <t>Ostatní neinvestiční výdaje jinde nezařazené</t>
  </si>
  <si>
    <t>Patří sem i výdaje představující krádež a výdaje k úhradě ukradených peněz nebo přijatých falešných bankovek (například když se z pokladny organizační složky státu ztratí hotovost přijatá jako příjmy nebo když se zjistí, že taková hotovost je falešná, pře</t>
  </si>
  <si>
    <t>6111</t>
  </si>
  <si>
    <t>Programové vybavení</t>
  </si>
  <si>
    <t>pořízení programového vybavení (nad 60 tis. Kč a doba použitelnosti minimálně jeden rok)</t>
  </si>
  <si>
    <t>6119</t>
  </si>
  <si>
    <t>Ostatní nákup dlouhodobého nehmotného majetku</t>
  </si>
  <si>
    <t>6121</t>
  </si>
  <si>
    <t>Základní škola, Dětský domov, Školní družina a Školní jídelna, Fulnek, Sborová 81, příspěvková organizace</t>
  </si>
  <si>
    <t>Fulnek, Sborová 81</t>
  </si>
  <si>
    <t>Základní škola, Kopřivnice, Štramberská 189, příspěvková organizace</t>
  </si>
  <si>
    <t>Kopřivnice, Štramberská 189</t>
  </si>
  <si>
    <t>Základní škola, Příbor, Dukelská 1346, příspěvková organizace</t>
  </si>
  <si>
    <t>Příbor, Dukelská 1346</t>
  </si>
  <si>
    <t>Základní škola, Studénka, Tovární 386, příspěvková organizace</t>
  </si>
  <si>
    <t>Studénka, Tovární 386</t>
  </si>
  <si>
    <t>Základní škola, Opava, Havlíčkova 1, příspěvková organizace</t>
  </si>
  <si>
    <t>Opava, Havlíčkova 1</t>
  </si>
  <si>
    <t>Základní škola při zdravotnickém zařízení a Mateřská škola při zdravotnickém zařízení, Opava, Olomoucká 88, příspěvková organizace</t>
  </si>
  <si>
    <t>Opava, Olomoucká 88</t>
  </si>
  <si>
    <t>Základní škola, Hlučín, Gen. Svobody 8, příspěvková organizace</t>
  </si>
  <si>
    <t>Hlučín, Gen. Svobody 8</t>
  </si>
  <si>
    <t>Základní škola, Opava, Dvořákovy sady 4, příspěvková organizace</t>
  </si>
  <si>
    <t>Opava, Dvořákovy sady 4</t>
  </si>
  <si>
    <t>Základní škola, Opava, Slezského odboje 5, příspěvková organizace</t>
  </si>
  <si>
    <t>Opava, Slezského odboje 5</t>
  </si>
  <si>
    <t>Dětský domov a Školní jídelna, Radkov-Dubová 141, příspěvková organizace</t>
  </si>
  <si>
    <t>Radkov - Dubová 141</t>
  </si>
  <si>
    <t>Základní škola, Střední škola, Dětský domov, Školní jídelna a Internát, Velké Heraltice, Opavská 1, příspěvková organizace</t>
  </si>
  <si>
    <t>Velké Heraltice, Opavská 1</t>
  </si>
  <si>
    <t>Základní škola, Vítkov, nám. J. Zajíce č. 1, příspěvková organizace</t>
  </si>
  <si>
    <t>Příjmy pojistného, které platí do státního rozpočtu zaměstnavatelé podle zákona č. 266/2006 Sb., o úrazovém pojištění zaměstnanců.</t>
  </si>
  <si>
    <t>1642</t>
  </si>
  <si>
    <t>Přirážky k pojistnému</t>
  </si>
  <si>
    <t>Přirážky k pojistnému na úrazové pojištění podle § 44 zákona č. 266/2006 Sb., o úrazovém pojištění zaměstnanců.</t>
  </si>
  <si>
    <t>1643</t>
  </si>
  <si>
    <t>Příslušenství pojistného</t>
  </si>
  <si>
    <t>Pokuty a regresní náhrady podle § 58 až 61 zákona č. 266/2006 Sb., o úrazovém pojištění zaměstnanců.</t>
  </si>
  <si>
    <t>1705</t>
  </si>
  <si>
    <t>Podíl na dávkách z cukru</t>
  </si>
  <si>
    <t>PETARDA PRODUCTION a.s., Ostrava-Slezská Ostrava, Olbrachtova 29/961</t>
  </si>
  <si>
    <t>VITA - občanské sdružení, Ostrava-Moravská Ostrava, Gen. Janouška 4</t>
  </si>
  <si>
    <t>47673168</t>
  </si>
  <si>
    <t>70890021</t>
  </si>
  <si>
    <t>25850741</t>
  </si>
  <si>
    <t>Regionální agrární komora Ostravsko, Opava, Horní náměstí 2</t>
  </si>
  <si>
    <t>Povodí Odry, státní podnik, Ostrava-Moravská Ostrava, Varenská 49</t>
  </si>
  <si>
    <t xml:space="preserve">Agentura pro regionální rozvoj, a.s., Ostrava-Moravská Ostrava, Na Jízdárně 7/124 </t>
  </si>
  <si>
    <t>Rozpočet 2007</t>
  </si>
  <si>
    <t>Přijaté dotace v rámci SDV</t>
  </si>
  <si>
    <t>Přijaté dotace  na akce spolufinancované z EU a EHP</t>
  </si>
  <si>
    <t>Přijaté dotace na akci SPZ Nošovice</t>
  </si>
  <si>
    <t>Průmyslová zóna Nošovice</t>
  </si>
  <si>
    <t>Vítkov, nám. J. Zajíce č. 1</t>
  </si>
  <si>
    <t>Střední škola a Základní škola, Frýdek-Místek, Pionýrů 767, příspěvková organizace</t>
  </si>
  <si>
    <t>Frýdek-Místek, Pionýrů 767</t>
  </si>
  <si>
    <t>Základní škola a Mateřská škola, Frýdlant nad Ostravicí, Náměstí 7, příspěvková organizace</t>
  </si>
  <si>
    <t>Zahrnuje vzájemné vypořádací vztahy k dotacím mezi obcemi. Při vypořádání přes hranice okresu se zároveň použije záznamová jednotka 024 a přes hranice kraje 028.</t>
  </si>
  <si>
    <t>2227</t>
  </si>
  <si>
    <t>Příjmy z finančního vypořádání minulých let mezi regionální radou a kraji, obcemi a dobrovolnými svazky obcí</t>
  </si>
  <si>
    <t>zahrnuje identifikované, ale zcela nahodilé, netypické příjmy, které nelze zařadit na jinou druhovou položku (např. propadlé jistiny vložených vkladů při výběrových řízeních)</t>
  </si>
  <si>
    <t>2342</t>
  </si>
  <si>
    <t>poplatky za odběr podzemní vody podle zákona č. 254/2001 S., o vodách a o změně některých zákonů (vodní zákon)</t>
  </si>
  <si>
    <t>2343</t>
  </si>
  <si>
    <t>Příjmy z úhrad dobývacího prostoru a z vydobytých nerostů.</t>
  </si>
  <si>
    <t>6415</t>
  </si>
  <si>
    <t xml:space="preserve">Investiční půjčené prostředky vybraným podnikatelským subjektům ve vlastnictví státu
</t>
  </si>
  <si>
    <t>Návratné investiční transfery Podpůrnému a garančnímu rolnickému a lesnickému fondu, České konsolidační agentuře (zákon č. 239/2001 Sb. ve znění pozdějších předpisů), jejím dceřiným společnostem, Správě železniční dopravní cesty, České inkasní, Vinařskému</t>
  </si>
  <si>
    <t>6443</t>
  </si>
  <si>
    <t>Investiční půjčené prostředky regionálním radám</t>
  </si>
  <si>
    <t>Činnost Generálního ředitelství Vězeňské služby a věznic</t>
  </si>
  <si>
    <t>5442</t>
  </si>
  <si>
    <t>Ostatní správa ve vězeňství</t>
  </si>
  <si>
    <t>Ostatní záležitosti vězeňství</t>
  </si>
  <si>
    <t>5450</t>
  </si>
  <si>
    <t>Činnost probační a mediační služby</t>
  </si>
  <si>
    <t>Činnost ústředního orgánu státní správy v oblasti právní ochrany</t>
  </si>
  <si>
    <t>5462</t>
  </si>
  <si>
    <t>Činnost ostatních orgánů státní správy v oblasti právní ochrany</t>
  </si>
  <si>
    <t>Ostatní správa v oblasti právní ochrany</t>
  </si>
  <si>
    <t>5470</t>
  </si>
  <si>
    <t>Kancelář Veřejného ochránce práv</t>
  </si>
  <si>
    <t>5480</t>
  </si>
  <si>
    <t>Výzkum v oblasti právní ochrany</t>
  </si>
  <si>
    <t>Mezinárodní spolupráce v oblasti právní ochrany</t>
  </si>
  <si>
    <t>Ostatní záležitosti právní ochrany</t>
  </si>
  <si>
    <t>Požární ochrana - profesionální část</t>
  </si>
  <si>
    <t>5512</t>
  </si>
  <si>
    <t>Požární ochrana - dobrovolná část</t>
  </si>
  <si>
    <t>Vzdělávací a technická zařízení požární ochrany</t>
  </si>
  <si>
    <t>5519</t>
  </si>
  <si>
    <t>Ostatní záležitosti požární ochrany</t>
  </si>
  <si>
    <t>5521</t>
  </si>
  <si>
    <t>Operační a informační střediska integrovaného záchranného systému</t>
  </si>
  <si>
    <t>5522</t>
  </si>
  <si>
    <t>Ostatní činnosti v integrovaném záchranném systému</t>
  </si>
  <si>
    <t>Ostatní složky a činnosti integrovaného záchranného systému</t>
  </si>
  <si>
    <t>5561</t>
  </si>
  <si>
    <t xml:space="preserve">Dotace na podporu a rozvoj činnosti terénních středisek ekologické výchovy </t>
  </si>
  <si>
    <t>Finanční podíl na vytvoření funkčního a efektivního systému odděleného sběru využitelných složek komunálních a obalových odpadů.</t>
  </si>
  <si>
    <t>Dotace na zpracování dokumentu "Plán oblasti povodí" a spolufinancování pořízení projektové dokumentace protipovodňových opatření.</t>
  </si>
  <si>
    <t>Dotace na činnost Krajského informačního střediska pro rozvoj zemědělství a venkova Moravskoslezského kraje.</t>
  </si>
  <si>
    <t>činnost zastupitelstva kraje</t>
  </si>
  <si>
    <t>Šenov u Nového Jičína, Šenovská 574</t>
  </si>
  <si>
    <t>00577910</t>
  </si>
  <si>
    <t>Střední škola, Odry, příspěvková organizace</t>
  </si>
  <si>
    <t>peněžité dary dobrovolné a neopětované (nepatří zde dary od jiných veřejných rozpočtů nebo zahraničních státních organizací a mezinárodních institucí)</t>
  </si>
  <si>
    <t>3122</t>
  </si>
  <si>
    <t>Přijaté příspěvky na pořízení dlouhodobého majetku</t>
  </si>
  <si>
    <t>opětované příspěvky od fyzických a právnických osob na investiční účely</t>
  </si>
  <si>
    <t>3201</t>
  </si>
  <si>
    <t>Příjmy z prodeje akcií</t>
  </si>
  <si>
    <t>prodej akcií</t>
  </si>
  <si>
    <t>3202</t>
  </si>
  <si>
    <t>Příjmy z prodeje majetkových podílů</t>
  </si>
  <si>
    <t>prodej majetkových podílů</t>
  </si>
  <si>
    <t>4111</t>
  </si>
  <si>
    <t>Neinvestiční přijaté transfery z všeobecné pokladní správy státního rozpočtu</t>
  </si>
  <si>
    <t>4122</t>
  </si>
  <si>
    <t>Neinvestiční přijaté transfery od krajů</t>
  </si>
  <si>
    <t>dotace od jiných krajů (spoluúčast na studiích, projektech, apod.)</t>
  </si>
  <si>
    <t>4123</t>
  </si>
  <si>
    <t>Neinvestiční přijaté transfery od regionálních rad</t>
  </si>
  <si>
    <t>Neinvestiční přijaté dotace od subjektů zřízených a fungujících podle § 15 až 17 zákona č. 248/2000 Sb., o podpoře regionálního rozvoje, ve znění zákona č. 138/2006 Sb.</t>
  </si>
  <si>
    <t>4129</t>
  </si>
  <si>
    <t>Ostatní neinvestiční přijaté transfery od rozpočtů územní úrovně</t>
  </si>
  <si>
    <t>dotace od dobrovolných svazků obcí (spoluúčast a prezentace na mezinárodních konferencích, spoluúčast na studiích, projektech, apod.)</t>
  </si>
  <si>
    <t>4131</t>
  </si>
  <si>
    <t>Odvody školských právnických osob zřízených státem, kraji a obcemi</t>
  </si>
  <si>
    <t>Odvody školských právnických osob, tj. osob podle § 124 až 140 školského zákona (zákona č. 561/2004 Sb. ve znění pozdějších předpisů), zřízených Ministerstvem školství, mládeže a tělovýchovy, kraji, obcemi a dobrovolnými svazky obcí.</t>
  </si>
  <si>
    <t>2131</t>
  </si>
  <si>
    <t>Příjmy z pronájmu pozemků</t>
  </si>
  <si>
    <t>pronájem samostatných pozemků (bez budov)</t>
  </si>
  <si>
    <t>2132</t>
  </si>
  <si>
    <t>Příjmy z pronájmu ostatních nemovitostí a jejich částí</t>
  </si>
  <si>
    <t>příjmy z pronájmu ostatních nemovitostí (budov) a jejich částí ve vlastnictví kraje</t>
  </si>
  <si>
    <t>2133</t>
  </si>
  <si>
    <t>Příjmy z pronájmu movitých věcí</t>
  </si>
  <si>
    <t>příjmy z pronájmu movitého majetku</t>
  </si>
  <si>
    <t>2141</t>
  </si>
  <si>
    <t>Příjmy z úroků</t>
  </si>
  <si>
    <t>2142</t>
  </si>
  <si>
    <t>Příjmy z podílů na zisku a dividend</t>
  </si>
  <si>
    <t xml:space="preserve">podíly na zisku a dividendy od obchodních společností, u kterých je kraj majitelem obchodního podílu či akcií </t>
  </si>
  <si>
    <t>2143</t>
  </si>
  <si>
    <t>Realizované kurzové zisky</t>
  </si>
  <si>
    <t>4219</t>
  </si>
  <si>
    <t>Ostatní investiční přijaté transfery do veřejných rozpočtů ústřední úrovně</t>
  </si>
  <si>
    <t>3126</t>
  </si>
  <si>
    <t>3145</t>
  </si>
  <si>
    <t>Neinvestiční transfery přijaté z Pozemkového fondu a z bankovního účtu, který je nástupnickým peněžním fondem Fondu národního majetku podle § 4 zákona o zrušení Fondu národního majetku (zákona č. 178/2005 Sb.).</t>
  </si>
  <si>
    <t>4116</t>
  </si>
  <si>
    <t>Ostatní neinvestiční přijaté transfery ze státního rozpočtu</t>
  </si>
  <si>
    <t>4118</t>
  </si>
  <si>
    <t>Neinvestiční převody z Národního fondu</t>
  </si>
  <si>
    <t>neinvestiční dotace v rámci programů pomoci od Evropské unie PHARE, ISPA, SAPARD, dotace ze strukturálních fondů, fondu soudržnosti a kohezního fondu</t>
  </si>
  <si>
    <t>4121</t>
  </si>
  <si>
    <t>Neinvestiční přijaté transfery od obcí</t>
  </si>
  <si>
    <t>dotace od obcí (spoluúčast a prezentace na mezinárodních konferencích, spoluúčast                            na studiích, projektech, apod.)</t>
  </si>
  <si>
    <t>Krajské zařízení pro další vzdělávání pedagogických pracovníků a informační centrum, Nový Jičín, příspěvková organizace, Nový Jičín, Štefánikova 7</t>
  </si>
  <si>
    <t>Podpora jazykového vzdělávání</t>
  </si>
  <si>
    <t>Podpora enviromentálního vzdělávání, výchovy a osvěty</t>
  </si>
  <si>
    <t>dotace přijaté od orgánů státní správy (ministerstvo zemědělství, kultury, životního prostředí, …), investiční dotace v rámci informačního systému programového financování (ISPROFIN)</t>
  </si>
  <si>
    <t>4218</t>
  </si>
  <si>
    <t>Investiční převody z Národního fondu</t>
  </si>
  <si>
    <t>investiční dotace v rámci programů pomoci od Evropské unie PHARE, ISPA, SAPARD, dotace ze strukturálních fondů, fondu soudržnosti a kohezního fondu</t>
  </si>
  <si>
    <t>4223</t>
  </si>
  <si>
    <t>Investiční přijaté tranfery od regionálních rad</t>
  </si>
  <si>
    <t>Investiční přijaté dotace od subjektů zřízených a fungujících podle § 15 až 17 zákona č. 248/2000 Sb., o podpoře regionálního rozvoje, ve znění zákona č. 138/2006 Sb.</t>
  </si>
  <si>
    <t>5011</t>
  </si>
  <si>
    <t>62330292</t>
  </si>
  <si>
    <t>47813091</t>
  </si>
  <si>
    <t>Speciální základní školy</t>
  </si>
  <si>
    <t>Účelová dotace</t>
  </si>
  <si>
    <t>00576310</t>
  </si>
  <si>
    <t xml:space="preserve">Sdružení pro rozvoj Moravskoslezského kraje, Výstavní 8, 709 00 Ostrava - Mariánské Hory, </t>
  </si>
  <si>
    <t>00565555</t>
  </si>
  <si>
    <t xml:space="preserve">Ústřední automotoklub České republiky, občanské sdružení  se sídlem Na Strži 1837/9, Praha 4, 140 02 </t>
  </si>
  <si>
    <t>26827719</t>
  </si>
  <si>
    <t xml:space="preserve">Letiště Ostrava a.s., Letiště Mošnov č.p. 401, 742 51 </t>
  </si>
  <si>
    <t>odvětví dopravy</t>
  </si>
  <si>
    <t>Beethovenův Hradec</t>
  </si>
  <si>
    <t>Janáčkův Máj</t>
  </si>
  <si>
    <t>00296538</t>
  </si>
  <si>
    <t>00300080</t>
  </si>
  <si>
    <t>00300535</t>
  </si>
  <si>
    <t>00300870</t>
  </si>
  <si>
    <t>odvětví kultury</t>
  </si>
  <si>
    <t>70640866</t>
  </si>
  <si>
    <t>JAGELLO 2000, Výstavní 8, Ostrava</t>
  </si>
  <si>
    <t xml:space="preserve">Úhrada realizace akce "DEN NATO v Ostravě" </t>
  </si>
  <si>
    <t>odvětví prezentace kraje</t>
  </si>
  <si>
    <t>Klub českých turistů oblast Moravskoslezská, Čs. legií 16, Ostrava</t>
  </si>
  <si>
    <t>odvětví regionálního rozvoje</t>
  </si>
  <si>
    <t>00300136</t>
  </si>
  <si>
    <t>Obec Hrabyně, Hrabyně 70</t>
  </si>
  <si>
    <t>Rehabilitační ústav Hrabyně - dofinancování pečovatelské služby</t>
  </si>
  <si>
    <t>odvětví sociálních služeb</t>
  </si>
  <si>
    <t>Oceňování nejúspěšnějších sportovců</t>
  </si>
  <si>
    <t>00534544</t>
  </si>
  <si>
    <t>Atletický mítink Zlatá tretra</t>
  </si>
  <si>
    <t>Házenkářský turnaj Karviná Handball Cup</t>
  </si>
  <si>
    <t>odvětví školství</t>
  </si>
  <si>
    <t>odvětví zdravotnictví</t>
  </si>
  <si>
    <t>00020699</t>
  </si>
  <si>
    <t>Provoz vybraných monitorovacích stanic</t>
  </si>
  <si>
    <t>odvětví životního prostředí</t>
  </si>
  <si>
    <t>70933146</t>
  </si>
  <si>
    <t>Asociace krajů České republiky, Zborovská 11, Praha 5</t>
  </si>
  <si>
    <t xml:space="preserve">Členský příspěvek </t>
  </si>
  <si>
    <t>Využívání a zneškodňování komunálních odpadů</t>
  </si>
  <si>
    <t>Využívání a zneškodňování ostatních odpadů</t>
  </si>
  <si>
    <t>3727</t>
  </si>
  <si>
    <t>Prevence vzniku odpadů</t>
  </si>
  <si>
    <t>Monitoring nakládání s odpady</t>
  </si>
  <si>
    <t>3729</t>
  </si>
  <si>
    <t>Ostatní nakládání s odpady</t>
  </si>
  <si>
    <t>Ochrana půdy a podzemní vody proti znečišťujícím infiltracím</t>
  </si>
  <si>
    <t>3732</t>
  </si>
  <si>
    <t>Dekontaminace půd a čištění spodní vody</t>
  </si>
  <si>
    <t>Monitoring půdy a podzemní vody</t>
  </si>
  <si>
    <t>3734</t>
  </si>
  <si>
    <t>Předcházení a sanace zasolení půd</t>
  </si>
  <si>
    <t>Ostatní ochrana půdy a spodní vody</t>
  </si>
  <si>
    <t>3741</t>
  </si>
  <si>
    <t>Ochrana druhů a stanovišť</t>
  </si>
  <si>
    <t>3742</t>
  </si>
  <si>
    <t>Chráněné části přírody</t>
  </si>
  <si>
    <t>3743</t>
  </si>
  <si>
    <t>Rekultivace půdy v důsledku těžební a důlní činnosti, po skládkách odpadů apod.</t>
  </si>
  <si>
    <t>Protierozní, protilavinová a protipožární ochrana</t>
  </si>
  <si>
    <t>3745</t>
  </si>
  <si>
    <t>Péče o vzhled obcí a veřejnou zeleň</t>
  </si>
  <si>
    <t>3749</t>
  </si>
  <si>
    <t>Ostatní činností k ochraně přírody a krajiny</t>
  </si>
  <si>
    <t>Stráž ochrany přírody. Výdaje na napravování následků vichřic, smrští a krupobití, které nepředstavuje opravy a neprobíhá v rámci krizového stavu, například výdaje na odstraňování bláta.</t>
  </si>
  <si>
    <t>3751</t>
  </si>
  <si>
    <t>Konstrukce a uplatnění protihlukových zařízení (protihlukové stěny a bariéry, okna, zapouzdření strojů apod.)</t>
  </si>
  <si>
    <t>Monitoring ke zjišťování úrovně hluku a vibrací</t>
  </si>
  <si>
    <t>3759</t>
  </si>
  <si>
    <t>Ostatní činnosti k omezení hluku a vibrací</t>
  </si>
  <si>
    <t>Činnost ústředního orgánů státní správy v ochraně životního prostředí</t>
  </si>
  <si>
    <t>3762</t>
  </si>
  <si>
    <t>3771</t>
  </si>
  <si>
    <t>Protiradonová opatření</t>
  </si>
  <si>
    <t>Přeprava a nakládání s vysoce radioaktivním odpadem</t>
  </si>
  <si>
    <t>3773</t>
  </si>
  <si>
    <t>Monitoring k zajišťování úrovně radioaktivním odpadem</t>
  </si>
  <si>
    <t>Ostatní činnosti k ochraně proti záření</t>
  </si>
  <si>
    <t>3780</t>
  </si>
  <si>
    <t>Výzkum životního prostředí</t>
  </si>
  <si>
    <t>Mezinárodní spolupráce v životním prostředí</t>
  </si>
  <si>
    <t>3792</t>
  </si>
  <si>
    <t>Ekologická výchova a osvěta</t>
  </si>
  <si>
    <t>Ekologie v dopravě</t>
  </si>
  <si>
    <t>3799</t>
  </si>
  <si>
    <t>Ostatní ekologické záležitosti</t>
  </si>
  <si>
    <t>Akademie věd České republiky</t>
  </si>
  <si>
    <t>3802</t>
  </si>
  <si>
    <t>Grantová agentura České republiky</t>
  </si>
  <si>
    <t>Činnost ústředního orgánu státní správy ve zdravotnictví</t>
  </si>
  <si>
    <t>3562</t>
  </si>
  <si>
    <t>Činnost ostatních orgánů státní správy ve zdravotnictví</t>
  </si>
  <si>
    <t>Nákup oděvů a obuvi charakteru ochranných pomůcek</t>
  </si>
  <si>
    <t>5133</t>
  </si>
  <si>
    <t>Léky a zdravotnický materiál</t>
  </si>
  <si>
    <t>Zahrnuje nákup léků pro specializovaná zdravotnická a veterinární zařízení včetně polních nemocnic a posádkových ošetřoven, zvláštních ordinací apod. Patří sem i nákup příručních lékárniček na pracovištích a jejich vybavení.</t>
  </si>
  <si>
    <t>5134</t>
  </si>
  <si>
    <t>Prádlo, oděv a obuv</t>
  </si>
  <si>
    <t>5136</t>
  </si>
  <si>
    <t>Knihy, učební pomůcky a tisk</t>
  </si>
  <si>
    <t>5137</t>
  </si>
  <si>
    <t>Drobný hmotný dlouhodobý majetek</t>
  </si>
  <si>
    <t>5139</t>
  </si>
  <si>
    <t>Nákup materiálu jinde nezařazený</t>
  </si>
  <si>
    <t>zhotovení razítek, klíčů, zrcadel, map (pokud nejsou zboží), vizitek a komplimentek, prezentačních předmětů (např. propisky, tašky, samolepky, peněženky, apod.), rámování obrazů (rám+obraz), dodání hlavičkového papíru, formulářů, datových nosičů (prázdné)</t>
  </si>
  <si>
    <t>5141</t>
  </si>
  <si>
    <t>Úroky vlastní</t>
  </si>
  <si>
    <t>5142</t>
  </si>
  <si>
    <t>Realizované kurzové ztráty</t>
  </si>
  <si>
    <t>5144</t>
  </si>
  <si>
    <t>Poplatky dluhové služby</t>
  </si>
  <si>
    <t>5145</t>
  </si>
  <si>
    <t>Finanční deriváty</t>
  </si>
  <si>
    <t>Na Mlýnici 36</t>
  </si>
  <si>
    <t xml:space="preserve">Hasičská 49 </t>
  </si>
  <si>
    <t>Opavská 1119</t>
  </si>
  <si>
    <t>U Studia 33</t>
  </si>
  <si>
    <t>Ostrava - Kunčice</t>
  </si>
  <si>
    <t>Vratimovská 681</t>
  </si>
  <si>
    <t>Krakovská 1095</t>
  </si>
  <si>
    <t>Moravská 2</t>
  </si>
  <si>
    <t xml:space="preserve">Na Jízdárně 30 </t>
  </si>
  <si>
    <t>Příčná 1108</t>
  </si>
  <si>
    <t>Tyršova 611/2</t>
  </si>
  <si>
    <t>Havířov - Šumbark</t>
  </si>
  <si>
    <t>Lidická 600</t>
  </si>
  <si>
    <t>Havířov - Prostřední  Suchá</t>
  </si>
  <si>
    <t>Kapitána Jasioka 50</t>
  </si>
  <si>
    <t>Sýkorova 1/613</t>
  </si>
  <si>
    <t>Frýdecká 32</t>
  </si>
  <si>
    <t>tř. Osvobození 60/1111</t>
  </si>
  <si>
    <t>Školní 2/601</t>
  </si>
  <si>
    <t xml:space="preserve">Křižíkova 1258 </t>
  </si>
  <si>
    <t>U Jezu 7</t>
  </si>
  <si>
    <t>1324</t>
  </si>
  <si>
    <t>Mariánská 252</t>
  </si>
  <si>
    <t>Klimkovice</t>
  </si>
  <si>
    <t>Komenského 112</t>
  </si>
  <si>
    <t>1328</t>
  </si>
  <si>
    <t>Šenov u Nového Jičína</t>
  </si>
  <si>
    <t>Šenovská 574</t>
  </si>
  <si>
    <t>Odry</t>
  </si>
  <si>
    <t>Sokolovská 1</t>
  </si>
  <si>
    <t>Sokolovská 45</t>
  </si>
  <si>
    <t xml:space="preserve">Boženy Němcové 22 </t>
  </si>
  <si>
    <t>Husova 6</t>
  </si>
  <si>
    <t>Kolofíkovo nábřeží 51</t>
  </si>
  <si>
    <t>Olomoucká 16</t>
  </si>
  <si>
    <t>ČSA 4a</t>
  </si>
  <si>
    <t>Lískovecká 2089</t>
  </si>
  <si>
    <t>Potoční 1094</t>
  </si>
  <si>
    <t>Pionýrů 2069</t>
  </si>
  <si>
    <t>tř. T.G.Masaryka 451</t>
  </si>
  <si>
    <t>Lánská 132</t>
  </si>
  <si>
    <t>Krnovská 9</t>
  </si>
  <si>
    <t>Opavská 49</t>
  </si>
  <si>
    <t>Soukenická 21</t>
  </si>
  <si>
    <t>Dukelská 5</t>
  </si>
  <si>
    <t>Město Albrechtice</t>
  </si>
  <si>
    <t>Nemocniční 11</t>
  </si>
  <si>
    <t>Julia Sedláka 16</t>
  </si>
  <si>
    <t>Na Hrázi 1449</t>
  </si>
  <si>
    <t>Jablunkov</t>
  </si>
  <si>
    <t>Školní 416</t>
  </si>
  <si>
    <t>00100331</t>
  </si>
  <si>
    <t xml:space="preserve">Bílá </t>
  </si>
  <si>
    <t>Bílá 144</t>
  </si>
  <si>
    <t>Liptaňské nám. 890</t>
  </si>
  <si>
    <t>Na Robinsonce 1646</t>
  </si>
  <si>
    <t>U Školky 1621</t>
  </si>
  <si>
    <t>Spartakovců 1153</t>
  </si>
  <si>
    <t>Ostrava-Slezská Ostrava</t>
  </si>
  <si>
    <t>Těšínská 98</t>
  </si>
  <si>
    <t>Na Vizině 28</t>
  </si>
  <si>
    <t>17. listopadu 1123</t>
  </si>
  <si>
    <t>Havířov</t>
  </si>
  <si>
    <t>Mozartova 2</t>
  </si>
  <si>
    <t>Einsteinova 2849</t>
  </si>
  <si>
    <t>Komenského 64</t>
  </si>
  <si>
    <t>Elišky Krásnohorské 8</t>
  </si>
  <si>
    <t>8. pěšího pluku 821</t>
  </si>
  <si>
    <t>Ukrajinská 19</t>
  </si>
  <si>
    <t>Kpt. Vajdy 1a</t>
  </si>
  <si>
    <t>U Haldy 66</t>
  </si>
  <si>
    <t>Ostrava - Přívoz</t>
  </si>
  <si>
    <t>Ibsenova 36</t>
  </si>
  <si>
    <t>Karasova 6</t>
  </si>
  <si>
    <t>Halasova 30</t>
  </si>
  <si>
    <t>Čkalovova 942</t>
  </si>
  <si>
    <t>Karviná - Lázně Darkov</t>
  </si>
  <si>
    <t>Lázeňská 145</t>
  </si>
  <si>
    <t>Pražská 3</t>
  </si>
  <si>
    <t>Mánesova 1</t>
  </si>
  <si>
    <t>Karviná - Fryštát</t>
  </si>
  <si>
    <t>Vydmuchov 1835</t>
  </si>
  <si>
    <t>Komenského 614</t>
  </si>
  <si>
    <t>Polní 963</t>
  </si>
  <si>
    <t>Dlouhá 54</t>
  </si>
  <si>
    <t>Hýlov 24</t>
  </si>
  <si>
    <t>Wolkerova 911</t>
  </si>
  <si>
    <t>Tyršova 1053</t>
  </si>
  <si>
    <t>Fulnek</t>
  </si>
  <si>
    <t>Sborová 81</t>
  </si>
  <si>
    <t>Štramberská 189</t>
  </si>
  <si>
    <t xml:space="preserve">Dům dětí a mládeže, Bruntál, příspěvková organizace
</t>
  </si>
  <si>
    <t>Pod lipami 2</t>
  </si>
  <si>
    <t>Kpt. Vajdy 1</t>
  </si>
  <si>
    <t>00098779</t>
  </si>
  <si>
    <t>Ostrava - Nová Ves</t>
  </si>
  <si>
    <t>U Hrůbků 115</t>
  </si>
  <si>
    <t>65497902</t>
  </si>
  <si>
    <t>Fráni Šrámka 3</t>
  </si>
  <si>
    <t>Na Jízdárně 4</t>
  </si>
  <si>
    <t>Nejedlého 591</t>
  </si>
  <si>
    <t>Žižkova 3</t>
  </si>
  <si>
    <t>62330403</t>
  </si>
  <si>
    <t>Štefánikova 7</t>
  </si>
  <si>
    <t>Englišova 526</t>
  </si>
  <si>
    <t>Rybí trh 7-8</t>
  </si>
  <si>
    <t>47813369</t>
  </si>
  <si>
    <t xml:space="preserve">Palackého 123 </t>
  </si>
  <si>
    <t>Palackého 130</t>
  </si>
  <si>
    <t>Bukovanského 25</t>
  </si>
  <si>
    <t>Ostrava - Hrabová</t>
  </si>
  <si>
    <t>Reymontova 2a</t>
  </si>
  <si>
    <t>Čelakovského 1</t>
  </si>
  <si>
    <t>Vydmuchov 10</t>
  </si>
  <si>
    <t>Revoluční 56</t>
  </si>
  <si>
    <t>Masarykova 607</t>
  </si>
  <si>
    <t>Budišov nad Budišovkou</t>
  </si>
  <si>
    <t>ČSA 718</t>
  </si>
  <si>
    <t>Rybí trh 14</t>
  </si>
  <si>
    <t>Na Hrázi 2126</t>
  </si>
  <si>
    <t>Bruzovská 328</t>
  </si>
  <si>
    <t>Horní Benešov</t>
  </si>
  <si>
    <t>Svobody 428</t>
  </si>
  <si>
    <t>71199691</t>
  </si>
  <si>
    <t>Žižkova 134</t>
  </si>
  <si>
    <t>Moravskoslezská vědecká knihovna v Ostravě, příspěvková organizace</t>
  </si>
  <si>
    <t>Prokešovo nám. 9</t>
  </si>
  <si>
    <t>Galerie výtvarného umění v Ostravě, příspěvková organizace</t>
  </si>
  <si>
    <t>Jurečkova 9</t>
  </si>
  <si>
    <t>Těšínské divadlo Český Těšín, příspěvková organizace</t>
  </si>
  <si>
    <t>Ostravská 67</t>
  </si>
  <si>
    <t>Muzeum Těšínska, příspěvková organizace</t>
  </si>
  <si>
    <t>Hlavní třída 15</t>
  </si>
  <si>
    <t>Muzeum Beskyd Frýdek-Místek, příspěvková organizace</t>
  </si>
  <si>
    <t>Hluboká 66</t>
  </si>
  <si>
    <t>Muzeum v Bruntále, příspěvková organizace</t>
  </si>
  <si>
    <t>Zámecké náměstí 7</t>
  </si>
  <si>
    <t>Muzeum Novojičínska, příspěvková organizace</t>
  </si>
  <si>
    <t>28. října 12</t>
  </si>
  <si>
    <t>00844641</t>
  </si>
  <si>
    <t>Dukelská 1346</t>
  </si>
  <si>
    <t>Studénka</t>
  </si>
  <si>
    <t>Tovární 386</t>
  </si>
  <si>
    <t>Havlíčkova 1</t>
  </si>
  <si>
    <t>Olomoucká 88</t>
  </si>
  <si>
    <t>Gen. Svobody 8</t>
  </si>
  <si>
    <t>Dvořákovy sady 4</t>
  </si>
  <si>
    <t>Velké Heraltice</t>
  </si>
  <si>
    <t>Opavská 1</t>
  </si>
  <si>
    <t>nám. J. Zajíce č. 1</t>
  </si>
  <si>
    <t>Pionýrů 767</t>
  </si>
  <si>
    <t>Náměstí 7</t>
  </si>
  <si>
    <t>Jablunkovská 241</t>
  </si>
  <si>
    <t>Domov důchodců Odry, příspěvková organizace</t>
  </si>
  <si>
    <t>Hranická 56</t>
  </si>
  <si>
    <t>Domov důchodců Frenštát pod Radhoštěm, příspěvková organizace</t>
  </si>
  <si>
    <t>Za střelnicí 1568</t>
  </si>
  <si>
    <t>Domov důchodců Nový Jičín, Hřbitovní, příspěvková organizace</t>
  </si>
  <si>
    <t>Hřbitovní 41</t>
  </si>
  <si>
    <t>Domov důchodců Nový Jičín, Bezručova, příspěvková organizace</t>
  </si>
  <si>
    <t>Bezručova 20</t>
  </si>
  <si>
    <t>Domov důchodců Opava, příspěvková organizace</t>
  </si>
  <si>
    <t>Rybářská 27</t>
  </si>
  <si>
    <t>Ústav sociální péče pro muže s mentálním postižením Dolní Životice, příspěvková organizace</t>
  </si>
  <si>
    <t>Dolní Životice</t>
  </si>
  <si>
    <t>Zámecká 1</t>
  </si>
  <si>
    <t>Ústav sociální péče pro mládež Hlučín, příspěvková organizace</t>
  </si>
  <si>
    <t>Celní 3</t>
  </si>
  <si>
    <t>Ústav sociální péče pro mládež s mentálním postižením Opava, příspěvková organizace</t>
  </si>
  <si>
    <t>Mánesova 7</t>
  </si>
  <si>
    <t>Ústav sociální péče pro mládež s mentálním postižením - Marianum, příspěvková organizace</t>
  </si>
  <si>
    <t>Rooseveltova 47</t>
  </si>
  <si>
    <t>71196978</t>
  </si>
  <si>
    <t>Háj ve Slezsku - Smolkov</t>
  </si>
  <si>
    <t>Poddubí 1</t>
  </si>
  <si>
    <t>Kyjovice 1</t>
  </si>
  <si>
    <t>Domov důchodců Vítkov, příspěvková organizace</t>
  </si>
  <si>
    <t>Lidická 611</t>
  </si>
  <si>
    <t>Domov důchodců Budišov nad Budišovkou, příspěvková organizace</t>
  </si>
  <si>
    <t>Dukelská 650</t>
  </si>
  <si>
    <t>Domov důchodců Hlučín, příspěvková organizace</t>
  </si>
  <si>
    <t>Dlouhoveská 91</t>
  </si>
  <si>
    <t>71196943</t>
  </si>
  <si>
    <t>Opava 5</t>
  </si>
  <si>
    <t>Rolnická 29</t>
  </si>
  <si>
    <t>Správa silnic Moravskoslezského kraje, příspěvková organizace</t>
  </si>
  <si>
    <t>Úprkova 1</t>
  </si>
  <si>
    <r>
      <t>Střední zahradnická škola, Ostrava, příspěvková organizace</t>
    </r>
    <r>
      <rPr>
        <sz val="11"/>
        <rFont val="Times New Roman CE"/>
        <family val="1"/>
      </rPr>
      <t xml:space="preserve"> - k 1.4.2006 sloučena s ORG 1805</t>
    </r>
  </si>
  <si>
    <r>
      <t>Střední škola lesnická, Bílá, příspěvková organizace</t>
    </r>
    <r>
      <rPr>
        <sz val="11"/>
        <rFont val="Times New Roman CE"/>
        <family val="1"/>
      </rPr>
      <t xml:space="preserve"> - k 1.9.2006 sloučena s ORG 1350</t>
    </r>
  </si>
  <si>
    <r>
      <t>Základní škola, Český Těšín, Pražská 3, příspěvková organizace</t>
    </r>
    <r>
      <rPr>
        <sz val="11"/>
        <rFont val="Times New Roman CE"/>
        <family val="1"/>
      </rPr>
      <t xml:space="preserve"> - zrušena k 31.8.2006</t>
    </r>
  </si>
  <si>
    <r>
      <t>Středisko volného času Korunka, Ostrava-Mariánské Hory, příspěvková organizace</t>
    </r>
    <r>
      <rPr>
        <sz val="11"/>
        <rFont val="Times New Roman CE"/>
        <family val="1"/>
      </rPr>
      <t xml:space="preserve"> - zrušena k 31.7.2006</t>
    </r>
  </si>
  <si>
    <r>
      <t>Dům dětí a mládeže, Ostrava - Poruba,  příspěvková organizace</t>
    </r>
    <r>
      <rPr>
        <sz val="11"/>
        <rFont val="Times New Roman CE"/>
        <family val="1"/>
      </rPr>
      <t xml:space="preserve"> - zrušena k 31.7.2006</t>
    </r>
  </si>
  <si>
    <r>
      <t>Dům dětí a mládeže, Ostrava-Moravská Ostrava, Ostrčilova 19, příspěvková organizace</t>
    </r>
    <r>
      <rPr>
        <sz val="11"/>
        <rFont val="Times New Roman CE"/>
        <family val="1"/>
      </rPr>
      <t xml:space="preserve"> - zrušena k 31.7.2006</t>
    </r>
  </si>
  <si>
    <r>
      <t>Středisko volného času, Ostrava-Zábřeh, příspěvková organizace</t>
    </r>
    <r>
      <rPr>
        <sz val="11"/>
        <rFont val="Times New Roman CE"/>
        <family val="1"/>
      </rPr>
      <t xml:space="preserve"> - zrušena k 31.7.2006</t>
    </r>
  </si>
  <si>
    <t>4329</t>
  </si>
  <si>
    <t>Ostatní sociální péče a pomoc dětem a mládeži</t>
  </si>
  <si>
    <t>4332</t>
  </si>
  <si>
    <t>Zařízení pro výkon pěstounské péče</t>
  </si>
  <si>
    <t>Zařízení obcí a krajů pro výkon pěstounské péče podle § 39 odst. 1 písm. e) a § 44 až 47 zákona o sociálně právní ochraně dětí (zákon č. 359/1999 Sb. ve znění pozdějších předpisů).</t>
  </si>
  <si>
    <t>Domovy - penzióny pro matky s dětmi</t>
  </si>
  <si>
    <t>4334</t>
  </si>
  <si>
    <t>Pečovatelská služba pro rodinu a děti</t>
  </si>
  <si>
    <t>4339</t>
  </si>
  <si>
    <t>Ostatní sociální péče a pomoc rodině a manželství</t>
  </si>
  <si>
    <t>4341</t>
  </si>
  <si>
    <t>Sociální pomoc osobám v hmotné nouzi a občanům sociálně nepřizpůsobivým</t>
  </si>
  <si>
    <t>Sociální péče a pomoc přistěhovalcům a vybraným etnikům</t>
  </si>
  <si>
    <t>4343</t>
  </si>
  <si>
    <t>Sociální pomoc osobám v souvislosti s živelní pohromou nebo požárem</t>
  </si>
  <si>
    <t>Sociální rehabilitace</t>
  </si>
  <si>
    <t>Zahrnuje činnosti v rámci sociální rehabilitace poskytované formou terénních nebo ambulantních služeb mimo pobytových služeb v rámci sociálně rehabilitačních center.</t>
  </si>
  <si>
    <t>4345</t>
  </si>
  <si>
    <t>Centra sociálně rehabilitačních služeb</t>
  </si>
  <si>
    <t>4349</t>
  </si>
  <si>
    <t>Ostatní sociální péče a pomoc ostatním skupinám obyvatelstva</t>
  </si>
  <si>
    <t>4351</t>
  </si>
  <si>
    <t>Azylové domy, nízkoprahová denní centra a noclehárny</t>
  </si>
  <si>
    <t>Nízkoprahová zařízení pro děti a mládež</t>
  </si>
  <si>
    <t>4376</t>
  </si>
  <si>
    <t>Služby následné péče, terapeutické komunity a kontaktní centra</t>
  </si>
  <si>
    <t>Sociálně terapeutické dílny</t>
  </si>
  <si>
    <t>4378</t>
  </si>
  <si>
    <t>Terénní programy</t>
  </si>
  <si>
    <t>Ostatní služby a činnosti v oblasti sociální prevence</t>
  </si>
  <si>
    <t>Zahrnuje zejména sociálně aktivizační služby pro seniory a osoby se zdravotním postižením, telefonickou krizovou pomoc, tlumočnické služby a další činnosti v oblasti sociální prevence.</t>
  </si>
  <si>
    <t>4380</t>
  </si>
  <si>
    <t>Výzkum v sociálním zabezpečení a politice zaměstnanosti</t>
  </si>
  <si>
    <t>Mezinárodní spolupráce v sociálním zabezpečení a podpoře zaměstnanosti</t>
  </si>
  <si>
    <t>4399</t>
  </si>
  <si>
    <t>Ostatní záležitosti sociálních věcí a politiky zaměstnanosti</t>
  </si>
  <si>
    <t>Armáda</t>
  </si>
  <si>
    <t xml:space="preserve">Výdaje související se zabezpečením obrany státu proti vnějšímu ohrožení. Zahrnuje výdaje na činnost vojenských útvarů, vojenských zařízení a vojenských záchranných útvarů zřízených podle zákona o ozbrojených silách České republiky a dále výdaje na jejich </t>
  </si>
  <si>
    <t>5112</t>
  </si>
  <si>
    <t>Ostatní ozbrojené síly</t>
  </si>
  <si>
    <t>Pržno - p.Frýdlant nad Ostravicí</t>
  </si>
  <si>
    <t>Domov důchodců Kyjovice</t>
  </si>
  <si>
    <t>Krajánek - centrum pro lidi s mentálním postižením Město Albrechtice,příspěvková organizace</t>
  </si>
  <si>
    <t>B.Smetany 536/35</t>
  </si>
  <si>
    <t xml:space="preserve">Neinvestiční transfery akciovým společnostem, které jsou bankami nebo vykonávají obdobnou činnost jako banky a které jsou převážně vlastněny státem, a institucím zřízeným zákonem, které vykonávají obdobnou činnost jako banky a hospodaří s majetkem státu. </t>
  </si>
  <si>
    <t>5215</t>
  </si>
  <si>
    <t>Neinvestiční transfery vybraným podnikatelským subjektům ve vlastnictví státu</t>
  </si>
  <si>
    <t>Neinvestiční transfery Podpůrnému a garančnímu rolnickému a lesnickému fondu, České konsolidační agentuře (zákon č. 239/2001 Sb. ve znění pozdějších předpisů), jejím dceřinným společnostem, Správě železniční dopravní cesty, České inkasní, Vinařskému fondu</t>
  </si>
  <si>
    <t>5219</t>
  </si>
  <si>
    <t>Ostatní neinvestiční transfery podnikatelským subjektům</t>
  </si>
  <si>
    <t>poskytnuté neinvestiční dotace</t>
  </si>
  <si>
    <t>5221</t>
  </si>
  <si>
    <t>Neinvestiční transfery obecně prospěšným společnostem</t>
  </si>
  <si>
    <t>Náplň položky se doplňuje. Patří sem i neinvestiční transfery školským právnickým osobám, tj. osobám podle § 124 až 140 školského zákona (zákona č. 561/2004 Sb. ve znění pozdějších předpisů), zřízeným obecně prospěšnými společnostmi.</t>
  </si>
  <si>
    <t>5222</t>
  </si>
  <si>
    <t>Neinvestiční transfery občanským sdružením</t>
  </si>
  <si>
    <t>Náplň položky se doplňuje: Patří sem i neinvestiční transfery školským právnickým osobám, tj. osobám podle § 124 až 140 školského zákona (zákona č. 561/2004 Sb. ve znění pozdějších předpisů), zřízeným občanskými sdruženími.</t>
  </si>
  <si>
    <t>5223</t>
  </si>
  <si>
    <t>Neinvestiční transfery církvím a náboženským společnostem</t>
  </si>
  <si>
    <t>Náplň položky se doplňuje: Neinvestiční transfery církvím a náboženským společnostem registrovaným podle zákona o církvích a náboženských společnostech (zákon č. 3/2002 Sb. ve znění pozdějších předpisů). Patří sem i neinvestiční transfery školským právnic</t>
  </si>
  <si>
    <t>5229</t>
  </si>
  <si>
    <t>Turistické značení</t>
  </si>
  <si>
    <t>Činnost ostatních orgánů státní správy v oblasti civilního nouzového hospodářství</t>
  </si>
  <si>
    <t>Ostatní správa v oblasti hospodářských opatření pro krizové stavy</t>
  </si>
  <si>
    <t>5271</t>
  </si>
  <si>
    <t>Činnost orgánů krizového řízení na ústřední úrovni a dalších správních úřadů v oblasti krizového řízení</t>
  </si>
  <si>
    <t>Činnost orgánů krizového řízení na území úrovni a dalších územních správních úřadů v oblasti krizového řízení</t>
  </si>
  <si>
    <t>5273</t>
  </si>
  <si>
    <t>Běžné výdaje</t>
  </si>
  <si>
    <t>Kapitálové výdaje</t>
  </si>
  <si>
    <t>Změna stavu krátkodobých prostředků na bankovních účtech</t>
  </si>
  <si>
    <t>Dlouhodobé přijaté půjčené prostředky</t>
  </si>
  <si>
    <t>6909</t>
  </si>
  <si>
    <t>1119</t>
  </si>
  <si>
    <t>Zrušené daně, jejichž předmětem je příjem fyzických osob</t>
  </si>
  <si>
    <t>1122</t>
  </si>
  <si>
    <t>Daň z příjmů právnických osob za obce</t>
  </si>
  <si>
    <t>1129</t>
  </si>
  <si>
    <t>Zrušené daně, jejichž předmětem je příjem právnických osob</t>
  </si>
  <si>
    <t>1219</t>
  </si>
  <si>
    <t>Zružené daně ze zboží a slušeb</t>
  </si>
  <si>
    <t>1221</t>
  </si>
  <si>
    <t>1222</t>
  </si>
  <si>
    <t>1223</t>
  </si>
  <si>
    <t>1224</t>
  </si>
  <si>
    <t>1225</t>
  </si>
  <si>
    <t>1226</t>
  </si>
  <si>
    <t>1321</t>
  </si>
  <si>
    <t>1322</t>
  </si>
  <si>
    <t>1331</t>
  </si>
  <si>
    <t>1332</t>
  </si>
  <si>
    <t>1333</t>
  </si>
  <si>
    <t>1334</t>
  </si>
  <si>
    <t>1335</t>
  </si>
  <si>
    <t>1336</t>
  </si>
  <si>
    <t>1337</t>
  </si>
  <si>
    <t>1338</t>
  </si>
  <si>
    <t>1341</t>
  </si>
  <si>
    <t>1342</t>
  </si>
  <si>
    <t>1343</t>
  </si>
  <si>
    <t>1344</t>
  </si>
  <si>
    <t>1345</t>
  </si>
  <si>
    <t>1346</t>
  </si>
  <si>
    <t>1347</t>
  </si>
  <si>
    <t>1348</t>
  </si>
  <si>
    <t>1349</t>
  </si>
  <si>
    <t>1351</t>
  </si>
  <si>
    <t>1352</t>
  </si>
  <si>
    <t>6449</t>
  </si>
  <si>
    <t xml:space="preserve">Ostatní investiční půjčené </t>
  </si>
  <si>
    <t>Ostatní investiční půjčené prostředky veřejným ropočtům místní úrovně</t>
  </si>
  <si>
    <t>6451</t>
  </si>
  <si>
    <t>Investiční půjčené prostředky zřízeným příspěvkovým organizacím</t>
  </si>
  <si>
    <t>6452</t>
  </si>
  <si>
    <t>Investiční půjčené prostředky vysokým školám</t>
  </si>
  <si>
    <t>6459</t>
  </si>
  <si>
    <t>Investiční půjčené prostředky ostatním příspěvkovým organizacím</t>
  </si>
  <si>
    <t>6460</t>
  </si>
  <si>
    <t>Investiční půjčené prostředky obyvatelstvu</t>
  </si>
  <si>
    <t>6470</t>
  </si>
  <si>
    <t>Investiční půjčené prostředky do záhraničí</t>
  </si>
  <si>
    <t>6710</t>
  </si>
  <si>
    <t>Investiční převody Národnímu fondu na spolufinancování programu Phare</t>
  </si>
  <si>
    <t>6720</t>
  </si>
  <si>
    <t>Investiční převody Národnímu fondu na spolufinancování programu Ispa</t>
  </si>
  <si>
    <t>6730</t>
  </si>
  <si>
    <t>Investiční převody Národnímu fondu na spolufinancování programu Sapard</t>
  </si>
  <si>
    <t>Investiční převody Národnímu fondu na spolufinancování programu komunitárních programů</t>
  </si>
  <si>
    <t>6740</t>
  </si>
  <si>
    <t>6750</t>
  </si>
  <si>
    <t>Investiční převody Národnímu fondu na spolufinancování ostatních programů Evropských společenství a ČR</t>
  </si>
  <si>
    <t>6760</t>
  </si>
  <si>
    <t>Investiční převody Národnímu fondu na spolufinancování související s poskytnutím pomoci ČR ze zahraničí</t>
  </si>
  <si>
    <t>6790</t>
  </si>
  <si>
    <t>Ostatní investiční převody Národnímu fondu</t>
  </si>
  <si>
    <t>6901</t>
  </si>
  <si>
    <t>Rezervy kapitálových výdajů</t>
  </si>
  <si>
    <t>8111</t>
  </si>
  <si>
    <t>Krátkodobé vydané dluhopisy</t>
  </si>
  <si>
    <t>8112</t>
  </si>
  <si>
    <t>Uhrazené splátky krátkodobých vydaných dluhopisů</t>
  </si>
  <si>
    <t>8113</t>
  </si>
  <si>
    <t>Krátkodobé přijaté půjčené prostředky</t>
  </si>
  <si>
    <t>8114</t>
  </si>
  <si>
    <t>Uhrazené splátky krátkodobých přijatých půjčených prostředků</t>
  </si>
  <si>
    <t>8115</t>
  </si>
  <si>
    <t>8117</t>
  </si>
  <si>
    <t>Záležitosti krizového řízení jinde nezařazené</t>
  </si>
  <si>
    <t>Výzkum a vývoj v oblasti ochrany obyvatelstva</t>
  </si>
  <si>
    <t>5289</t>
  </si>
  <si>
    <t>Výzkum a vývoj v oblasti krizového řízení</t>
  </si>
  <si>
    <t>5291</t>
  </si>
  <si>
    <t>Mezinárodní spolupráce v oblasti krizového řízení</t>
  </si>
  <si>
    <t>5292</t>
  </si>
  <si>
    <t>Poskytnutí vzájemné zahraniční pomoci podle mezinárodních smluv</t>
  </si>
  <si>
    <t>5299</t>
  </si>
  <si>
    <t>Ostatní záležitosti civilní připravenosti na krizové stavy</t>
  </si>
  <si>
    <t>Bezpečnost a veřejný pořádek</t>
  </si>
  <si>
    <t>5316</t>
  </si>
  <si>
    <t>Činnost ústředního orgánu státní správy v oblasti bezpečnosti a veřejného pořádku</t>
  </si>
  <si>
    <t>Hraniční přechody</t>
  </si>
  <si>
    <t>5319</t>
  </si>
  <si>
    <t>Ostatní záležitosti bezpečnosti a veřejného pořádku</t>
  </si>
  <si>
    <t>Výzkum týkající se bezpečnosti a veřejného pořádku</t>
  </si>
  <si>
    <t>5391</t>
  </si>
  <si>
    <t>Mezinárodní spolupráce v oblasti bezpečnosti a veřejného pořádku</t>
  </si>
  <si>
    <t>Ostatní záležitosti bezpečnosti, veřejného pořádku</t>
  </si>
  <si>
    <t>Ústavní soud</t>
  </si>
  <si>
    <t>Soudy</t>
  </si>
  <si>
    <t>5430</t>
  </si>
  <si>
    <t>Státní zastupitelství</t>
  </si>
  <si>
    <t>Odry, Sokolovská 1</t>
  </si>
  <si>
    <t>00601594</t>
  </si>
  <si>
    <t>Odborné učiliště a Praktická škola, Nový Jičín, příspěvková organizace</t>
  </si>
  <si>
    <t>Nový Jičín, Sokolovská 45</t>
  </si>
  <si>
    <t>Střední odborné učiliště stavební, Opava, Boženy Němcové 22, příspěvková organizace</t>
  </si>
  <si>
    <t xml:space="preserve">Opava, Boženy Němcové 22 </t>
  </si>
  <si>
    <t>00576701</t>
  </si>
  <si>
    <t>Střední škola, Opava, Husova 6, příspěvková organizace</t>
  </si>
  <si>
    <t>Opava, Husova 6</t>
  </si>
  <si>
    <t>00845299</t>
  </si>
  <si>
    <t>Střední škola technická, Opava, Kolofíkovo nábřeží 51, příspěvková organizace</t>
  </si>
  <si>
    <t>Opava, Kolofíkovo nábřeží 51</t>
  </si>
  <si>
    <t>00845311</t>
  </si>
  <si>
    <t xml:space="preserve">Střední škola poštovních a logistických služeb, Opava, příspěvková organizace </t>
  </si>
  <si>
    <t>Opava, Otická 2886</t>
  </si>
  <si>
    <t>Střední škola, Vítkov-Podhradí, příspěvková organizace</t>
  </si>
  <si>
    <t>Vítkov-Podhradí</t>
  </si>
  <si>
    <t>00601837</t>
  </si>
  <si>
    <t>Odborné učiliště a Praktická škola, Hlučín, příspěvková organizace</t>
  </si>
  <si>
    <t>Hlučín, ČSA 4a</t>
  </si>
  <si>
    <t>00844691</t>
  </si>
  <si>
    <t>Střední škola strojírenská a dopravní, Frýdek-Místek, Lískovecká 2089, příspěvková organizace</t>
  </si>
  <si>
    <t>Frýdek-Místek, Lískovecká 2089</t>
  </si>
  <si>
    <t>Střední škola oděvní a obchodně podnikatelská, Frýdek-Místek, příspěvková organizace</t>
  </si>
  <si>
    <t>Frýdek-Místek, Potoční 1094</t>
  </si>
  <si>
    <t>Střední škola elektrostavební a dřevozpracující, Frýdek-Místek, příspěvková organizace</t>
  </si>
  <si>
    <t>Frýdek-Místek, Pionýrů 2069</t>
  </si>
  <si>
    <t>00577243</t>
  </si>
  <si>
    <t>Střední škola gastronomie a služeb, Frýdek-Místek, tř. T.G.Masaryka 451,  příspěvková organizace</t>
  </si>
  <si>
    <t>Frýdek-Místek, tř. T.G.Masaryka 451</t>
  </si>
  <si>
    <t>00846660</t>
  </si>
  <si>
    <t>Střední škola, Třinec-Kanada, příspěvková organizace</t>
  </si>
  <si>
    <t>Třinec III, Lánská 132</t>
  </si>
  <si>
    <t>00562378</t>
  </si>
  <si>
    <t>Střední škola řemesel, Bruntál, příspěvková organizace</t>
  </si>
  <si>
    <t>Bruntál, Krnovská 9</t>
  </si>
  <si>
    <t>Střední škola automobilní, mechanizace a podnikání, Krnov, příspěvková organizace</t>
  </si>
  <si>
    <t>Krnov, Opavská 49</t>
  </si>
  <si>
    <t>00846279</t>
  </si>
  <si>
    <t>Investiční návratné transfery subjektům zřízeným a fungujícím podle § 15 až 17 zákona č. 248/2000 Sb., o podpoře regionálního rozvoje, ve znění zákona č. 138/2006 Sb.</t>
  </si>
  <si>
    <t>1011</t>
  </si>
  <si>
    <t>Udržování výrobního potenciálu zemědělství, zemědělský půdní fond a mimoprodukční funkce zemědělství</t>
  </si>
  <si>
    <t>-</t>
  </si>
  <si>
    <t>1012</t>
  </si>
  <si>
    <t>Podnikání a restrukturalizace v zemědělství a potravinářství</t>
  </si>
  <si>
    <t>1013</t>
  </si>
  <si>
    <r>
      <t xml:space="preserve">příspěvek na provoz                      </t>
    </r>
    <r>
      <rPr>
        <sz val="10"/>
        <rFont val="Times New Roman CE"/>
        <family val="1"/>
      </rPr>
      <t>v tis. Kč</t>
    </r>
  </si>
  <si>
    <t>z toho závazný ukazatel příspěvek na provoz účelově určený:</t>
  </si>
  <si>
    <t>Wichterlovo gymnázium, Ostrava-Poruba, příspěvková organizace, Ostrava - Poruba, Čs. exilu 669</t>
  </si>
  <si>
    <t>Jazykové gymnázium Pavla Tigrida, Ostrava-Poruba, příspěvková organizace, Ostrava - Poruba, G. Klimenta 493</t>
  </si>
  <si>
    <t>Gymnázium, Karviná, příspěvková organizace, Karviná - Nové Město, Mírová 1442</t>
  </si>
  <si>
    <t>Gymnázium Mikuláše Koperníka, Bílovec, příspěvková organizace, Bílovec, 17. listopadu 526</t>
  </si>
  <si>
    <t>Gymnázium a Střední odborná škola, Nový Jičín, příspěvková organizace, Nový Jičín, Palackého 50</t>
  </si>
  <si>
    <t>Mendelovo gymnázium, Opava, příspěvková organizace, Opava, Komenského 5</t>
  </si>
  <si>
    <t>Střední odborná škola chemická akademika Heyrovského a Gymnázium, Ostrava, příspěvková organizace, Ostrava - Zábřeh, Středoškolská 1</t>
  </si>
  <si>
    <t>Obchodní akademie, Ostrava-Poruba, příspěvková organizace, Ostrava - Poruba, Polská 1543</t>
  </si>
  <si>
    <t>Střední průmyslová škola, Karviná, příspěvková organizace, Karviná-Hranice, Žižkova 1818</t>
  </si>
  <si>
    <r>
      <t xml:space="preserve">Příspěvek na provoz účelově určený                                </t>
    </r>
    <r>
      <rPr>
        <sz val="10"/>
        <rFont val="Times New Roman CE"/>
        <family val="1"/>
      </rPr>
      <t>v tis. Kč</t>
    </r>
  </si>
  <si>
    <t>Střední odborná škola dopravní a Střední odborné učiliště, Ostrava-Vítkovice, příspěvková organizace, Ostrava-Vítkovice, Moravská 2</t>
  </si>
  <si>
    <t>Evropský projekt koordinovaného vzdělávání odborných učitelů</t>
  </si>
  <si>
    <t>Podpora soutěží a přehlídek</t>
  </si>
  <si>
    <t>Krajské středisko volného času JUVENTUS, Karviná, příspěvková organizace, Karviná - Nové Město, U Bažantnice 1794</t>
  </si>
  <si>
    <r>
      <t>Zahrnuje jiné dotace ze státního rozpočtu než uvedené v položkách 4111 a 4112. Použije se pro dotace přijaté od orgánů státní správy i např. pro dotace přijímané od úřadů práce v rámci tzv. aktivní politiky zaměstnanosti.</t>
    </r>
    <r>
      <rPr>
        <sz val="10"/>
        <color indexed="11"/>
        <rFont val="Times New Roman CE"/>
        <family val="1"/>
      </rPr>
      <t xml:space="preserve"> D</t>
    </r>
    <r>
      <rPr>
        <sz val="10"/>
        <rFont val="Times New Roman CE"/>
        <family val="1"/>
      </rPr>
      <t>otace přijaté od orgánů státní s</t>
    </r>
  </si>
  <si>
    <r>
      <t xml:space="preserve">Výdaje na prádlo, oděv a obuv ve všech typech organizací. </t>
    </r>
    <r>
      <rPr>
        <sz val="10"/>
        <rFont val="Times New Roman CE"/>
        <family val="1"/>
      </rPr>
      <t>Nákup dresů pro účastníky sportovních her, ručníky, utěrky (nemá povahu ochranné pomůcky).</t>
    </r>
  </si>
  <si>
    <t>Podpora využívání informačních a komunikačních technologií ve výuce</t>
  </si>
  <si>
    <t>Základní umělecká škola J. R. Míši, Orlová-Poruba, Slezská 1100, příspěvková organizace, Orlová-Poruba, Slezská 1100</t>
  </si>
  <si>
    <t xml:space="preserve">Naslouchací aparatury pro výchovu a vzdělávání SP Akumulátory pro naslouchací aparatury </t>
  </si>
  <si>
    <t>Oprava střechy</t>
  </si>
  <si>
    <t xml:space="preserve">Provedení nové střechy na budově "E" -bytovky a klubovna </t>
  </si>
  <si>
    <t>Výdejna stravy</t>
  </si>
  <si>
    <t xml:space="preserve">Oprava střechy hlavní budovy školy - zbytek část "A" </t>
  </si>
  <si>
    <t>Střední škola přírodovědná a zemědělská, Nový Jičín, příspěvková organizace, U Jezu 7, Nový Jičín</t>
  </si>
  <si>
    <t>Gymnázium, Hlučín, příspěvková organizace, Dr. Ed. Beneše 7, Hlučín</t>
  </si>
  <si>
    <t>Základní škola pro sluchově postižené a Mateřská škola pro sluchově postižené, Ostrava-Poruba, příspěvková organizace, Spartakovců 1153</t>
  </si>
  <si>
    <t>Poslední věta se nahrazuje větami: Patří sem i výdaje rozpočtů územní úrovně na ubytování zahraničních delegací, i když nejde o reciproční cesty. Na tuto položku patří cestovné hrazené podle zákona č. 262/2006 Sb., zákoníku práce (§ 152 až 189), a předtím</t>
  </si>
  <si>
    <r>
      <t>Výdaje na pořízení věcí a služeb, které se použijí k pohoštění (výdaje na pořízení věcí a služeb, které se k pohoštění nepoužijí, patří na příslušné položky podseskupení 513 a 516, zejména položky 5131 a 5169)</t>
    </r>
    <r>
      <rPr>
        <sz val="10"/>
        <rFont val="Times New Roman CE"/>
        <family val="1"/>
      </rPr>
      <t>. Občerstvení (káva, čaj, oplatky, nápoje, apo</t>
    </r>
  </si>
  <si>
    <t>Na konec náplňě se doplňují věty: Na tuto položku se zařazují i výdaje na nákup pohledávek. Na tuto položku patří i náhrady z neplatných kupních smluv. Jde o případy, kdy někdo získá od organizace majetek na základě smlouvy, která pak je prohlášena za nep</t>
  </si>
  <si>
    <t>Náplň položky se doplňuje:  Patří sem zejména odvody, penále a pokuty za porušení rozpočtové kázně odváděné organizacemi podle §44a odst. 1, 3 a 7 zákona č. 218/2000 Sb., o rozpočtových pravidlech a o změně některých souvisejících zákonů (rozpočtová pravi</t>
  </si>
  <si>
    <t>Zahrnuje transfery charakteru dávek sociálního zabezpečení (i do zahraničí), tj. dávek zahrnutých do pododdílů odvětvového třídění 411 až 418 a příp. i paragrafu 4199 a do podpory v nezaměstnanosti zahrnované na paragraf 4210. Nezahrnuje zásadně platby ch</t>
  </si>
  <si>
    <t>Nelze-li je přidělit bližší funkci (např. úrokové příjmy z ekologických půjček by spadly do oddílu 37). Nepoužije se pro výdaje tříděné na položky ze seskupení položek 61.</t>
  </si>
  <si>
    <t>6320</t>
  </si>
  <si>
    <t>Pojištění funkčně nespecifikované</t>
  </si>
  <si>
    <t>6330</t>
  </si>
  <si>
    <t>Převody vlastním fondům v rozpočtech územní úrovně</t>
  </si>
  <si>
    <t>6391</t>
  </si>
  <si>
    <t>Soudní a mimosoudní rehabilitace</t>
  </si>
  <si>
    <t>6399</t>
  </si>
  <si>
    <t>Ostatní finanční operace</t>
  </si>
  <si>
    <t>Transfery všeobecné povahy jiným úrovním vlády</t>
  </si>
  <si>
    <t>6402</t>
  </si>
  <si>
    <t>Finanční vypořádání minulých let</t>
  </si>
  <si>
    <t>6409</t>
  </si>
  <si>
    <t>Ostatní činnosti jinde nezařazené</t>
  </si>
  <si>
    <r>
      <t>Zahrnuje příjmy z poskytování služeb, příp. výrobků organizací, nejsou-li vymezeny v obsahu jiné položky (např. příjmy ze školného - položka 2113, příjmy z pronájmu majetku - podseskupení položek 213 apod.).</t>
    </r>
    <r>
      <rPr>
        <sz val="10"/>
        <rFont val="Times New Roman CE"/>
        <family val="1"/>
      </rPr>
      <t xml:space="preserve"> Příjmy inkasované za poskytování informací podl</t>
    </r>
  </si>
  <si>
    <r>
      <t xml:space="preserve">Patří sem i přijaté úroky ze směnek. </t>
    </r>
    <r>
      <rPr>
        <sz val="10"/>
        <rFont val="Times New Roman CE"/>
        <family val="1"/>
      </rPr>
      <t>Příjmy z finančních prostředků uložených na bankovních účtech.</t>
    </r>
  </si>
  <si>
    <t>Patří sem i příjmy, které jsou kompenzacemi výdajů uskutečněných v minulých letech a proto nejsou zařazovány jako záporné výdaje (§ 49 odst. 7 rozpočtových pravidel), ale jako kladné příjmy (u organizačních složek státu nejsou přijímány na výdajové účty s</t>
  </si>
  <si>
    <r>
      <t xml:space="preserve">příjmy kraje z titulu vratek transferů (vyúčtování dotací, grantů) poskytnutých </t>
    </r>
    <r>
      <rPr>
        <b/>
        <sz val="10"/>
        <color indexed="10"/>
        <rFont val="Times New Roman CE"/>
        <family val="1"/>
      </rPr>
      <t xml:space="preserve">krajem obcím a krajům </t>
    </r>
    <r>
      <rPr>
        <sz val="10"/>
        <color indexed="10"/>
        <rFont val="Times New Roman CE"/>
        <family val="1"/>
      </rPr>
      <t>v minulých rozpočtových obdobích (§ 6402)</t>
    </r>
  </si>
  <si>
    <t>Náplň položky se doplňuje. Patří sem i příjmy náhrad nákladů správního řízení, které účastník správního řízení platí paušální částkou správnímu orgánu za to, že správní řízení vyvolal porušením své právní povinnosti, podle § 79 odst. 5 správního řádu (zák</t>
  </si>
  <si>
    <t>3141</t>
  </si>
  <si>
    <t>Výdaje i příjmy související s finančními deriváty. Příjmy související s finančními deriváty se na tuto položku zařazují v záporné hodnotě.</t>
  </si>
  <si>
    <t>5151</t>
  </si>
  <si>
    <t>Studená voda</t>
  </si>
  <si>
    <t>studená voda včetně stočného a poplatku za odvod dešťových vod</t>
  </si>
  <si>
    <t>5152</t>
  </si>
  <si>
    <t>Teplo</t>
  </si>
  <si>
    <t>dálkově dodávaná tepelná energie</t>
  </si>
  <si>
    <t>5153</t>
  </si>
  <si>
    <t>Plyn</t>
  </si>
  <si>
    <t>dodávaný plyn</t>
  </si>
  <si>
    <t>5154</t>
  </si>
  <si>
    <t>Elektrická energie</t>
  </si>
  <si>
    <t>dodávaná elektrická energie</t>
  </si>
  <si>
    <t>5155</t>
  </si>
  <si>
    <t>Pevná paliva</t>
  </si>
  <si>
    <t>nákup energie - pevných paliv</t>
  </si>
  <si>
    <t>5156</t>
  </si>
  <si>
    <t>Pohonné hmoty a maziva</t>
  </si>
  <si>
    <t>benzín, nafta, LPG a maziva pro služební vozidla krajského úřadu</t>
  </si>
  <si>
    <t>5161</t>
  </si>
  <si>
    <t>Služby pošt</t>
  </si>
  <si>
    <t>5162</t>
  </si>
  <si>
    <t>Služby telekomunikací a radiokomunikací</t>
  </si>
  <si>
    <t>5163</t>
  </si>
  <si>
    <t>Služby peněžních ústavů</t>
  </si>
  <si>
    <t xml:space="preserve">úhrada za zřizování, vedení a rušení účtů, výpisy, výběry v hotovosti, platební příkazy, pojistné komerčního pojištění, směnárenské poplatky </t>
  </si>
  <si>
    <t>5164</t>
  </si>
  <si>
    <t>Nájemné</t>
  </si>
  <si>
    <t>5166</t>
  </si>
  <si>
    <t>Konzultační, poradenské a právní služby</t>
  </si>
  <si>
    <t>Výdaje na dodavatelské pořízení informací (definice informace uvedena u položky 5169), které nemají povahu majetku (výdaje na dodavatelské pořízení informací, které povahu majetku mají, patří na položky z podseskupení 611 a na položku 5179), jestliže tyto</t>
  </si>
  <si>
    <t>5167</t>
  </si>
  <si>
    <t>Služby školení a vzdělávání</t>
  </si>
  <si>
    <t>kurzy, školení, odborné stáže</t>
  </si>
  <si>
    <t>5168</t>
  </si>
  <si>
    <t>Služby zpracování dat</t>
  </si>
  <si>
    <t>zpracování datových souborů externími organizacemi</t>
  </si>
  <si>
    <t>5169</t>
  </si>
  <si>
    <t>Nákup ostatních služeb</t>
  </si>
  <si>
    <t>V příloze v části B v náplni položky 5169 se ve větě třetí zrušují slova „branců a“ a na konci náplně se doplňuje tento text: „Na tuto položku se zařazují též výdaje na revize komínů a elektrických a jiných zařízení, platby za státní technickou kontrolu a</t>
  </si>
  <si>
    <t>5171</t>
  </si>
  <si>
    <t>nám. Sv. Michala 17</t>
  </si>
  <si>
    <t>Rýmařovská 15</t>
  </si>
  <si>
    <t>Hašlerova 2</t>
  </si>
  <si>
    <t>Hlubčická 11</t>
  </si>
  <si>
    <t>Školní náměstí 1</t>
  </si>
  <si>
    <t>Frýdek-Místek</t>
  </si>
  <si>
    <t>Hálkova 927</t>
  </si>
  <si>
    <t>61989207</t>
  </si>
  <si>
    <t>Sokolská třída 15</t>
  </si>
  <si>
    <t>61989185</t>
  </si>
  <si>
    <t>Hudební 6</t>
  </si>
  <si>
    <t>61989177</t>
  </si>
  <si>
    <t>Ostrava - Petřkovice</t>
  </si>
  <si>
    <t>Hlučínská 7</t>
  </si>
  <si>
    <t>61989215</t>
  </si>
  <si>
    <t>Ostrava - Muglinov</t>
  </si>
  <si>
    <t>U Jezu 4</t>
  </si>
  <si>
    <t>61989193</t>
  </si>
  <si>
    <t>Keltičkova 4</t>
  </si>
  <si>
    <t>61989223</t>
  </si>
  <si>
    <t>Edisonova 90</t>
  </si>
  <si>
    <t>63731983</t>
  </si>
  <si>
    <t>Sologubova 9/A</t>
  </si>
  <si>
    <t>64628116</t>
  </si>
  <si>
    <t>Lidická 56</t>
  </si>
  <si>
    <t>64628221</t>
  </si>
  <si>
    <t>Josefa Valčíka 4413</t>
  </si>
  <si>
    <t>61989231</t>
  </si>
  <si>
    <t>Ostrava - Polanka n/O</t>
  </si>
  <si>
    <t>1. května 330</t>
  </si>
  <si>
    <t>62331701</t>
  </si>
  <si>
    <t>Bohumín - Nový Bohumín</t>
  </si>
  <si>
    <t>Žižkova 620</t>
  </si>
  <si>
    <t>68899106</t>
  </si>
  <si>
    <t>Sokola Tůmy č. 10</t>
  </si>
  <si>
    <t>62331663</t>
  </si>
  <si>
    <t>Na Schodech 1</t>
  </si>
  <si>
    <t>62331647</t>
  </si>
  <si>
    <t>Vrchlického 1a</t>
  </si>
  <si>
    <t>Karviná - Mizerov</t>
  </si>
  <si>
    <t>Čajkovského 2217</t>
  </si>
  <si>
    <t>Orlová - Poruba</t>
  </si>
  <si>
    <t>Slezská 1100</t>
  </si>
  <si>
    <t>Petřvald</t>
  </si>
  <si>
    <t>Závodní 822</t>
  </si>
  <si>
    <t>Rychvald</t>
  </si>
  <si>
    <t>Orlovská 495</t>
  </si>
  <si>
    <t>Pivovarská 124</t>
  </si>
  <si>
    <t>Tyršova 955</t>
  </si>
  <si>
    <t>Kostelní 110</t>
  </si>
  <si>
    <t>Lidická 5</t>
  </si>
  <si>
    <t>Štramberská 294</t>
  </si>
  <si>
    <t>Derkova 1</t>
  </si>
  <si>
    <t>Radniční 12</t>
  </si>
  <si>
    <t>Lidická 50</t>
  </si>
  <si>
    <t>Butovická 376</t>
  </si>
  <si>
    <t>Háj ve Slezsku</t>
  </si>
  <si>
    <t>Nádražní 11</t>
  </si>
  <si>
    <t>Základní umělecká škola, Hlučín,     U Bašty 4, příspěvková organizace</t>
  </si>
  <si>
    <t>U bašty 4</t>
  </si>
  <si>
    <t>Hradec nad Moravicí</t>
  </si>
  <si>
    <t>Slezská 74</t>
  </si>
  <si>
    <t>Nádražní okruh 11</t>
  </si>
  <si>
    <t>Solná 8</t>
  </si>
  <si>
    <t>Lidická 639</t>
  </si>
  <si>
    <t>Padlých hrdinů 292</t>
  </si>
  <si>
    <t>Mariánské náměstí 1</t>
  </si>
  <si>
    <t>Třanovského 596</t>
  </si>
  <si>
    <t xml:space="preserve">nám. J. Žižky 6 </t>
  </si>
  <si>
    <t>Hlavní náměstí 9</t>
  </si>
  <si>
    <t>Tyršova 1</t>
  </si>
  <si>
    <t>Čapkova 6</t>
  </si>
  <si>
    <t>00601942</t>
  </si>
  <si>
    <t>Korunní 49</t>
  </si>
  <si>
    <t>00850292</t>
  </si>
  <si>
    <t>M. Majerové 1722</t>
  </si>
  <si>
    <t>Ostrčilova 19</t>
  </si>
  <si>
    <t>Gurtěvova 8</t>
  </si>
  <si>
    <t>Janáčkova 715</t>
  </si>
  <si>
    <t>Hrabinská 33</t>
  </si>
  <si>
    <t>Na Nábřeží 41</t>
  </si>
  <si>
    <t xml:space="preserve"> Středisko volného času JUVENTUS, Karviná, příspěvková organizace</t>
  </si>
  <si>
    <t>U Bažantnice 1794</t>
  </si>
  <si>
    <t>Dům dětí a mládeže, Orlová, příspěvková organizace</t>
  </si>
  <si>
    <t>Masarykova 958</t>
  </si>
  <si>
    <t>Školní 1600</t>
  </si>
  <si>
    <t>00847780</t>
  </si>
  <si>
    <t>SPEKTRUM-Stanice mladých techniků, Havířov - Město, Kudeříkové 14 , příspěvková organizace</t>
  </si>
  <si>
    <t>Kudeříkové 14</t>
  </si>
  <si>
    <t>Karviná - Ráj</t>
  </si>
  <si>
    <t>Kubiszova 23</t>
  </si>
  <si>
    <t>Tovární 188</t>
  </si>
  <si>
    <t>Kpt. Jaroše 1077</t>
  </si>
  <si>
    <t>K Nemocnici 23</t>
  </si>
  <si>
    <t>Dům dětí a mládeže, Odry, Komenského 517, příspěvková organizace</t>
  </si>
  <si>
    <t>Komenského 517</t>
  </si>
  <si>
    <t>Zámecká 6</t>
  </si>
  <si>
    <t>Kravaře</t>
  </si>
  <si>
    <t>Náměstí 20</t>
  </si>
  <si>
    <t>Jaselská 4</t>
  </si>
  <si>
    <t>Bezručova 585</t>
  </si>
  <si>
    <t>Dům dětí a mládeže, Frýdek-Místek, příspěvková organizace</t>
  </si>
  <si>
    <t>Pionýrů 752</t>
  </si>
  <si>
    <t>Dukelská 145</t>
  </si>
  <si>
    <t>Bezručova 66</t>
  </si>
  <si>
    <t>Vratimov</t>
  </si>
  <si>
    <t>Frýdecká 61</t>
  </si>
  <si>
    <t>00847127</t>
  </si>
  <si>
    <t>Stanice mladých turistů, Frýdek-Místek, tř. Pionýrů 764, příspěvková organizace</t>
  </si>
  <si>
    <t>tř. Pionýrů 764</t>
  </si>
  <si>
    <t>Dobrovského 16</t>
  </si>
  <si>
    <t>00846503</t>
  </si>
  <si>
    <t>Gymnázium, Vítkov, Komenského 145, příspěvková organizace</t>
  </si>
  <si>
    <t>Vítkov, Komenského 145</t>
  </si>
  <si>
    <t>00601411</t>
  </si>
  <si>
    <t>Gymnázium Petra Bezruče, Frýdek-Místek, příspěvková organizace</t>
  </si>
  <si>
    <t>Opravy a udržování</t>
  </si>
  <si>
    <t xml:space="preserve">„Výdaje na dodavatelsky zajišťované opravy a údržbu. Opravou se pro účely rozpočtové skladby rozumí úprava věci, která částečně nebo úplně ztratila schopnost plnit funkci, k níž byla určena, zajišťující opětné nabytí této schopnosti (například zasklívání </t>
  </si>
  <si>
    <t>Budovy, haly a stavby</t>
  </si>
  <si>
    <t xml:space="preserve">  </t>
  </si>
  <si>
    <t>6122</t>
  </si>
  <si>
    <t>Stroje, přístroje a zařízení</t>
  </si>
  <si>
    <t xml:space="preserve">infobox, dataprojektory, multifunkční stroje (bez připojení k počítačové síti), projekční plátna, digitální přístroje a zařízení (fotoaparáty, kamery, telefony, apod.), samostatné movité věci i přesto, že jsou pevně spojeny s budovou nebo stavbou (stroje </t>
  </si>
  <si>
    <t>6123</t>
  </si>
  <si>
    <t>Dopravní prostředky</t>
  </si>
  <si>
    <t>služební vozidla</t>
  </si>
  <si>
    <t>6125</t>
  </si>
  <si>
    <t>Výpočetní technika</t>
  </si>
  <si>
    <t>výpočetní technika, multifunkční stroje (připojené k počítačové síti)</t>
  </si>
  <si>
    <t>6127</t>
  </si>
  <si>
    <t>Umělecká díla a předměty</t>
  </si>
  <si>
    <t>pořízení uměleckých děl a předmětů (jedinečné dílo) za účelem výzdoby a doplnění interiérů (bez ohledu na výši pořizovací ceny)</t>
  </si>
  <si>
    <t>6129</t>
  </si>
  <si>
    <t>Nákup dlouhodobého hmotného majetku jinde nezařazený</t>
  </si>
  <si>
    <t>speciální požární obleky zakoupené dodatečně (v případě, že není součást vozidla), pořízení děl a předmětů umělecké hodnoty určené pro výzdobu exteriérů, jejichž pořizovací cena je vyšší než 40 tis. Kč</t>
  </si>
  <si>
    <t>6130</t>
  </si>
  <si>
    <t>Pozemky</t>
  </si>
  <si>
    <t>nákup pozemků</t>
  </si>
  <si>
    <t>6201</t>
  </si>
  <si>
    <t>Nákup akcií</t>
  </si>
  <si>
    <t>Zahrnuje výdaje na činnost Vojenské kanceláře prezidenta republiky a Hradní stráže podle zákona o ozbrojených silách České republiky (zákon č. 219/1999 Sb. ve znění pozdějších předpisů) a dále výdaje na jejich zabezpečení, pokud je lze oddělit.</t>
  </si>
  <si>
    <t>Bezpečnostní složky ozbrojených sil</t>
  </si>
  <si>
    <t>Výdaje na činnost Vojenské policie a Vojenského zpravodajství.</t>
  </si>
  <si>
    <t>5119</t>
  </si>
  <si>
    <t>Podpůrné složky ozbrojených sil</t>
  </si>
  <si>
    <t>Zahrnuje výdaje na činnost zařízení Ministerstva obrany zabezpečující ozbrojené síly, které nevykonávají státní správu podle zvláštních zákonů, např. Vojenský vlečkový úřad.</t>
  </si>
  <si>
    <t>Činnost ústředního orgánu státní správy ve vojenské obraně</t>
  </si>
  <si>
    <t>Činnost ostatních orgánů státní správy ve vojenské obraně</t>
  </si>
  <si>
    <t>Činnost vojenských správních úřadů podle branného zákona (zákona č. 585/2004 Sb. ve znění pozdějších předpisů), újezdních úřadů vojenských újezdů podle zákona o zajišťování obrany České republiky (zákona č. 222/1999 Sb. ve znění pozdějších předpisů) a ost</t>
  </si>
  <si>
    <t>Ostatní správa ve vojenské obraně</t>
  </si>
  <si>
    <t>Zahrnuje výdaje na činnost orgánů zřízených Ministerstvem obrany pro výkon státní správy podle zvláštních zákonů a výdaje na ostatní správu, např. činnost Úřadu pro standardizaci, katalogizaci a státní ověřování jakosti.</t>
  </si>
  <si>
    <t>Zabezpečení potřeb ozbrojených sil</t>
  </si>
  <si>
    <t>Operační příprava státního území</t>
  </si>
  <si>
    <t>Ostatní činnosti pro zabezpečení potřeb ozbrojených sil</t>
  </si>
  <si>
    <t>Výzkum a vývoj v oblasti obrany</t>
  </si>
  <si>
    <t>Mezinárodní spolupráce v obraně</t>
  </si>
  <si>
    <t>Zahraniční vojenská pomoc</t>
  </si>
  <si>
    <t>Výdaje na nasazení jednotek Armády České republiky nebo Vojenské policie v mírových operacích a misích Severoatlantické organizace, Organizace spojených národů a Evropské unie, včetně činnosti vojenských pozorovatelů.</t>
  </si>
  <si>
    <t>Ostatní záležitosti obrany</t>
  </si>
  <si>
    <t>Civilní ochrana - vojenská část</t>
  </si>
  <si>
    <t>Ochrana obyvatelstva</t>
  </si>
  <si>
    <t>Ostatní záležitosti ochrany obyvatelstva</t>
  </si>
  <si>
    <t>5220</t>
  </si>
  <si>
    <t>Hospodářská opatření pro krizové stavy</t>
  </si>
  <si>
    <t>Státní správa v oblasti hospodářských opatření pro krizové stavy a v oblasti krizového řízení</t>
  </si>
  <si>
    <t>5262</t>
  </si>
  <si>
    <t>Návratné investiční transfery bankám (zákon č. 21/1992 Sb. ve znění pozdějších předpisů), pojišťovnám (zákon č. 363/1999 Sb. ve znění pozdějších předpisů) a spořitelním a úvěrním družstvům (zákon č. 87/1995 Sb. ve znění pozdějších předpisů) kromě těch, kt</t>
  </si>
  <si>
    <t>6414</t>
  </si>
  <si>
    <t xml:space="preserve">Investiční půjčené prostředky finančním a podobným institucím ve vlastnictví státu
</t>
  </si>
  <si>
    <t>Návratné investiční transfery akciovým společnostem, které jsou bankami nebo vykonávají obdobnou činnost jako banky a které jsou převážně vlastněny státem, a institucím  zřízeným zákonem, které vykonávají obdobnou činnost jako banky a hospodaří s majetkem</t>
  </si>
  <si>
    <t>Střední škola technických oborů, Havířov-Šumbark, Lidická 1a/600,  příspěvková organizace</t>
  </si>
  <si>
    <t>Havířov-Šumbark, Lidická 600</t>
  </si>
  <si>
    <t>Střední škola, Havířov-Prostřední Suchá, příspěvková organizace</t>
  </si>
  <si>
    <t>Havířov-Prostřední  Suchá, Kapitána Jasioka 50</t>
  </si>
  <si>
    <t>Střední škola, Havířov-Šumbark, Sýkorova 1/613, příspěvková organizace</t>
  </si>
  <si>
    <t>Havířov-Šumbark, Sýkorova 1/613</t>
  </si>
  <si>
    <t>00577235</t>
  </si>
  <si>
    <t>Střední škola hotelová a obchodně podnikatelská, Český Těšín, příspěvková organizace</t>
  </si>
  <si>
    <t>Český Těšín, Frýdecká 32</t>
  </si>
  <si>
    <t>Střední škola techniky a služeb, Karviná, příspěvková organizace</t>
  </si>
  <si>
    <t>Karviná-Nové Město, tř. Osvobození 60/1111</t>
  </si>
  <si>
    <t>Střední škola řemesel a služeb, Havířov-Šumbark, Školní 2/601, příspěvková organizace</t>
  </si>
  <si>
    <t>Havířov-Šumbark, Školní 2/601</t>
  </si>
  <si>
    <t>00601632</t>
  </si>
  <si>
    <t>Střední škola elektrotechnická, Frenštát pod Radhoštěm, příspěvková organizace</t>
  </si>
  <si>
    <t xml:space="preserve">Frenštát pod Radhoštěm, Křižíkova 1258 </t>
  </si>
  <si>
    <t>00601608</t>
  </si>
  <si>
    <t xml:space="preserve">Střední škola přírodovědná a zemědělská, Nový Jičín, příspěvková organizace </t>
  </si>
  <si>
    <t>Nový Jičín, U Jezu 7</t>
  </si>
  <si>
    <t>00576441</t>
  </si>
  <si>
    <t>Střední škola hotelnictví a gastronomie, Frenštát pod Radhoštěm, příspěvková organizace</t>
  </si>
  <si>
    <t>Frenštát pod Radhoštěm, Mariánská 252</t>
  </si>
  <si>
    <t>00577090</t>
  </si>
  <si>
    <t>Střední škola odborná a speciální, Klimkovice, příspěvková organizace</t>
  </si>
  <si>
    <t>Klimkovice, Komenského 215</t>
  </si>
  <si>
    <t>00848077</t>
  </si>
  <si>
    <t>Střední škola, Šenov u Nového Jičína, příspěvková organizace</t>
  </si>
  <si>
    <t>8118</t>
  </si>
  <si>
    <t>Aktivní krátkodobé operace řízení likvidity - příjmy</t>
  </si>
  <si>
    <t>Aktivní krátkodobé operace řízení likvidity - výdaje</t>
  </si>
  <si>
    <t>8121</t>
  </si>
  <si>
    <t>Dlouhodobé vydané dluhopisy</t>
  </si>
  <si>
    <t>8122</t>
  </si>
  <si>
    <t>Uhrazené splátky dlouhodobých vydaných dluhopisů</t>
  </si>
  <si>
    <t>8123</t>
  </si>
  <si>
    <t>8124</t>
  </si>
  <si>
    <t>Uhrazené splátky dlouhodobých přijatých půjčených prostředků</t>
  </si>
  <si>
    <t>8125</t>
  </si>
  <si>
    <t>Změna stavu dlouhodobých prostředků na bankovních účtech</t>
  </si>
  <si>
    <t>8127</t>
  </si>
  <si>
    <t>8128</t>
  </si>
  <si>
    <t>Aktivní dlouhodobé operace řízení likvidity - výdaje</t>
  </si>
  <si>
    <t>Aktivní dlouhodobé operace řízení likvidity - příjmy</t>
  </si>
  <si>
    <t>8211</t>
  </si>
  <si>
    <t>8212</t>
  </si>
  <si>
    <t>8213</t>
  </si>
  <si>
    <t>8214</t>
  </si>
  <si>
    <t>8215</t>
  </si>
  <si>
    <t>8223</t>
  </si>
  <si>
    <t>příspěvkové organizace - odvody z příjmů z prodeje nemovitého majetku ve správě a v prozatímní správě, sankční typy odvodů a penále (porušení rozpočtové kázně), odvody zůstatků zrušených příspěvkových organizací, vratky transferů (vyúčtování dotací, grant</t>
  </si>
  <si>
    <t>2124</t>
  </si>
  <si>
    <t>Orlová-Poruba, Slezská 1100</t>
  </si>
  <si>
    <t>Podpora mobility pracovníků výzkumu a vývoje</t>
  </si>
  <si>
    <t>Tělovýchovná činnost - Podpora Centra individuálních sportů Ostrava</t>
  </si>
  <si>
    <t>Středisko volného času Ostrava-Moravská Ostrava, příspěvková organizace, Ostrava-Moravská Ostrava, Ostrčilova 19/2925 (příspěvková organizace statutárního magistrátu Ostrava)</t>
  </si>
  <si>
    <t xml:space="preserve"> Středisko volného času Méďa Krnov, Dobrovského 16, příspěvková organizace, Krnov, Dobrovského 16 (příspěvková organizace města Krnov)</t>
  </si>
  <si>
    <t>Genetický potenciál hospodářských zvířat, osiv a sádí</t>
  </si>
  <si>
    <t>1014</t>
  </si>
  <si>
    <t xml:space="preserve">Ozdravování hospodářských  zvířat, polních a  speciálních plodin a  zvláštní veterinární péče
</t>
  </si>
  <si>
    <t>1019</t>
  </si>
  <si>
    <t>Ostatní zemědělská a potravinářská činnost a rozvoj</t>
  </si>
  <si>
    <t>1021</t>
  </si>
  <si>
    <t>Organizace trhu s produkty rostlinné výroby</t>
  </si>
  <si>
    <t>kurzové zisky vznikající při pořízení a následném zpětném odporodeji valut pro vybavení pracvníků na zahraniční služební cesty, kurzové zisky vznikající při splácení jistiny úvěru (půjčky) v zahraniční měně</t>
  </si>
  <si>
    <t>2210</t>
  </si>
  <si>
    <t>Přijaté sankční platby</t>
  </si>
  <si>
    <t>sankce (pokuty) inkasované za porušení obecně či místně závazných předpisů správními nebo samosprávnými orgány a porušení rozpočtové kázně od ostatních subjektů a obcí, propadlé kauce a pokuty od zahraničních dopravců</t>
  </si>
  <si>
    <t>2221</t>
  </si>
  <si>
    <t>Přijaté vratky transférů od jiných veřejných rozpočtů</t>
  </si>
  <si>
    <t>2222</t>
  </si>
  <si>
    <t>Ostatní příjmy z finančního vypořádání předchozích let od jiných veřejných rozpočtů</t>
  </si>
  <si>
    <t>2223</t>
  </si>
  <si>
    <t>Příjmy z finančního vypořádání minulých let mezi krajem a obcemi</t>
  </si>
  <si>
    <t>2226</t>
  </si>
  <si>
    <t>Příjmy z finančního vypořádání minulých let mezi obcemi</t>
  </si>
  <si>
    <t>Komunální služby a územní rozvoj jinde nezařazené</t>
  </si>
  <si>
    <t>Činnost ústředního orgánu státní správy v oblasti bydlení, komunálních služeb a územního rozvoje</t>
  </si>
  <si>
    <t>3662</t>
  </si>
  <si>
    <t>Činnost ostatních orgánů státní správy v oblasti bydlení, komunálních služeba územního rozvoje</t>
  </si>
  <si>
    <t>Ostatní správa v oblasti bydlení, komunálních služeb a územního rozvoje jinde nezařazená</t>
  </si>
  <si>
    <t>3680</t>
  </si>
  <si>
    <t>Výzkum a vývoj v oblasti bydlení, komunálních služeb a územního rozvoje</t>
  </si>
  <si>
    <t>Mezinárodní spolupráce v oblasti bydlení, komunálních služeb a územního rozvoje</t>
  </si>
  <si>
    <t>3699</t>
  </si>
  <si>
    <t>Ostatní záležitosti bydlení, komunálních služeb a územního rozvoje</t>
  </si>
  <si>
    <t>Odstraňování tuhých emisí</t>
  </si>
  <si>
    <t>3712</t>
  </si>
  <si>
    <t>Odstraňování plynných emisí</t>
  </si>
  <si>
    <t>Změny technologií vytápění</t>
  </si>
  <si>
    <t>3714</t>
  </si>
  <si>
    <t>Opatření ke snižování produkce skleníkových plynů a plynů poškozujících ozónovou vrstvu</t>
  </si>
  <si>
    <t>Změny výrobních technologií za účelem výrazného odstranění emisí</t>
  </si>
  <si>
    <t>3716</t>
  </si>
  <si>
    <t>Monitoring ochrany ovzduší</t>
  </si>
  <si>
    <t>3719</t>
  </si>
  <si>
    <t>Ostatní činnosti k ochraně ovzduší</t>
  </si>
  <si>
    <t>3721</t>
  </si>
  <si>
    <t>Sběr a svoz nebezpečných odpadů</t>
  </si>
  <si>
    <t>Sběr a svoz komunálních odpadů</t>
  </si>
  <si>
    <t>3723</t>
  </si>
  <si>
    <t>Sběr a svoz ostatních odpadů (jiných než nebezpečných a komunálních)</t>
  </si>
  <si>
    <t>3724</t>
  </si>
  <si>
    <t>Využívání a zneškodňování nebezpečných odpadů</t>
  </si>
  <si>
    <t>3725</t>
  </si>
  <si>
    <t>Lesnický výzkum</t>
  </si>
  <si>
    <t>1091</t>
  </si>
  <si>
    <t>Mezinárodní spolupráce v zemědělství</t>
  </si>
  <si>
    <t>1092</t>
  </si>
  <si>
    <t>Mezinárodní spolupráce v lesním hospodářství</t>
  </si>
  <si>
    <t>1098</t>
  </si>
  <si>
    <t>Ostatní výdaje na zemědělství</t>
  </si>
  <si>
    <t>1099</t>
  </si>
  <si>
    <t>Ostatní výdaje na lesní hospodářství</t>
  </si>
  <si>
    <t>Uhelné hornictví</t>
  </si>
  <si>
    <t>Zejména výdaje na útlum uhelného hornictví.</t>
  </si>
  <si>
    <t>2112</t>
  </si>
  <si>
    <t>Těžba nerostných surovin kromě paliv</t>
  </si>
  <si>
    <t>Zpracování ropy a zemního plynu</t>
  </si>
  <si>
    <t>2114</t>
  </si>
  <si>
    <t>Jaderné elektrárny</t>
  </si>
  <si>
    <t>2115</t>
  </si>
  <si>
    <t>Úspora energie a obnovitelné zdroje</t>
  </si>
  <si>
    <t xml:space="preserve">Patří sem i výdaje k podpoře používání jiných paliv než uhlí, lignitu, rašeliny, ropy a zemního plynu, zejména alkoholu, biomasy, dříví a dřevního odpadu.
</t>
  </si>
  <si>
    <t>2116</t>
  </si>
  <si>
    <t>Jaderné palivo a ochrana před ionizujícím zářením</t>
  </si>
  <si>
    <t>Rozvod elektrické energie.</t>
  </si>
  <si>
    <t>2118</t>
  </si>
  <si>
    <t>Energie jiná než elektrická</t>
  </si>
  <si>
    <t>Pára, horká voda a horký vzduch.</t>
  </si>
  <si>
    <t>Ostatní záležitosti těžebního průmyslu a energetiky</t>
  </si>
  <si>
    <t>Ostatní výzkum a vývoj odvětvově nespecifikovaný</t>
  </si>
  <si>
    <t>Starobní důchody</t>
  </si>
  <si>
    <t>Invalidní důchody plné</t>
  </si>
  <si>
    <t>Invalidní důchody částečné</t>
  </si>
  <si>
    <t>Vdovské důchody</t>
  </si>
  <si>
    <t>4115</t>
  </si>
  <si>
    <t>Vdovecké důchody</t>
  </si>
  <si>
    <t>Sirotčí důchody</t>
  </si>
  <si>
    <t>4119</t>
  </si>
  <si>
    <t>Ostatní dávky důchodového pojištění</t>
  </si>
  <si>
    <t>Nemocenské</t>
  </si>
  <si>
    <t>Podpora při ošetření člena rodiny</t>
  </si>
  <si>
    <t>Financování aktivit v rámci Řádu služby veřejného ekonomického zájmu</t>
  </si>
  <si>
    <t>Spolufinancování konference Investment and Business Forum 2007</t>
  </si>
  <si>
    <t>2262</t>
  </si>
  <si>
    <t>Činnost ostatních orgánů státní správy v dopravě</t>
  </si>
  <si>
    <t>2269</t>
  </si>
  <si>
    <t>Ostatní správa v dopravě</t>
  </si>
  <si>
    <t>2271</t>
  </si>
  <si>
    <t>Ostatní dráhy</t>
  </si>
  <si>
    <t>2272</t>
  </si>
  <si>
    <t>Provoz ostatních drah</t>
  </si>
  <si>
    <t>2279</t>
  </si>
  <si>
    <t>Záležitosti ostatních drah jinde nezařazené</t>
  </si>
  <si>
    <t>2280</t>
  </si>
  <si>
    <t>Výzkum a vývoj v dopravě</t>
  </si>
  <si>
    <t>2291</t>
  </si>
  <si>
    <t>Mezinárodní spolupráce v dopravě</t>
  </si>
  <si>
    <t>2299</t>
  </si>
  <si>
    <t>Ostatní záležitosti v dopravě</t>
  </si>
  <si>
    <t>Pitná voda</t>
  </si>
  <si>
    <t>Odvádění a čištění odpadních vod a nakládání s kaly</t>
  </si>
  <si>
    <t>Prevence znečišťování vody</t>
  </si>
  <si>
    <t>Odvádění a čištění odpadních vod jinde nezařazené</t>
  </si>
  <si>
    <t>Úpravy vodohospodářsky významných a vodárenských toků</t>
  </si>
  <si>
    <t>2332</t>
  </si>
  <si>
    <t>Vodní díla na vodohospodářsky významných a vodárenských tocích</t>
  </si>
  <si>
    <t>2333</t>
  </si>
  <si>
    <t>Úpravy drobných vodních toků</t>
  </si>
  <si>
    <t>Revitalizace říčních systémů</t>
  </si>
  <si>
    <t>2339</t>
  </si>
  <si>
    <r>
      <t>Patří sem výdaje členům odboje, soudní rehabilitace, náhrady podle zákona o mimosoudních rehabilitacích apod.,</t>
    </r>
    <r>
      <rPr>
        <sz val="10"/>
        <color indexed="10"/>
        <rFont val="Times New Roman CE"/>
        <family val="1"/>
      </rPr>
      <t xml:space="preserve"> např. náhrady podle nařízení vlády č. 165/1997 Sb., o vyplacení jednorázové náhrady ke zmírnění některých křivd způsobených komunistickým režime</t>
    </r>
  </si>
  <si>
    <t>Náhrady za újmy, které organizace nezpůsobila, například náhrady podle zákona č. 203/2005 Sb., o odškodnění některých obětí okupace Československa vojsky Svazu sovětských socialistických republik, Německé demokratické republiky, Polské lidové republiky, M</t>
  </si>
  <si>
    <r>
      <t>Náplň položky se doplňuje: "nebo územních samosprávných celků odměny v různých soutěžích, kupříkladu o nejlepší dětskou kresbu. Odměny (peněžité ceny) z veřejných soutěží a veřejných příslibů (podle § 847 a 852 občanského zákoníku) patří na pložku 5021</t>
    </r>
    <r>
      <rPr>
        <sz val="10"/>
        <rFont val="Times New Roman CE"/>
        <family val="1"/>
      </rPr>
      <t>. o</t>
    </r>
  </si>
  <si>
    <r>
      <t xml:space="preserve">Poskytnuté peněžní dary do zahraničí, zejména pod § 7 odst. 1 písm. o) zákona č. 218/2000 Sb. </t>
    </r>
    <r>
      <rPr>
        <sz val="10"/>
        <color indexed="10"/>
        <rFont val="Times New Roman CE"/>
        <family val="1"/>
      </rPr>
      <t>Skutečnost, že peněžní dar je poskytován do zahraničí, má při zařazení na položku přednost před skutečností, že je poskytován subjektu určitého druhu, a proto je</t>
    </r>
  </si>
  <si>
    <t>Vyrovnávací příspěvek v mateřství a těhotenství</t>
  </si>
  <si>
    <t>4124</t>
  </si>
  <si>
    <t>Peněžitá pomoc v mateřství</t>
  </si>
  <si>
    <t>Dávky nemocenského pojištění jinde nezařazené</t>
  </si>
  <si>
    <t>Přídavek na dítě</t>
  </si>
  <si>
    <t>Sociální příplatek</t>
  </si>
  <si>
    <t>4133</t>
  </si>
  <si>
    <t>Porodné</t>
  </si>
  <si>
    <t>Rodičovský příspěvek</t>
  </si>
  <si>
    <t>Dávky pěstounské péče</t>
  </si>
  <si>
    <t>Pohřebné</t>
  </si>
  <si>
    <t>4141</t>
  </si>
  <si>
    <t>Příspěvek na bydlení</t>
  </si>
  <si>
    <t>Příspěvek na školní pomůcky</t>
  </si>
  <si>
    <t>Příspěvek, který dostávají děti přihlášené k zápisu k povinné školní docházce podle § 33 až 35 zákona č. 117/1995 Sb., o státní sociální podpoře, ve znění zákona č. 113/2006 Sb.</t>
  </si>
  <si>
    <t>4149</t>
  </si>
  <si>
    <t>Dávky státní sociální podpory jinde nezařazené</t>
  </si>
  <si>
    <t>Zvláštní sociální dávky příslušníků  ozbrojených sil při skončení služebního poměru</t>
  </si>
  <si>
    <t>4161</t>
  </si>
  <si>
    <t xml:space="preserve">Úrazový příplatek </t>
  </si>
  <si>
    <t>Úrazové vyrovnání</t>
  </si>
  <si>
    <t>4163</t>
  </si>
  <si>
    <t>Bolestné</t>
  </si>
  <si>
    <t>Příspěvek za ztížení společenského uplatnění</t>
  </si>
  <si>
    <t>4165</t>
  </si>
  <si>
    <t>Náhrada nákladů spojených s léčením</t>
  </si>
  <si>
    <t>Náhrada nákladů spojených s pohřbem</t>
  </si>
  <si>
    <t>4167</t>
  </si>
  <si>
    <t>Jednorázový příspěvek pozůstalému</t>
  </si>
  <si>
    <t>Úrazová renta pozůstalého</t>
  </si>
  <si>
    <t>4169</t>
  </si>
  <si>
    <t>Ostatní dávky úrazového pojištění</t>
  </si>
  <si>
    <t>Příspěvek na živobytí</t>
  </si>
  <si>
    <t>Příspěvek na živobytí, který poskytují obce osobám v hmotné nouzi podle § 21 až 32 zákona č. 111/2006 Sb., o pomoci v hmotné nouzi.</t>
  </si>
  <si>
    <t>4172</t>
  </si>
  <si>
    <t>Doplatek na bydlení</t>
  </si>
  <si>
    <t>Příspěvek, který poskytují obce osobám bydlícím ve vlastním nebo nájemním bytě s příjmem nižším než částka na živobytí podle § 33 až 35 zákona č. 111/2006 Sb., o pomoci v hmotné nouzi.</t>
  </si>
  <si>
    <t>Mimořádná okamžitá pomoc</t>
  </si>
  <si>
    <t>Příspěvek, který poskytují obce osobám v hmotné nouzi podle § 36 a 37 zákona č. 111/2006 Sb., o pomoci v hmotné nouzi.</t>
  </si>
  <si>
    <t>4177</t>
  </si>
  <si>
    <t>Mimořádná okamžitá pomoc osobám ohroženým sociálním vyloučením</t>
  </si>
  <si>
    <t>Výdaje po konsolidaci</t>
  </si>
  <si>
    <t xml:space="preserve">Daňové příjmy </t>
  </si>
  <si>
    <t>Nedaňové příjmy</t>
  </si>
  <si>
    <t>Kapitálové příjmy</t>
  </si>
  <si>
    <t>Přijaté dotace</t>
  </si>
  <si>
    <t>Příjmy po konsolidaci</t>
  </si>
  <si>
    <t>Náplň položky se doplňuje: Tato položka se použije pro převody neinvestičních prostředků poskytnuté d ofondů organizačních složek státu. Patří sem i převody neinvestičních prostředků do rezervního fondu organizačních složek státu z výdajů státního rozpočt</t>
  </si>
  <si>
    <t>5349</t>
  </si>
  <si>
    <t>Ostatní převody vlastním fondům</t>
  </si>
  <si>
    <t>zahrnuje převod prostředků do ostatních zřízených fondů (Zajišťovací fond, Regionální rozvojový fond, aj.)</t>
  </si>
  <si>
    <t>5361</t>
  </si>
  <si>
    <t>Nákup kolků</t>
  </si>
  <si>
    <t>pořízení kolkových známek k úhradě daní a poplatků organizace vůči státu</t>
  </si>
  <si>
    <t>5362</t>
  </si>
  <si>
    <t>Platby daní a poplatků státnímu rozpočtu</t>
  </si>
  <si>
    <t>příspěvky ze sociálního fondu (příspěvek na dovolenou, příspěvek na organizovanou dětskou rekreaci, peněžní  a  nepeněžní  dary  při  životních  a  pracovních výročích a při prvním odchodu do starobního či invalidního důchodu, příspěvek na penzijní připoj</t>
  </si>
  <si>
    <t>5511</t>
  </si>
  <si>
    <t>Neinvestiční transfery mezinárodním organizacím</t>
  </si>
  <si>
    <t>členské příspěvky mezinárodním organizacím, příspěvky euroregionům</t>
  </si>
  <si>
    <t>5531</t>
  </si>
  <si>
    <t>Peněžní dary do zahraničí</t>
  </si>
  <si>
    <t>5611</t>
  </si>
  <si>
    <t>Neinvestiční půjčené prostředky finančním institucím</t>
  </si>
  <si>
    <t xml:space="preserve">Návratné neinvestiční transfery bankám (zákon č. 21/1992 Sb. ve znění pozdějších předpisů), pojišťovnám (zákon č. 363/1999 Sb. ve znění pozdějších předpisů) a spořitelním a úvěrním družstvům (zákon č. 87/1995 Sb. ve znění pozdějších předpisů) kromě těch, </t>
  </si>
  <si>
    <t>5614</t>
  </si>
  <si>
    <t>Dávky sociální pomoci, které nepatří na jiné paragrafy pododdílu 418, pokud takové dávky vzniknou. Doplatky zrušených dávek zdravotně postiženým občanům, zejména ode dne 1. ledna 2007 (dne, kterým nabývá účinnosti zákon č. 108/2006 Sb.) příspěvek při odch</t>
  </si>
  <si>
    <t>Státní příspěvky na důchodové připojištění</t>
  </si>
  <si>
    <t>4192</t>
  </si>
  <si>
    <t>Úrokové příspěvky mladým manželstvím</t>
  </si>
  <si>
    <t>Dávky a odškodnění válečným veteránům a perzekvovaným osobám</t>
  </si>
  <si>
    <t>4194</t>
  </si>
  <si>
    <t>Zvýšení důchodů pro bezmocnost</t>
  </si>
  <si>
    <t>Dávka podle § 70 zákona č. 100/1988 Sb., o sociálním zabezpečení, ve znění účinném do dne 31. prosince 2006, která je s účinností ode dne 1. ledna 2007 nahrazena příspěvkem na péči podle § 7 až 31 zákona č. 108/2006 Sb., o sociálních službách (položka 419</t>
  </si>
  <si>
    <t>Příspěvek na péči</t>
  </si>
  <si>
    <t>Příspěvek na péči, který obce poskytují osobám závislým na pomoci jiné fyzické osoby za účelem zajištění potřebné pomoci podle § 7 an. zákona č. 108/2006 Sb., o sociálních službách.</t>
  </si>
  <si>
    <t>4199</t>
  </si>
  <si>
    <t>Ostatní dávky povahy sociálního zabezpečení jinde nezařazené</t>
  </si>
  <si>
    <t>4210</t>
  </si>
  <si>
    <t>Podpory v nezaměstnanosti</t>
  </si>
  <si>
    <t>Rekvalifikace</t>
  </si>
  <si>
    <t>4222</t>
  </si>
  <si>
    <t>Veřejně prospěšné práce</t>
  </si>
  <si>
    <t>Společensky účelná pracovní místa</t>
  </si>
  <si>
    <t>4225</t>
  </si>
  <si>
    <t>Podpora zaměstnanosti zdravotně postižených občanů</t>
  </si>
  <si>
    <t>Ostatní podpora zaměstnanosti</t>
  </si>
  <si>
    <t>4227</t>
  </si>
  <si>
    <t>Cílené programy k řešení zaměstnanosti</t>
  </si>
  <si>
    <t>Aktivní politika zaměstnanosti jinde nezařazená</t>
  </si>
  <si>
    <t>4230</t>
  </si>
  <si>
    <t>Ochrana zaměstnanců při platební neschopnosti zaměstnavatelů</t>
  </si>
  <si>
    <t>4240</t>
  </si>
  <si>
    <t>Příspěvek zaměstnavatelům zaměstnávajícím více než  50% občanů se změněnou pracovní schopností</t>
  </si>
  <si>
    <t>Příspěvky na sociální důsledky restrukturalizace</t>
  </si>
  <si>
    <t>4280</t>
  </si>
  <si>
    <t>Výzkum a vývoj v politice zaměstnanosti</t>
  </si>
  <si>
    <t>Sociální poradenství</t>
  </si>
  <si>
    <t>4319</t>
  </si>
  <si>
    <t>Ostatní výdaje související se sociálním poradenstvím</t>
  </si>
  <si>
    <t>4322</t>
  </si>
  <si>
    <t>Ústavy péče pro mládež</t>
  </si>
  <si>
    <t>4324</t>
  </si>
  <si>
    <t>Zařízení pro děti vyžadující okamžitou pomoc</t>
  </si>
  <si>
    <t>Patří sem výdaje na státní příspěvek pro zřizovatele zařízení pro děti vyžadující okamžitou pomoc podle § 42g až 42n zákona o sociálně právní ochraně dětí (zákon č. 359/1999 Sb. ve znění pozdějších předpisů).</t>
  </si>
  <si>
    <t>6345</t>
  </si>
  <si>
    <t>Investiční transfery regionálním radám</t>
  </si>
  <si>
    <t>Příjem bankovního režijního účtu Státního zemědělského intervenčního fondu (SZIF) z dávek z cukru. SZIF vybírá dávky z cukru na svůj bankovní účet společné zemědělské politiky (tento příjem tohoto svého účtu zařazuje na položku 1706) a z něj 75 % vybranýc</t>
  </si>
  <si>
    <t>1706</t>
  </si>
  <si>
    <t>Dávky z cukru</t>
  </si>
  <si>
    <t>Veškeré příjmy bankovního účtu společné zemědělské politiky Státního zemědělského intervenčního fondu (SZIF) z dávek z cukru podle § 1 odst. 2 písm. j) a § 11h zákona č.256/2000 Sb. ve znění zákonů č. 128/2003 Sb., č. 85/2004 Sb. a č. 441/2005 Sb. Inkasov</t>
  </si>
  <si>
    <t>2111</t>
  </si>
  <si>
    <t>Příjmy z poskytování služeb a výrobků</t>
  </si>
  <si>
    <t>2113</t>
  </si>
  <si>
    <t>Příjmy ze školného</t>
  </si>
  <si>
    <t>Úhrady za vzdělávání a školské služby podle školského zákona (zákona č. 561/2004 Sb. ve znění pozdějších předpisů) a jeho prováděcích předpisů, jestliže jejich příjemci jsou organizace.</t>
  </si>
  <si>
    <t>2119</t>
  </si>
  <si>
    <t>Ostatní příjmy z vlastní činnosti</t>
  </si>
  <si>
    <t>Zahrnuje i částky ve výši výdajů na pořízení dlouhodobého majetku ve vlastní režii převáděné ve státním rozpočtu z výdajového účtu na účet příjmový (záznamová jednotka 023). Na tuto položku se též zařazují příjmy peněžních prostředků, kterými organizaci n</t>
  </si>
  <si>
    <t>2122</t>
  </si>
  <si>
    <t>Odvody příspěvkových organizací</t>
  </si>
  <si>
    <t>PO kraje - nařízený odvod do rozpočtu kraje (z odposů nebo provozu), nesankční typy odvodů (nepatří zde vratky poskytnutných dotací a grantů PO)</t>
  </si>
  <si>
    <t>2123</t>
  </si>
  <si>
    <t>Ostatní odvody příspěvkových organizací</t>
  </si>
</sst>
</file>

<file path=xl/styles.xml><?xml version="1.0" encoding="utf-8"?>
<styleSheet xmlns="http://schemas.openxmlformats.org/spreadsheetml/2006/main">
  <numFmts count="7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quot;Yes&quot;;&quot;Yes&quot;;&quot;No&quot;"/>
    <numFmt numFmtId="166" formatCode="&quot;True&quot;;&quot;True&quot;;&quot;False&quot;"/>
    <numFmt numFmtId="167" formatCode="&quot;On&quot;;&quot;On&quot;;&quot;Off&quot;"/>
    <numFmt numFmtId="168" formatCode="#,##0.000"/>
    <numFmt numFmtId="169" formatCode="#,##0.00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quot;$&quot;#,##0_);\(&quot;$&quot;#,##0\)"/>
    <numFmt numFmtId="178" formatCode="&quot;$&quot;#,##0_);[Red]\(&quot;$&quot;#,##0\)"/>
    <numFmt numFmtId="179" formatCode="&quot;$&quot;#,##0.00_);\(&quot;$&quot;#,##0.00\)"/>
    <numFmt numFmtId="180" formatCode="&quot;$&quot;#,##0.00_);[Red]\(&quot;$&quot;#,##0.00\)"/>
    <numFmt numFmtId="181" formatCode="_(&quot;$&quot;* #,##0_);_(&quot;$&quot;* \(#,##0\);_(&quot;$&quot;* &quot;-&quot;_);_(@_)"/>
    <numFmt numFmtId="182" formatCode="_(* #,##0_);_(* \(#,##0\);_(* &quot;-&quot;_);_(@_)"/>
    <numFmt numFmtId="183" formatCode="_(&quot;$&quot;* #,##0.00_);_(&quot;$&quot;* \(#,##0.00\);_(&quot;$&quot;* &quot;-&quot;??_);_(@_)"/>
    <numFmt numFmtId="184" formatCode="_(* #,##0.00_);_(* \(#,##0.00\);_(* &quot;-&quot;??_);_(@_)"/>
    <numFmt numFmtId="185" formatCode="0.000%"/>
    <numFmt numFmtId="186" formatCode="0.0000%"/>
    <numFmt numFmtId="187" formatCode="0.0%"/>
    <numFmt numFmtId="188" formatCode="0#"/>
    <numFmt numFmtId="189" formatCode="###_#####"/>
    <numFmt numFmtId="190" formatCode="00000000"/>
    <numFmt numFmtId="191" formatCode="0.E+00"/>
    <numFmt numFmtId="192" formatCode="[&lt;=99999]###\ ##;##\ ##\ ##"/>
    <numFmt numFmtId="193" formatCode="000\ 00"/>
    <numFmt numFmtId="194" formatCode="0\1"/>
    <numFmt numFmtId="195" formatCode="mm/yyyy"/>
    <numFmt numFmtId="196" formatCode="000/0000"/>
    <numFmt numFmtId="197" formatCode="0/0000"/>
    <numFmt numFmtId="198" formatCode="00/0000"/>
    <numFmt numFmtId="199" formatCode="_-* #,##0\ _K_č_i_-;\-* #,##0\ _K_č_i_-;_-* &quot;-&quot;\ _K_č_-;_-@_-"/>
    <numFmt numFmtId="200" formatCode="0.0_)"/>
    <numFmt numFmtId="201" formatCode="#,##0_+"/>
    <numFmt numFmtId="202" formatCode="#,##0\_\+"/>
    <numFmt numFmtId="203" formatCode="#,##0\+"/>
    <numFmt numFmtId="204" formatCode="0.000000000"/>
    <numFmt numFmtId="205" formatCode="0.0000000000"/>
    <numFmt numFmtId="206" formatCode="0000"/>
    <numFmt numFmtId="207" formatCode="d/m"/>
    <numFmt numFmtId="208" formatCode="d/mm"/>
    <numFmt numFmtId="209" formatCode="d/\x\x"/>
    <numFmt numFmtId="210" formatCode="h/mm"/>
    <numFmt numFmtId="211" formatCode="0.000000E+00"/>
    <numFmt numFmtId="212" formatCode="0.00000E+00"/>
    <numFmt numFmtId="213" formatCode="0.0000E+00"/>
    <numFmt numFmtId="214" formatCode="0.000E+00"/>
    <numFmt numFmtId="215" formatCode="#,##0.00000"/>
    <numFmt numFmtId="216" formatCode="#,##0.000000"/>
    <numFmt numFmtId="217" formatCode="#,##0.0000000"/>
    <numFmt numFmtId="218" formatCode="#,##0.00000000"/>
    <numFmt numFmtId="219" formatCode="#,##0.000000000"/>
    <numFmt numFmtId="220" formatCode="#,##0\ &quot;Kč&quot;"/>
    <numFmt numFmtId="221" formatCode="#,##0.00\ &quot;Kč&quot;"/>
    <numFmt numFmtId="222" formatCode="0.00000%"/>
    <numFmt numFmtId="223" formatCode="#,##0;[Red]\-#,##0;&quot;  &quot;"/>
    <numFmt numFmtId="224" formatCode="#,##0_ ;\-#,##0\ "/>
    <numFmt numFmtId="225" formatCode="#,##0\ _K_č"/>
    <numFmt numFmtId="226" formatCode="mmm\ dd"/>
  </numFmts>
  <fonts count="42">
    <font>
      <sz val="10"/>
      <name val="Arial CE"/>
      <family val="0"/>
    </font>
    <font>
      <u val="single"/>
      <sz val="10"/>
      <color indexed="12"/>
      <name val="Arial CE"/>
      <family val="0"/>
    </font>
    <font>
      <u val="single"/>
      <sz val="10"/>
      <color indexed="36"/>
      <name val="Arial CE"/>
      <family val="0"/>
    </font>
    <font>
      <sz val="12"/>
      <name val="Times New Roman CE"/>
      <family val="1"/>
    </font>
    <font>
      <sz val="10"/>
      <name val="Times New Roman CE"/>
      <family val="1"/>
    </font>
    <font>
      <b/>
      <sz val="14"/>
      <name val="Times New Roman CE"/>
      <family val="1"/>
    </font>
    <font>
      <sz val="14"/>
      <name val="Times New Roman CE"/>
      <family val="1"/>
    </font>
    <font>
      <b/>
      <sz val="12"/>
      <name val="Times New Roman CE"/>
      <family val="1"/>
    </font>
    <font>
      <b/>
      <sz val="12"/>
      <color indexed="12"/>
      <name val="Times New Roman CE"/>
      <family val="1"/>
    </font>
    <font>
      <sz val="10"/>
      <color indexed="12"/>
      <name val="Times New Roman CE"/>
      <family val="1"/>
    </font>
    <font>
      <sz val="12"/>
      <color indexed="12"/>
      <name val="Times New Roman CE"/>
      <family val="1"/>
    </font>
    <font>
      <sz val="10"/>
      <color indexed="10"/>
      <name val="Times New Roman CE"/>
      <family val="1"/>
    </font>
    <font>
      <sz val="12"/>
      <color indexed="11"/>
      <name val="Times New Roman CE"/>
      <family val="1"/>
    </font>
    <font>
      <sz val="12"/>
      <name val="Times New Roman"/>
      <family val="1"/>
    </font>
    <font>
      <sz val="10"/>
      <color indexed="10"/>
      <name val="Times New Roman"/>
      <family val="1"/>
    </font>
    <font>
      <sz val="10"/>
      <name val="Times New Roman"/>
      <family val="1"/>
    </font>
    <font>
      <b/>
      <sz val="10"/>
      <color indexed="10"/>
      <name val="Times New Roman CE"/>
      <family val="1"/>
    </font>
    <font>
      <sz val="10"/>
      <color indexed="11"/>
      <name val="Times New Roman CE"/>
      <family val="1"/>
    </font>
    <font>
      <u val="single"/>
      <sz val="10"/>
      <name val="Times New Roman CE"/>
      <family val="1"/>
    </font>
    <font>
      <b/>
      <sz val="12"/>
      <color indexed="10"/>
      <name val="Times New Roman CE"/>
      <family val="1"/>
    </font>
    <font>
      <sz val="12"/>
      <color indexed="10"/>
      <name val="Times New Roman CE"/>
      <family val="1"/>
    </font>
    <font>
      <sz val="12"/>
      <color indexed="10"/>
      <name val="Times New Roman"/>
      <family val="1"/>
    </font>
    <font>
      <b/>
      <sz val="12"/>
      <name val="Times New Roman"/>
      <family val="1"/>
    </font>
    <font>
      <sz val="12"/>
      <name val="Arial CE"/>
      <family val="0"/>
    </font>
    <font>
      <b/>
      <sz val="10"/>
      <name val="Times New Roman"/>
      <family val="1"/>
    </font>
    <font>
      <sz val="11"/>
      <name val="Times New Roman CE"/>
      <family val="1"/>
    </font>
    <font>
      <sz val="11"/>
      <name val="Arial CE"/>
      <family val="0"/>
    </font>
    <font>
      <b/>
      <sz val="12"/>
      <name val="Arial CE"/>
      <family val="0"/>
    </font>
    <font>
      <b/>
      <sz val="11"/>
      <name val="Arial CE"/>
      <family val="2"/>
    </font>
    <font>
      <b/>
      <sz val="10"/>
      <name val="Times New Roman CE"/>
      <family val="1"/>
    </font>
    <font>
      <sz val="11"/>
      <name val="Times New Roman"/>
      <family val="1"/>
    </font>
    <font>
      <sz val="11"/>
      <color indexed="8"/>
      <name val="Times New Roman CE"/>
      <family val="1"/>
    </font>
    <font>
      <b/>
      <sz val="8"/>
      <name val="Tahoma"/>
      <family val="0"/>
    </font>
    <font>
      <sz val="8"/>
      <name val="Tahoma"/>
      <family val="0"/>
    </font>
    <font>
      <b/>
      <sz val="10"/>
      <name val="Arial CE"/>
      <family val="2"/>
    </font>
    <font>
      <strike/>
      <sz val="11"/>
      <name val="Times New Roman CE"/>
      <family val="1"/>
    </font>
    <font>
      <b/>
      <u val="single"/>
      <sz val="10"/>
      <name val="Times New Roman CE"/>
      <family val="1"/>
    </font>
    <font>
      <sz val="10"/>
      <color indexed="12"/>
      <name val="Times New Roman"/>
      <family val="1"/>
    </font>
    <font>
      <b/>
      <sz val="10"/>
      <color indexed="12"/>
      <name val="Times New Roman"/>
      <family val="1"/>
    </font>
    <font>
      <b/>
      <sz val="10"/>
      <color indexed="12"/>
      <name val="Times New Roman CE"/>
      <family val="1"/>
    </font>
    <font>
      <b/>
      <sz val="13"/>
      <name val="Times New Roman CE"/>
      <family val="1"/>
    </font>
    <font>
      <b/>
      <sz val="8"/>
      <name val="Arial CE"/>
      <family val="2"/>
    </font>
  </fonts>
  <fills count="5">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s>
  <borders count="42">
    <border>
      <left/>
      <right/>
      <top/>
      <bottom/>
      <diagonal/>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style="thin">
        <color indexed="55"/>
      </left>
      <right style="thin">
        <color indexed="55"/>
      </right>
      <top style="thin">
        <color indexed="55"/>
      </top>
      <bottom style="double">
        <color indexed="55"/>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color indexed="63"/>
      </right>
      <top>
        <color indexed="63"/>
      </top>
      <bottom>
        <color indexed="63"/>
      </bottom>
    </border>
    <border>
      <left style="thin"/>
      <right style="medium"/>
      <top style="thin"/>
      <bottom>
        <color indexed="63"/>
      </bottom>
    </border>
    <border>
      <left style="medium"/>
      <right style="thin"/>
      <top style="thin"/>
      <bottom style="medium"/>
    </border>
    <border>
      <left style="thin"/>
      <right style="medium"/>
      <top style="medium"/>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style="mediu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9" fontId="0" fillId="0" borderId="0" applyFont="0" applyFill="0" applyBorder="0" applyAlignment="0" applyProtection="0"/>
    <xf numFmtId="0" fontId="2" fillId="0" borderId="0" applyNumberFormat="0" applyFill="0" applyBorder="0" applyAlignment="0" applyProtection="0"/>
  </cellStyleXfs>
  <cellXfs count="409">
    <xf numFmtId="0" fontId="0" fillId="0" borderId="0" xfId="0" applyAlignment="1">
      <alignment/>
    </xf>
    <xf numFmtId="0" fontId="4" fillId="0" borderId="0" xfId="0" applyFont="1" applyAlignment="1">
      <alignment/>
    </xf>
    <xf numFmtId="0" fontId="6" fillId="0" borderId="0" xfId="0" applyFont="1" applyFill="1" applyAlignment="1">
      <alignment vertical="center"/>
    </xf>
    <xf numFmtId="0" fontId="5" fillId="0" borderId="0" xfId="0" applyFont="1" applyFill="1" applyAlignment="1">
      <alignment/>
    </xf>
    <xf numFmtId="0" fontId="4" fillId="0" borderId="0" xfId="0" applyFont="1" applyAlignment="1">
      <alignment vertical="center"/>
    </xf>
    <xf numFmtId="0" fontId="3" fillId="0" borderId="1" xfId="0" applyFont="1" applyFill="1" applyBorder="1" applyAlignment="1">
      <alignment vertical="center" wrapText="1"/>
    </xf>
    <xf numFmtId="0" fontId="7" fillId="0" borderId="0" xfId="0" applyFont="1" applyAlignment="1">
      <alignment/>
    </xf>
    <xf numFmtId="0" fontId="3" fillId="0" borderId="2" xfId="0" applyFont="1" applyBorder="1" applyAlignment="1">
      <alignment wrapText="1"/>
    </xf>
    <xf numFmtId="0" fontId="4" fillId="0" borderId="0" xfId="0" applyFont="1" applyAlignment="1">
      <alignment wrapText="1"/>
    </xf>
    <xf numFmtId="49" fontId="7" fillId="0" borderId="2" xfId="21" applyNumberFormat="1" applyFont="1" applyFill="1" applyBorder="1" applyAlignment="1">
      <alignment horizontal="center" vertical="center" wrapText="1"/>
      <protection/>
    </xf>
    <xf numFmtId="0" fontId="3" fillId="0" borderId="2" xfId="21" applyFont="1" applyFill="1" applyBorder="1" applyAlignment="1">
      <alignment horizontal="left" vertical="center" wrapText="1"/>
      <protection/>
    </xf>
    <xf numFmtId="0" fontId="4" fillId="0" borderId="3" xfId="21" applyFont="1" applyBorder="1" applyAlignment="1">
      <alignment horizontal="justify" vertical="center" wrapText="1"/>
      <protection/>
    </xf>
    <xf numFmtId="0" fontId="3" fillId="0" borderId="0" xfId="21" applyFont="1" applyAlignment="1">
      <alignment vertical="center"/>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11" fillId="0" borderId="2" xfId="21" applyFont="1" applyBorder="1" applyAlignment="1">
      <alignment horizontal="justify" vertical="center" wrapText="1"/>
      <protection/>
    </xf>
    <xf numFmtId="0" fontId="12" fillId="0" borderId="0" xfId="21" applyFont="1" applyAlignment="1">
      <alignment vertical="center"/>
      <protection/>
    </xf>
    <xf numFmtId="0" fontId="13" fillId="0" borderId="2" xfId="22" applyFont="1" applyFill="1" applyBorder="1">
      <alignment/>
      <protection/>
    </xf>
    <xf numFmtId="0" fontId="4" fillId="0" borderId="2" xfId="21" applyFont="1" applyBorder="1" applyAlignment="1">
      <alignment horizontal="justify" vertical="center" wrapText="1"/>
      <protection/>
    </xf>
    <xf numFmtId="0" fontId="13" fillId="0" borderId="0" xfId="22" applyFont="1" applyFill="1" applyAlignment="1">
      <alignment vertical="center"/>
      <protection/>
    </xf>
    <xf numFmtId="0" fontId="11" fillId="0" borderId="3" xfId="21" applyFont="1" applyBorder="1" applyAlignment="1">
      <alignment horizontal="justify" vertical="center" wrapText="1"/>
      <protection/>
    </xf>
    <xf numFmtId="0" fontId="13" fillId="0" borderId="2" xfId="22" applyFont="1" applyFill="1" applyBorder="1" applyAlignment="1">
      <alignment vertical="center"/>
      <protection/>
    </xf>
    <xf numFmtId="0" fontId="14" fillId="0" borderId="2" xfId="22" applyFont="1" applyBorder="1" applyAlignment="1">
      <alignment vertical="center"/>
      <protection/>
    </xf>
    <xf numFmtId="0" fontId="15" fillId="0" borderId="2" xfId="22" applyFont="1" applyBorder="1" applyAlignment="1">
      <alignment vertical="center"/>
      <protection/>
    </xf>
    <xf numFmtId="0" fontId="14" fillId="0" borderId="2" xfId="22" applyFont="1" applyBorder="1" applyAlignment="1">
      <alignment vertical="center" wrapText="1"/>
      <protection/>
    </xf>
    <xf numFmtId="49" fontId="7" fillId="0" borderId="2" xfId="22" applyNumberFormat="1" applyFont="1" applyFill="1" applyBorder="1" applyAlignment="1">
      <alignment horizontal="center" vertical="center" wrapText="1"/>
      <protection/>
    </xf>
    <xf numFmtId="0" fontId="3" fillId="0" borderId="2" xfId="22" applyFont="1" applyFill="1" applyBorder="1" applyAlignment="1">
      <alignment horizontal="left" vertical="center" wrapText="1"/>
      <protection/>
    </xf>
    <xf numFmtId="0" fontId="4" fillId="0" borderId="2" xfId="22" applyFont="1" applyBorder="1" applyAlignment="1">
      <alignment horizontal="justify" vertical="center" wrapText="1"/>
      <protection/>
    </xf>
    <xf numFmtId="0" fontId="3" fillId="0" borderId="2" xfId="21" applyFont="1" applyFill="1" applyBorder="1" applyAlignment="1">
      <alignment vertical="center" wrapText="1"/>
      <protection/>
    </xf>
    <xf numFmtId="0" fontId="4" fillId="0" borderId="2" xfId="21" applyFont="1" applyBorder="1" applyAlignment="1">
      <alignment vertical="center" wrapText="1"/>
      <protection/>
    </xf>
    <xf numFmtId="0" fontId="11" fillId="0" borderId="2" xfId="21" applyFont="1" applyBorder="1" applyAlignment="1">
      <alignment vertical="center" wrapText="1"/>
      <protection/>
    </xf>
    <xf numFmtId="0" fontId="11" fillId="0" borderId="2" xfId="22" applyFont="1" applyBorder="1" applyAlignment="1">
      <alignment horizontal="justify" vertical="center" wrapText="1"/>
      <protection/>
    </xf>
    <xf numFmtId="49" fontId="7" fillId="0" borderId="2" xfId="21" applyNumberFormat="1" applyFont="1" applyFill="1" applyBorder="1" applyAlignment="1">
      <alignment horizontal="center" vertical="center"/>
      <protection/>
    </xf>
    <xf numFmtId="0" fontId="4" fillId="0" borderId="2" xfId="21" applyFont="1" applyFill="1" applyBorder="1" applyAlignment="1">
      <alignment horizontal="left" vertical="center" wrapText="1"/>
      <protection/>
    </xf>
    <xf numFmtId="49" fontId="7" fillId="0" borderId="2" xfId="20" applyNumberFormat="1" applyFont="1" applyFill="1" applyBorder="1" applyAlignment="1">
      <alignment horizontal="center" vertical="center" wrapText="1"/>
      <protection/>
    </xf>
    <xf numFmtId="0" fontId="3" fillId="0" borderId="2" xfId="20" applyFont="1" applyFill="1" applyBorder="1" applyAlignment="1">
      <alignment horizontal="left" vertical="center" wrapText="1"/>
      <protection/>
    </xf>
    <xf numFmtId="0" fontId="4" fillId="0" borderId="2" xfId="20" applyFont="1" applyBorder="1" applyAlignment="1">
      <alignment horizontal="justify" vertical="center" wrapText="1"/>
      <protection/>
    </xf>
    <xf numFmtId="0" fontId="11" fillId="0" borderId="2" xfId="20" applyFont="1" applyBorder="1" applyAlignment="1">
      <alignment horizontal="justify" vertical="center" wrapText="1"/>
      <protection/>
    </xf>
    <xf numFmtId="0" fontId="17" fillId="0" borderId="2" xfId="21" applyFont="1" applyBorder="1" applyAlignment="1">
      <alignment horizontal="justify" vertical="center" wrapText="1"/>
      <protection/>
    </xf>
    <xf numFmtId="49" fontId="7" fillId="0" borderId="3" xfId="20" applyNumberFormat="1" applyFont="1" applyFill="1" applyBorder="1" applyAlignment="1">
      <alignment horizontal="center" vertical="center" wrapText="1"/>
      <protection/>
    </xf>
    <xf numFmtId="0" fontId="3" fillId="0" borderId="3" xfId="20" applyFont="1" applyFill="1" applyBorder="1" applyAlignment="1">
      <alignment horizontal="left" vertical="center" wrapText="1"/>
      <protection/>
    </xf>
    <xf numFmtId="49" fontId="11" fillId="0" borderId="2" xfId="22" applyNumberFormat="1" applyFont="1" applyBorder="1" applyAlignment="1">
      <alignment horizontal="justify" vertical="top" wrapText="1"/>
      <protection/>
    </xf>
    <xf numFmtId="0" fontId="11" fillId="0" borderId="3" xfId="21" applyNumberFormat="1" applyFont="1" applyBorder="1" applyAlignment="1">
      <alignment horizontal="justify" vertical="center" wrapText="1"/>
      <protection/>
    </xf>
    <xf numFmtId="0" fontId="4" fillId="0" borderId="3" xfId="21" applyFont="1" applyBorder="1" applyAlignment="1">
      <alignment horizontal="left" vertical="center" wrapText="1"/>
      <protection/>
    </xf>
    <xf numFmtId="0" fontId="11" fillId="0" borderId="3" xfId="21" applyFont="1" applyBorder="1" applyAlignment="1">
      <alignment horizontal="left" vertical="center" wrapText="1"/>
      <protection/>
    </xf>
    <xf numFmtId="0" fontId="3" fillId="2" borderId="0" xfId="21" applyFont="1" applyFill="1" applyAlignment="1">
      <alignment vertical="center"/>
      <protection/>
    </xf>
    <xf numFmtId="0" fontId="18" fillId="0" borderId="2" xfId="21" applyFont="1" applyBorder="1" applyAlignment="1">
      <alignment horizontal="justify" vertical="center" wrapText="1"/>
      <protection/>
    </xf>
    <xf numFmtId="0" fontId="15" fillId="0" borderId="2" xfId="21" applyFont="1" applyBorder="1" applyAlignment="1">
      <alignment vertical="center" wrapText="1"/>
      <protection/>
    </xf>
    <xf numFmtId="0" fontId="13" fillId="0" borderId="2" xfId="22" applyFont="1" applyFill="1" applyBorder="1" applyAlignment="1">
      <alignment vertical="center" wrapText="1"/>
      <protection/>
    </xf>
    <xf numFmtId="0" fontId="13" fillId="0" borderId="0" xfId="22" applyFont="1" applyFill="1" applyAlignment="1">
      <alignment wrapText="1"/>
      <protection/>
    </xf>
    <xf numFmtId="49" fontId="7" fillId="0" borderId="0" xfId="21" applyNumberFormat="1" applyFont="1" applyAlignment="1">
      <alignment horizontal="center" vertical="center"/>
      <protection/>
    </xf>
    <xf numFmtId="0" fontId="3" fillId="0" borderId="0" xfId="21" applyFont="1" applyAlignment="1">
      <alignment horizontal="left" vertical="center" wrapText="1"/>
      <protection/>
    </xf>
    <xf numFmtId="0" fontId="4" fillId="0" borderId="0" xfId="21" applyFont="1" applyAlignment="1">
      <alignment horizontal="justify" vertical="center" wrapText="1"/>
      <protection/>
    </xf>
    <xf numFmtId="0" fontId="3" fillId="0" borderId="2" xfId="22" applyFont="1" applyFill="1" applyBorder="1" applyAlignment="1">
      <alignment vertical="center" wrapText="1"/>
      <protection/>
    </xf>
    <xf numFmtId="0" fontId="3" fillId="0" borderId="2" xfId="22" applyFont="1" applyBorder="1" applyAlignment="1">
      <alignment vertical="center" wrapText="1"/>
      <protection/>
    </xf>
    <xf numFmtId="0" fontId="3" fillId="0" borderId="0" xfId="22" applyFont="1" applyAlignment="1">
      <alignment vertical="center"/>
      <protection/>
    </xf>
    <xf numFmtId="0" fontId="3" fillId="0" borderId="0" xfId="22" applyFont="1" applyFill="1" applyAlignment="1">
      <alignment vertical="center" wrapText="1"/>
      <protection/>
    </xf>
    <xf numFmtId="49" fontId="19" fillId="0" borderId="2" xfId="21" applyNumberFormat="1" applyFont="1" applyFill="1" applyBorder="1" applyAlignment="1">
      <alignment horizontal="center" vertical="center" wrapText="1"/>
      <protection/>
    </xf>
    <xf numFmtId="0" fontId="20" fillId="0" borderId="2" xfId="22" applyFont="1" applyFill="1" applyBorder="1" applyAlignment="1">
      <alignment vertical="center" wrapText="1"/>
      <protection/>
    </xf>
    <xf numFmtId="0" fontId="20" fillId="0" borderId="2" xfId="22" applyFont="1" applyBorder="1" applyAlignment="1">
      <alignment vertical="center" wrapText="1"/>
      <protection/>
    </xf>
    <xf numFmtId="0" fontId="20" fillId="0" borderId="0" xfId="22" applyFont="1" applyAlignment="1">
      <alignment vertical="center"/>
      <protection/>
    </xf>
    <xf numFmtId="49" fontId="7" fillId="0" borderId="5" xfId="21" applyNumberFormat="1" applyFont="1" applyFill="1" applyBorder="1" applyAlignment="1">
      <alignment horizontal="center" vertical="center"/>
      <protection/>
    </xf>
    <xf numFmtId="0" fontId="3" fillId="0" borderId="6" xfId="21" applyFont="1" applyFill="1" applyBorder="1" applyAlignment="1">
      <alignment horizontal="left" vertical="center"/>
      <protection/>
    </xf>
    <xf numFmtId="0" fontId="3" fillId="0" borderId="7" xfId="21" applyFont="1" applyFill="1" applyBorder="1" applyAlignment="1">
      <alignment horizontal="left" vertical="center"/>
      <protection/>
    </xf>
    <xf numFmtId="0" fontId="21" fillId="0" borderId="2" xfId="22" applyFont="1" applyFill="1" applyBorder="1">
      <alignment/>
      <protection/>
    </xf>
    <xf numFmtId="0" fontId="21" fillId="0" borderId="0" xfId="22" applyFont="1" applyFill="1">
      <alignment/>
      <protection/>
    </xf>
    <xf numFmtId="0" fontId="3" fillId="0" borderId="6" xfId="21" applyFont="1" applyFill="1" applyBorder="1" applyAlignment="1">
      <alignment horizontal="left" vertical="center" wrapText="1"/>
      <protection/>
    </xf>
    <xf numFmtId="49" fontId="19" fillId="0" borderId="5" xfId="21" applyNumberFormat="1" applyFont="1" applyFill="1" applyBorder="1" applyAlignment="1">
      <alignment horizontal="center" vertical="center" wrapText="1"/>
      <protection/>
    </xf>
    <xf numFmtId="0" fontId="20" fillId="0" borderId="6" xfId="22" applyFont="1" applyFill="1" applyBorder="1" applyAlignment="1">
      <alignment vertical="center" wrapText="1"/>
      <protection/>
    </xf>
    <xf numFmtId="0" fontId="20" fillId="0" borderId="7" xfId="22" applyFont="1" applyBorder="1" applyAlignment="1">
      <alignment vertical="center" wrapText="1"/>
      <protection/>
    </xf>
    <xf numFmtId="49" fontId="3" fillId="0" borderId="2" xfId="22" applyNumberFormat="1" applyFont="1" applyFill="1" applyBorder="1" applyAlignment="1">
      <alignment vertical="center" wrapText="1"/>
      <protection/>
    </xf>
    <xf numFmtId="0" fontId="21" fillId="0" borderId="0" xfId="22" applyFont="1" applyFill="1" applyAlignment="1">
      <alignment vertical="center"/>
      <protection/>
    </xf>
    <xf numFmtId="49" fontId="3" fillId="0" borderId="0" xfId="22" applyNumberFormat="1" applyFont="1" applyFill="1" applyAlignment="1">
      <alignment vertical="center"/>
      <protection/>
    </xf>
    <xf numFmtId="0" fontId="3" fillId="0" borderId="0" xfId="22" applyFont="1" applyFill="1" applyAlignment="1">
      <alignment vertical="center"/>
      <protection/>
    </xf>
    <xf numFmtId="49" fontId="3" fillId="0" borderId="2" xfId="0" applyNumberFormat="1" applyFont="1" applyBorder="1" applyAlignment="1">
      <alignment horizontal="center"/>
    </xf>
    <xf numFmtId="0" fontId="3" fillId="0" borderId="0" xfId="0" applyFont="1" applyAlignment="1">
      <alignment horizontal="center"/>
    </xf>
    <xf numFmtId="0" fontId="13" fillId="0" borderId="0" xfId="22" applyFont="1" applyFill="1" applyBorder="1">
      <alignment/>
      <protection/>
    </xf>
    <xf numFmtId="0" fontId="5" fillId="0" borderId="0" xfId="0" applyFont="1" applyAlignment="1">
      <alignment horizontal="right" vertical="top"/>
    </xf>
    <xf numFmtId="49" fontId="15" fillId="0" borderId="8" xfId="0" applyNumberFormat="1" applyFont="1" applyFill="1" applyBorder="1" applyAlignment="1">
      <alignment horizontal="center" vertical="top"/>
    </xf>
    <xf numFmtId="0" fontId="25" fillId="0" borderId="0" xfId="0" applyFont="1" applyAlignment="1">
      <alignment horizontal="center"/>
    </xf>
    <xf numFmtId="0" fontId="7" fillId="0" borderId="0" xfId="0" applyFont="1" applyAlignment="1">
      <alignment/>
    </xf>
    <xf numFmtId="0" fontId="26" fillId="0" borderId="0" xfId="0" applyFont="1" applyAlignment="1">
      <alignment/>
    </xf>
    <xf numFmtId="0" fontId="26" fillId="0" borderId="0" xfId="0" applyFont="1" applyAlignment="1">
      <alignment/>
    </xf>
    <xf numFmtId="1" fontId="27" fillId="0" borderId="0" xfId="0" applyNumberFormat="1" applyFont="1" applyAlignment="1">
      <alignment horizontal="center"/>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25" fillId="0" borderId="2" xfId="0" applyFont="1" applyBorder="1" applyAlignment="1">
      <alignment horizontal="center"/>
    </xf>
    <xf numFmtId="0" fontId="7" fillId="0" borderId="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9" xfId="0" applyFont="1" applyBorder="1" applyAlignment="1">
      <alignment horizontal="center" vertical="center" wrapText="1"/>
    </xf>
    <xf numFmtId="1" fontId="7" fillId="0" borderId="2" xfId="0" applyNumberFormat="1" applyFont="1" applyBorder="1" applyAlignment="1">
      <alignment horizontal="center" vertical="center" wrapText="1"/>
    </xf>
    <xf numFmtId="1" fontId="29" fillId="0" borderId="10"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9" xfId="0" applyFont="1" applyBorder="1" applyAlignment="1">
      <alignment horizontal="center" vertical="center" wrapText="1"/>
    </xf>
    <xf numFmtId="1" fontId="7" fillId="0" borderId="10" xfId="0" applyNumberFormat="1" applyFont="1" applyBorder="1" applyAlignment="1">
      <alignment horizontal="center" vertical="center" wrapText="1"/>
    </xf>
    <xf numFmtId="0" fontId="0" fillId="0" borderId="0" xfId="0" applyFont="1" applyAlignment="1">
      <alignment/>
    </xf>
    <xf numFmtId="0" fontId="7" fillId="0" borderId="2" xfId="0" applyFont="1" applyBorder="1" applyAlignment="1">
      <alignment horizontal="center"/>
    </xf>
    <xf numFmtId="49" fontId="25" fillId="0" borderId="2" xfId="0" applyNumberFormat="1" applyFont="1" applyBorder="1" applyAlignment="1">
      <alignment horizontal="center"/>
    </xf>
    <xf numFmtId="0" fontId="30" fillId="0" borderId="2" xfId="0" applyFont="1" applyBorder="1" applyAlignment="1">
      <alignment horizontal="left" vertical="top"/>
    </xf>
    <xf numFmtId="0" fontId="30" fillId="0" borderId="2" xfId="0" applyFont="1" applyBorder="1" applyAlignment="1">
      <alignment vertical="top"/>
    </xf>
    <xf numFmtId="1" fontId="22" fillId="0" borderId="2" xfId="0" applyNumberFormat="1" applyFont="1" applyBorder="1" applyAlignment="1">
      <alignment horizontal="center" vertical="top"/>
    </xf>
    <xf numFmtId="3" fontId="7" fillId="0" borderId="2" xfId="0" applyNumberFormat="1" applyFont="1" applyFill="1" applyBorder="1" applyAlignment="1">
      <alignment horizontal="right"/>
    </xf>
    <xf numFmtId="0" fontId="30" fillId="0" borderId="2" xfId="0" applyFont="1" applyFill="1" applyBorder="1" applyAlignment="1">
      <alignment vertical="top"/>
    </xf>
    <xf numFmtId="9" fontId="30" fillId="0" borderId="2" xfId="26" applyFont="1" applyBorder="1" applyAlignment="1">
      <alignment vertical="top"/>
    </xf>
    <xf numFmtId="49" fontId="25" fillId="0" borderId="2" xfId="0" applyNumberFormat="1" applyFont="1" applyFill="1" applyBorder="1" applyAlignment="1">
      <alignment horizontal="center"/>
    </xf>
    <xf numFmtId="0" fontId="7" fillId="0" borderId="2" xfId="0" applyNumberFormat="1" applyFont="1" applyFill="1" applyBorder="1" applyAlignment="1">
      <alignment horizontal="center"/>
    </xf>
    <xf numFmtId="49" fontId="31" fillId="0" borderId="2" xfId="0" applyNumberFormat="1" applyFont="1" applyBorder="1" applyAlignment="1">
      <alignment horizontal="center" vertical="top"/>
    </xf>
    <xf numFmtId="0" fontId="7" fillId="3" borderId="2" xfId="0" applyFont="1" applyFill="1" applyBorder="1" applyAlignment="1">
      <alignment/>
    </xf>
    <xf numFmtId="0" fontId="25" fillId="0" borderId="2" xfId="0" applyFont="1" applyBorder="1" applyAlignment="1">
      <alignment/>
    </xf>
    <xf numFmtId="1" fontId="22" fillId="0" borderId="2" xfId="0" applyNumberFormat="1" applyFont="1" applyFill="1" applyBorder="1" applyAlignment="1">
      <alignment horizontal="center" vertical="top"/>
    </xf>
    <xf numFmtId="49" fontId="25" fillId="0" borderId="2" xfId="0" applyNumberFormat="1" applyFont="1" applyBorder="1" applyAlignment="1">
      <alignment horizontal="center" vertical="center"/>
    </xf>
    <xf numFmtId="0" fontId="26" fillId="0" borderId="0" xfId="0" applyFont="1" applyFill="1" applyAlignment="1">
      <alignment/>
    </xf>
    <xf numFmtId="0" fontId="7" fillId="0" borderId="2" xfId="0" applyFont="1" applyBorder="1" applyAlignment="1">
      <alignment horizontal="right"/>
    </xf>
    <xf numFmtId="0" fontId="7" fillId="0" borderId="2" xfId="0" applyFont="1" applyBorder="1" applyAlignment="1">
      <alignment/>
    </xf>
    <xf numFmtId="49" fontId="25" fillId="0" borderId="2" xfId="0" applyNumberFormat="1" applyFont="1" applyBorder="1" applyAlignment="1" applyProtection="1">
      <alignment horizontal="center"/>
      <protection/>
    </xf>
    <xf numFmtId="0" fontId="30" fillId="0" borderId="2" xfId="0" applyFont="1" applyBorder="1" applyAlignment="1" applyProtection="1">
      <alignment vertical="top"/>
      <protection/>
    </xf>
    <xf numFmtId="0" fontId="30" fillId="0" borderId="2" xfId="0" applyFont="1" applyFill="1" applyBorder="1" applyAlignment="1" applyProtection="1">
      <alignment vertical="top"/>
      <protection/>
    </xf>
    <xf numFmtId="1" fontId="22" fillId="0" borderId="11" xfId="0" applyNumberFormat="1" applyFont="1" applyBorder="1" applyAlignment="1">
      <alignment horizontal="center" vertical="top"/>
    </xf>
    <xf numFmtId="0" fontId="30" fillId="0" borderId="2" xfId="0" applyFont="1" applyFill="1" applyBorder="1" applyAlignment="1">
      <alignment horizontal="left" vertical="top"/>
    </xf>
    <xf numFmtId="0" fontId="7" fillId="0" borderId="11" xfId="0" applyFont="1" applyBorder="1" applyAlignment="1">
      <alignment/>
    </xf>
    <xf numFmtId="0" fontId="30" fillId="3" borderId="2" xfId="0" applyFont="1" applyFill="1" applyBorder="1" applyAlignment="1">
      <alignment horizontal="left" vertical="top"/>
    </xf>
    <xf numFmtId="49" fontId="30" fillId="0" borderId="2" xfId="0" applyNumberFormat="1" applyFont="1" applyBorder="1" applyAlignment="1">
      <alignment vertical="top"/>
    </xf>
    <xf numFmtId="49" fontId="31" fillId="0" borderId="2" xfId="0" applyNumberFormat="1" applyFont="1" applyBorder="1" applyAlignment="1">
      <alignment horizontal="center"/>
    </xf>
    <xf numFmtId="3" fontId="30" fillId="0" borderId="2" xfId="0" applyNumberFormat="1" applyFont="1" applyBorder="1" applyAlignment="1">
      <alignment vertical="top"/>
    </xf>
    <xf numFmtId="49" fontId="25" fillId="0" borderId="2" xfId="0" applyNumberFormat="1" applyFont="1" applyBorder="1" applyAlignment="1">
      <alignment horizontal="center" vertical="top"/>
    </xf>
    <xf numFmtId="0" fontId="7" fillId="0" borderId="4" xfId="0" applyFont="1" applyBorder="1" applyAlignment="1">
      <alignment/>
    </xf>
    <xf numFmtId="0" fontId="7" fillId="0" borderId="3" xfId="0" applyFont="1" applyBorder="1" applyAlignment="1">
      <alignment horizontal="center"/>
    </xf>
    <xf numFmtId="49" fontId="31" fillId="0" borderId="3" xfId="0" applyNumberFormat="1" applyFont="1" applyBorder="1" applyAlignment="1">
      <alignment horizontal="center"/>
    </xf>
    <xf numFmtId="49" fontId="30" fillId="0" borderId="3" xfId="0" applyNumberFormat="1" applyFont="1" applyBorder="1" applyAlignment="1">
      <alignment vertical="top"/>
    </xf>
    <xf numFmtId="0" fontId="30" fillId="0" borderId="3" xfId="0" applyFont="1" applyBorder="1" applyAlignment="1">
      <alignment vertical="top"/>
    </xf>
    <xf numFmtId="1" fontId="22" fillId="0" borderId="3" xfId="0" applyNumberFormat="1" applyFont="1" applyBorder="1" applyAlignment="1">
      <alignment horizontal="center" vertical="top"/>
    </xf>
    <xf numFmtId="3" fontId="22" fillId="0" borderId="2" xfId="0" applyNumberFormat="1" applyFont="1" applyBorder="1" applyAlignment="1">
      <alignment horizontal="right" vertical="top"/>
    </xf>
    <xf numFmtId="0" fontId="7" fillId="0" borderId="2" xfId="0" applyFont="1" applyFill="1" applyBorder="1" applyAlignment="1">
      <alignment horizontal="center"/>
    </xf>
    <xf numFmtId="49" fontId="30" fillId="0" borderId="2" xfId="0" applyNumberFormat="1" applyFont="1" applyFill="1" applyBorder="1" applyAlignment="1">
      <alignment vertical="top"/>
    </xf>
    <xf numFmtId="1" fontId="22" fillId="0" borderId="11" xfId="0" applyNumberFormat="1" applyFont="1" applyFill="1" applyBorder="1" applyAlignment="1">
      <alignment horizontal="center" vertical="top"/>
    </xf>
    <xf numFmtId="1" fontId="22" fillId="0" borderId="4" xfId="0" applyNumberFormat="1" applyFont="1" applyBorder="1" applyAlignment="1">
      <alignment horizontal="center" vertical="top"/>
    </xf>
    <xf numFmtId="0" fontId="7" fillId="3" borderId="2" xfId="0" applyFont="1" applyFill="1" applyBorder="1" applyAlignment="1">
      <alignment horizontal="center"/>
    </xf>
    <xf numFmtId="3" fontId="22" fillId="0" borderId="2" xfId="0" applyNumberFormat="1" applyFont="1" applyFill="1" applyBorder="1" applyAlignment="1">
      <alignment horizontal="right" vertical="top"/>
    </xf>
    <xf numFmtId="0" fontId="7" fillId="0" borderId="2" xfId="0" applyFont="1" applyFill="1" applyBorder="1" applyAlignment="1">
      <alignment horizontal="right"/>
    </xf>
    <xf numFmtId="49" fontId="30" fillId="0" borderId="2" xfId="0" applyNumberFormat="1" applyFont="1" applyBorder="1" applyAlignment="1">
      <alignment horizontal="left" vertical="top"/>
    </xf>
    <xf numFmtId="0" fontId="4" fillId="0" borderId="2" xfId="0" applyFont="1" applyBorder="1" applyAlignment="1">
      <alignment horizontal="center"/>
    </xf>
    <xf numFmtId="3" fontId="7" fillId="0" borderId="2" xfId="0" applyNumberFormat="1" applyFont="1" applyBorder="1" applyAlignment="1">
      <alignment/>
    </xf>
    <xf numFmtId="1" fontId="7" fillId="0" borderId="0" xfId="0" applyNumberFormat="1" applyFont="1" applyAlignment="1">
      <alignment horizontal="center"/>
    </xf>
    <xf numFmtId="164" fontId="7" fillId="0" borderId="0" xfId="0" applyNumberFormat="1" applyFont="1" applyAlignment="1">
      <alignment/>
    </xf>
    <xf numFmtId="0" fontId="34" fillId="0" borderId="0" xfId="0" applyFont="1" applyAlignment="1">
      <alignment/>
    </xf>
    <xf numFmtId="0" fontId="3" fillId="0" borderId="2" xfId="0" applyFont="1" applyBorder="1" applyAlignment="1">
      <alignment horizontal="center"/>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164" fontId="7" fillId="0" borderId="2" xfId="0" applyNumberFormat="1" applyFont="1" applyBorder="1" applyAlignment="1">
      <alignment horizontal="center" vertical="center" wrapText="1"/>
    </xf>
    <xf numFmtId="49" fontId="13" fillId="0" borderId="2" xfId="0" applyNumberFormat="1" applyFont="1" applyBorder="1" applyAlignment="1">
      <alignment horizontal="center" vertical="top" wrapText="1"/>
    </xf>
    <xf numFmtId="0" fontId="13" fillId="0" borderId="2" xfId="0" applyFont="1" applyBorder="1" applyAlignment="1">
      <alignment vertical="top"/>
    </xf>
    <xf numFmtId="3" fontId="7" fillId="0" borderId="2" xfId="0" applyNumberFormat="1" applyFont="1" applyBorder="1" applyAlignment="1">
      <alignment horizontal="right" vertical="center"/>
    </xf>
    <xf numFmtId="0" fontId="13" fillId="0" borderId="2" xfId="0" applyFont="1" applyFill="1" applyBorder="1" applyAlignment="1">
      <alignment vertical="top"/>
    </xf>
    <xf numFmtId="9" fontId="13" fillId="0" borderId="2" xfId="26" applyFont="1" applyBorder="1" applyAlignment="1">
      <alignment vertical="top"/>
    </xf>
    <xf numFmtId="3" fontId="7" fillId="0" borderId="2" xfId="0" applyNumberFormat="1" applyFont="1" applyFill="1" applyBorder="1" applyAlignment="1">
      <alignment horizontal="right" vertical="center"/>
    </xf>
    <xf numFmtId="49" fontId="13" fillId="0" borderId="2" xfId="0" applyNumberFormat="1" applyFont="1" applyFill="1" applyBorder="1" applyAlignment="1">
      <alignment horizontal="center" vertical="top" wrapText="1"/>
    </xf>
    <xf numFmtId="3" fontId="7" fillId="0" borderId="2" xfId="23" applyNumberFormat="1" applyFont="1" applyBorder="1" applyProtection="1">
      <alignment/>
      <protection locked="0"/>
    </xf>
    <xf numFmtId="49" fontId="13" fillId="0" borderId="2" xfId="0" applyNumberFormat="1" applyFont="1" applyBorder="1" applyAlignment="1" applyProtection="1">
      <alignment horizontal="center" vertical="top" wrapText="1"/>
      <protection/>
    </xf>
    <xf numFmtId="0" fontId="13" fillId="0" borderId="2" xfId="0" applyFont="1" applyBorder="1" applyAlignment="1" applyProtection="1">
      <alignment vertical="top"/>
      <protection/>
    </xf>
    <xf numFmtId="0" fontId="13" fillId="0" borderId="2" xfId="0" applyFont="1" applyFill="1" applyBorder="1" applyAlignment="1" applyProtection="1">
      <alignment vertical="top"/>
      <protection/>
    </xf>
    <xf numFmtId="0" fontId="13" fillId="0" borderId="2" xfId="0" applyFont="1" applyFill="1" applyBorder="1" applyAlignment="1">
      <alignment horizontal="left" vertical="top"/>
    </xf>
    <xf numFmtId="49" fontId="13" fillId="0" borderId="2" xfId="0" applyNumberFormat="1" applyFont="1" applyBorder="1" applyAlignment="1">
      <alignment vertical="top"/>
    </xf>
    <xf numFmtId="3" fontId="13" fillId="0" borderId="2" xfId="0" applyNumberFormat="1" applyFont="1" applyBorder="1" applyAlignment="1">
      <alignment vertical="top"/>
    </xf>
    <xf numFmtId="0" fontId="23" fillId="0" borderId="0" xfId="0" applyFont="1" applyAlignment="1">
      <alignment/>
    </xf>
    <xf numFmtId="0" fontId="34" fillId="0" borderId="0" xfId="0" applyFont="1" applyAlignment="1">
      <alignment/>
    </xf>
    <xf numFmtId="0" fontId="16" fillId="0" borderId="0" xfId="0" applyFont="1" applyAlignment="1">
      <alignment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0" fontId="25" fillId="0" borderId="13" xfId="0" applyFont="1" applyBorder="1" applyAlignment="1">
      <alignment horizontal="center" vertical="center"/>
    </xf>
    <xf numFmtId="0" fontId="25" fillId="0" borderId="13" xfId="0" applyFont="1" applyBorder="1" applyAlignment="1">
      <alignment vertical="center" wrapText="1"/>
    </xf>
    <xf numFmtId="0" fontId="25" fillId="0" borderId="13" xfId="0" applyFont="1" applyBorder="1" applyAlignment="1">
      <alignment vertical="center"/>
    </xf>
    <xf numFmtId="0" fontId="25" fillId="0" borderId="13" xfId="0" applyFont="1" applyFill="1" applyBorder="1" applyAlignment="1">
      <alignment vertical="center"/>
    </xf>
    <xf numFmtId="0" fontId="35" fillId="4" borderId="13" xfId="0" applyNumberFormat="1" applyFont="1" applyFill="1" applyBorder="1" applyAlignment="1">
      <alignment horizontal="center" vertical="center"/>
    </xf>
    <xf numFmtId="49" fontId="35" fillId="4" borderId="13" xfId="0" applyNumberFormat="1" applyFont="1" applyFill="1" applyBorder="1" applyAlignment="1">
      <alignment horizontal="center" vertical="center"/>
    </xf>
    <xf numFmtId="0" fontId="35" fillId="4" borderId="13" xfId="0" applyFont="1" applyFill="1" applyBorder="1" applyAlignment="1">
      <alignment vertical="center" wrapText="1"/>
    </xf>
    <xf numFmtId="0" fontId="35" fillId="4" borderId="13" xfId="0" applyNumberFormat="1" applyFont="1" applyFill="1" applyBorder="1" applyAlignment="1">
      <alignment horizontal="left" vertical="center"/>
    </xf>
    <xf numFmtId="0" fontId="35" fillId="4" borderId="13" xfId="0" applyFont="1" applyFill="1" applyBorder="1" applyAlignment="1">
      <alignment horizontal="left" vertical="center"/>
    </xf>
    <xf numFmtId="0" fontId="25" fillId="0" borderId="13" xfId="0" applyFont="1" applyFill="1" applyBorder="1" applyAlignment="1">
      <alignment vertical="center" wrapText="1"/>
    </xf>
    <xf numFmtId="0" fontId="25" fillId="0" borderId="13" xfId="0" applyFont="1" applyFill="1" applyBorder="1" applyAlignment="1">
      <alignment horizontal="center" vertical="center"/>
    </xf>
    <xf numFmtId="0" fontId="25" fillId="0" borderId="13" xfId="0" applyFont="1" applyBorder="1" applyAlignment="1" applyProtection="1">
      <alignment vertical="center" wrapText="1"/>
      <protection/>
    </xf>
    <xf numFmtId="0" fontId="25" fillId="0" borderId="13" xfId="0" applyFont="1" applyBorder="1" applyAlignment="1" applyProtection="1">
      <alignment vertical="center"/>
      <protection/>
    </xf>
    <xf numFmtId="0" fontId="25" fillId="0" borderId="13" xfId="0" applyFont="1" applyFill="1" applyBorder="1" applyAlignment="1" applyProtection="1">
      <alignment vertical="center" wrapText="1"/>
      <protection/>
    </xf>
    <xf numFmtId="0" fontId="25" fillId="0" borderId="13" xfId="0" applyFont="1" applyFill="1" applyBorder="1" applyAlignment="1" applyProtection="1">
      <alignment vertical="center"/>
      <protection/>
    </xf>
    <xf numFmtId="0" fontId="16" fillId="0" borderId="0" xfId="0" applyFont="1" applyFill="1" applyAlignment="1">
      <alignment vertical="center"/>
    </xf>
    <xf numFmtId="0" fontId="4" fillId="0" borderId="0" xfId="0" applyFont="1" applyFill="1" applyAlignment="1">
      <alignment vertical="center"/>
    </xf>
    <xf numFmtId="0" fontId="25" fillId="0" borderId="13" xfId="0" applyFont="1" applyFill="1" applyBorder="1" applyAlignment="1">
      <alignment horizontal="left" vertical="center" wrapText="1"/>
    </xf>
    <xf numFmtId="0" fontId="25" fillId="0" borderId="13" xfId="0" applyFont="1" applyFill="1" applyBorder="1" applyAlignment="1">
      <alignment horizontal="left" vertical="center"/>
    </xf>
    <xf numFmtId="49" fontId="25" fillId="0" borderId="13" xfId="0" applyNumberFormat="1" applyFont="1" applyBorder="1" applyAlignment="1">
      <alignment vertical="center" wrapText="1"/>
    </xf>
    <xf numFmtId="49" fontId="25" fillId="0" borderId="13" xfId="0" applyNumberFormat="1" applyFont="1" applyBorder="1" applyAlignment="1">
      <alignment vertical="center"/>
    </xf>
    <xf numFmtId="3" fontId="25" fillId="0" borderId="13" xfId="0" applyNumberFormat="1" applyFont="1" applyBorder="1" applyAlignment="1">
      <alignment vertical="center" wrapText="1"/>
    </xf>
    <xf numFmtId="3" fontId="25" fillId="0" borderId="13" xfId="0" applyNumberFormat="1" applyFont="1" applyBorder="1" applyAlignment="1">
      <alignment vertical="center"/>
    </xf>
    <xf numFmtId="0" fontId="25" fillId="0" borderId="13" xfId="0" applyNumberFormat="1" applyFont="1" applyBorder="1" applyAlignment="1">
      <alignment horizontal="center" vertical="center"/>
    </xf>
    <xf numFmtId="0" fontId="25" fillId="0" borderId="14" xfId="0" applyFont="1" applyFill="1" applyBorder="1" applyAlignment="1">
      <alignment horizontal="center" vertical="center"/>
    </xf>
    <xf numFmtId="0" fontId="25" fillId="0" borderId="14" xfId="0" applyFont="1" applyFill="1" applyBorder="1" applyAlignment="1">
      <alignment vertical="center" wrapText="1"/>
    </xf>
    <xf numFmtId="0" fontId="25" fillId="0" borderId="14" xfId="0" applyFont="1" applyFill="1" applyBorder="1" applyAlignment="1">
      <alignment vertical="center"/>
    </xf>
    <xf numFmtId="0" fontId="25" fillId="0" borderId="13" xfId="0" applyFont="1" applyBorder="1" applyAlignment="1">
      <alignment horizontal="left" vertical="center"/>
    </xf>
    <xf numFmtId="0" fontId="25" fillId="0" borderId="13" xfId="0" applyNumberFormat="1" applyFont="1" applyBorder="1" applyAlignment="1">
      <alignment horizontal="left" vertical="center"/>
    </xf>
    <xf numFmtId="0" fontId="25" fillId="0" borderId="0" xfId="0" applyFont="1" applyAlignment="1">
      <alignment horizontal="center" vertical="center"/>
    </xf>
    <xf numFmtId="0" fontId="25" fillId="0" borderId="0" xfId="0" applyFont="1" applyAlignment="1">
      <alignment vertical="center" wrapText="1"/>
    </xf>
    <xf numFmtId="0" fontId="25"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wrapText="1"/>
    </xf>
    <xf numFmtId="49" fontId="0" fillId="0" borderId="13" xfId="17" applyNumberFormat="1" applyFont="1" applyBorder="1" applyAlignment="1">
      <alignment horizontal="center" vertical="center"/>
    </xf>
    <xf numFmtId="49" fontId="0" fillId="0" borderId="13" xfId="17" applyNumberFormat="1" applyFont="1" applyFill="1" applyBorder="1" applyAlignment="1">
      <alignment horizontal="center" vertical="center"/>
    </xf>
    <xf numFmtId="49" fontId="0" fillId="0" borderId="13" xfId="17" applyNumberFormat="1" applyFont="1" applyBorder="1" applyAlignment="1" applyProtection="1">
      <alignment horizontal="center" vertical="center"/>
      <protection/>
    </xf>
    <xf numFmtId="49" fontId="0" fillId="0" borderId="13" xfId="17" applyNumberFormat="1" applyFont="1" applyFill="1" applyBorder="1" applyAlignment="1" applyProtection="1">
      <alignment horizontal="center" vertical="center"/>
      <protection/>
    </xf>
    <xf numFmtId="0" fontId="0" fillId="0" borderId="13" xfId="17" applyNumberFormat="1" applyFont="1" applyBorder="1" applyAlignment="1">
      <alignment horizontal="center" vertical="center"/>
    </xf>
    <xf numFmtId="49" fontId="0" fillId="0" borderId="14" xfId="17" applyNumberFormat="1" applyFont="1" applyFill="1" applyBorder="1" applyAlignment="1">
      <alignment horizontal="center" vertical="center"/>
    </xf>
    <xf numFmtId="0" fontId="0" fillId="0" borderId="0" xfId="0" applyAlignment="1">
      <alignment wrapText="1"/>
    </xf>
    <xf numFmtId="0" fontId="34" fillId="0" borderId="0" xfId="0" applyFont="1" applyAlignment="1">
      <alignment wrapText="1"/>
    </xf>
    <xf numFmtId="0" fontId="13" fillId="0" borderId="2" xfId="0" applyFont="1" applyBorder="1" applyAlignment="1">
      <alignment horizontal="left" vertical="top" wrapText="1"/>
    </xf>
    <xf numFmtId="0" fontId="13" fillId="0" borderId="2" xfId="0" applyFont="1" applyBorder="1" applyAlignment="1">
      <alignment vertical="top" wrapText="1"/>
    </xf>
    <xf numFmtId="0" fontId="13" fillId="0" borderId="2" xfId="0" applyFont="1" applyFill="1" applyBorder="1" applyAlignment="1">
      <alignment vertical="top" wrapText="1"/>
    </xf>
    <xf numFmtId="0" fontId="13" fillId="3" borderId="2" xfId="0" applyFont="1" applyFill="1" applyBorder="1" applyAlignment="1">
      <alignment horizontal="left" vertical="top" wrapText="1"/>
    </xf>
    <xf numFmtId="49" fontId="13" fillId="0" borderId="2" xfId="0" applyNumberFormat="1" applyFont="1" applyBorder="1" applyAlignment="1">
      <alignment vertical="top" wrapText="1"/>
    </xf>
    <xf numFmtId="0" fontId="13" fillId="0" borderId="2" xfId="0" applyFont="1" applyFill="1" applyBorder="1" applyAlignment="1">
      <alignment horizontal="left" vertical="top" wrapText="1"/>
    </xf>
    <xf numFmtId="0" fontId="23" fillId="0" borderId="0" xfId="0" applyFont="1" applyAlignment="1">
      <alignment wrapText="1"/>
    </xf>
    <xf numFmtId="0" fontId="3" fillId="2" borderId="1" xfId="0" applyFont="1" applyFill="1" applyBorder="1" applyAlignment="1">
      <alignment vertical="center" wrapText="1"/>
    </xf>
    <xf numFmtId="49" fontId="5" fillId="0" borderId="0" xfId="0" applyNumberFormat="1" applyFont="1" applyFill="1" applyAlignment="1">
      <alignment horizontal="left" vertical="top" wrapText="1"/>
    </xf>
    <xf numFmtId="0" fontId="3" fillId="0" borderId="0" xfId="0" applyFont="1" applyAlignment="1">
      <alignment wrapText="1"/>
    </xf>
    <xf numFmtId="3" fontId="4" fillId="0" borderId="0" xfId="0" applyNumberFormat="1" applyFont="1" applyAlignment="1">
      <alignment wrapText="1"/>
    </xf>
    <xf numFmtId="0" fontId="29" fillId="0" borderId="15" xfId="0" applyFont="1" applyBorder="1" applyAlignment="1">
      <alignment horizontal="center" vertical="center" wrapText="1"/>
    </xf>
    <xf numFmtId="0" fontId="29" fillId="0" borderId="0" xfId="0" applyFont="1" applyAlignment="1">
      <alignment wrapText="1"/>
    </xf>
    <xf numFmtId="0" fontId="29" fillId="0" borderId="11" xfId="0" applyFont="1" applyBorder="1" applyAlignment="1">
      <alignment wrapText="1"/>
    </xf>
    <xf numFmtId="3" fontId="29" fillId="0" borderId="16" xfId="0" applyNumberFormat="1" applyFont="1" applyBorder="1" applyAlignment="1">
      <alignment horizontal="center" vertical="center" wrapText="1"/>
    </xf>
    <xf numFmtId="0" fontId="4" fillId="0" borderId="2" xfId="0" applyFont="1" applyBorder="1" applyAlignment="1">
      <alignment wrapText="1"/>
    </xf>
    <xf numFmtId="0" fontId="4" fillId="0" borderId="4" xfId="0" applyFont="1" applyBorder="1" applyAlignment="1">
      <alignment horizontal="center" wrapText="1"/>
    </xf>
    <xf numFmtId="0" fontId="4" fillId="0" borderId="4" xfId="0" applyFont="1" applyBorder="1" applyAlignment="1">
      <alignment wrapText="1"/>
    </xf>
    <xf numFmtId="3" fontId="4" fillId="0" borderId="4" xfId="0" applyNumberFormat="1" applyFont="1" applyBorder="1" applyAlignment="1">
      <alignment wrapText="1"/>
    </xf>
    <xf numFmtId="0" fontId="4" fillId="0" borderId="2" xfId="0" applyFont="1" applyBorder="1" applyAlignment="1">
      <alignment horizontal="center" wrapText="1"/>
    </xf>
    <xf numFmtId="3" fontId="4" fillId="0" borderId="2" xfId="0" applyNumberFormat="1" applyFont="1" applyBorder="1" applyAlignment="1">
      <alignment wrapText="1"/>
    </xf>
    <xf numFmtId="3" fontId="29" fillId="0" borderId="2" xfId="0" applyNumberFormat="1" applyFont="1" applyBorder="1" applyAlignment="1">
      <alignment wrapText="1"/>
    </xf>
    <xf numFmtId="0" fontId="4" fillId="0" borderId="15" xfId="0" applyFont="1" applyBorder="1" applyAlignment="1">
      <alignment vertical="top" wrapText="1"/>
    </xf>
    <xf numFmtId="49" fontId="4" fillId="0" borderId="8" xfId="0" applyNumberFormat="1" applyFont="1" applyBorder="1" applyAlignment="1">
      <alignment horizontal="center" vertical="top" wrapText="1"/>
    </xf>
    <xf numFmtId="0" fontId="4" fillId="0" borderId="2" xfId="0" applyFont="1" applyBorder="1" applyAlignment="1">
      <alignment vertical="top" wrapText="1"/>
    </xf>
    <xf numFmtId="0" fontId="4" fillId="0" borderId="2" xfId="0" applyFont="1" applyFill="1" applyBorder="1" applyAlignment="1">
      <alignment vertical="top" wrapText="1"/>
    </xf>
    <xf numFmtId="49" fontId="4" fillId="0" borderId="8" xfId="0" applyNumberFormat="1" applyFont="1" applyFill="1" applyBorder="1" applyAlignment="1">
      <alignment horizontal="center" vertical="top" wrapText="1"/>
    </xf>
    <xf numFmtId="0" fontId="4" fillId="0" borderId="0" xfId="0" applyFont="1" applyAlignment="1">
      <alignment/>
    </xf>
    <xf numFmtId="0" fontId="29" fillId="0" borderId="0" xfId="0" applyFont="1" applyAlignment="1">
      <alignment/>
    </xf>
    <xf numFmtId="3" fontId="29" fillId="0" borderId="0" xfId="0" applyNumberFormat="1" applyFont="1" applyAlignment="1">
      <alignment wrapText="1"/>
    </xf>
    <xf numFmtId="0" fontId="29" fillId="0" borderId="17" xfId="0" applyFont="1" applyBorder="1" applyAlignment="1">
      <alignment horizontal="center" vertical="center" wrapText="1"/>
    </xf>
    <xf numFmtId="0" fontId="4" fillId="0" borderId="8" xfId="0" applyFont="1" applyBorder="1" applyAlignment="1">
      <alignment horizontal="center" vertical="top" wrapText="1"/>
    </xf>
    <xf numFmtId="3" fontId="4" fillId="0" borderId="18" xfId="0" applyNumberFormat="1" applyFont="1" applyBorder="1" applyAlignment="1">
      <alignment vertical="top" wrapText="1"/>
    </xf>
    <xf numFmtId="0" fontId="29" fillId="0" borderId="19" xfId="0" applyFont="1" applyBorder="1" applyAlignment="1">
      <alignment horizontal="center" vertical="center" wrapText="1"/>
    </xf>
    <xf numFmtId="0" fontId="4" fillId="0" borderId="20" xfId="0" applyFont="1" applyBorder="1" applyAlignment="1">
      <alignment horizontal="center" vertical="top" wrapText="1"/>
    </xf>
    <xf numFmtId="3" fontId="4" fillId="0" borderId="17" xfId="0" applyNumberFormat="1" applyFont="1" applyBorder="1" applyAlignment="1">
      <alignment vertical="top" wrapText="1"/>
    </xf>
    <xf numFmtId="0" fontId="4" fillId="0" borderId="21" xfId="0" applyFont="1" applyBorder="1" applyAlignment="1">
      <alignment horizontal="center" vertical="top" wrapText="1"/>
    </xf>
    <xf numFmtId="49" fontId="5" fillId="0" borderId="0" xfId="0" applyNumberFormat="1" applyFont="1" applyFill="1" applyAlignment="1">
      <alignment horizontal="left" vertical="top"/>
    </xf>
    <xf numFmtId="49" fontId="15" fillId="0" borderId="8" xfId="0" applyNumberFormat="1" applyFont="1" applyFill="1" applyBorder="1" applyAlignment="1">
      <alignment horizontal="center" wrapText="1"/>
    </xf>
    <xf numFmtId="0" fontId="15" fillId="0" borderId="2" xfId="0" applyFont="1" applyFill="1" applyBorder="1" applyAlignment="1">
      <alignment wrapText="1"/>
    </xf>
    <xf numFmtId="0" fontId="15" fillId="0" borderId="2" xfId="0" applyFont="1" applyFill="1" applyBorder="1" applyAlignment="1">
      <alignment vertical="center" wrapText="1"/>
    </xf>
    <xf numFmtId="3" fontId="15" fillId="0" borderId="18" xfId="0" applyNumberFormat="1" applyFont="1" applyFill="1" applyBorder="1" applyAlignment="1">
      <alignment horizontal="right" vertical="center"/>
    </xf>
    <xf numFmtId="0" fontId="37" fillId="0" borderId="0" xfId="0" applyFont="1" applyFill="1" applyAlignment="1">
      <alignment/>
    </xf>
    <xf numFmtId="49" fontId="15" fillId="0" borderId="8" xfId="0" applyNumberFormat="1" applyFont="1" applyFill="1" applyBorder="1" applyAlignment="1">
      <alignment horizontal="center" vertical="center"/>
    </xf>
    <xf numFmtId="0" fontId="15" fillId="0" borderId="2" xfId="0" applyFont="1" applyFill="1" applyBorder="1" applyAlignment="1">
      <alignment vertical="center"/>
    </xf>
    <xf numFmtId="49" fontId="24" fillId="0" borderId="8" xfId="0" applyNumberFormat="1" applyFont="1" applyFill="1" applyBorder="1" applyAlignment="1">
      <alignment horizontal="left" vertical="center"/>
    </xf>
    <xf numFmtId="3" fontId="24" fillId="0" borderId="18" xfId="0" applyNumberFormat="1" applyFont="1" applyFill="1" applyBorder="1" applyAlignment="1">
      <alignment vertical="center"/>
    </xf>
    <xf numFmtId="0" fontId="9" fillId="0" borderId="0" xfId="0" applyFont="1" applyAlignment="1">
      <alignment wrapText="1"/>
    </xf>
    <xf numFmtId="0" fontId="39" fillId="0" borderId="0" xfId="0" applyFont="1" applyAlignment="1">
      <alignment wrapText="1"/>
    </xf>
    <xf numFmtId="0" fontId="15" fillId="0" borderId="0" xfId="0" applyFont="1" applyFill="1" applyAlignment="1">
      <alignment wrapText="1"/>
    </xf>
    <xf numFmtId="0" fontId="39" fillId="0" borderId="0" xfId="0" applyFont="1" applyBorder="1" applyAlignment="1">
      <alignment wrapText="1"/>
    </xf>
    <xf numFmtId="0" fontId="9" fillId="0" borderId="11" xfId="0" applyFont="1" applyBorder="1" applyAlignment="1">
      <alignment wrapText="1"/>
    </xf>
    <xf numFmtId="0" fontId="9" fillId="0" borderId="11" xfId="0" applyFont="1" applyFill="1" applyBorder="1" applyAlignment="1">
      <alignment wrapText="1"/>
    </xf>
    <xf numFmtId="0" fontId="4" fillId="0" borderId="8" xfId="0" applyFont="1" applyFill="1" applyBorder="1" applyAlignment="1">
      <alignment horizontal="center" vertical="top" wrapText="1"/>
    </xf>
    <xf numFmtId="3" fontId="4" fillId="0" borderId="18" xfId="0" applyNumberFormat="1" applyFont="1" applyFill="1" applyBorder="1" applyAlignment="1">
      <alignment vertical="top" wrapText="1"/>
    </xf>
    <xf numFmtId="0" fontId="9" fillId="0" borderId="0" xfId="0" applyFont="1" applyFill="1" applyAlignment="1">
      <alignment wrapText="1"/>
    </xf>
    <xf numFmtId="0" fontId="4" fillId="0" borderId="21" xfId="0" applyFont="1" applyFill="1" applyBorder="1" applyAlignment="1">
      <alignment horizontal="center" vertical="top" wrapText="1"/>
    </xf>
    <xf numFmtId="0" fontId="4" fillId="0" borderId="18" xfId="0" applyFont="1" applyFill="1" applyBorder="1" applyAlignment="1">
      <alignment vertical="top" wrapText="1"/>
    </xf>
    <xf numFmtId="0" fontId="4" fillId="0" borderId="3" xfId="0" applyFont="1" applyFill="1" applyBorder="1" applyAlignment="1">
      <alignment vertical="top" wrapText="1"/>
    </xf>
    <xf numFmtId="0" fontId="4" fillId="0" borderId="22" xfId="0" applyFont="1" applyFill="1" applyBorder="1" applyAlignment="1">
      <alignment vertical="top" wrapText="1"/>
    </xf>
    <xf numFmtId="49" fontId="4" fillId="0" borderId="23" xfId="0" applyNumberFormat="1" applyFont="1" applyFill="1" applyBorder="1" applyAlignment="1">
      <alignment horizontal="center" vertical="top" wrapText="1"/>
    </xf>
    <xf numFmtId="0" fontId="4" fillId="0" borderId="16" xfId="0" applyFont="1" applyFill="1" applyBorder="1" applyAlignment="1">
      <alignment vertical="top" wrapText="1"/>
    </xf>
    <xf numFmtId="3" fontId="4" fillId="0" borderId="19" xfId="0" applyNumberFormat="1" applyFont="1" applyFill="1" applyBorder="1" applyAlignment="1">
      <alignment vertical="top" wrapText="1"/>
    </xf>
    <xf numFmtId="0" fontId="39" fillId="0" borderId="0" xfId="0" applyFont="1" applyFill="1" applyAlignment="1">
      <alignment wrapText="1"/>
    </xf>
    <xf numFmtId="3" fontId="29" fillId="0" borderId="24" xfId="0" applyNumberFormat="1" applyFont="1" applyFill="1" applyBorder="1" applyAlignment="1">
      <alignment wrapText="1"/>
    </xf>
    <xf numFmtId="0" fontId="15" fillId="0" borderId="2" xfId="0" applyFont="1" applyFill="1" applyBorder="1" applyAlignment="1">
      <alignment vertical="top" wrapText="1"/>
    </xf>
    <xf numFmtId="49" fontId="6" fillId="0" borderId="0" xfId="0" applyNumberFormat="1" applyFont="1" applyFill="1" applyAlignment="1">
      <alignment vertical="center"/>
    </xf>
    <xf numFmtId="0" fontId="6" fillId="0" borderId="0" xfId="0" applyFont="1" applyFill="1" applyAlignment="1">
      <alignment horizontal="center" vertical="center"/>
    </xf>
    <xf numFmtId="3" fontId="6" fillId="0" borderId="0" xfId="0" applyNumberFormat="1" applyFont="1" applyFill="1" applyAlignment="1">
      <alignment vertical="center" wrapText="1"/>
    </xf>
    <xf numFmtId="0" fontId="15" fillId="0" borderId="0" xfId="0" applyFont="1" applyFill="1" applyAlignment="1">
      <alignment/>
    </xf>
    <xf numFmtId="0" fontId="15" fillId="0" borderId="0" xfId="0" applyFont="1" applyFill="1" applyAlignment="1">
      <alignment horizontal="center"/>
    </xf>
    <xf numFmtId="3" fontId="15" fillId="0" borderId="0" xfId="0" applyNumberFormat="1" applyFont="1" applyFill="1" applyAlignment="1">
      <alignment horizontal="right"/>
    </xf>
    <xf numFmtId="3" fontId="24" fillId="0" borderId="17" xfId="0" applyNumberFormat="1" applyFont="1" applyFill="1" applyBorder="1" applyAlignment="1">
      <alignment horizontal="center"/>
    </xf>
    <xf numFmtId="3" fontId="24" fillId="0" borderId="25" xfId="0" applyNumberFormat="1" applyFont="1" applyFill="1" applyBorder="1" applyAlignment="1">
      <alignment horizontal="center"/>
    </xf>
    <xf numFmtId="3" fontId="15" fillId="0" borderId="26" xfId="0" applyNumberFormat="1" applyFont="1" applyFill="1" applyBorder="1" applyAlignment="1">
      <alignment horizontal="center"/>
    </xf>
    <xf numFmtId="0" fontId="24" fillId="0" borderId="2" xfId="0" applyFont="1" applyFill="1" applyBorder="1" applyAlignment="1">
      <alignment vertical="center" wrapText="1"/>
    </xf>
    <xf numFmtId="0" fontId="24" fillId="0" borderId="2" xfId="0" applyFont="1" applyFill="1" applyBorder="1" applyAlignment="1">
      <alignment vertical="center"/>
    </xf>
    <xf numFmtId="3" fontId="15" fillId="0" borderId="18" xfId="0" applyNumberFormat="1" applyFont="1" applyFill="1" applyBorder="1" applyAlignment="1">
      <alignment vertical="center"/>
    </xf>
    <xf numFmtId="0" fontId="15" fillId="0" borderId="8" xfId="0" applyFont="1" applyFill="1" applyBorder="1" applyAlignment="1">
      <alignment horizontal="center" vertical="center"/>
    </xf>
    <xf numFmtId="0" fontId="24" fillId="0" borderId="8" xfId="0" applyFont="1" applyFill="1" applyBorder="1" applyAlignment="1">
      <alignment horizontal="left" vertical="center"/>
    </xf>
    <xf numFmtId="3" fontId="24" fillId="0" borderId="18" xfId="0" applyNumberFormat="1" applyFont="1" applyFill="1" applyBorder="1" applyAlignment="1">
      <alignment horizontal="right"/>
    </xf>
    <xf numFmtId="0" fontId="15" fillId="0" borderId="8" xfId="0" applyFont="1" applyFill="1" applyBorder="1" applyAlignment="1">
      <alignment horizontal="center"/>
    </xf>
    <xf numFmtId="0" fontId="15" fillId="0" borderId="2" xfId="0" applyFont="1" applyFill="1" applyBorder="1" applyAlignment="1">
      <alignment/>
    </xf>
    <xf numFmtId="49" fontId="4" fillId="0" borderId="8" xfId="0" applyNumberFormat="1" applyFont="1" applyFill="1" applyBorder="1" applyAlignment="1">
      <alignment horizontal="center" vertical="center"/>
    </xf>
    <xf numFmtId="0" fontId="4" fillId="0" borderId="2" xfId="0" applyFont="1" applyFill="1" applyBorder="1" applyAlignment="1">
      <alignment vertical="center" wrapText="1"/>
    </xf>
    <xf numFmtId="1" fontId="4" fillId="0" borderId="2" xfId="0" applyNumberFormat="1" applyFont="1" applyFill="1" applyBorder="1" applyAlignment="1">
      <alignment vertical="center" wrapText="1"/>
    </xf>
    <xf numFmtId="3" fontId="4" fillId="0" borderId="18" xfId="0" applyNumberFormat="1" applyFont="1" applyFill="1" applyBorder="1" applyAlignment="1">
      <alignment vertical="center"/>
    </xf>
    <xf numFmtId="0" fontId="38" fillId="0" borderId="0" xfId="0" applyFont="1" applyFill="1" applyAlignment="1">
      <alignment/>
    </xf>
    <xf numFmtId="49" fontId="24" fillId="0" borderId="23" xfId="0" applyNumberFormat="1" applyFont="1" applyFill="1" applyBorder="1" applyAlignment="1">
      <alignment horizontal="left" vertical="center"/>
    </xf>
    <xf numFmtId="0" fontId="24" fillId="0" borderId="16" xfId="0" applyFont="1" applyFill="1" applyBorder="1" applyAlignment="1">
      <alignment vertical="center" wrapText="1"/>
    </xf>
    <xf numFmtId="3" fontId="24" fillId="0" borderId="19" xfId="0" applyNumberFormat="1" applyFont="1" applyFill="1" applyBorder="1" applyAlignment="1">
      <alignment vertical="center"/>
    </xf>
    <xf numFmtId="3" fontId="24" fillId="0" borderId="24" xfId="0" applyNumberFormat="1" applyFont="1" applyFill="1" applyBorder="1" applyAlignment="1">
      <alignment/>
    </xf>
    <xf numFmtId="0" fontId="37" fillId="0" borderId="0" xfId="0" applyFont="1" applyFill="1" applyAlignment="1">
      <alignment horizontal="center"/>
    </xf>
    <xf numFmtId="0" fontId="37" fillId="0" borderId="0" xfId="0" applyFont="1" applyFill="1" applyAlignment="1">
      <alignment wrapText="1"/>
    </xf>
    <xf numFmtId="3" fontId="37" fillId="0" borderId="0" xfId="0" applyNumberFormat="1" applyFont="1" applyFill="1" applyAlignment="1">
      <alignment/>
    </xf>
    <xf numFmtId="3" fontId="7" fillId="0" borderId="0" xfId="24" applyNumberFormat="1" applyFont="1">
      <alignment/>
      <protection/>
    </xf>
    <xf numFmtId="3" fontId="3" fillId="0" borderId="0" xfId="24" applyNumberFormat="1" applyAlignment="1">
      <alignment horizontal="center"/>
      <protection/>
    </xf>
    <xf numFmtId="3" fontId="3" fillId="0" borderId="0" xfId="24" applyNumberFormat="1">
      <alignment/>
      <protection/>
    </xf>
    <xf numFmtId="3" fontId="7" fillId="0" borderId="2" xfId="24" applyNumberFormat="1" applyFont="1" applyBorder="1">
      <alignment/>
      <protection/>
    </xf>
    <xf numFmtId="49" fontId="7" fillId="0" borderId="2" xfId="24" applyNumberFormat="1" applyFont="1" applyBorder="1" applyAlignment="1">
      <alignment horizontal="center"/>
      <protection/>
    </xf>
    <xf numFmtId="3" fontId="3" fillId="0" borderId="2" xfId="24" applyNumberFormat="1" applyBorder="1" applyAlignment="1">
      <alignment horizontal="center"/>
      <protection/>
    </xf>
    <xf numFmtId="3" fontId="3" fillId="0" borderId="0" xfId="24" applyNumberFormat="1" applyBorder="1" applyAlignment="1">
      <alignment horizontal="center"/>
      <protection/>
    </xf>
    <xf numFmtId="3" fontId="20" fillId="0" borderId="0" xfId="24" applyNumberFormat="1" applyFont="1">
      <alignment/>
      <protection/>
    </xf>
    <xf numFmtId="3" fontId="20" fillId="0" borderId="0" xfId="24" applyNumberFormat="1" applyFont="1" applyAlignment="1">
      <alignment horizontal="center"/>
      <protection/>
    </xf>
    <xf numFmtId="49" fontId="19" fillId="0" borderId="2" xfId="24" applyNumberFormat="1" applyFont="1" applyBorder="1">
      <alignment/>
      <protection/>
    </xf>
    <xf numFmtId="49" fontId="19" fillId="0" borderId="2" xfId="24" applyNumberFormat="1" applyFont="1" applyBorder="1" applyAlignment="1">
      <alignment horizontal="center"/>
      <protection/>
    </xf>
    <xf numFmtId="3" fontId="19" fillId="0" borderId="2" xfId="24" applyNumberFormat="1" applyFont="1" applyBorder="1">
      <alignment/>
      <protection/>
    </xf>
    <xf numFmtId="3" fontId="20" fillId="0" borderId="2" xfId="24" applyNumberFormat="1" applyFont="1" applyBorder="1" applyAlignment="1">
      <alignment horizontal="center"/>
      <protection/>
    </xf>
    <xf numFmtId="3" fontId="19" fillId="0" borderId="0" xfId="24" applyNumberFormat="1" applyFont="1">
      <alignment/>
      <protection/>
    </xf>
    <xf numFmtId="0" fontId="3" fillId="0" borderId="0" xfId="24">
      <alignment/>
      <protection/>
    </xf>
    <xf numFmtId="0" fontId="3" fillId="0" borderId="2" xfId="24" applyBorder="1">
      <alignment/>
      <protection/>
    </xf>
    <xf numFmtId="0" fontId="7" fillId="0" borderId="2" xfId="24" applyFont="1" applyBorder="1" applyAlignment="1">
      <alignment horizontal="center"/>
      <protection/>
    </xf>
    <xf numFmtId="0" fontId="3" fillId="0" borderId="2" xfId="24" applyFont="1" applyFill="1" applyBorder="1">
      <alignment/>
      <protection/>
    </xf>
    <xf numFmtId="3" fontId="3" fillId="0" borderId="2" xfId="24" applyNumberFormat="1" applyFont="1" applyFill="1" applyBorder="1">
      <alignment/>
      <protection/>
    </xf>
    <xf numFmtId="3" fontId="3" fillId="0" borderId="2" xfId="24" applyNumberFormat="1" applyFont="1" applyFill="1" applyBorder="1" applyAlignment="1">
      <alignment horizontal="right"/>
      <protection/>
    </xf>
    <xf numFmtId="0" fontId="40" fillId="0" borderId="2" xfId="24" applyFont="1" applyFill="1" applyBorder="1" applyAlignment="1">
      <alignment vertical="center"/>
      <protection/>
    </xf>
    <xf numFmtId="3" fontId="40" fillId="0" borderId="2" xfId="24" applyNumberFormat="1" applyFont="1" applyFill="1" applyBorder="1" applyAlignment="1">
      <alignment vertical="center"/>
      <protection/>
    </xf>
    <xf numFmtId="0" fontId="3" fillId="0" borderId="3" xfId="24" applyFont="1" applyBorder="1">
      <alignment/>
      <protection/>
    </xf>
    <xf numFmtId="0" fontId="7" fillId="0" borderId="3" xfId="24" applyFont="1" applyBorder="1" applyAlignment="1">
      <alignment horizontal="center"/>
      <protection/>
    </xf>
    <xf numFmtId="0" fontId="3" fillId="0" borderId="2" xfId="25" applyFont="1" applyFill="1" applyBorder="1">
      <alignment/>
      <protection/>
    </xf>
    <xf numFmtId="3" fontId="3" fillId="0" borderId="2" xfId="25" applyNumberFormat="1" applyFont="1" applyFill="1" applyBorder="1">
      <alignment/>
      <protection/>
    </xf>
    <xf numFmtId="3" fontId="3" fillId="0" borderId="2" xfId="25" applyNumberFormat="1" applyFont="1" applyFill="1" applyBorder="1" applyAlignment="1">
      <alignment horizontal="right"/>
      <protection/>
    </xf>
    <xf numFmtId="3" fontId="13" fillId="0" borderId="2" xfId="24" applyNumberFormat="1" applyFont="1" applyBorder="1" applyAlignment="1">
      <alignment horizontal="right"/>
      <protection/>
    </xf>
    <xf numFmtId="3" fontId="3" fillId="0" borderId="2" xfId="24" applyNumberFormat="1" applyFont="1" applyBorder="1">
      <alignment/>
      <protection/>
    </xf>
    <xf numFmtId="0" fontId="3" fillId="0" borderId="2" xfId="25" applyFont="1" applyFill="1" applyBorder="1" applyAlignment="1">
      <alignment horizontal="right"/>
      <protection/>
    </xf>
    <xf numFmtId="0" fontId="7" fillId="0" borderId="2" xfId="25" applyFont="1" applyFill="1" applyBorder="1" applyAlignment="1">
      <alignment vertical="center"/>
      <protection/>
    </xf>
    <xf numFmtId="3" fontId="7" fillId="0" borderId="2" xfId="25" applyNumberFormat="1" applyFont="1" applyFill="1" applyBorder="1" applyAlignment="1">
      <alignment horizontal="right" vertical="center"/>
      <protection/>
    </xf>
    <xf numFmtId="0" fontId="7" fillId="0" borderId="2" xfId="24" applyFont="1" applyBorder="1" applyAlignment="1">
      <alignment horizontal="center" vertical="center" wrapText="1"/>
      <protection/>
    </xf>
    <xf numFmtId="4" fontId="7" fillId="0" borderId="2" xfId="24" applyNumberFormat="1" applyFont="1" applyBorder="1" applyAlignment="1">
      <alignment horizontal="center" vertical="center" wrapText="1"/>
      <protection/>
    </xf>
    <xf numFmtId="0" fontId="3" fillId="0" borderId="2" xfId="24" applyFont="1" applyBorder="1" applyAlignment="1">
      <alignment wrapText="1"/>
      <protection/>
    </xf>
    <xf numFmtId="3" fontId="3" fillId="0" borderId="2" xfId="24" applyNumberFormat="1" applyFont="1" applyBorder="1" applyAlignment="1">
      <alignment wrapText="1"/>
      <protection/>
    </xf>
    <xf numFmtId="4" fontId="3" fillId="0" borderId="2" xfId="24" applyNumberFormat="1" applyFont="1" applyBorder="1" applyAlignment="1">
      <alignment horizontal="right"/>
      <protection/>
    </xf>
    <xf numFmtId="0" fontId="7" fillId="0" borderId="0" xfId="24" applyFont="1">
      <alignment/>
      <protection/>
    </xf>
    <xf numFmtId="0" fontId="3" fillId="0" borderId="0" xfId="24" applyFont="1">
      <alignment/>
      <protection/>
    </xf>
    <xf numFmtId="0" fontId="3" fillId="0" borderId="2" xfId="24" applyFont="1" applyFill="1" applyBorder="1" applyAlignment="1">
      <alignment wrapText="1"/>
      <protection/>
    </xf>
    <xf numFmtId="3" fontId="3" fillId="3" borderId="2" xfId="24" applyNumberFormat="1" applyFont="1" applyFill="1" applyBorder="1" applyAlignment="1">
      <alignment wrapText="1"/>
      <protection/>
    </xf>
    <xf numFmtId="4" fontId="3" fillId="0" borderId="2" xfId="24" applyNumberFormat="1" applyFont="1" applyBorder="1" applyAlignment="1">
      <alignment wrapText="1"/>
      <protection/>
    </xf>
    <xf numFmtId="4" fontId="3" fillId="0" borderId="0" xfId="24" applyNumberFormat="1" applyFont="1">
      <alignment/>
      <protection/>
    </xf>
    <xf numFmtId="0" fontId="3" fillId="0" borderId="2" xfId="24" applyFont="1" applyBorder="1" applyAlignment="1">
      <alignment/>
      <protection/>
    </xf>
    <xf numFmtId="3" fontId="3" fillId="3" borderId="2" xfId="24" applyNumberFormat="1" applyFont="1" applyFill="1" applyBorder="1" applyAlignment="1">
      <alignment/>
      <protection/>
    </xf>
    <xf numFmtId="3" fontId="10" fillId="0" borderId="0" xfId="24" applyNumberFormat="1" applyFont="1">
      <alignment/>
      <protection/>
    </xf>
    <xf numFmtId="0" fontId="7" fillId="0" borderId="2" xfId="24" applyFont="1" applyBorder="1" applyAlignment="1">
      <alignment wrapText="1"/>
      <protection/>
    </xf>
    <xf numFmtId="3" fontId="8" fillId="0" borderId="2" xfId="24" applyNumberFormat="1" applyFont="1" applyBorder="1" applyAlignment="1">
      <alignment wrapText="1"/>
      <protection/>
    </xf>
    <xf numFmtId="4" fontId="7" fillId="0" borderId="2" xfId="24" applyNumberFormat="1" applyFont="1" applyBorder="1" applyAlignment="1">
      <alignment horizontal="right"/>
      <protection/>
    </xf>
    <xf numFmtId="3" fontId="3" fillId="0" borderId="2" xfId="24" applyNumberFormat="1" applyFont="1" applyFill="1" applyBorder="1" applyAlignment="1">
      <alignment wrapText="1"/>
      <protection/>
    </xf>
    <xf numFmtId="3" fontId="3" fillId="0" borderId="2" xfId="24" applyNumberFormat="1" applyFont="1" applyBorder="1" applyAlignment="1">
      <alignment/>
      <protection/>
    </xf>
    <xf numFmtId="4" fontId="3" fillId="0" borderId="0" xfId="24" applyNumberFormat="1">
      <alignment/>
      <protection/>
    </xf>
    <xf numFmtId="3" fontId="7" fillId="0" borderId="2" xfId="24" applyNumberFormat="1" applyFont="1" applyBorder="1" applyAlignment="1">
      <alignment wrapText="1"/>
      <protection/>
    </xf>
    <xf numFmtId="3" fontId="3" fillId="0" borderId="2" xfId="24" applyNumberFormat="1" applyFont="1" applyBorder="1" applyAlignment="1">
      <alignment horizontal="center"/>
      <protection/>
    </xf>
    <xf numFmtId="3" fontId="15" fillId="0" borderId="18" xfId="0" applyNumberFormat="1" applyFont="1" applyFill="1" applyBorder="1" applyAlignment="1">
      <alignment/>
    </xf>
    <xf numFmtId="0" fontId="4" fillId="0" borderId="3" xfId="21" applyFont="1" applyBorder="1" applyAlignment="1">
      <alignment horizontal="justify" vertical="center" wrapText="1"/>
      <protection/>
    </xf>
    <xf numFmtId="0" fontId="4" fillId="0" borderId="1" xfId="21" applyFont="1" applyBorder="1" applyAlignment="1">
      <alignment horizontal="justify" vertical="center" wrapText="1"/>
      <protection/>
    </xf>
    <xf numFmtId="0" fontId="4" fillId="0" borderId="4" xfId="21" applyFont="1" applyBorder="1" applyAlignment="1">
      <alignment horizontal="justify" vertical="center" wrapText="1"/>
      <protection/>
    </xf>
    <xf numFmtId="0" fontId="29" fillId="0" borderId="11" xfId="0" applyFont="1" applyBorder="1" applyAlignment="1">
      <alignment horizontal="left" wrapText="1"/>
    </xf>
    <xf numFmtId="0" fontId="29" fillId="0" borderId="27" xfId="0" applyFont="1" applyBorder="1" applyAlignment="1">
      <alignment horizontal="left" wrapText="1"/>
    </xf>
    <xf numFmtId="0" fontId="29" fillId="0" borderId="28" xfId="0" applyFont="1" applyBorder="1" applyAlignment="1">
      <alignment horizontal="left" wrapText="1"/>
    </xf>
    <xf numFmtId="0" fontId="7" fillId="0" borderId="0" xfId="0" applyFont="1" applyAlignment="1">
      <alignment horizontal="center" wrapText="1"/>
    </xf>
    <xf numFmtId="0" fontId="29" fillId="0" borderId="2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6" xfId="0" applyFont="1" applyBorder="1" applyAlignment="1">
      <alignment horizontal="center" vertical="center" wrapText="1"/>
    </xf>
    <xf numFmtId="0" fontId="4" fillId="0" borderId="11" xfId="0" applyFont="1" applyBorder="1" applyAlignment="1">
      <alignment horizontal="left" wrapText="1"/>
    </xf>
    <xf numFmtId="0" fontId="4" fillId="0" borderId="27" xfId="0" applyFont="1" applyBorder="1" applyAlignment="1">
      <alignment horizontal="left" wrapText="1"/>
    </xf>
    <xf numFmtId="0" fontId="4" fillId="0" borderId="28" xfId="0" applyFont="1" applyBorder="1" applyAlignment="1">
      <alignment horizontal="left" wrapText="1"/>
    </xf>
    <xf numFmtId="0" fontId="9" fillId="0" borderId="29" xfId="0" applyFont="1" applyFill="1" applyBorder="1" applyAlignment="1">
      <alignment horizontal="center" wrapText="1"/>
    </xf>
    <xf numFmtId="0" fontId="9" fillId="0" borderId="5" xfId="0" applyFont="1" applyFill="1" applyBorder="1" applyAlignment="1">
      <alignment horizontal="center" wrapText="1"/>
    </xf>
    <xf numFmtId="0" fontId="29" fillId="0" borderId="30" xfId="0" applyFont="1" applyFill="1" applyBorder="1" applyAlignment="1">
      <alignment horizontal="left" wrapText="1"/>
    </xf>
    <xf numFmtId="0" fontId="29" fillId="0" borderId="31" xfId="0" applyFont="1" applyFill="1" applyBorder="1" applyAlignment="1">
      <alignment horizontal="left" wrapText="1"/>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2" xfId="0" applyFont="1" applyFill="1" applyBorder="1" applyAlignment="1">
      <alignment horizontal="center" vertical="top" wrapText="1"/>
    </xf>
    <xf numFmtId="0" fontId="4" fillId="0" borderId="33" xfId="0" applyFont="1" applyFill="1" applyBorder="1" applyAlignment="1">
      <alignment horizontal="center" vertical="top" wrapText="1"/>
    </xf>
    <xf numFmtId="0" fontId="4" fillId="0" borderId="4" xfId="0" applyFont="1" applyFill="1" applyBorder="1" applyAlignment="1">
      <alignment horizontal="left" vertical="top" wrapText="1"/>
    </xf>
    <xf numFmtId="49" fontId="4" fillId="0" borderId="32" xfId="0" applyNumberFormat="1" applyFont="1" applyFill="1" applyBorder="1" applyAlignment="1">
      <alignment horizontal="center" vertical="top" wrapText="1"/>
    </xf>
    <xf numFmtId="49" fontId="4" fillId="0" borderId="34" xfId="0" applyNumberFormat="1" applyFont="1" applyFill="1" applyBorder="1" applyAlignment="1">
      <alignment horizontal="center" vertical="top" wrapText="1"/>
    </xf>
    <xf numFmtId="0" fontId="36" fillId="0" borderId="0" xfId="0" applyFont="1" applyBorder="1" applyAlignment="1">
      <alignment horizontal="left" wrapText="1"/>
    </xf>
    <xf numFmtId="0" fontId="24" fillId="0" borderId="35" xfId="0" applyFont="1" applyFill="1" applyBorder="1" applyAlignment="1">
      <alignment horizontal="left"/>
    </xf>
    <xf numFmtId="0" fontId="24" fillId="0" borderId="36" xfId="0" applyFont="1" applyFill="1" applyBorder="1" applyAlignment="1">
      <alignment horizontal="left"/>
    </xf>
    <xf numFmtId="0" fontId="24" fillId="0" borderId="37" xfId="0" applyFont="1" applyFill="1" applyBorder="1" applyAlignment="1">
      <alignment horizontal="left"/>
    </xf>
    <xf numFmtId="0" fontId="24" fillId="0" borderId="38"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39" xfId="0" applyFont="1" applyFill="1" applyBorder="1" applyAlignment="1">
      <alignment horizontal="center" vertical="center"/>
    </xf>
    <xf numFmtId="0" fontId="24" fillId="0" borderId="40" xfId="0" applyFont="1" applyFill="1" applyBorder="1" applyAlignment="1">
      <alignment horizontal="center" vertical="center" wrapText="1"/>
    </xf>
    <xf numFmtId="0" fontId="15" fillId="0" borderId="1" xfId="0" applyFont="1" applyFill="1" applyBorder="1" applyAlignment="1">
      <alignment vertical="center" wrapText="1"/>
    </xf>
    <xf numFmtId="0" fontId="15" fillId="0" borderId="41" xfId="0" applyFont="1" applyFill="1" applyBorder="1" applyAlignment="1">
      <alignment vertical="center" wrapText="1"/>
    </xf>
    <xf numFmtId="0" fontId="24" fillId="0" borderId="40" xfId="0" applyFont="1" applyFill="1" applyBorder="1" applyAlignment="1">
      <alignment horizontal="center" vertical="center"/>
    </xf>
    <xf numFmtId="0" fontId="15" fillId="0" borderId="1" xfId="0" applyFont="1" applyFill="1" applyBorder="1" applyAlignment="1">
      <alignment vertical="center"/>
    </xf>
    <xf numFmtId="0" fontId="15" fillId="0" borderId="41" xfId="0" applyFont="1" applyFill="1" applyBorder="1" applyAlignment="1">
      <alignment vertical="center"/>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49" fontId="15" fillId="0" borderId="32" xfId="0" applyNumberFormat="1" applyFont="1" applyFill="1" applyBorder="1" applyAlignment="1">
      <alignment horizontal="center"/>
    </xf>
    <xf numFmtId="49" fontId="15" fillId="0" borderId="34" xfId="0" applyNumberFormat="1" applyFont="1" applyFill="1" applyBorder="1" applyAlignment="1">
      <alignment horizontal="center"/>
    </xf>
    <xf numFmtId="0" fontId="15" fillId="0" borderId="32" xfId="0" applyFont="1" applyFill="1" applyBorder="1" applyAlignment="1">
      <alignment horizontal="center"/>
    </xf>
    <xf numFmtId="0" fontId="15" fillId="0" borderId="34" xfId="0" applyFont="1" applyFill="1" applyBorder="1" applyAlignment="1">
      <alignment horizontal="center"/>
    </xf>
    <xf numFmtId="0" fontId="5" fillId="0" borderId="0" xfId="0" applyFont="1" applyBorder="1" applyAlignment="1">
      <alignment horizontal="center" vertical="center"/>
    </xf>
    <xf numFmtId="0" fontId="4" fillId="0" borderId="0" xfId="0" applyFont="1" applyBorder="1" applyAlignment="1">
      <alignment vertical="center"/>
    </xf>
    <xf numFmtId="0" fontId="7" fillId="0" borderId="6" xfId="24" applyFont="1" applyBorder="1" applyAlignment="1">
      <alignment horizontal="center"/>
      <protection/>
    </xf>
  </cellXfs>
  <cellStyles count="14">
    <cellStyle name="Normal" xfId="0"/>
    <cellStyle name="Comma" xfId="15"/>
    <cellStyle name="Comma [0]" xfId="16"/>
    <cellStyle name="Hyperlink" xfId="17"/>
    <cellStyle name="Currency" xfId="18"/>
    <cellStyle name="Currency [0]" xfId="19"/>
    <cellStyle name="normální_List1" xfId="20"/>
    <cellStyle name="normální_Metodika k RS od 1.5.2005" xfId="21"/>
    <cellStyle name="normální_Nová metodika RS platná od 2007" xfId="22"/>
    <cellStyle name="normální_Příloha - návrh fin. plánu 03" xfId="23"/>
    <cellStyle name="normální_Rozpočet 12-2005 - Grafy" xfId="24"/>
    <cellStyle name="normální_Výroční zpráva 2002" xfId="25"/>
    <cellStyle name="Percent"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info.mfcr.cz/cgi-bin/raris/detail.pl?ico=00842761&amp;typ=1" TargetMode="External" /><Relationship Id="rId2" Type="http://schemas.openxmlformats.org/officeDocument/2006/relationships/hyperlink" Target="http://wwwinfo.mfcr.cz/cgi-bin/raris/detail.pl?ico=00842753&amp;typ=1" TargetMode="External" /><Relationship Id="rId3" Type="http://schemas.openxmlformats.org/officeDocument/2006/relationships/hyperlink" Target="http://wwwinfo.mfcr.cz/cgi-bin/raris/detail.pl?ico=00842745&amp;typ=1" TargetMode="External" /><Relationship Id="rId4" Type="http://schemas.openxmlformats.org/officeDocument/2006/relationships/hyperlink" Target="http://wwwinfo.mfcr.cz/cgi-bin/raris/detail.pl?ico=00602159&amp;typ=1" TargetMode="External" /><Relationship Id="rId5" Type="http://schemas.openxmlformats.org/officeDocument/2006/relationships/hyperlink" Target="http://wwwinfo.mfcr.cz/cgi-bin/raris/detail.pl?ico=00842702&amp;typ=1" TargetMode="External" /><Relationship Id="rId6" Type="http://schemas.openxmlformats.org/officeDocument/2006/relationships/hyperlink" Target="http://wwwinfo.mfcr.cz/cgi-bin/raris/detail.pl?ico=00842737&amp;typ=1" TargetMode="External" /><Relationship Id="rId7" Type="http://schemas.openxmlformats.org/officeDocument/2006/relationships/hyperlink" Target="http://wwwinfo.mfcr.cz/cgi-bin/raris/detail.pl?ico=61989011&amp;typ=1" TargetMode="External" /><Relationship Id="rId8" Type="http://schemas.openxmlformats.org/officeDocument/2006/relationships/hyperlink" Target="http://wwwinfo.mfcr.cz/cgi-bin/raris/detail.pl?ico=00602060&amp;typ=1" TargetMode="External" /><Relationship Id="rId9" Type="http://schemas.openxmlformats.org/officeDocument/2006/relationships/hyperlink" Target="http://wwwinfo.mfcr.cz/cgi-bin/raris/detail.pl?ico=62331205&amp;typ=1" TargetMode="External" /><Relationship Id="rId10" Type="http://schemas.openxmlformats.org/officeDocument/2006/relationships/hyperlink" Target="http://wwwinfo.mfcr.cz/cgi-bin/raris/detail.pl?ico=62331639&amp;typ=1" TargetMode="External" /><Relationship Id="rId11" Type="http://schemas.openxmlformats.org/officeDocument/2006/relationships/hyperlink" Target="http://wwwinfo.mfcr.cz/cgi-bin/raris/detail.pl?ico=62331493&amp;typ=1" TargetMode="External" /><Relationship Id="rId12" Type="http://schemas.openxmlformats.org/officeDocument/2006/relationships/hyperlink" Target="http://wwwinfo.mfcr.cz/cgi-bin/raris/detail.pl?ico=62331558&amp;typ=1" TargetMode="External" /><Relationship Id="rId13" Type="http://schemas.openxmlformats.org/officeDocument/2006/relationships/hyperlink" Target="http://wwwinfo.mfcr.cz/cgi-bin/raris/detail.pl?ico=62331582&amp;typ=1" TargetMode="External" /><Relationship Id="rId14" Type="http://schemas.openxmlformats.org/officeDocument/2006/relationships/hyperlink" Target="http://wwwinfo.mfcr.cz/cgi-bin/raris/detail.pl?ico=62331795&amp;typ=1" TargetMode="External" /><Relationship Id="rId15" Type="http://schemas.openxmlformats.org/officeDocument/2006/relationships/hyperlink" Target="http://wwwinfo.mfcr.cz/cgi-bin/raris/detail.pl?ico=62331540&amp;typ=1" TargetMode="External" /><Relationship Id="rId16" Type="http://schemas.openxmlformats.org/officeDocument/2006/relationships/hyperlink" Target="http://wwwinfo.mfcr.cz/cgi-bin/raris/detail.pl?ico=00601667&amp;typ=1" TargetMode="External" /><Relationship Id="rId17" Type="http://schemas.openxmlformats.org/officeDocument/2006/relationships/hyperlink" Target="http://wwwinfo.mfcr.cz/cgi-bin/raris/detail.pl?ico=00601659&amp;typ=1" TargetMode="External" /><Relationship Id="rId18" Type="http://schemas.openxmlformats.org/officeDocument/2006/relationships/hyperlink" Target="http://wwwinfo.mfcr.cz/cgi-bin/raris/detail.pl?ico=00601675&amp;typ=1" TargetMode="External" /><Relationship Id="rId19" Type="http://schemas.openxmlformats.org/officeDocument/2006/relationships/hyperlink" Target="http://wwwinfo.mfcr.cz/cgi-bin/raris/detail.pl?ico=00601641&amp;typ=1" TargetMode="External" /><Relationship Id="rId20" Type="http://schemas.openxmlformats.org/officeDocument/2006/relationships/hyperlink" Target="http://wwwinfo.mfcr.cz/cgi-bin/raris/detail.pl?ico=47813091&amp;typ=1" TargetMode="External" /><Relationship Id="rId21" Type="http://schemas.openxmlformats.org/officeDocument/2006/relationships/hyperlink" Target="http://wwwinfo.mfcr.cz/cgi-bin/raris/detail.pl?ico=47813113&amp;typ=1" TargetMode="External" /><Relationship Id="rId22" Type="http://schemas.openxmlformats.org/officeDocument/2006/relationships/hyperlink" Target="http://wwwinfo.mfcr.cz/cgi-bin/raris/detail.pl?ico=47813075&amp;typ=1" TargetMode="External" /><Relationship Id="rId23" Type="http://schemas.openxmlformats.org/officeDocument/2006/relationships/hyperlink" Target="http://wwwinfo.mfcr.cz/cgi-bin/raris/detail.pl?ico=47813105&amp;typ=1" TargetMode="External" /><Relationship Id="rId24" Type="http://schemas.openxmlformats.org/officeDocument/2006/relationships/hyperlink" Target="http://wwwinfo.mfcr.cz/cgi-bin/raris/detail.pl?ico=00601411&amp;typ=1" TargetMode="External" /><Relationship Id="rId25" Type="http://schemas.openxmlformats.org/officeDocument/2006/relationships/hyperlink" Target="http://wwwinfo.mfcr.cz/cgi-bin/raris/detail.pl?ico=00846881&amp;typ=1" TargetMode="External" /><Relationship Id="rId26" Type="http://schemas.openxmlformats.org/officeDocument/2006/relationships/hyperlink" Target="http://wwwinfo.mfcr.cz/cgi-bin/raris/detail.pl?ico=00601403&amp;typ=1" TargetMode="External" /><Relationship Id="rId27" Type="http://schemas.openxmlformats.org/officeDocument/2006/relationships/hyperlink" Target="http://wwwinfo.mfcr.cz/cgi-bin/raris/detail.pl?ico=00601390&amp;typ=1" TargetMode="External" /><Relationship Id="rId28" Type="http://schemas.openxmlformats.org/officeDocument/2006/relationships/hyperlink" Target="http://wwwinfo.mfcr.cz/cgi-bin/raris/detail.pl?ico=00601357&amp;typ=1" TargetMode="External" /><Relationship Id="rId29" Type="http://schemas.openxmlformats.org/officeDocument/2006/relationships/hyperlink" Target="http://wwwinfo.mfcr.cz/cgi-bin/raris/detail.pl?ico=00601349&amp;typ=1" TargetMode="External" /><Relationship Id="rId30" Type="http://schemas.openxmlformats.org/officeDocument/2006/relationships/hyperlink" Target="http://wwwinfo.mfcr.cz/cgi-bin/raris/detail.pl?ico=00601331&amp;typ=1" TargetMode="External" /><Relationship Id="rId31" Type="http://schemas.openxmlformats.org/officeDocument/2006/relationships/hyperlink" Target="http://wwwinfo.mfcr.cz/cgi-bin/raris/detail.pl?ico=70645566&amp;typ=1" TargetMode="External" /><Relationship Id="rId32" Type="http://schemas.openxmlformats.org/officeDocument/2006/relationships/hyperlink" Target="http://wwwinfo.mfcr.cz/cgi-bin/raris/detail.pl?ico=00602132&amp;typ=1" TargetMode="External" /><Relationship Id="rId33" Type="http://schemas.openxmlformats.org/officeDocument/2006/relationships/hyperlink" Target="http://wwwinfo.mfcr.cz/cgi-bin/raris/detail.pl?ico=00602124&amp;typ=1" TargetMode="External" /><Relationship Id="rId34" Type="http://schemas.openxmlformats.org/officeDocument/2006/relationships/hyperlink" Target="http://wwwinfo.mfcr.cz/cgi-bin/raris/detail.pl?ico=00602116&amp;typ=1" TargetMode="External" /><Relationship Id="rId35" Type="http://schemas.openxmlformats.org/officeDocument/2006/relationships/hyperlink" Target="http://wwwinfo.mfcr.cz/cgi-bin/raris/detail.pl?ico=00602141&amp;typ=1" TargetMode="External" /><Relationship Id="rId36" Type="http://schemas.openxmlformats.org/officeDocument/2006/relationships/hyperlink" Target="http://wwwinfo.mfcr.cz/cgi-bin/raris/detail.pl?ico=00602086&amp;typ=1" TargetMode="External" /><Relationship Id="rId37" Type="http://schemas.openxmlformats.org/officeDocument/2006/relationships/hyperlink" Target="http://wwwinfo.mfcr.cz/cgi-bin/raris/detail.pl?ico=00602094&amp;typ=1" TargetMode="External" /><Relationship Id="rId38" Type="http://schemas.openxmlformats.org/officeDocument/2006/relationships/hyperlink" Target="http://wwwinfo.mfcr.cz/cgi-bin/raris/detail.pl?ico=00602078&amp;typ=1" TargetMode="External" /><Relationship Id="rId39" Type="http://schemas.openxmlformats.org/officeDocument/2006/relationships/hyperlink" Target="http://wwwinfo.mfcr.cz/cgi-bin/raris/detail.pl?ico=00602051&amp;typ=1" TargetMode="External" /><Relationship Id="rId40" Type="http://schemas.openxmlformats.org/officeDocument/2006/relationships/hyperlink" Target="http://wwwinfo.mfcr.cz/cgi-bin/raris/detail.pl?ico=00600920&amp;typ=1" TargetMode="External" /><Relationship Id="rId41" Type="http://schemas.openxmlformats.org/officeDocument/2006/relationships/hyperlink" Target="http://wwwinfo.mfcr.cz/cgi-bin/raris/detail.pl?ico=62331574&amp;typ=1" TargetMode="External" /><Relationship Id="rId42" Type="http://schemas.openxmlformats.org/officeDocument/2006/relationships/hyperlink" Target="http://wwwinfo.mfcr.cz/cgi-bin/raris/detail.pl?ico=62331566&amp;typ=1" TargetMode="External" /><Relationship Id="rId43" Type="http://schemas.openxmlformats.org/officeDocument/2006/relationships/hyperlink" Target="http://wwwinfo.mfcr.cz/cgi-bin/raris/detail.pl?ico=62331515&amp;typ=1" TargetMode="External" /><Relationship Id="rId44" Type="http://schemas.openxmlformats.org/officeDocument/2006/relationships/hyperlink" Target="http://wwwinfo.mfcr.cz/cgi-bin/raris/detail.pl?ico=60337320&amp;typ=1" TargetMode="External" /><Relationship Id="rId45" Type="http://schemas.openxmlformats.org/officeDocument/2006/relationships/hyperlink" Target="http://wwwinfo.mfcr.cz/cgi-bin/raris/detail.pl?ico=60337494&amp;typ=1" TargetMode="External" /><Relationship Id="rId46" Type="http://schemas.openxmlformats.org/officeDocument/2006/relationships/hyperlink" Target="http://wwwinfo.mfcr.cz/cgi-bin/raris/detail.pl?ico=00844985&amp;typ=1" TargetMode="External" /><Relationship Id="rId47" Type="http://schemas.openxmlformats.org/officeDocument/2006/relationships/hyperlink" Target="http://wwwinfo.mfcr.cz/cgi-bin/raris/detail.pl?ico=00601624&amp;typ=1" TargetMode="External" /><Relationship Id="rId48" Type="http://schemas.openxmlformats.org/officeDocument/2006/relationships/hyperlink" Target="http://wwwinfo.mfcr.cz/cgi-bin/raris/detail.pl?ico=00845027&amp;typ=1" TargetMode="External" /><Relationship Id="rId49" Type="http://schemas.openxmlformats.org/officeDocument/2006/relationships/hyperlink" Target="http://wwwinfo.mfcr.cz/cgi-bin/raris/detail.pl?ico=00601152&amp;typ=1" TargetMode="External" /><Relationship Id="rId50" Type="http://schemas.openxmlformats.org/officeDocument/2006/relationships/hyperlink" Target="http://wwwinfo.mfcr.cz/cgi-bin/raris/detail.pl?ico=47813083&amp;typ=1" TargetMode="External" /><Relationship Id="rId51" Type="http://schemas.openxmlformats.org/officeDocument/2006/relationships/hyperlink" Target="http://wwwinfo.mfcr.cz/cgi-bin/raris/detail.pl?ico=47813148&amp;typ=1" TargetMode="External" /><Relationship Id="rId52" Type="http://schemas.openxmlformats.org/officeDocument/2006/relationships/hyperlink" Target="http://wwwinfo.mfcr.cz/cgi-bin/raris/detail.pl?ico=47813121&amp;typ=1" TargetMode="External" /><Relationship Id="rId53" Type="http://schemas.openxmlformats.org/officeDocument/2006/relationships/hyperlink" Target="http://wwwinfo.mfcr.cz/cgi-bin/raris/detail.pl?ico=47813130&amp;typ=1" TargetMode="External" /><Relationship Id="rId54" Type="http://schemas.openxmlformats.org/officeDocument/2006/relationships/hyperlink" Target="http://wwwinfo.mfcr.cz/cgi-bin/raris/detail.pl?ico=00601861&amp;typ=1" TargetMode="External" /><Relationship Id="rId55" Type="http://schemas.openxmlformats.org/officeDocument/2006/relationships/hyperlink" Target="http://wwwinfo.mfcr.cz/cgi-bin/raris/detail.pl?ico=00601381&amp;typ=1" TargetMode="External" /><Relationship Id="rId56" Type="http://schemas.openxmlformats.org/officeDocument/2006/relationships/hyperlink" Target="http://wwwinfo.mfcr.cz/cgi-bin/raris/detail.pl?ico=00561151&amp;typ=1" TargetMode="External" /><Relationship Id="rId57" Type="http://schemas.openxmlformats.org/officeDocument/2006/relationships/hyperlink" Target="http://wwwinfo.mfcr.cz/cgi-bin/raris/detail.pl?ico=00601373&amp;typ=1" TargetMode="External" /><Relationship Id="rId58" Type="http://schemas.openxmlformats.org/officeDocument/2006/relationships/hyperlink" Target="http://wwwinfo.mfcr.cz/cgi-bin/raris/detail.pl?ico=14450909&amp;typ=1" TargetMode="External" /><Relationship Id="rId59" Type="http://schemas.openxmlformats.org/officeDocument/2006/relationships/hyperlink" Target="http://wwwinfo.mfcr.cz/cgi-bin/raris/detail.pl?ico=00601292&amp;typ=1" TargetMode="External" /><Relationship Id="rId60" Type="http://schemas.openxmlformats.org/officeDocument/2006/relationships/hyperlink" Target="http://wwwinfo.mfcr.cz/cgi-bin/raris/detail.pl?ico=00601322&amp;typ=1" TargetMode="External" /><Relationship Id="rId61" Type="http://schemas.openxmlformats.org/officeDocument/2006/relationships/hyperlink" Target="http://wwwinfo.mfcr.cz/cgi-bin/raris/detail.pl?ico=00601314&amp;typ=1" TargetMode="External" /><Relationship Id="rId62" Type="http://schemas.openxmlformats.org/officeDocument/2006/relationships/hyperlink" Target="http://wwwinfo.mfcr.cz/cgi-bin/raris/detail.pl?ico=70947911&amp;typ=1" TargetMode="External" /><Relationship Id="rId63" Type="http://schemas.openxmlformats.org/officeDocument/2006/relationships/hyperlink" Target="http://wwwinfo.mfcr.cz/cgi-bin/raris/detail.pl?ico=00535397&amp;typ=1" TargetMode="External" /><Relationship Id="rId64" Type="http://schemas.openxmlformats.org/officeDocument/2006/relationships/hyperlink" Target="http://wwwinfo.mfcr.cz/cgi-bin/raris/detail.pl?ico=00845183&amp;typ=1" TargetMode="External" /><Relationship Id="rId65" Type="http://schemas.openxmlformats.org/officeDocument/2006/relationships/hyperlink" Target="http://wwwinfo.mfcr.cz/cgi-bin/raris/detail.pl?ico=00845329&amp;typ=1" TargetMode="External" /><Relationship Id="rId66" Type="http://schemas.openxmlformats.org/officeDocument/2006/relationships/hyperlink" Target="http://wwwinfo.mfcr.cz/cgi-bin/raris/detail.pl?ico=00845213&amp;typ=1" TargetMode="External" /><Relationship Id="rId67" Type="http://schemas.openxmlformats.org/officeDocument/2006/relationships/hyperlink" Target="http://wwwinfo.mfcr.cz/cgi-bin/raris/detail.pl?ico=00845256&amp;typ=1" TargetMode="External" /><Relationship Id="rId68" Type="http://schemas.openxmlformats.org/officeDocument/2006/relationships/hyperlink" Target="http://wwwinfo.mfcr.cz/cgi-bin/raris/detail.pl?ico=00577260&amp;typ=1" TargetMode="External" /><Relationship Id="rId69" Type="http://schemas.openxmlformats.org/officeDocument/2006/relationships/hyperlink" Target="http://wwwinfo.mfcr.cz/cgi-bin/raris/detail.pl?ico=14451093&amp;typ=1" TargetMode="External" /><Relationship Id="rId70" Type="http://schemas.openxmlformats.org/officeDocument/2006/relationships/hyperlink" Target="http://wwwinfo.mfcr.cz/cgi-bin/raris/detail.pl?ico=13644327&amp;typ=1" TargetMode="External" /><Relationship Id="rId71" Type="http://schemas.openxmlformats.org/officeDocument/2006/relationships/hyperlink" Target="http://wwwinfo.mfcr.cz/cgi-bin/raris/detail.pl?ico=00575933&amp;typ=1" TargetMode="External" /><Relationship Id="rId72" Type="http://schemas.openxmlformats.org/officeDocument/2006/relationships/hyperlink" Target="http://wwwinfo.mfcr.cz/cgi-bin/raris/detail.pl?ico=68321082&amp;typ=1" TargetMode="External" /><Relationship Id="rId73" Type="http://schemas.openxmlformats.org/officeDocument/2006/relationships/hyperlink" Target="http://wwwinfo.mfcr.cz/cgi-bin/raris/detail.pl?ico=66932581&amp;typ=1" TargetMode="External" /><Relationship Id="rId74" Type="http://schemas.openxmlformats.org/officeDocument/2006/relationships/hyperlink" Target="http://wwwinfo.mfcr.cz/cgi-bin/raris/detail.pl?ico=68321261&amp;typ=1" TargetMode="External" /><Relationship Id="rId75" Type="http://schemas.openxmlformats.org/officeDocument/2006/relationships/hyperlink" Target="http://wwwinfo.mfcr.cz/cgi-bin/raris/detail.pl?ico=13644271&amp;typ=1" TargetMode="External" /><Relationship Id="rId76" Type="http://schemas.openxmlformats.org/officeDocument/2006/relationships/hyperlink" Target="http://wwwinfo.mfcr.cz/cgi-bin/raris/detail.pl?ico=13644289&amp;typ=1" TargetMode="External" /><Relationship Id="rId77" Type="http://schemas.openxmlformats.org/officeDocument/2006/relationships/hyperlink" Target="http://wwwinfo.mfcr.cz/cgi-bin/raris/detail.pl?ico=00577235&amp;typ=1" TargetMode="External" /><Relationship Id="rId78" Type="http://schemas.openxmlformats.org/officeDocument/2006/relationships/hyperlink" Target="http://wwwinfo.mfcr.cz/cgi-bin/raris/detail.pl?ico=13644254&amp;typ=1" TargetMode="External" /><Relationship Id="rId79" Type="http://schemas.openxmlformats.org/officeDocument/2006/relationships/hyperlink" Target="http://wwwinfo.mfcr.cz/cgi-bin/raris/detail.pl?ico=13644297&amp;typ=1" TargetMode="External" /><Relationship Id="rId80" Type="http://schemas.openxmlformats.org/officeDocument/2006/relationships/hyperlink" Target="http://wwwinfo.mfcr.cz/cgi-bin/raris/detail.pl?ico=00601632&amp;typ=1" TargetMode="External" /><Relationship Id="rId81" Type="http://schemas.openxmlformats.org/officeDocument/2006/relationships/hyperlink" Target="http://wwwinfo.mfcr.cz/cgi-bin/raris/detail.pl?ico=00601608&amp;typ=1" TargetMode="External" /><Relationship Id="rId82" Type="http://schemas.openxmlformats.org/officeDocument/2006/relationships/hyperlink" Target="http://wwwinfo.mfcr.cz/cgi-bin/raris/detail.pl?ico=00576441&amp;typ=1" TargetMode="External" /><Relationship Id="rId83" Type="http://schemas.openxmlformats.org/officeDocument/2006/relationships/hyperlink" Target="http://wwwinfo.mfcr.cz/cgi-bin/raris/detail.pl?ico=00577090&amp;typ=1" TargetMode="External" /><Relationship Id="rId84" Type="http://schemas.openxmlformats.org/officeDocument/2006/relationships/hyperlink" Target="http://wwwinfo.mfcr.cz/cgi-bin/raris/detail.pl?ico=00848077&amp;typ=1" TargetMode="External" /><Relationship Id="rId85" Type="http://schemas.openxmlformats.org/officeDocument/2006/relationships/hyperlink" Target="http://wwwinfo.mfcr.cz/cgi-bin/raris/detail.pl?ico=00577910&amp;typ=1" TargetMode="External" /><Relationship Id="rId86" Type="http://schemas.openxmlformats.org/officeDocument/2006/relationships/hyperlink" Target="http://wwwinfo.mfcr.cz/cgi-bin/raris/detail.pl?ico=00601594&amp;typ=1" TargetMode="External" /><Relationship Id="rId87" Type="http://schemas.openxmlformats.org/officeDocument/2006/relationships/hyperlink" Target="http://wwwinfo.mfcr.cz/cgi-bin/raris/detail.pl?ico=18054455&amp;typ=1" TargetMode="External" /><Relationship Id="rId88" Type="http://schemas.openxmlformats.org/officeDocument/2006/relationships/hyperlink" Target="http://wwwinfo.mfcr.cz/cgi-bin/raris/detail.pl?ico=00576701&amp;typ=1" TargetMode="External" /><Relationship Id="rId89" Type="http://schemas.openxmlformats.org/officeDocument/2006/relationships/hyperlink" Target="http://wwwinfo.mfcr.cz/cgi-bin/raris/detail.pl?ico=00845299&amp;typ=1" TargetMode="External" /><Relationship Id="rId90" Type="http://schemas.openxmlformats.org/officeDocument/2006/relationships/hyperlink" Target="http://wwwinfo.mfcr.cz/cgi-bin/raris/detail.pl?ico=00845311&amp;typ=1" TargetMode="External" /><Relationship Id="rId91" Type="http://schemas.openxmlformats.org/officeDocument/2006/relationships/hyperlink" Target="http://wwwinfo.mfcr.cz/cgi-bin/raris/detail.pl?ico=14616068&amp;typ=1" TargetMode="External" /><Relationship Id="rId92" Type="http://schemas.openxmlformats.org/officeDocument/2006/relationships/hyperlink" Target="http://wwwinfo.mfcr.cz/cgi-bin/raris/detail.pl?ico=00601837&amp;typ=1" TargetMode="External" /><Relationship Id="rId93" Type="http://schemas.openxmlformats.org/officeDocument/2006/relationships/hyperlink" Target="http://wwwinfo.mfcr.cz/cgi-bin/raris/detail.pl?ico=00844691&amp;typ=1" TargetMode="External" /><Relationship Id="rId94" Type="http://schemas.openxmlformats.org/officeDocument/2006/relationships/hyperlink" Target="http://wwwinfo.mfcr.cz/cgi-bin/raris/detail.pl?ico=14613280&amp;typ=1" TargetMode="External" /><Relationship Id="rId95" Type="http://schemas.openxmlformats.org/officeDocument/2006/relationships/hyperlink" Target="http://wwwinfo.mfcr.cz/cgi-bin/raris/detail.pl?ico=13644301&amp;typ=1" TargetMode="External" /><Relationship Id="rId96" Type="http://schemas.openxmlformats.org/officeDocument/2006/relationships/hyperlink" Target="http://wwwinfo.mfcr.cz/cgi-bin/raris/detail.pl?ico=00577243&amp;typ=1" TargetMode="External" /><Relationship Id="rId97" Type="http://schemas.openxmlformats.org/officeDocument/2006/relationships/hyperlink" Target="http://wwwinfo.mfcr.cz/cgi-bin/raris/detail.pl?ico=00846660&amp;typ=1" TargetMode="External" /><Relationship Id="rId98" Type="http://schemas.openxmlformats.org/officeDocument/2006/relationships/hyperlink" Target="http://wwwinfo.mfcr.cz/cgi-bin/raris/detail.pl?ico=00562378&amp;typ=1" TargetMode="External" /><Relationship Id="rId99" Type="http://schemas.openxmlformats.org/officeDocument/2006/relationships/hyperlink" Target="http://wwwinfo.mfcr.cz/cgi-bin/raris/detail.pl?ico=63731371&amp;typ=1" TargetMode="External" /><Relationship Id="rId100" Type="http://schemas.openxmlformats.org/officeDocument/2006/relationships/hyperlink" Target="http://wwwinfo.mfcr.cz/cgi-bin/raris/detail.pl?ico=00846279&amp;typ=1" TargetMode="External" /><Relationship Id="rId101" Type="http://schemas.openxmlformats.org/officeDocument/2006/relationships/hyperlink" Target="http://wwwinfo.mfcr.cz/cgi-bin/raris/detail.pl?ico=13643479&amp;typ=1" TargetMode="External" /><Relationship Id="rId102" Type="http://schemas.openxmlformats.org/officeDocument/2006/relationships/hyperlink" Target="http://wwwinfo.mfcr.cz/cgi-bin/raris/detail.pl?ico=00100307&amp;typ=1" TargetMode="External" /><Relationship Id="rId103" Type="http://schemas.openxmlformats.org/officeDocument/2006/relationships/hyperlink" Target="http://wwwinfo.mfcr.cz/cgi-bin/raris/detail.pl?ico=00489875&amp;typ=1" TargetMode="External" /><Relationship Id="rId104" Type="http://schemas.openxmlformats.org/officeDocument/2006/relationships/hyperlink" Target="http://wwwinfo.mfcr.cz/cgi-bin/raris/detail.pl?ico=00408999&amp;typ=1" TargetMode="External" /><Relationship Id="rId105" Type="http://schemas.openxmlformats.org/officeDocument/2006/relationships/hyperlink" Target="http://wwwinfo.mfcr.cz/cgi-bin/raris/detail.pl?ico=00100340&amp;typ=1" TargetMode="External" /><Relationship Id="rId106" Type="http://schemas.openxmlformats.org/officeDocument/2006/relationships/hyperlink" Target="http://wwwinfo.mfcr.cz/cgi-bin/raris/detail.pl?ico=64628141&amp;typ=1" TargetMode="External" /><Relationship Id="rId107" Type="http://schemas.openxmlformats.org/officeDocument/2006/relationships/hyperlink" Target="http://wwwinfo.mfcr.cz/cgi-bin/raris/detail.pl?ico=64628124&amp;typ=1" TargetMode="External" /><Relationship Id="rId108" Type="http://schemas.openxmlformats.org/officeDocument/2006/relationships/hyperlink" Target="http://wwwinfo.mfcr.cz/cgi-bin/raris/detail.pl?ico=64628132&amp;typ=1" TargetMode="External" /><Relationship Id="rId109" Type="http://schemas.openxmlformats.org/officeDocument/2006/relationships/hyperlink" Target="http://wwwinfo.mfcr.cz/cgi-bin/raris/detail.pl?ico=00601985&amp;typ=1" TargetMode="External" /><Relationship Id="rId110" Type="http://schemas.openxmlformats.org/officeDocument/2006/relationships/hyperlink" Target="http://wwwinfo.mfcr.cz/cgi-bin/raris/detail.pl?ico=00601977&amp;typ=1" TargetMode="External" /><Relationship Id="rId111" Type="http://schemas.openxmlformats.org/officeDocument/2006/relationships/hyperlink" Target="http://wwwinfo.mfcr.cz/cgi-bin/raris/detail.pl?ico=61989258&amp;typ=1" TargetMode="External" /><Relationship Id="rId112" Type="http://schemas.openxmlformats.org/officeDocument/2006/relationships/hyperlink" Target="http://wwwinfo.mfcr.cz/cgi-bin/raris/detail.pl?ico=13644319&amp;typ=1" TargetMode="External" /><Relationship Id="rId113" Type="http://schemas.openxmlformats.org/officeDocument/2006/relationships/hyperlink" Target="http://wwwinfo.mfcr.cz/cgi-bin/raris/detail.pl?ico=60337389&amp;typ=1" TargetMode="External" /><Relationship Id="rId114" Type="http://schemas.openxmlformats.org/officeDocument/2006/relationships/hyperlink" Target="http://wwwinfo.mfcr.cz/cgi-bin/raris/detail.pl?ico=60337346&amp;typ=1" TargetMode="External" /><Relationship Id="rId115" Type="http://schemas.openxmlformats.org/officeDocument/2006/relationships/hyperlink" Target="http://wwwinfo.mfcr.cz/cgi-bin/raris/detail.pl?ico=66741335&amp;typ=1" TargetMode="External" /><Relationship Id="rId116" Type="http://schemas.openxmlformats.org/officeDocument/2006/relationships/hyperlink" Target="http://wwwinfo.mfcr.cz/cgi-bin/raris/detail.pl?ico=47813474&amp;typ=1" TargetMode="External" /><Relationship Id="rId117" Type="http://schemas.openxmlformats.org/officeDocument/2006/relationships/hyperlink" Target="http://wwwinfo.mfcr.cz/cgi-bin/raris/detail.pl?ico=63699214&amp;typ=1" TargetMode="External" /><Relationship Id="rId118" Type="http://schemas.openxmlformats.org/officeDocument/2006/relationships/hyperlink" Target="http://wwwinfo.mfcr.cz/cgi-bin/raris/detail.pl?ico=64628159&amp;typ=1" TargetMode="External" /><Relationship Id="rId119" Type="http://schemas.openxmlformats.org/officeDocument/2006/relationships/hyperlink" Target="http://wwwinfo.mfcr.cz/cgi-bin/raris/detail.pl?ico=61989274&amp;typ=1" TargetMode="External" /><Relationship Id="rId120" Type="http://schemas.openxmlformats.org/officeDocument/2006/relationships/hyperlink" Target="http://wwwinfo.mfcr.cz/cgi-bin/raris/detail.pl?ico=61989266&amp;typ=1" TargetMode="External" /><Relationship Id="rId121" Type="http://schemas.openxmlformats.org/officeDocument/2006/relationships/hyperlink" Target="http://wwwinfo.mfcr.cz/cgi-bin/raris/detail.pl?ico=64628213&amp;typ=1" TargetMode="External" /><Relationship Id="rId122" Type="http://schemas.openxmlformats.org/officeDocument/2006/relationships/hyperlink" Target="http://wwwinfo.mfcr.cz/cgi-bin/raris/detail.pl?ico=64628205&amp;typ=1" TargetMode="External" /><Relationship Id="rId123" Type="http://schemas.openxmlformats.org/officeDocument/2006/relationships/hyperlink" Target="http://wwwinfo.mfcr.cz/cgi-bin/raris/detail.pl?ico=64628191&amp;typ=1" TargetMode="External" /><Relationship Id="rId124" Type="http://schemas.openxmlformats.org/officeDocument/2006/relationships/hyperlink" Target="http://wwwinfo.mfcr.cz/cgi-bin/raris/detail.pl?ico=64628183&amp;typ=1" TargetMode="External" /><Relationship Id="rId125" Type="http://schemas.openxmlformats.org/officeDocument/2006/relationships/hyperlink" Target="http://wwwinfo.mfcr.cz/cgi-bin/raris/detail.pl?ico=68899173&amp;typ=1" TargetMode="External" /><Relationship Id="rId126" Type="http://schemas.openxmlformats.org/officeDocument/2006/relationships/hyperlink" Target="http://wwwinfo.mfcr.cz/cgi-bin/raris/detail.pl?ico=00847895&amp;typ=1" TargetMode="External" /><Relationship Id="rId127" Type="http://schemas.openxmlformats.org/officeDocument/2006/relationships/hyperlink" Target="http://wwwinfo.mfcr.cz/cgi-bin/raris/detail.pl?ico=47655259&amp;typ=1" TargetMode="External" /><Relationship Id="rId128" Type="http://schemas.openxmlformats.org/officeDocument/2006/relationships/hyperlink" Target="http://wwwinfo.mfcr.cz/cgi-bin/raris/detail.pl?ico=63024616&amp;typ=1" TargetMode="External" /><Relationship Id="rId129" Type="http://schemas.openxmlformats.org/officeDocument/2006/relationships/hyperlink" Target="http://wwwinfo.mfcr.cz/cgi-bin/raris/detail.pl?ico=00847861&amp;typ=1" TargetMode="External" /><Relationship Id="rId130" Type="http://schemas.openxmlformats.org/officeDocument/2006/relationships/hyperlink" Target="http://wwwinfo.mfcr.cz/cgi-bin/raris/detail.pl?ico=70640700&amp;typ=1" TargetMode="External" /><Relationship Id="rId131" Type="http://schemas.openxmlformats.org/officeDocument/2006/relationships/hyperlink" Target="http://wwwinfo.mfcr.cz/cgi-bin/raris/detail.pl?ico=70640696&amp;typ=1" TargetMode="External" /><Relationship Id="rId132" Type="http://schemas.openxmlformats.org/officeDocument/2006/relationships/hyperlink" Target="http://wwwinfo.mfcr.cz/cgi-bin/raris/detail.pl?ico=64125912&amp;typ=1" TargetMode="External" /><Relationship Id="rId133" Type="http://schemas.openxmlformats.org/officeDocument/2006/relationships/hyperlink" Target="http://wwwinfo.mfcr.cz/cgi-bin/raris/detail.pl?ico=70640726&amp;typ=1" TargetMode="External" /><Relationship Id="rId134" Type="http://schemas.openxmlformats.org/officeDocument/2006/relationships/hyperlink" Target="http://wwwinfo.mfcr.cz/cgi-bin/raris/detail.pl?ico=70640718&amp;typ=1" TargetMode="External" /><Relationship Id="rId135" Type="http://schemas.openxmlformats.org/officeDocument/2006/relationships/hyperlink" Target="http://wwwinfo.mfcr.cz/cgi-bin/raris/detail.pl?ico=62330268&amp;typ=1" TargetMode="External" /><Relationship Id="rId136" Type="http://schemas.openxmlformats.org/officeDocument/2006/relationships/hyperlink" Target="http://wwwinfo.mfcr.cz/cgi-bin/raris/detail.pl?ico=62330390&amp;typ=1" TargetMode="External" /><Relationship Id="rId137" Type="http://schemas.openxmlformats.org/officeDocument/2006/relationships/hyperlink" Target="http://wwwinfo.mfcr.cz/cgi-bin/raris/detail.pl?ico=70640661&amp;typ=1" TargetMode="External" /><Relationship Id="rId138" Type="http://schemas.openxmlformats.org/officeDocument/2006/relationships/hyperlink" Target="http://wwwinfo.mfcr.cz/cgi-bin/raris/detail.pl?ico=70640670&amp;typ=1" TargetMode="External" /><Relationship Id="rId139" Type="http://schemas.openxmlformats.org/officeDocument/2006/relationships/hyperlink" Target="http://wwwinfo.mfcr.cz/cgi-bin/raris/detail.pl?ico=47813482&amp;typ=1" TargetMode="External" /><Relationship Id="rId140" Type="http://schemas.openxmlformats.org/officeDocument/2006/relationships/hyperlink" Target="http://wwwinfo.mfcr.cz/cgi-bin/raris/detail.pl?ico=47813491&amp;typ=1" TargetMode="External" /><Relationship Id="rId141" Type="http://schemas.openxmlformats.org/officeDocument/2006/relationships/hyperlink" Target="http://wwwinfo.mfcr.cz/cgi-bin/raris/detail.pl?ico=47813199&amp;typ=1" TargetMode="External" /><Relationship Id="rId142" Type="http://schemas.openxmlformats.org/officeDocument/2006/relationships/hyperlink" Target="http://wwwinfo.mfcr.cz/cgi-bin/raris/detail.pl?ico=47813181&amp;typ=1" TargetMode="External" /><Relationship Id="rId143" Type="http://schemas.openxmlformats.org/officeDocument/2006/relationships/hyperlink" Target="http://wwwinfo.mfcr.cz/cgi-bin/raris/detail.pl?ico=47813211&amp;typ=1" TargetMode="External" /><Relationship Id="rId144" Type="http://schemas.openxmlformats.org/officeDocument/2006/relationships/hyperlink" Target="http://wwwinfo.mfcr.cz/cgi-bin/raris/detail.pl?ico=47813563&amp;typ=1" TargetMode="External" /><Relationship Id="rId145" Type="http://schemas.openxmlformats.org/officeDocument/2006/relationships/hyperlink" Target="http://wwwinfo.mfcr.cz/cgi-bin/raris/detail.pl?ico=47813571&amp;typ=1" TargetMode="External" /><Relationship Id="rId146" Type="http://schemas.openxmlformats.org/officeDocument/2006/relationships/hyperlink" Target="http://wwwinfo.mfcr.cz/cgi-bin/raris/detail.pl?ico=47813172&amp;typ=1" TargetMode="External" /><Relationship Id="rId147" Type="http://schemas.openxmlformats.org/officeDocument/2006/relationships/hyperlink" Target="http://wwwinfo.mfcr.cz/cgi-bin/raris/detail.pl?ico=69610134&amp;typ=1" TargetMode="External" /><Relationship Id="rId148" Type="http://schemas.openxmlformats.org/officeDocument/2006/relationships/hyperlink" Target="http://wwwinfo.mfcr.cz/cgi-bin/raris/detail.pl?ico=70632090&amp;typ=1" TargetMode="External" /><Relationship Id="rId149" Type="http://schemas.openxmlformats.org/officeDocument/2006/relationships/hyperlink" Target="http://wwwinfo.mfcr.cz/cgi-bin/raris/detail.pl?ico=69610126&amp;typ=1" TargetMode="External" /><Relationship Id="rId150" Type="http://schemas.openxmlformats.org/officeDocument/2006/relationships/hyperlink" Target="http://wwwinfo.mfcr.cz/cgi-bin/raris/detail.pl?ico=00852619&amp;typ=1" TargetMode="External" /><Relationship Id="rId151" Type="http://schemas.openxmlformats.org/officeDocument/2006/relationships/hyperlink" Target="http://wwwinfo.mfcr.cz/cgi-bin/raris/detail.pl?ico=60802669&amp;typ=1" TargetMode="External" /><Relationship Id="rId152" Type="http://schemas.openxmlformats.org/officeDocument/2006/relationships/hyperlink" Target="http://wwwinfo.mfcr.cz/cgi-bin/raris/detail.pl?ico=60802791&amp;typ=1" TargetMode="External" /><Relationship Id="rId153" Type="http://schemas.openxmlformats.org/officeDocument/2006/relationships/hyperlink" Target="http://wwwinfo.mfcr.cz/cgi-bin/raris/detail.pl?ico=60780509&amp;typ=1" TargetMode="External" /><Relationship Id="rId154" Type="http://schemas.openxmlformats.org/officeDocument/2006/relationships/hyperlink" Target="http://wwwinfo.mfcr.cz/cgi-bin/raris/detail.pl?ico=60802561&amp;typ=1" TargetMode="External" /><Relationship Id="rId155" Type="http://schemas.openxmlformats.org/officeDocument/2006/relationships/hyperlink" Target="http://wwwinfo.mfcr.cz/cgi-bin/raris/detail.pl?ico=71172041&amp;typ=1" TargetMode="External" /><Relationship Id="rId156" Type="http://schemas.openxmlformats.org/officeDocument/2006/relationships/hyperlink" Target="http://wwwinfo.mfcr.cz/cgi-bin/raris/detail.pl?ico=71172050&amp;typ=1" TargetMode="External" /><Relationship Id="rId157" Type="http://schemas.openxmlformats.org/officeDocument/2006/relationships/hyperlink" Target="http://wwwinfo.mfcr.cz/cgi-bin/raris/detail.pl?ico=61989207&amp;typ=1" TargetMode="External" /><Relationship Id="rId158" Type="http://schemas.openxmlformats.org/officeDocument/2006/relationships/hyperlink" Target="http://wwwinfo.mfcr.cz/cgi-bin/raris/detail.pl?ico=61989185&amp;typ=1" TargetMode="External" /><Relationship Id="rId159" Type="http://schemas.openxmlformats.org/officeDocument/2006/relationships/hyperlink" Target="http://wwwinfo.mfcr.cz/cgi-bin/raris/detail.pl?ico=61989177&amp;typ=1" TargetMode="External" /><Relationship Id="rId160" Type="http://schemas.openxmlformats.org/officeDocument/2006/relationships/hyperlink" Target="http://wwwinfo.mfcr.cz/cgi-bin/raris/detail.pl?ico=61989215&amp;typ=1" TargetMode="External" /><Relationship Id="rId161" Type="http://schemas.openxmlformats.org/officeDocument/2006/relationships/hyperlink" Target="http://wwwinfo.mfcr.cz/cgi-bin/raris/detail.pl?ico=61989193&amp;typ=1" TargetMode="External" /><Relationship Id="rId162" Type="http://schemas.openxmlformats.org/officeDocument/2006/relationships/hyperlink" Target="http://wwwinfo.mfcr.cz/cgi-bin/raris/detail.pl?ico=61989223&amp;typ=1" TargetMode="External" /><Relationship Id="rId163" Type="http://schemas.openxmlformats.org/officeDocument/2006/relationships/hyperlink" Target="http://wwwinfo.mfcr.cz/cgi-bin/raris/detail.pl?ico=63731983&amp;typ=1" TargetMode="External" /><Relationship Id="rId164" Type="http://schemas.openxmlformats.org/officeDocument/2006/relationships/hyperlink" Target="http://wwwinfo.mfcr.cz/cgi-bin/raris/detail.pl?ico=64628116&amp;typ=1" TargetMode="External" /><Relationship Id="rId165" Type="http://schemas.openxmlformats.org/officeDocument/2006/relationships/hyperlink" Target="http://wwwinfo.mfcr.cz/cgi-bin/raris/detail.pl?ico=64628221&amp;typ=1" TargetMode="External" /><Relationship Id="rId166" Type="http://schemas.openxmlformats.org/officeDocument/2006/relationships/hyperlink" Target="http://wwwinfo.mfcr.cz/cgi-bin/raris/detail.pl?ico=61989231&amp;typ=1" TargetMode="External" /><Relationship Id="rId167" Type="http://schemas.openxmlformats.org/officeDocument/2006/relationships/hyperlink" Target="http://wwwinfo.mfcr.cz/cgi-bin/raris/detail.pl?ico=62331701&amp;typ=1" TargetMode="External" /><Relationship Id="rId168" Type="http://schemas.openxmlformats.org/officeDocument/2006/relationships/hyperlink" Target="http://wwwinfo.mfcr.cz/cgi-bin/raris/detail.pl?ico=68899106&amp;typ=1" TargetMode="External" /><Relationship Id="rId169" Type="http://schemas.openxmlformats.org/officeDocument/2006/relationships/hyperlink" Target="http://wwwinfo.mfcr.cz/cgi-bin/raris/detail.pl?ico=62331663&amp;typ=1" TargetMode="External" /><Relationship Id="rId170" Type="http://schemas.openxmlformats.org/officeDocument/2006/relationships/hyperlink" Target="http://wwwinfo.mfcr.cz/cgi-bin/raris/detail.pl?ico=62331647&amp;typ=1" TargetMode="External" /><Relationship Id="rId171" Type="http://schemas.openxmlformats.org/officeDocument/2006/relationships/hyperlink" Target="http://wwwinfo.mfcr.cz/cgi-bin/raris/detail.pl?ico=68899092&amp;typ=1" TargetMode="External" /><Relationship Id="rId172" Type="http://schemas.openxmlformats.org/officeDocument/2006/relationships/hyperlink" Target="http://wwwinfo.mfcr.cz/cgi-bin/raris/detail.pl?ico=62331680&amp;typ=1" TargetMode="External" /><Relationship Id="rId173" Type="http://schemas.openxmlformats.org/officeDocument/2006/relationships/hyperlink" Target="http://wwwinfo.mfcr.cz/cgi-bin/raris/detail.pl?ico=62331621&amp;typ=1" TargetMode="External" /><Relationship Id="rId174" Type="http://schemas.openxmlformats.org/officeDocument/2006/relationships/hyperlink" Target="http://wwwinfo.mfcr.cz/cgi-bin/raris/detail.pl?ico=62331698&amp;typ=1" TargetMode="External" /><Relationship Id="rId175" Type="http://schemas.openxmlformats.org/officeDocument/2006/relationships/hyperlink" Target="http://wwwinfo.mfcr.cz/cgi-bin/raris/detail.pl?ico=62330276&amp;typ=1" TargetMode="External" /><Relationship Id="rId176" Type="http://schemas.openxmlformats.org/officeDocument/2006/relationships/hyperlink" Target="http://wwwinfo.mfcr.cz/cgi-bin/raris/detail.pl?ico=62330357&amp;typ=1" TargetMode="External" /><Relationship Id="rId177" Type="http://schemas.openxmlformats.org/officeDocument/2006/relationships/hyperlink" Target="http://wwwinfo.mfcr.cz/cgi-bin/raris/detail.pl?ico=62330365&amp;typ=1" TargetMode="External" /><Relationship Id="rId178" Type="http://schemas.openxmlformats.org/officeDocument/2006/relationships/hyperlink" Target="http://wwwinfo.mfcr.cz/cgi-bin/raris/detail.pl?ico=62330420&amp;typ=1" TargetMode="External" /><Relationship Id="rId179" Type="http://schemas.openxmlformats.org/officeDocument/2006/relationships/hyperlink" Target="http://wwwinfo.mfcr.cz/cgi-bin/raris/detail.pl?ico=62330322&amp;typ=1" TargetMode="External" /><Relationship Id="rId180" Type="http://schemas.openxmlformats.org/officeDocument/2006/relationships/hyperlink" Target="http://wwwinfo.mfcr.cz/cgi-bin/raris/detail.pl?ico=62330292&amp;typ=1" TargetMode="External" /><Relationship Id="rId181" Type="http://schemas.openxmlformats.org/officeDocument/2006/relationships/hyperlink" Target="http://wwwinfo.mfcr.cz/cgi-bin/raris/detail.pl?ico=62330373&amp;typ=1" TargetMode="External" /><Relationship Id="rId182" Type="http://schemas.openxmlformats.org/officeDocument/2006/relationships/hyperlink" Target="http://wwwinfo.mfcr.cz/cgi-bin/raris/detail.pl?ico=49590928&amp;typ=1" TargetMode="External" /><Relationship Id="rId183" Type="http://schemas.openxmlformats.org/officeDocument/2006/relationships/hyperlink" Target="http://wwwinfo.mfcr.cz/cgi-bin/raris/detail.pl?ico=62330349&amp;typ=1" TargetMode="External" /><Relationship Id="rId184" Type="http://schemas.openxmlformats.org/officeDocument/2006/relationships/hyperlink" Target="http://wwwinfo.mfcr.cz/cgi-bin/raris/detail.pl?ico=47813539&amp;typ=1" TargetMode="External" /><Relationship Id="rId185" Type="http://schemas.openxmlformats.org/officeDocument/2006/relationships/hyperlink" Target="http://wwwinfo.mfcr.cz/cgi-bin/raris/detail.pl?ico=00849910&amp;typ=1" TargetMode="External" /><Relationship Id="rId186" Type="http://schemas.openxmlformats.org/officeDocument/2006/relationships/hyperlink" Target="http://wwwinfo.mfcr.cz/cgi-bin/raris/detail.pl?ico=47813504&amp;typ=1" TargetMode="External" /><Relationship Id="rId187" Type="http://schemas.openxmlformats.org/officeDocument/2006/relationships/hyperlink" Target="http://wwwinfo.mfcr.cz/cgi-bin/raris/detail.pl?ico=47813521&amp;typ=1" TargetMode="External" /><Relationship Id="rId188" Type="http://schemas.openxmlformats.org/officeDocument/2006/relationships/hyperlink" Target="http://wwwinfo.mfcr.cz/cgi-bin/raris/detail.pl?ico=47813512&amp;typ=1" TargetMode="External" /><Relationship Id="rId189" Type="http://schemas.openxmlformats.org/officeDocument/2006/relationships/hyperlink" Target="http://wwwinfo.mfcr.cz/cgi-bin/raris/detail.pl?ico=47813598&amp;typ=1" TargetMode="External" /><Relationship Id="rId190" Type="http://schemas.openxmlformats.org/officeDocument/2006/relationships/hyperlink" Target="http://wwwinfo.mfcr.cz/cgi-bin/raris/detail.pl?ico=64120422&amp;typ=1" TargetMode="External" /><Relationship Id="rId191" Type="http://schemas.openxmlformats.org/officeDocument/2006/relationships/hyperlink" Target="http://wwwinfo.mfcr.cz/cgi-bin/raris/detail.pl?ico=64120384&amp;typ=1" TargetMode="External" /><Relationship Id="rId192" Type="http://schemas.openxmlformats.org/officeDocument/2006/relationships/hyperlink" Target="http://wwwinfo.mfcr.cz/cgi-bin/raris/detail.pl?ico=64120392&amp;typ=1" TargetMode="External" /><Relationship Id="rId193" Type="http://schemas.openxmlformats.org/officeDocument/2006/relationships/hyperlink" Target="http://wwwinfo.mfcr.cz/cgi-bin/raris/detail.pl?ico=61955574&amp;typ=1" TargetMode="External" /><Relationship Id="rId194" Type="http://schemas.openxmlformats.org/officeDocument/2006/relationships/hyperlink" Target="http://wwwinfo.mfcr.cz/cgi-bin/raris/detail.pl?ico=60780568&amp;typ=1" TargetMode="External" /><Relationship Id="rId195" Type="http://schemas.openxmlformats.org/officeDocument/2006/relationships/hyperlink" Target="http://wwwinfo.mfcr.cz/cgi-bin/raris/detail.pl?ico=60780541&amp;typ=1" TargetMode="External" /><Relationship Id="rId196" Type="http://schemas.openxmlformats.org/officeDocument/2006/relationships/hyperlink" Target="http://wwwinfo.mfcr.cz/cgi-bin/raris/detail.pl?ico=60780487&amp;typ=1" TargetMode="External" /><Relationship Id="rId197" Type="http://schemas.openxmlformats.org/officeDocument/2006/relationships/hyperlink" Target="http://wwwinfo.mfcr.cz/cgi-bin/raris/detail.pl?ico=00852481&amp;typ=1" TargetMode="External" /><Relationship Id="rId198" Type="http://schemas.openxmlformats.org/officeDocument/2006/relationships/hyperlink" Target="http://wwwinfo.mfcr.cz/cgi-bin/raris/detail.pl?ico=60337401&amp;typ=1" TargetMode="External" /><Relationship Id="rId199" Type="http://schemas.openxmlformats.org/officeDocument/2006/relationships/hyperlink" Target="http://wwwinfo.mfcr.cz/cgi-bin/raris/detail.pl?ico=60337273&amp;typ=1" TargetMode="External" /><Relationship Id="rId200" Type="http://schemas.openxmlformats.org/officeDocument/2006/relationships/hyperlink" Target="http://wwwinfo.mfcr.cz/cgi-bin/raris/detail.pl?ico=00847925&amp;typ=1" TargetMode="External" /><Relationship Id="rId201" Type="http://schemas.openxmlformats.org/officeDocument/2006/relationships/hyperlink" Target="http://wwwinfo.mfcr.cz/cgi-bin/raris/detail.pl?ico=48004359&amp;typ=1" TargetMode="External" /><Relationship Id="rId202" Type="http://schemas.openxmlformats.org/officeDocument/2006/relationships/hyperlink" Target="http://wwwinfo.mfcr.cz/cgi-bin/raris/detail.pl?ico=62331442&amp;typ=1" TargetMode="External" /><Relationship Id="rId203" Type="http://schemas.openxmlformats.org/officeDocument/2006/relationships/hyperlink" Target="http://wwwinfo.mfcr.cz/cgi-bin/raris/detail.pl?ico=00847780&amp;typ=1" TargetMode="External" /><Relationship Id="rId204" Type="http://schemas.openxmlformats.org/officeDocument/2006/relationships/hyperlink" Target="http://wwwinfo.mfcr.cz/cgi-bin/raris/detail.pl?ico=47658142&amp;typ=1" TargetMode="External" /><Relationship Id="rId205" Type="http://schemas.openxmlformats.org/officeDocument/2006/relationships/hyperlink" Target="http://wwwinfo.mfcr.cz/cgi-bin/raris/detail.pl?ico=47658193&amp;typ=1" TargetMode="External" /><Relationship Id="rId206" Type="http://schemas.openxmlformats.org/officeDocument/2006/relationships/hyperlink" Target="http://wwwinfo.mfcr.cz/cgi-bin/raris/detail.pl?ico=47998300&amp;typ=1" TargetMode="External" /><Relationship Id="rId207" Type="http://schemas.openxmlformats.org/officeDocument/2006/relationships/hyperlink" Target="http://wwwinfo.mfcr.cz/cgi-bin/raris/detail.pl?ico=00848361&amp;typ=1" TargetMode="External" /><Relationship Id="rId208" Type="http://schemas.openxmlformats.org/officeDocument/2006/relationships/hyperlink" Target="http://wwwinfo.mfcr.cz/cgi-bin/raris/detail.pl?ico=47998164&amp;typ=1" TargetMode="External" /><Relationship Id="rId209" Type="http://schemas.openxmlformats.org/officeDocument/2006/relationships/hyperlink" Target="http://wwwinfo.mfcr.cz/cgi-bin/raris/detail.pl?ico=47998008&amp;typ=1" TargetMode="External" /><Relationship Id="rId210" Type="http://schemas.openxmlformats.org/officeDocument/2006/relationships/hyperlink" Target="http://wwwinfo.mfcr.cz/cgi-bin/raris/detail.pl?ico=00849782&amp;typ=1" TargetMode="External" /><Relationship Id="rId211" Type="http://schemas.openxmlformats.org/officeDocument/2006/relationships/hyperlink" Target="http://wwwinfo.mfcr.cz/cgi-bin/raris/detail.pl?ico=00849791&amp;typ=1" TargetMode="External" /><Relationship Id="rId212" Type="http://schemas.openxmlformats.org/officeDocument/2006/relationships/hyperlink" Target="http://wwwinfo.mfcr.cz/cgi-bin/raris/detail.pl?ico=61955680&amp;typ=1" TargetMode="External" /><Relationship Id="rId213" Type="http://schemas.openxmlformats.org/officeDocument/2006/relationships/hyperlink" Target="http://wwwinfo.mfcr.cz/cgi-bin/raris/detail.pl?ico=61955701&amp;typ=1" TargetMode="External" /><Relationship Id="rId214" Type="http://schemas.openxmlformats.org/officeDocument/2006/relationships/hyperlink" Target="http://wwwinfo.mfcr.cz/cgi-bin/raris/detail.pl?ico=61955671&amp;typ=1" TargetMode="External" /><Relationship Id="rId215" Type="http://schemas.openxmlformats.org/officeDocument/2006/relationships/hyperlink" Target="http://wwwinfo.mfcr.cz/cgi-bin/raris/detail.pl?ico=61955744&amp;typ=1" TargetMode="External" /><Relationship Id="rId216" Type="http://schemas.openxmlformats.org/officeDocument/2006/relationships/hyperlink" Target="http://wwwinfo.mfcr.cz/cgi-bin/raris/detail.pl?ico=64120368&amp;typ=1" TargetMode="External" /><Relationship Id="rId217" Type="http://schemas.openxmlformats.org/officeDocument/2006/relationships/hyperlink" Target="http://wwwinfo.mfcr.cz/cgi-bin/raris/detail.pl?ico=00847127&amp;typ=1" TargetMode="External" /><Relationship Id="rId218" Type="http://schemas.openxmlformats.org/officeDocument/2006/relationships/hyperlink" Target="http://wwwinfo.mfcr.cz/cgi-bin/raris/detail.pl?ico=00846503&amp;typ=1" TargetMode="External" /><Relationship Id="rId219" Type="http://schemas.openxmlformats.org/officeDocument/2006/relationships/hyperlink" Target="http://wwwinfo.mfcr.cz/cgi-bin/raris/detail.pl?ico=45234370&amp;typ=1" TargetMode="External" /><Relationship Id="rId220" Type="http://schemas.openxmlformats.org/officeDocument/2006/relationships/hyperlink" Target="http://wwwinfo.mfcr.cz/cgi-bin/raris/detail.pl?ico=00602001&amp;typ=1" TargetMode="External" /><Relationship Id="rId221" Type="http://schemas.openxmlformats.org/officeDocument/2006/relationships/hyperlink" Target="http://wwwinfo.mfcr.cz/cgi-bin/raris/detail.pl?ico=65497902&amp;typ=1" TargetMode="External" /><Relationship Id="rId222" Type="http://schemas.openxmlformats.org/officeDocument/2006/relationships/hyperlink" Target="http://wwwinfo.mfcr.cz/cgi-bin/raris/detail.pl?ico=00602043&amp;typ=1" TargetMode="External" /><Relationship Id="rId223" Type="http://schemas.openxmlformats.org/officeDocument/2006/relationships/hyperlink" Target="http://wwwinfo.mfcr.cz/cgi-bin/raris/detail.pl?ico=62331752&amp;typ=1" TargetMode="External" /><Relationship Id="rId224" Type="http://schemas.openxmlformats.org/officeDocument/2006/relationships/hyperlink" Target="http://wwwinfo.mfcr.cz/cgi-bin/raris/detail.pl?ico=62330381&amp;typ=1" TargetMode="External" /><Relationship Id="rId225" Type="http://schemas.openxmlformats.org/officeDocument/2006/relationships/hyperlink" Target="http://wwwinfo.mfcr.cz/cgi-bin/raris/detail.pl?ico=62330403&amp;typ=1" TargetMode="External" /><Relationship Id="rId226" Type="http://schemas.openxmlformats.org/officeDocument/2006/relationships/hyperlink" Target="http://wwwinfo.mfcr.cz/cgi-bin/raris/detail.pl?ico=00098752&amp;typ=1" TargetMode="External" /><Relationship Id="rId227" Type="http://schemas.openxmlformats.org/officeDocument/2006/relationships/hyperlink" Target="http://wwwinfo.mfcr.cz/cgi-bin/raris/detail.pl?ico=00849936&amp;typ=1" TargetMode="External" /><Relationship Id="rId228" Type="http://schemas.openxmlformats.org/officeDocument/2006/relationships/hyperlink" Target="http://wwwinfo.mfcr.cz/cgi-bin/raris/detail.pl?ico=47813369&amp;typ=1" TargetMode="External" /><Relationship Id="rId229" Type="http://schemas.openxmlformats.org/officeDocument/2006/relationships/hyperlink" Target="http://wwwinfo.mfcr.cz/cgi-bin/raris/detail.pl?ico=00846902&amp;typ=1" TargetMode="External" /><Relationship Id="rId230" Type="http://schemas.openxmlformats.org/officeDocument/2006/relationships/hyperlink" Target="http://wwwinfo.mfcr.cz/cgi-bin/raris/detail.pl?ico=60045922&amp;typ=1" TargetMode="External" /><Relationship Id="rId231" Type="http://schemas.openxmlformats.org/officeDocument/2006/relationships/hyperlink" Target="http://wwwinfo.mfcr.cz/cgi-bin/raris/detail.pl?ico=60802774&amp;typ=1" TargetMode="External" /><Relationship Id="rId232" Type="http://schemas.openxmlformats.org/officeDocument/2006/relationships/hyperlink" Target="http://wwwinfo.mfcr.cz/cgi-bin/raris/detail.pl?ico=61989321&amp;typ=1" TargetMode="External" /><Relationship Id="rId233" Type="http://schemas.openxmlformats.org/officeDocument/2006/relationships/hyperlink" Target="http://wwwinfo.mfcr.cz/cgi-bin/raris/detail.pl?ico=61989339&amp;typ=1" TargetMode="External" /><Relationship Id="rId234" Type="http://schemas.openxmlformats.org/officeDocument/2006/relationships/hyperlink" Target="http://wwwinfo.mfcr.cz/cgi-bin/raris/detail.pl?ico=48004774&amp;typ=1" TargetMode="External" /><Relationship Id="rId235" Type="http://schemas.openxmlformats.org/officeDocument/2006/relationships/hyperlink" Target="http://wwwinfo.mfcr.cz/cgi-bin/raris/detail.pl?ico=48004898&amp;typ=1" TargetMode="External" /><Relationship Id="rId236" Type="http://schemas.openxmlformats.org/officeDocument/2006/relationships/hyperlink" Target="http://wwwinfo.mfcr.cz/cgi-bin/raris/detail.pl?ico=47658061&amp;typ=1" TargetMode="External" /><Relationship Id="rId237" Type="http://schemas.openxmlformats.org/officeDocument/2006/relationships/hyperlink" Target="http://wwwinfo.mfcr.cz/cgi-bin/raris/detail.pl?ico=47998296&amp;typ=1" TargetMode="External" /><Relationship Id="rId238" Type="http://schemas.openxmlformats.org/officeDocument/2006/relationships/hyperlink" Target="http://wwwinfo.mfcr.cz/cgi-bin/raris/detail.pl?ico=47813466&amp;typ=1" TargetMode="External" /><Relationship Id="rId239" Type="http://schemas.openxmlformats.org/officeDocument/2006/relationships/hyperlink" Target="http://wwwinfo.mfcr.cz/cgi-bin/raris/detail.pl?ico=47811927&amp;typ=1" TargetMode="External" /><Relationship Id="rId240" Type="http://schemas.openxmlformats.org/officeDocument/2006/relationships/hyperlink" Target="http://wwwinfo.mfcr.cz/cgi-bin/raris/detail.pl?ico=47811919&amp;typ=1" TargetMode="External" /><Relationship Id="rId241" Type="http://schemas.openxmlformats.org/officeDocument/2006/relationships/hyperlink" Target="http://wwwinfo.mfcr.cz/cgi-bin/raris/detail.pl?ico=60043652&amp;typ=1" TargetMode="External" /><Relationship Id="rId242" Type="http://schemas.openxmlformats.org/officeDocument/2006/relationships/hyperlink" Target="http://wwwinfo.mfcr.cz/cgi-bin/raris/detail.pl?ico=68334222&amp;typ=1" TargetMode="External" /><Relationship Id="rId243" Type="http://schemas.openxmlformats.org/officeDocument/2006/relationships/hyperlink" Target="http://wwwinfo.mfcr.cz/cgi-bin/raris/detail.pl?ico=60043661&amp;typ=1" TargetMode="External" /><Relationship Id="rId244" Type="http://schemas.openxmlformats.org/officeDocument/2006/relationships/hyperlink" Target="http://wwwinfo.mfcr.cz/cgi-bin/raris/detail.pl?ico=60802464&amp;typ=1" TargetMode="External" /><Relationship Id="rId245" Type="http://schemas.openxmlformats.org/officeDocument/2006/relationships/hyperlink" Target="http://wwwinfo.mfcr.cz/cgi-bin/raris/detail.pl?ico=00852732&amp;typ=1" TargetMode="External" /><Relationship Id="rId246" Type="http://schemas.openxmlformats.org/officeDocument/2006/relationships/hyperlink" Target="http://wwwinfo.mfcr.cz/cgi-bin/raris/detail.pl?ico=60802472&amp;typ=1" TargetMode="External" /><Relationship Id="rId247" Type="http://schemas.openxmlformats.org/officeDocument/2006/relationships/hyperlink" Target="http://wwwinfo.mfcr.cz/cgi-bin/raris/detail.pl?ico=00100579&amp;typ=1" TargetMode="External" /><Relationship Id="rId248" Type="http://schemas.openxmlformats.org/officeDocument/2006/relationships/hyperlink" Target="http://wwwinfo.mfcr.cz/cgi-bin/raris/detail.pl?ico=00373231&amp;typ=1" TargetMode="External" /><Relationship Id="rId249" Type="http://schemas.openxmlformats.org/officeDocument/2006/relationships/hyperlink" Target="http://wwwinfo.mfcr.cz/cgi-bin/raris/detail.pl?ico=00100536&amp;typ=1" TargetMode="External" /><Relationship Id="rId250" Type="http://schemas.openxmlformats.org/officeDocument/2006/relationships/hyperlink" Target="http://wwwinfo.mfcr.cz/cgi-bin/raris/detail.pl?ico=00305847&amp;typ=1" TargetMode="External" /><Relationship Id="rId251" Type="http://schemas.openxmlformats.org/officeDocument/2006/relationships/hyperlink" Target="http://wwwinfo.mfcr.cz/cgi-bin/raris/detail.pl?ico=00095630&amp;typ=1" TargetMode="External" /><Relationship Id="rId252" Type="http://schemas.openxmlformats.org/officeDocument/2006/relationships/hyperlink" Target="http://wwwinfo.mfcr.cz/cgi-bin/raris/detail.pl?ico=00095354&amp;typ=1" TargetMode="External" /><Relationship Id="rId253" Type="http://schemas.openxmlformats.org/officeDocument/2006/relationships/hyperlink" Target="http://wwwinfo.mfcr.cz/cgi-bin/raris/detail.pl?ico=00096296&amp;typ=1" TargetMode="External" /><Relationship Id="rId254" Type="http://schemas.openxmlformats.org/officeDocument/2006/relationships/hyperlink" Target="http://wwwinfo.mfcr.cz/cgi-bin/raris/detail.pl?ico=00844641&amp;typ=1" TargetMode="External" /><Relationship Id="rId255" Type="http://schemas.openxmlformats.org/officeDocument/2006/relationships/hyperlink" Target="http://wwwinfo.mfcr.cz/cgi-bin/raris/detail.pl?ico=63024594&amp;typ=1" TargetMode="External" /><Relationship Id="rId256" Type="http://schemas.openxmlformats.org/officeDocument/2006/relationships/hyperlink" Target="http://wwwinfo.mfcr.cz/cgi-bin/raris/detail.pl?ico=00534188&amp;typ=1" TargetMode="External" /><Relationship Id="rId257" Type="http://schemas.openxmlformats.org/officeDocument/2006/relationships/hyperlink" Target="http://wwwinfo.mfcr.cz/cgi-bin/raris/detail.pl?ico=00534242&amp;typ=1" TargetMode="External" /><Relationship Id="rId258" Type="http://schemas.openxmlformats.org/officeDocument/2006/relationships/hyperlink" Target="http://wwwinfo.mfcr.cz/cgi-bin/raris/detail.pl?ico=00534234&amp;typ=1" TargetMode="External" /><Relationship Id="rId259" Type="http://schemas.openxmlformats.org/officeDocument/2006/relationships/hyperlink" Target="http://wwwinfo.mfcr.cz/cgi-bin/raris/detail.pl?ico=00534200&amp;typ=1" TargetMode="External" /><Relationship Id="rId260" Type="http://schemas.openxmlformats.org/officeDocument/2006/relationships/hyperlink" Target="http://wwwinfo.mfcr.cz/cgi-bin/raris/detail.pl?ico=00844853&amp;typ=1" TargetMode="External" /><Relationship Id="rId261" Type="http://schemas.openxmlformats.org/officeDocument/2006/relationships/hyperlink" Target="http://wwwinfo.mfcr.cz/cgi-bin/raris/detail.pl?ico=00844896&amp;typ=1" TargetMode="External" /><Relationship Id="rId262" Type="http://schemas.openxmlformats.org/officeDocument/2006/relationships/hyperlink" Target="http://wwwinfo.mfcr.cz/cgi-bin/raris/detail.pl?ico=00844781&amp;typ=1" TargetMode="External" /><Relationship Id="rId263" Type="http://schemas.openxmlformats.org/officeDocument/2006/relationships/hyperlink" Target="http://wwwinfo.mfcr.cz/cgi-bin/raris/detail.pl?ico=00844799&amp;typ=1" TargetMode="External" /><Relationship Id="rId264" Type="http://schemas.openxmlformats.org/officeDocument/2006/relationships/hyperlink" Target="http://wwwinfo.mfcr.cz/cgi-bin/raris/detail.pl?ico=47813750&amp;typ=1" TargetMode="External" /><Relationship Id="rId265" Type="http://schemas.openxmlformats.org/officeDocument/2006/relationships/hyperlink" Target="http://wwwinfo.mfcr.cz/cgi-bin/raris/detail.pl?ico=68177992&amp;typ=1" TargetMode="External" /><Relationship Id="rId266" Type="http://schemas.openxmlformats.org/officeDocument/2006/relationships/hyperlink" Target="http://wwwinfo.mfcr.cz/cgi-bin/raris/detail.pl?ico=48804525&amp;typ=1" TargetMode="External" /><Relationship Id="rId267" Type="http://schemas.openxmlformats.org/officeDocument/2006/relationships/hyperlink" Target="http://wwwinfo.mfcr.cz/cgi-bin/raris/detail.pl?ico=00846635&amp;typ=1" TargetMode="External" /><Relationship Id="rId268" Type="http://schemas.openxmlformats.org/officeDocument/2006/relationships/hyperlink" Target="http://wwwinfo.mfcr.cz/cgi-bin/raris/detail.pl?ico=00846350&amp;typ=1" TargetMode="External" /><Relationship Id="rId269" Type="http://schemas.openxmlformats.org/officeDocument/2006/relationships/hyperlink" Target="http://wwwinfo.mfcr.cz/cgi-bin/raris/detail.pl?ico=00846384&amp;typ=1" TargetMode="External" /><Relationship Id="rId270" Type="http://schemas.openxmlformats.org/officeDocument/2006/relationships/hyperlink" Target="http://wwwinfo.mfcr.cz/cgi-bin/raris/detail.pl?ico=00846376&amp;typ=1" TargetMode="External" /><Relationship Id="rId271" Type="http://schemas.openxmlformats.org/officeDocument/2006/relationships/hyperlink" Target="http://wwwinfo.mfcr.cz/cgi-bin/raris/detail.pl?ico=00847046&amp;typ=1" TargetMode="External" /><Relationship Id="rId272" Type="http://schemas.openxmlformats.org/officeDocument/2006/relationships/hyperlink" Target="http://wwwinfo.mfcr.cz/cgi-bin/raris/detail.pl?ico=00847330&amp;typ=1" TargetMode="External" /><Relationship Id="rId273" Type="http://schemas.openxmlformats.org/officeDocument/2006/relationships/hyperlink" Target="http://wwwinfo.mfcr.cz/cgi-bin/raris/detail.pl?ico=00847348&amp;typ=1" TargetMode="External" /><Relationship Id="rId274" Type="http://schemas.openxmlformats.org/officeDocument/2006/relationships/hyperlink" Target="http://wwwinfo.mfcr.cz/cgi-bin/raris/detail.pl?ico=00847411&amp;typ=1" TargetMode="External" /><Relationship Id="rId275" Type="http://schemas.openxmlformats.org/officeDocument/2006/relationships/hyperlink" Target="http://wwwinfo.mfcr.cz/cgi-bin/raris/detail.pl?ico=60784385&amp;typ=1" TargetMode="External" /><Relationship Id="rId276" Type="http://schemas.openxmlformats.org/officeDocument/2006/relationships/hyperlink" Target="http://wwwinfo.mfcr.cz/cgi-bin/raris/detail.pl?ico=00847372&amp;typ=1" TargetMode="External" /><Relationship Id="rId277" Type="http://schemas.openxmlformats.org/officeDocument/2006/relationships/hyperlink" Target="http://wwwinfo.mfcr.cz/cgi-bin/raris/detail.pl?ico=00847461&amp;typ=1" TargetMode="External" /><Relationship Id="rId278" Type="http://schemas.openxmlformats.org/officeDocument/2006/relationships/hyperlink" Target="http://wwwinfo.mfcr.cz/cgi-bin/raris/detail.pl?ico=00847267&amp;typ=1" TargetMode="External" /><Relationship Id="rId279" Type="http://schemas.openxmlformats.org/officeDocument/2006/relationships/hyperlink" Target="http://wwwinfo.mfcr.cz/cgi-bin/raris/detail.pl?ico=48804851&amp;typ=1" TargetMode="External" /><Relationship Id="rId280" Type="http://schemas.openxmlformats.org/officeDocument/2006/relationships/hyperlink" Target="http://wwwinfo.mfcr.cz/cgi-bin/raris/detail.pl?ico=48804860&amp;typ=1" TargetMode="External" /><Relationship Id="rId281" Type="http://schemas.openxmlformats.org/officeDocument/2006/relationships/hyperlink" Target="http://wwwinfo.mfcr.cz/cgi-bin/raris/detail.pl?ico=48804878&amp;typ=1" TargetMode="External" /><Relationship Id="rId282" Type="http://schemas.openxmlformats.org/officeDocument/2006/relationships/hyperlink" Target="http://wwwinfo.mfcr.cz/cgi-bin/raris/detail.pl?ico=48804894&amp;typ=1" TargetMode="External" /><Relationship Id="rId283" Type="http://schemas.openxmlformats.org/officeDocument/2006/relationships/hyperlink" Target="http://wwwinfo.mfcr.cz/cgi-bin/raris/detail.pl?ico=48804843&amp;typ=1" TargetMode="External" /><Relationship Id="rId284" Type="http://schemas.openxmlformats.org/officeDocument/2006/relationships/hyperlink" Target="http://wwwinfo.mfcr.cz/cgi-bin/raris/detail.pl?ico=48804886&amp;typ=1" TargetMode="External" /><Relationship Id="rId285" Type="http://schemas.openxmlformats.org/officeDocument/2006/relationships/hyperlink" Target="http://wwwinfo.mfcr.cz/cgi-bin/raris/detail.pl?ico=48804908&amp;typ=1" TargetMode="External" /><Relationship Id="rId286" Type="http://schemas.openxmlformats.org/officeDocument/2006/relationships/hyperlink" Target="http://wwwinfo.mfcr.cz/cgi-bin/raris/detail.pl?ico=00016772&amp;typ=1" TargetMode="External" /><Relationship Id="rId287" Type="http://schemas.openxmlformats.org/officeDocument/2006/relationships/hyperlink" Target="http://wwwinfo.mfcr.cz/cgi-bin/raris/detail.pl?ico=71197052&amp;typ=1" TargetMode="External" /><Relationship Id="rId288" Type="http://schemas.openxmlformats.org/officeDocument/2006/relationships/hyperlink" Target="http://wwwinfo.mfcr.cz/cgi-bin/raris/detail.pl?ico=71197044&amp;typ=1" TargetMode="External" /><Relationship Id="rId289" Type="http://schemas.openxmlformats.org/officeDocument/2006/relationships/hyperlink" Target="http://wwwinfo.mfcr.cz/cgi-bin/raris/detail.pl?ico=71197036&amp;typ=1" TargetMode="External" /><Relationship Id="rId290" Type="http://schemas.openxmlformats.org/officeDocument/2006/relationships/hyperlink" Target="http://wwwinfo.mfcr.cz/cgi-bin/raris/detail.pl?ico=71197061&amp;typ=1" TargetMode="External" /><Relationship Id="rId291" Type="http://schemas.openxmlformats.org/officeDocument/2006/relationships/hyperlink" Target="http://wwwinfo.mfcr.cz/cgi-bin/raris/detail.pl?ico=71197001&amp;typ=1" TargetMode="External" /><Relationship Id="rId292" Type="http://schemas.openxmlformats.org/officeDocument/2006/relationships/hyperlink" Target="http://wwwinfo.mfcr.cz/cgi-bin/raris/detail.pl?ico=71196951&amp;typ=1" TargetMode="External" /><Relationship Id="rId293" Type="http://schemas.openxmlformats.org/officeDocument/2006/relationships/hyperlink" Target="http://wwwinfo.mfcr.cz/cgi-bin/raris/detail.pl?ico=71197010&amp;typ=1" TargetMode="External" /><Relationship Id="rId294" Type="http://schemas.openxmlformats.org/officeDocument/2006/relationships/hyperlink" Target="http://wwwinfo.mfcr.cz/cgi-bin/raris/detail.pl?ico=73214566&amp;typ=1" TargetMode="External" /><Relationship Id="rId295" Type="http://schemas.openxmlformats.org/officeDocument/2006/relationships/hyperlink" Target="http://wwwinfo.mfcr.cz/cgi-bin/raris/detail.pl?ico=75059703&amp;typ=1" TargetMode="External" /><Relationship Id="rId296" Type="http://schemas.openxmlformats.org/officeDocument/2006/relationships/hyperlink" Target="http://wwwinfo.mfcr.cz/cgi-bin/raris/detail.pl?ico=00095711&amp;typ=1" TargetMode="External" /><Relationship Id="rId297"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00"/>
  <sheetViews>
    <sheetView workbookViewId="0" topLeftCell="A1">
      <selection activeCell="B24" sqref="B24:H24"/>
    </sheetView>
  </sheetViews>
  <sheetFormatPr defaultColWidth="9.00390625" defaultRowHeight="12.75"/>
  <cols>
    <col min="1" max="1" width="5.375" style="75" customWidth="1"/>
    <col min="2" max="2" width="7.875" style="165" customWidth="1"/>
    <col min="3" max="3" width="10.75390625" style="0" customWidth="1"/>
    <col min="4" max="4" width="56.875" style="0" customWidth="1"/>
    <col min="5" max="5" width="57.75390625" style="210" customWidth="1"/>
    <col min="6" max="6" width="33.00390625" style="0" customWidth="1"/>
    <col min="7" max="7" width="9.25390625" style="144" customWidth="1"/>
  </cols>
  <sheetData>
    <row r="1" ht="15.75">
      <c r="B1" s="6" t="s">
        <v>128</v>
      </c>
    </row>
    <row r="2" spans="2:5" ht="15.75">
      <c r="B2" s="6" t="s">
        <v>308</v>
      </c>
      <c r="C2" s="145"/>
      <c r="D2" s="145"/>
      <c r="E2" s="211"/>
    </row>
    <row r="3" spans="2:7" ht="15.75">
      <c r="B3" s="86" t="s">
        <v>310</v>
      </c>
      <c r="C3" s="145"/>
      <c r="D3" s="145"/>
      <c r="E3" s="211"/>
      <c r="G3" s="6" t="s">
        <v>317</v>
      </c>
    </row>
    <row r="4" spans="1:7" ht="63">
      <c r="A4" s="146" t="s">
        <v>129</v>
      </c>
      <c r="B4" s="88" t="s">
        <v>312</v>
      </c>
      <c r="C4" s="147" t="s">
        <v>1005</v>
      </c>
      <c r="D4" s="148"/>
      <c r="E4" s="148"/>
      <c r="F4" s="148" t="s">
        <v>313</v>
      </c>
      <c r="G4" s="149" t="s">
        <v>130</v>
      </c>
    </row>
    <row r="5" spans="1:7" ht="31.5">
      <c r="A5" s="146">
        <v>1</v>
      </c>
      <c r="B5" s="97">
        <v>1101</v>
      </c>
      <c r="C5" s="150" t="s">
        <v>318</v>
      </c>
      <c r="D5" s="5" t="str">
        <f>IF(COUNTBLANK(C5)=1,"",VLOOKUP(C5,'ORG-organizace kraje (2)'!$B$3:$C$315,2,0))</f>
        <v>Matiční gymnázium, Ostrava, příspěvková organizace</v>
      </c>
      <c r="E5" s="212" t="s">
        <v>319</v>
      </c>
      <c r="F5" s="151" t="s">
        <v>320</v>
      </c>
      <c r="G5" s="152">
        <v>29</v>
      </c>
    </row>
    <row r="6" spans="1:7" ht="31.5">
      <c r="A6" s="146">
        <v>2</v>
      </c>
      <c r="B6" s="97">
        <v>1102</v>
      </c>
      <c r="C6" s="150" t="s">
        <v>321</v>
      </c>
      <c r="D6" s="5" t="str">
        <f>IF(COUNTBLANK(C6)=1,"",VLOOKUP(C6,'ORG-organizace kraje (2)'!$B$3:$C$315,2,0))</f>
        <v>Gymnázium, Slezská Ostrava, příspěvková organizace</v>
      </c>
      <c r="E6" s="212" t="s">
        <v>322</v>
      </c>
      <c r="F6" s="151" t="s">
        <v>323</v>
      </c>
      <c r="G6" s="152">
        <v>49</v>
      </c>
    </row>
    <row r="7" spans="1:7" ht="31.5">
      <c r="A7" s="146">
        <v>3</v>
      </c>
      <c r="B7" s="97">
        <v>1103</v>
      </c>
      <c r="C7" s="150" t="s">
        <v>324</v>
      </c>
      <c r="D7" s="5" t="str">
        <f>IF(COUNTBLANK(C7)=1,"",VLOOKUP(C7,'ORG-organizace kraje (2)'!$B$3:$C$315,2,0))</f>
        <v>Gymnázium, Ostrava-Hrabůvka, příspěvková organizace        </v>
      </c>
      <c r="E7" s="212" t="s">
        <v>325</v>
      </c>
      <c r="F7" s="151" t="s">
        <v>326</v>
      </c>
      <c r="G7" s="152">
        <v>99</v>
      </c>
    </row>
    <row r="8" spans="1:7" ht="31.5">
      <c r="A8" s="146">
        <v>4</v>
      </c>
      <c r="B8" s="97">
        <v>1104</v>
      </c>
      <c r="C8" s="150" t="s">
        <v>327</v>
      </c>
      <c r="D8" s="5" t="str">
        <f>IF(COUNTBLANK(C8)=1,"",VLOOKUP(C8,'ORG-organizace kraje (2)'!$B$3:$C$315,2,0))</f>
        <v>Gymnázium  Olgy Havlové, Ostrava-Poruba, příspěvková organizace</v>
      </c>
      <c r="E8" s="212" t="s">
        <v>328</v>
      </c>
      <c r="F8" s="151" t="s">
        <v>329</v>
      </c>
      <c r="G8" s="152">
        <v>108</v>
      </c>
    </row>
    <row r="9" spans="1:7" ht="31.5">
      <c r="A9" s="146">
        <v>5</v>
      </c>
      <c r="B9" s="97">
        <v>1105</v>
      </c>
      <c r="C9" s="150" t="s">
        <v>330</v>
      </c>
      <c r="D9" s="5" t="str">
        <f>IF(COUNTBLANK(C9)=1,"",VLOOKUP(C9,'ORG-organizace kraje (2)'!$B$3:$C$315,2,0))</f>
        <v>Wichterlovo gymnázium Ostrava-Poruba,příspěvková organizace</v>
      </c>
      <c r="E9" s="212" t="s">
        <v>331</v>
      </c>
      <c r="F9" s="151" t="s">
        <v>332</v>
      </c>
      <c r="G9" s="152">
        <v>36</v>
      </c>
    </row>
    <row r="10" spans="1:7" ht="31.5">
      <c r="A10" s="146">
        <v>6</v>
      </c>
      <c r="B10" s="97">
        <v>1106</v>
      </c>
      <c r="C10" s="150" t="s">
        <v>333</v>
      </c>
      <c r="D10" s="5" t="str">
        <f>IF(COUNTBLANK(C10)=1,"",VLOOKUP(C10,'ORG-organizace kraje (2)'!$B$3:$C$315,2,0))</f>
        <v>Gymnázium, Ostrava-Zábřeh, Volgogradská 6a, příspěvková organizace</v>
      </c>
      <c r="E10" s="212" t="s">
        <v>334</v>
      </c>
      <c r="F10" s="151" t="s">
        <v>335</v>
      </c>
      <c r="G10" s="152">
        <v>17</v>
      </c>
    </row>
    <row r="11" spans="1:7" ht="31.5">
      <c r="A11" s="146">
        <v>7</v>
      </c>
      <c r="B11" s="97">
        <v>1107</v>
      </c>
      <c r="C11" s="150">
        <v>61989011</v>
      </c>
      <c r="D11" s="5" t="str">
        <f>IF(COUNTBLANK(C11)=1,"",VLOOKUP(C11,'ORG-organizace kraje (2)'!$B$3:$C$315,2,0))</f>
        <v>Jazykové gymnázium Pavla Tigrida, Ostrava-Poruba, příspěvková organizace</v>
      </c>
      <c r="E11" s="213" t="s">
        <v>336</v>
      </c>
      <c r="F11" s="151" t="s">
        <v>337</v>
      </c>
      <c r="G11" s="152">
        <v>120</v>
      </c>
    </row>
    <row r="12" spans="1:7" ht="31.5">
      <c r="A12" s="146">
        <v>8</v>
      </c>
      <c r="B12" s="97">
        <v>1108</v>
      </c>
      <c r="C12" s="150" t="s">
        <v>338</v>
      </c>
      <c r="D12" s="5" t="str">
        <f>IF(COUNTBLANK(C12)=1,"",VLOOKUP(C12,'ORG-organizace kraje (2)'!$B$3:$C$315,2,0))</f>
        <v>Sportovní gymnázium Dany a Emila Zátopkových, Ostrava, příspěvková organizace</v>
      </c>
      <c r="E12" s="212" t="s">
        <v>339</v>
      </c>
      <c r="F12" s="153" t="s">
        <v>340</v>
      </c>
      <c r="G12" s="152">
        <v>76</v>
      </c>
    </row>
    <row r="13" spans="1:7" ht="31.5">
      <c r="A13" s="146">
        <v>9</v>
      </c>
      <c r="B13" s="97">
        <v>1109</v>
      </c>
      <c r="C13" s="150">
        <v>62331205</v>
      </c>
      <c r="D13" s="5" t="str">
        <f>IF(COUNTBLANK(C13)=1,"",VLOOKUP(C13,'ORG-organizace kraje (2)'!$B$3:$C$315,2,0))</f>
        <v>Gymnázium Františka Živného, Bohumín, Jana Palacha 794, příspěvková organizace</v>
      </c>
      <c r="E13" s="212" t="s">
        <v>341</v>
      </c>
      <c r="F13" s="151" t="s">
        <v>342</v>
      </c>
      <c r="G13" s="152">
        <v>20</v>
      </c>
    </row>
    <row r="14" spans="1:7" ht="15.75">
      <c r="A14" s="146">
        <v>10</v>
      </c>
      <c r="B14" s="97">
        <v>1110</v>
      </c>
      <c r="C14" s="150">
        <v>62331639</v>
      </c>
      <c r="D14" s="5" t="str">
        <f>IF(COUNTBLANK(C14)=1,"",VLOOKUP(C14,'ORG-organizace kraje (2)'!$B$3:$C$315,2,0))</f>
        <v>Gymnázium, Český Těšín, příspěvková organizace</v>
      </c>
      <c r="E14" s="212" t="s">
        <v>343</v>
      </c>
      <c r="F14" s="151" t="s">
        <v>344</v>
      </c>
      <c r="G14" s="152">
        <v>98</v>
      </c>
    </row>
    <row r="15" spans="1:7" ht="47.25">
      <c r="A15" s="146">
        <v>11</v>
      </c>
      <c r="B15" s="97">
        <v>1111</v>
      </c>
      <c r="C15" s="150">
        <v>62331493</v>
      </c>
      <c r="D15" s="5" t="str">
        <f>IF(COUNTBLANK(C15)=1,"",VLOOKUP(C15,'ORG-organizace kraje (2)'!$B$3:$C$315,2,0))</f>
        <v>Gymnázium s polským jazykem vyučovacím - Gimnazjum z Polskim Językem Nauczania, Český Těšín, příspěvková organizace</v>
      </c>
      <c r="E15" s="212" t="s">
        <v>345</v>
      </c>
      <c r="F15" s="151" t="s">
        <v>346</v>
      </c>
      <c r="G15" s="152">
        <v>211</v>
      </c>
    </row>
    <row r="16" spans="1:7" ht="31.5">
      <c r="A16" s="146">
        <v>12</v>
      </c>
      <c r="B16" s="97">
        <v>1112</v>
      </c>
      <c r="C16" s="150">
        <v>62331558</v>
      </c>
      <c r="D16" s="5" t="str">
        <f>IF(COUNTBLANK(C16)=1,"",VLOOKUP(C16,'ORG-organizace kraje (2)'!$B$3:$C$315,2,0))</f>
        <v>Gymnázium, Havířov-Město, Komenského 2, příspěvková organizace</v>
      </c>
      <c r="E16" s="212" t="s">
        <v>347</v>
      </c>
      <c r="F16" s="151" t="s">
        <v>348</v>
      </c>
      <c r="G16" s="152">
        <v>116</v>
      </c>
    </row>
    <row r="17" spans="1:7" ht="15.75">
      <c r="A17" s="146">
        <v>13</v>
      </c>
      <c r="B17" s="97">
        <v>1113</v>
      </c>
      <c r="C17" s="150">
        <v>62331582</v>
      </c>
      <c r="D17" s="5" t="str">
        <f>IF(COUNTBLANK(C17)=1,"",VLOOKUP(C17,'ORG-organizace kraje (2)'!$B$3:$C$315,2,0))</f>
        <v>Gymnázium, Havířov-Podlesí, příspěvková organizace</v>
      </c>
      <c r="E17" s="212" t="s">
        <v>349</v>
      </c>
      <c r="F17" s="151" t="s">
        <v>350</v>
      </c>
      <c r="G17" s="152">
        <v>62</v>
      </c>
    </row>
    <row r="18" spans="1:7" ht="15.75">
      <c r="A18" s="146">
        <v>14</v>
      </c>
      <c r="B18" s="97">
        <v>1114</v>
      </c>
      <c r="C18" s="150">
        <v>62331795</v>
      </c>
      <c r="D18" s="5" t="str">
        <f>IF(COUNTBLANK(C18)=1,"",VLOOKUP(C18,'ORG-organizace kraje (2)'!$B$3:$C$315,2,0))</f>
        <v>Gymnázium, Karviná, příspěvková organizace</v>
      </c>
      <c r="E18" s="212" t="s">
        <v>351</v>
      </c>
      <c r="F18" s="151" t="s">
        <v>352</v>
      </c>
      <c r="G18" s="152">
        <v>48</v>
      </c>
    </row>
    <row r="19" spans="1:7" ht="31.5">
      <c r="A19" s="146">
        <v>15</v>
      </c>
      <c r="B19" s="97">
        <v>1115</v>
      </c>
      <c r="C19" s="150">
        <v>62331540</v>
      </c>
      <c r="D19" s="5" t="str">
        <f>IF(COUNTBLANK(C19)=1,"",VLOOKUP(C19,'ORG-organizace kraje (2)'!$B$3:$C$315,2,0))</f>
        <v>Gymnázium a Střední odborná škola, Orlová-Lutyně, příspěvková organizace</v>
      </c>
      <c r="E19" s="212" t="s">
        <v>353</v>
      </c>
      <c r="F19" s="154" t="s">
        <v>354</v>
      </c>
      <c r="G19" s="152">
        <v>1463</v>
      </c>
    </row>
    <row r="20" spans="1:7" ht="31.5">
      <c r="A20" s="146">
        <v>16</v>
      </c>
      <c r="B20" s="97">
        <v>1116</v>
      </c>
      <c r="C20" s="150" t="s">
        <v>355</v>
      </c>
      <c r="D20" s="5" t="str">
        <f>IF(COUNTBLANK(C20)=1,"",VLOOKUP(C20,'ORG-organizace kraje (2)'!$B$3:$C$315,2,0))</f>
        <v>Gymnázium Mikoláše Koperníka, Bílovec, příspěvková organizace</v>
      </c>
      <c r="E20" s="212" t="s">
        <v>1317</v>
      </c>
      <c r="F20" s="151" t="s">
        <v>1318</v>
      </c>
      <c r="G20" s="152">
        <v>120</v>
      </c>
    </row>
    <row r="21" spans="1:7" ht="31.5">
      <c r="A21" s="146">
        <v>17</v>
      </c>
      <c r="B21" s="97">
        <v>1117</v>
      </c>
      <c r="C21" s="150" t="s">
        <v>1319</v>
      </c>
      <c r="D21" s="5" t="str">
        <f>IF(COUNTBLANK(C21)=1,"",VLOOKUP(C21,'ORG-organizace kraje (2)'!$B$3:$C$315,2,0))</f>
        <v>Gymnázium, Frenštát pod Radhoštěm, příspěvková organizace</v>
      </c>
      <c r="E21" s="212" t="s">
        <v>1320</v>
      </c>
      <c r="F21" s="151" t="s">
        <v>1321</v>
      </c>
      <c r="G21" s="152">
        <v>41</v>
      </c>
    </row>
    <row r="22" spans="1:7" ht="31.5">
      <c r="A22" s="146">
        <v>18</v>
      </c>
      <c r="B22" s="97">
        <v>1118</v>
      </c>
      <c r="C22" s="150" t="s">
        <v>1322</v>
      </c>
      <c r="D22" s="5" t="str">
        <f>IF(COUNTBLANK(C22)=1,"",VLOOKUP(C22,'ORG-organizace kraje (2)'!$B$3:$C$315,2,0))</f>
        <v>Gymnázium a Střední odborná škola, Nový Jičín, příspěvková organizace</v>
      </c>
      <c r="E22" s="213" t="s">
        <v>1323</v>
      </c>
      <c r="F22" s="151" t="s">
        <v>1324</v>
      </c>
      <c r="G22" s="155">
        <v>166</v>
      </c>
    </row>
    <row r="23" spans="1:7" ht="31.5">
      <c r="A23" s="146">
        <v>19</v>
      </c>
      <c r="B23" s="97">
        <v>1119</v>
      </c>
      <c r="C23" s="150" t="s">
        <v>1325</v>
      </c>
      <c r="D23" s="5" t="str">
        <f>IF(COUNTBLANK(C23)=1,"",VLOOKUP(C23,'ORG-organizace kraje (2)'!$B$3:$C$315,2,0))</f>
        <v>Masarykovo gymnázium, Příbor, příspěvková organizace</v>
      </c>
      <c r="E23" s="212" t="s">
        <v>1326</v>
      </c>
      <c r="F23" s="151" t="s">
        <v>1327</v>
      </c>
      <c r="G23" s="152">
        <v>200</v>
      </c>
    </row>
    <row r="24" spans="1:7" ht="15.75">
      <c r="A24" s="146">
        <v>20</v>
      </c>
      <c r="B24" s="97">
        <v>1120</v>
      </c>
      <c r="C24" s="150">
        <v>47813091</v>
      </c>
      <c r="D24" s="5" t="str">
        <f>IF(COUNTBLANK(C24)=1,"",VLOOKUP(C24,'ORG-organizace kraje (2)'!$B$3:$C$315,2,0))</f>
        <v>Gymnázium, Hlučín,  příspěvková organizace</v>
      </c>
      <c r="E24" s="212" t="s">
        <v>1328</v>
      </c>
      <c r="F24" s="151" t="s">
        <v>1329</v>
      </c>
      <c r="G24" s="155">
        <v>21</v>
      </c>
    </row>
    <row r="25" spans="1:7" ht="15.75">
      <c r="A25" s="146">
        <v>21</v>
      </c>
      <c r="B25" s="97">
        <v>1121</v>
      </c>
      <c r="C25" s="150">
        <v>47813113</v>
      </c>
      <c r="D25" s="5" t="str">
        <f>IF(COUNTBLANK(C25)=1,"",VLOOKUP(C25,'ORG-organizace kraje (2)'!$B$3:$C$315,2,0))</f>
        <v>Mendelovo gymnázium, Opava, příspěvková organizace</v>
      </c>
      <c r="E25" s="212" t="s">
        <v>1330</v>
      </c>
      <c r="F25" s="151" t="s">
        <v>1331</v>
      </c>
      <c r="G25" s="152">
        <v>105</v>
      </c>
    </row>
    <row r="26" spans="1:7" ht="15.75">
      <c r="A26" s="146">
        <v>22</v>
      </c>
      <c r="B26" s="97">
        <v>1122</v>
      </c>
      <c r="C26" s="150">
        <v>47813075</v>
      </c>
      <c r="D26" s="5" t="str">
        <f>IF(COUNTBLANK(C26)=1,"",VLOOKUP(C26,'ORG-organizace kraje (2)'!$B$3:$C$315,2,0))</f>
        <v>Slezské gymnázium, Opava, příspěvková organizace</v>
      </c>
      <c r="E26" s="212" t="s">
        <v>1332</v>
      </c>
      <c r="F26" s="151" t="s">
        <v>1333</v>
      </c>
      <c r="G26" s="152">
        <v>156</v>
      </c>
    </row>
    <row r="27" spans="1:7" ht="31.5">
      <c r="A27" s="146">
        <v>23</v>
      </c>
      <c r="B27" s="97">
        <v>1123</v>
      </c>
      <c r="C27" s="150">
        <v>47813105</v>
      </c>
      <c r="D27" s="5" t="str">
        <f>IF(COUNTBLANK(C27)=1,"",VLOOKUP(C27,'ORG-organizace kraje (2)'!$B$3:$C$315,2,0))</f>
        <v>Gymnázium, Vítkov, Komenského 145, příspěvková organizace</v>
      </c>
      <c r="E27" s="212" t="s">
        <v>2597</v>
      </c>
      <c r="F27" s="151" t="s">
        <v>2598</v>
      </c>
      <c r="G27" s="152">
        <v>47</v>
      </c>
    </row>
    <row r="28" spans="1:7" ht="31.5">
      <c r="A28" s="146">
        <v>24</v>
      </c>
      <c r="B28" s="97">
        <v>1124</v>
      </c>
      <c r="C28" s="150" t="s">
        <v>2599</v>
      </c>
      <c r="D28" s="5" t="str">
        <f>IF(COUNTBLANK(C28)=1,"",VLOOKUP(C28,'ORG-organizace kraje (2)'!$B$3:$C$315,2,0))</f>
        <v>Gymnázium Petra Bezruče, Frýdek-Místek, příspěvková organizace</v>
      </c>
      <c r="E28" s="212" t="s">
        <v>2600</v>
      </c>
      <c r="F28" s="151" t="s">
        <v>1339</v>
      </c>
      <c r="G28" s="152">
        <v>59</v>
      </c>
    </row>
    <row r="29" spans="1:7" ht="31.5">
      <c r="A29" s="146">
        <v>25</v>
      </c>
      <c r="B29" s="97">
        <v>1125</v>
      </c>
      <c r="C29" s="150" t="s">
        <v>1340</v>
      </c>
      <c r="D29" s="5" t="str">
        <f>IF(COUNTBLANK(C29)=1,"",VLOOKUP(C29,'ORG-organizace kraje (2)'!$B$3:$C$315,2,0))</f>
        <v>Gymnázium a Střední odborná škola, Frýdek-Místek, Cihelní 410, příspěvková organizace</v>
      </c>
      <c r="E29" s="212" t="s">
        <v>257</v>
      </c>
      <c r="F29" s="151" t="s">
        <v>258</v>
      </c>
      <c r="G29" s="155">
        <v>298</v>
      </c>
    </row>
    <row r="30" spans="1:7" ht="31.5">
      <c r="A30" s="146">
        <v>26</v>
      </c>
      <c r="B30" s="97">
        <v>1126</v>
      </c>
      <c r="C30" s="150" t="s">
        <v>259</v>
      </c>
      <c r="D30" s="5" t="str">
        <f>IF(COUNTBLANK(C30)=1,"",VLOOKUP(C30,'ORG-organizace kraje (2)'!$B$3:$C$315,2,0))</f>
        <v>Gymnázium, Frýdlant nad Ostravicí, nám. T. G. Masaryka 1260, příspěvková organizace,</v>
      </c>
      <c r="E30" s="212" t="s">
        <v>260</v>
      </c>
      <c r="F30" s="151" t="s">
        <v>261</v>
      </c>
      <c r="G30" s="152">
        <v>136</v>
      </c>
    </row>
    <row r="31" spans="1:7" ht="31.5">
      <c r="A31" s="146">
        <v>27</v>
      </c>
      <c r="B31" s="97">
        <v>1127</v>
      </c>
      <c r="C31" s="150" t="s">
        <v>262</v>
      </c>
      <c r="D31" s="5" t="str">
        <f>IF(COUNTBLANK(C31)=1,"",VLOOKUP(C31,'ORG-organizace kraje (2)'!$B$3:$C$315,2,0))</f>
        <v>Gymnázium, Třinec, příspěvková organizace</v>
      </c>
      <c r="E31" s="212" t="s">
        <v>263</v>
      </c>
      <c r="F31" s="151" t="s">
        <v>264</v>
      </c>
      <c r="G31" s="152">
        <v>218</v>
      </c>
    </row>
    <row r="32" spans="1:7" ht="31.5">
      <c r="A32" s="146">
        <v>28</v>
      </c>
      <c r="B32" s="97">
        <v>1128</v>
      </c>
      <c r="C32" s="150" t="s">
        <v>265</v>
      </c>
      <c r="D32" s="5" t="str">
        <f>IF(COUNTBLANK(C32)=1,"",VLOOKUP(C32,'ORG-organizace kraje (2)'!$B$3:$C$315,2,0))</f>
        <v>Gymnázium, Bruntál, příspěvková organizace</v>
      </c>
      <c r="E32" s="212" t="s">
        <v>266</v>
      </c>
      <c r="F32" s="151" t="s">
        <v>267</v>
      </c>
      <c r="G32" s="152">
        <v>6</v>
      </c>
    </row>
    <row r="33" spans="1:7" ht="31.5">
      <c r="A33" s="146">
        <v>29</v>
      </c>
      <c r="B33" s="97">
        <v>1129</v>
      </c>
      <c r="C33" s="150" t="s">
        <v>268</v>
      </c>
      <c r="D33" s="5" t="str">
        <f>IF(COUNTBLANK(C33)=1,"",VLOOKUP(C33,'ORG-organizace kraje (2)'!$B$3:$C$315,2,0))</f>
        <v>Gymnázium, Krnov, příspěvková organizace</v>
      </c>
      <c r="E33" s="212" t="s">
        <v>269</v>
      </c>
      <c r="F33" s="151" t="s">
        <v>270</v>
      </c>
      <c r="G33" s="152">
        <v>35</v>
      </c>
    </row>
    <row r="34" spans="1:7" ht="31.5">
      <c r="A34" s="146">
        <v>30</v>
      </c>
      <c r="B34" s="97">
        <v>1130</v>
      </c>
      <c r="C34" s="150" t="s">
        <v>271</v>
      </c>
      <c r="D34" s="5" t="str">
        <f>IF(COUNTBLANK(C34)=1,"",VLOOKUP(C34,'ORG-organizace kraje (2)'!$B$3:$C$315,2,0))</f>
        <v>Gymnázium, Rýmařov, příspěvková organizace</v>
      </c>
      <c r="E34" s="212" t="s">
        <v>272</v>
      </c>
      <c r="F34" s="151" t="s">
        <v>273</v>
      </c>
      <c r="G34" s="152">
        <v>51</v>
      </c>
    </row>
    <row r="35" spans="1:7" ht="31.5">
      <c r="A35" s="146">
        <v>31</v>
      </c>
      <c r="B35" s="97">
        <v>1131</v>
      </c>
      <c r="C35" s="150">
        <v>70645566</v>
      </c>
      <c r="D35" s="5" t="str">
        <f>IF(COUNTBLANK(C35)=1,"",VLOOKUP(C35,'ORG-organizace kraje (2)'!$B$3:$C$315,2,0))</f>
        <v>Sportovní gymnázium, Vrbno pod Pradědem, nám. Sv. Michala 12, příspěvková organizace</v>
      </c>
      <c r="E35" s="212" t="s">
        <v>274</v>
      </c>
      <c r="F35" s="151" t="s">
        <v>275</v>
      </c>
      <c r="G35" s="152">
        <v>40</v>
      </c>
    </row>
    <row r="36" spans="1:7" ht="31.5">
      <c r="A36" s="146">
        <v>32</v>
      </c>
      <c r="B36" s="97">
        <v>1201</v>
      </c>
      <c r="C36" s="150" t="s">
        <v>276</v>
      </c>
      <c r="D36" s="5" t="str">
        <f>IF(COUNTBLANK(C36)=1,"",VLOOKUP(C36,'ORG-organizace kraje (2)'!$B$3:$C$315,2,0))</f>
        <v>Střední průmyslová škola elektrotechniky a informatiky, Ostrava, příspěvková organizace</v>
      </c>
      <c r="E36" s="212" t="s">
        <v>277</v>
      </c>
      <c r="F36" s="151" t="s">
        <v>278</v>
      </c>
      <c r="G36" s="152">
        <v>440</v>
      </c>
    </row>
    <row r="37" spans="1:7" ht="47.25">
      <c r="A37" s="146">
        <v>33</v>
      </c>
      <c r="B37" s="97">
        <v>1202</v>
      </c>
      <c r="C37" s="150" t="s">
        <v>279</v>
      </c>
      <c r="D37" s="5" t="str">
        <f>IF(COUNTBLANK(C37)=1,"",VLOOKUP(C37,'ORG-organizace kraje (2)'!$B$3:$C$315,2,0))</f>
        <v>Střední odborná škola chemická akademika Heyrovského a Gymnázium, Ostrava, příspěvková organizace</v>
      </c>
      <c r="E37" s="212" t="s">
        <v>280</v>
      </c>
      <c r="F37" s="151" t="s">
        <v>281</v>
      </c>
      <c r="G37" s="152">
        <v>199</v>
      </c>
    </row>
    <row r="38" spans="1:7" ht="31.5">
      <c r="A38" s="146">
        <v>34</v>
      </c>
      <c r="B38" s="97">
        <v>1203</v>
      </c>
      <c r="C38" s="150" t="s">
        <v>282</v>
      </c>
      <c r="D38" s="5" t="str">
        <f>IF(COUNTBLANK(C38)=1,"",VLOOKUP(C38,'ORG-organizace kraje (2)'!$B$3:$C$315,2,0))</f>
        <v>Střední průmyslová škola stavební, Ostrava-Zábřeh, Středoškolská 3, příspěvková organizace</v>
      </c>
      <c r="E38" s="212" t="s">
        <v>283</v>
      </c>
      <c r="F38" s="151" t="s">
        <v>284</v>
      </c>
      <c r="G38" s="152">
        <v>190</v>
      </c>
    </row>
    <row r="39" spans="1:7" ht="31.5">
      <c r="A39" s="146">
        <v>35</v>
      </c>
      <c r="B39" s="97">
        <v>1204</v>
      </c>
      <c r="C39" s="150" t="s">
        <v>285</v>
      </c>
      <c r="D39" s="5" t="str">
        <f>IF(COUNTBLANK(C39)=1,"",VLOOKUP(C39,'ORG-organizace kraje (2)'!$B$3:$C$315,2,0))</f>
        <v>Střední průmyslová škola,  Ostrava-Vítkovice, příspěvková organizace</v>
      </c>
      <c r="E39" s="212" t="s">
        <v>286</v>
      </c>
      <c r="F39" s="151" t="s">
        <v>287</v>
      </c>
      <c r="G39" s="152">
        <v>27</v>
      </c>
    </row>
    <row r="40" spans="1:7" ht="31.5">
      <c r="A40" s="146">
        <v>36</v>
      </c>
      <c r="B40" s="97">
        <v>1205</v>
      </c>
      <c r="C40" s="156" t="s">
        <v>288</v>
      </c>
      <c r="D40" s="5" t="str">
        <f>IF(COUNTBLANK(C40)=1,"",VLOOKUP(C40,'ORG-organizace kraje (2)'!$B$3:$C$315,2,0))</f>
        <v>Obchodní akademie a Vyšší odborná škola sociální, Ostrava-Mariánské Hory, příspěvková organizace</v>
      </c>
      <c r="E40" s="212" t="s">
        <v>289</v>
      </c>
      <c r="F40" s="151" t="s">
        <v>290</v>
      </c>
      <c r="G40" s="152">
        <v>142</v>
      </c>
    </row>
    <row r="41" spans="1:7" ht="31.5">
      <c r="A41" s="146">
        <v>37</v>
      </c>
      <c r="B41" s="97">
        <v>1206</v>
      </c>
      <c r="C41" s="156" t="s">
        <v>291</v>
      </c>
      <c r="D41" s="5" t="str">
        <f>IF(COUNTBLANK(C41)=1,"",VLOOKUP(C41,'ORG-organizace kraje (2)'!$B$3:$C$315,2,0))</f>
        <v>Obchodní akademie, Ostrava-Poruba, příspěvková organizace</v>
      </c>
      <c r="E41" s="212" t="s">
        <v>292</v>
      </c>
      <c r="F41" s="151" t="s">
        <v>293</v>
      </c>
      <c r="G41" s="152">
        <v>60</v>
      </c>
    </row>
    <row r="42" spans="1:9" ht="31.5">
      <c r="A42" s="146">
        <v>38</v>
      </c>
      <c r="B42" s="97">
        <v>1207</v>
      </c>
      <c r="C42" s="150" t="s">
        <v>294</v>
      </c>
      <c r="D42" s="219" t="str">
        <f>IF(COUNTBLANK(C42)=1,"",VLOOKUP(C42,'ORG-organizace kraje (2)'!$B$3:$C$315,2,0))</f>
        <v>Střední zahradnická škola, Ostrava, příspěvková organizace - k 1.4.2006 sloučena s ORG 1805</v>
      </c>
      <c r="E42" s="212" t="s">
        <v>295</v>
      </c>
      <c r="F42" s="151" t="s">
        <v>296</v>
      </c>
      <c r="G42" s="152">
        <v>401</v>
      </c>
      <c r="H42" t="s">
        <v>1189</v>
      </c>
      <c r="I42" t="s">
        <v>1190</v>
      </c>
    </row>
    <row r="43" spans="1:7" ht="31.5">
      <c r="A43" s="146">
        <v>39</v>
      </c>
      <c r="B43" s="97">
        <v>1208</v>
      </c>
      <c r="C43" s="156" t="s">
        <v>299</v>
      </c>
      <c r="D43" s="5" t="str">
        <f>IF(COUNTBLANK(C43)=1,"",VLOOKUP(C43,'ORG-organizace kraje (2)'!$B$3:$C$315,2,0))</f>
        <v>Janáčkova konzervatoř v Ostravě, příspěvková organizace</v>
      </c>
      <c r="E43" s="213" t="s">
        <v>300</v>
      </c>
      <c r="F43" s="153" t="s">
        <v>301</v>
      </c>
      <c r="G43" s="152">
        <v>2023</v>
      </c>
    </row>
    <row r="44" spans="1:7" ht="31.5">
      <c r="A44" s="146">
        <v>40</v>
      </c>
      <c r="B44" s="97">
        <v>1209</v>
      </c>
      <c r="C44" s="150" t="s">
        <v>302</v>
      </c>
      <c r="D44" s="5" t="str">
        <f>IF(COUNTBLANK(C44)=1,"",VLOOKUP(C44,'ORG-organizace kraje (2)'!$B$3:$C$315,2,0))</f>
        <v>Střední umělecká škola, Ostrava, příspěvková organizace</v>
      </c>
      <c r="E44" s="212" t="s">
        <v>303</v>
      </c>
      <c r="F44" s="151" t="s">
        <v>304</v>
      </c>
      <c r="G44" s="152">
        <v>51</v>
      </c>
    </row>
    <row r="45" spans="1:7" ht="31.5">
      <c r="A45" s="146">
        <v>41</v>
      </c>
      <c r="B45" s="97">
        <v>1210</v>
      </c>
      <c r="C45" s="150" t="s">
        <v>305</v>
      </c>
      <c r="D45" s="5" t="str">
        <f>IF(COUNTBLANK(C45)=1,"",VLOOKUP(C45,'ORG-organizace kraje (2)'!$B$3:$C$315,2,0))</f>
        <v>Střední zdravotnická škola a Vyšší odborná škola zdravotnická, Ostrava, příspěvková organizace</v>
      </c>
      <c r="E45" s="212" t="s">
        <v>1363</v>
      </c>
      <c r="F45" s="151" t="s">
        <v>1364</v>
      </c>
      <c r="G45" s="152">
        <v>170</v>
      </c>
    </row>
    <row r="46" spans="1:7" ht="31.5">
      <c r="A46" s="146">
        <v>42</v>
      </c>
      <c r="B46" s="97">
        <v>1211</v>
      </c>
      <c r="C46" s="150">
        <v>62331574</v>
      </c>
      <c r="D46" s="5" t="str">
        <f>IF(COUNTBLANK(C46)=1,"",VLOOKUP(C46,'ORG-organizace kraje (2)'!$B$3:$C$315,2,0))</f>
        <v>Střední průmyslová škola elektrotechnická, Havířov, příspěvková organizace</v>
      </c>
      <c r="E46" s="212" t="s">
        <v>1365</v>
      </c>
      <c r="F46" s="151" t="s">
        <v>1366</v>
      </c>
      <c r="G46" s="152">
        <v>41</v>
      </c>
    </row>
    <row r="47" spans="1:7" ht="31.5">
      <c r="A47" s="146">
        <v>43</v>
      </c>
      <c r="B47" s="97">
        <v>1212</v>
      </c>
      <c r="C47" s="150">
        <v>62331566</v>
      </c>
      <c r="D47" s="5" t="str">
        <f>IF(COUNTBLANK(C47)=1,"",VLOOKUP(C47,'ORG-organizace kraje (2)'!$B$3:$C$315,2,0))</f>
        <v>Střední průmyslová škola stavební, Havířov, příspěvková organizace</v>
      </c>
      <c r="E47" s="212" t="s">
        <v>1367</v>
      </c>
      <c r="F47" s="151" t="s">
        <v>1368</v>
      </c>
      <c r="G47" s="152">
        <v>23</v>
      </c>
    </row>
    <row r="48" spans="1:7" ht="31.5">
      <c r="A48" s="146">
        <v>44</v>
      </c>
      <c r="B48" s="97">
        <v>1214</v>
      </c>
      <c r="C48" s="150">
        <v>62331515</v>
      </c>
      <c r="D48" s="5" t="str">
        <f>IF(COUNTBLANK(C48)=1,"",VLOOKUP(C48,'ORG-organizace kraje (2)'!$B$3:$C$315,2,0))</f>
        <v>Střední průmyslová škola, Karviná, příspěvková organizace</v>
      </c>
      <c r="E48" s="212" t="s">
        <v>1369</v>
      </c>
      <c r="F48" s="151" t="s">
        <v>1370</v>
      </c>
      <c r="G48" s="152">
        <v>244</v>
      </c>
    </row>
    <row r="49" spans="1:7" ht="31.5">
      <c r="A49" s="146">
        <v>45</v>
      </c>
      <c r="B49" s="97">
        <v>1215</v>
      </c>
      <c r="C49" s="156">
        <v>60337320</v>
      </c>
      <c r="D49" s="5" t="str">
        <f>IF(COUNTBLANK(C49)=1,"",VLOOKUP(C49,'ORG-organizace kraje (2)'!$B$3:$C$315,2,0))</f>
        <v>Obchodní akademie, Český Těšín, Sokola Tůmy 12, příspěvková organizace</v>
      </c>
      <c r="E49" s="212" t="s">
        <v>1371</v>
      </c>
      <c r="F49" s="151" t="s">
        <v>1372</v>
      </c>
      <c r="G49" s="152">
        <v>40</v>
      </c>
    </row>
    <row r="50" spans="1:7" ht="15.75">
      <c r="A50" s="146">
        <v>46</v>
      </c>
      <c r="B50" s="97">
        <v>1216</v>
      </c>
      <c r="C50" s="156">
        <v>60337494</v>
      </c>
      <c r="D50" s="5" t="str">
        <f>IF(COUNTBLANK(C50)=1,"",VLOOKUP(C50,'ORG-organizace kraje (2)'!$B$3:$C$315,2,0))</f>
        <v>Obchodní akademie, Orlová, příspěvková organizace</v>
      </c>
      <c r="E50" s="212" t="s">
        <v>1373</v>
      </c>
      <c r="F50" s="151" t="s">
        <v>1374</v>
      </c>
      <c r="G50" s="152">
        <v>112</v>
      </c>
    </row>
    <row r="51" spans="1:7" ht="31.5">
      <c r="A51" s="146">
        <v>47</v>
      </c>
      <c r="B51" s="97">
        <v>1217</v>
      </c>
      <c r="C51" s="150" t="s">
        <v>1375</v>
      </c>
      <c r="D51" s="5" t="str">
        <f>IF(COUNTBLANK(C51)=1,"",VLOOKUP(C51,'ORG-organizace kraje (2)'!$B$3:$C$315,2,0))</f>
        <v>Střední zdravotnická škola, Karviná, příspěvková organizace</v>
      </c>
      <c r="E51" s="212" t="s">
        <v>1376</v>
      </c>
      <c r="F51" s="151" t="s">
        <v>1377</v>
      </c>
      <c r="G51" s="152">
        <v>44</v>
      </c>
    </row>
    <row r="52" spans="1:7" ht="31.5">
      <c r="A52" s="146">
        <v>48</v>
      </c>
      <c r="B52" s="97">
        <v>1218</v>
      </c>
      <c r="C52" s="150" t="s">
        <v>1378</v>
      </c>
      <c r="D52" s="5" t="str">
        <f>IF(COUNTBLANK(C52)=1,"",VLOOKUP(C52,'ORG-organizace kraje (2)'!$B$3:$C$315,2,0))</f>
        <v>Vyšší odborná škola, Střední odborná škola a Střední odborné učiliště, Kopřivnice, příspěvková organizace</v>
      </c>
      <c r="E52" s="212" t="s">
        <v>1379</v>
      </c>
      <c r="F52" s="151" t="s">
        <v>1380</v>
      </c>
      <c r="G52" s="152">
        <v>619</v>
      </c>
    </row>
    <row r="53" spans="1:7" ht="31.5">
      <c r="A53" s="146">
        <v>49</v>
      </c>
      <c r="B53" s="97">
        <v>1220</v>
      </c>
      <c r="C53" s="150" t="s">
        <v>1381</v>
      </c>
      <c r="D53" s="5" t="str">
        <f>IF(COUNTBLANK(C53)=1,"",VLOOKUP(C53,'ORG-organizace kraje (2)'!$B$3:$C$315,2,0))</f>
        <v>Mendelova střední škola Nový Jičín,příspěvková organizace</v>
      </c>
      <c r="E53" s="212" t="s">
        <v>1384</v>
      </c>
      <c r="F53" s="151" t="s">
        <v>1383</v>
      </c>
      <c r="G53" s="152">
        <v>62</v>
      </c>
    </row>
    <row r="54" spans="1:7" ht="31.5">
      <c r="A54" s="146">
        <v>50</v>
      </c>
      <c r="B54" s="97">
        <v>1221</v>
      </c>
      <c r="C54" s="150" t="s">
        <v>1385</v>
      </c>
      <c r="D54" s="5" t="str">
        <f>IF(COUNTBLANK(C54)=1,"",VLOOKUP(C54,'ORG-organizace kraje (2)'!$B$3:$C$315,2,0))</f>
        <v>Střední zdravotnická škola, Opava, Dvořákovy sady 2, příspěvková organizace</v>
      </c>
      <c r="E54" s="212" t="s">
        <v>1386</v>
      </c>
      <c r="F54" s="151" t="s">
        <v>1387</v>
      </c>
      <c r="G54" s="152">
        <v>138</v>
      </c>
    </row>
    <row r="55" spans="1:7" ht="15.75">
      <c r="A55" s="146">
        <v>51</v>
      </c>
      <c r="B55" s="97">
        <v>1222</v>
      </c>
      <c r="C55" s="156">
        <v>47813083</v>
      </c>
      <c r="D55" s="5" t="str">
        <f>IF(COUNTBLANK(C55)=1,"",VLOOKUP(C55,'ORG-organizace kraje (2)'!$B$3:$C$315,2,0))</f>
        <v>Obchodní akademie, Opava, příspěvková organizace</v>
      </c>
      <c r="E55" s="212" t="s">
        <v>16</v>
      </c>
      <c r="F55" s="151" t="s">
        <v>17</v>
      </c>
      <c r="G55" s="152">
        <v>48</v>
      </c>
    </row>
    <row r="56" spans="1:7" ht="31.5">
      <c r="A56" s="146">
        <v>52</v>
      </c>
      <c r="B56" s="97">
        <v>1223</v>
      </c>
      <c r="C56" s="150">
        <v>47813148</v>
      </c>
      <c r="D56" s="5" t="str">
        <f>IF(COUNTBLANK(C56)=1,"",VLOOKUP(C56,'ORG-organizace kraje (2)'!$B$3:$C$315,2,0))</f>
        <v>Střední průmyslová škola stavební, Opava, příspěvková organizace</v>
      </c>
      <c r="E56" s="212" t="s">
        <v>18</v>
      </c>
      <c r="F56" s="151" t="s">
        <v>19</v>
      </c>
      <c r="G56" s="152">
        <v>150</v>
      </c>
    </row>
    <row r="57" spans="1:7" ht="31.5">
      <c r="A57" s="146">
        <v>53</v>
      </c>
      <c r="B57" s="97">
        <v>1224</v>
      </c>
      <c r="C57" s="156">
        <v>47813121</v>
      </c>
      <c r="D57" s="5" t="str">
        <f>IF(COUNTBLANK(C57)=1,"",VLOOKUP(C57,'ORG-organizace kraje (2)'!$B$3:$C$315,2,0))</f>
        <v>Střední škola průmyslová a umělecká, Opava, příspěvková organizace</v>
      </c>
      <c r="E57" s="212" t="s">
        <v>20</v>
      </c>
      <c r="F57" s="151" t="s">
        <v>21</v>
      </c>
      <c r="G57" s="152">
        <v>60</v>
      </c>
    </row>
    <row r="58" spans="1:7" ht="31.5">
      <c r="A58" s="146">
        <v>54</v>
      </c>
      <c r="B58" s="97">
        <v>1225</v>
      </c>
      <c r="C58" s="150">
        <v>47813130</v>
      </c>
      <c r="D58" s="5" t="str">
        <f>IF(COUNTBLANK(C58)=1,"",VLOOKUP(C58,'ORG-organizace kraje (2)'!$B$3:$C$315,2,0))</f>
        <v>Masarykova střední škola zemědělská aVyšší odborná škola Opava, příspěvková organizace</v>
      </c>
      <c r="E58" s="212" t="s">
        <v>131</v>
      </c>
      <c r="F58" s="151" t="s">
        <v>23</v>
      </c>
      <c r="G58" s="157">
        <v>236</v>
      </c>
    </row>
    <row r="59" spans="1:7" ht="31.5">
      <c r="A59" s="146">
        <v>55</v>
      </c>
      <c r="B59" s="97">
        <v>1226</v>
      </c>
      <c r="C59" s="150" t="s">
        <v>24</v>
      </c>
      <c r="D59" s="5" t="str">
        <f>IF(COUNTBLANK(C59)=1,"",VLOOKUP(C59,'ORG-organizace kraje (2)'!$B$3:$C$315,2,0))</f>
        <v>Vyšší odborná škola a Hotelová škola, Opava, Tyršova 34, příspěvková organizace</v>
      </c>
      <c r="E59" s="212" t="s">
        <v>25</v>
      </c>
      <c r="F59" s="151" t="s">
        <v>26</v>
      </c>
      <c r="G59" s="152">
        <v>733</v>
      </c>
    </row>
    <row r="60" spans="1:7" ht="31.5">
      <c r="A60" s="146">
        <v>56</v>
      </c>
      <c r="B60" s="97">
        <v>1227</v>
      </c>
      <c r="C60" s="150" t="s">
        <v>27</v>
      </c>
      <c r="D60" s="5" t="str">
        <f>IF(COUNTBLANK(C60)=1,"",VLOOKUP(C60,'ORG-organizace kraje (2)'!$B$3:$C$315,2,0))</f>
        <v>Střední průmyslová škola, Frýdek-Místek, příspěvková organizace</v>
      </c>
      <c r="E60" s="212" t="s">
        <v>28</v>
      </c>
      <c r="F60" s="151" t="s">
        <v>29</v>
      </c>
      <c r="G60" s="152">
        <v>174</v>
      </c>
    </row>
    <row r="61" spans="1:7" ht="31.5">
      <c r="A61" s="146">
        <v>57</v>
      </c>
      <c r="B61" s="97">
        <v>1228</v>
      </c>
      <c r="C61" s="150" t="s">
        <v>30</v>
      </c>
      <c r="D61" s="5" t="str">
        <f>IF(COUNTBLANK(C61)=1,"",VLOOKUP(C61,'ORG-organizace kraje (2)'!$B$3:$C$315,2,0))</f>
        <v>Střední zdravotnická škola, Frýdek-Místek, příspěvková organizace</v>
      </c>
      <c r="E61" s="212" t="s">
        <v>31</v>
      </c>
      <c r="F61" s="151" t="s">
        <v>32</v>
      </c>
      <c r="G61" s="152">
        <v>2</v>
      </c>
    </row>
    <row r="62" spans="1:7" ht="31.5">
      <c r="A62" s="146">
        <v>58</v>
      </c>
      <c r="B62" s="97">
        <v>1229</v>
      </c>
      <c r="C62" s="156" t="s">
        <v>33</v>
      </c>
      <c r="D62" s="5" t="str">
        <f>IF(COUNTBLANK(C62)=1,"",VLOOKUP(C62,'ORG-organizace kraje (2)'!$B$3:$C$315,2,0))</f>
        <v>Obchodní akademie, Frýdek-Místek, Palackého 123, příspěvková organizace</v>
      </c>
      <c r="E62" s="212" t="s">
        <v>34</v>
      </c>
      <c r="F62" s="151" t="s">
        <v>35</v>
      </c>
      <c r="G62" s="152">
        <v>58</v>
      </c>
    </row>
    <row r="63" spans="1:7" ht="31.5">
      <c r="A63" s="146">
        <v>59</v>
      </c>
      <c r="B63" s="97">
        <v>1230</v>
      </c>
      <c r="C63" s="156">
        <v>14450909</v>
      </c>
      <c r="D63" s="5" t="str">
        <f>IF(COUNTBLANK(C63)=1,"",VLOOKUP(C63,'ORG-organizace kraje (2)'!$B$3:$C$315,2,0))</f>
        <v>Střední odborná škola dopravy a cestovního ruchu, Krnov, příspěvková organizace</v>
      </c>
      <c r="E63" s="212" t="s">
        <v>36</v>
      </c>
      <c r="F63" s="151" t="s">
        <v>37</v>
      </c>
      <c r="G63" s="152">
        <v>18</v>
      </c>
    </row>
    <row r="64" spans="1:7" ht="31.5">
      <c r="A64" s="146">
        <v>60</v>
      </c>
      <c r="B64" s="97">
        <v>1231</v>
      </c>
      <c r="C64" s="156" t="s">
        <v>38</v>
      </c>
      <c r="D64" s="5" t="str">
        <f>IF(COUNTBLANK(C64)=1,"",VLOOKUP(C64,'ORG-organizace kraje (2)'!$B$3:$C$315,2,0))</f>
        <v>Střední pedagogická škola a Střední zdravotnická škola Krnov, příspěvková organizace</v>
      </c>
      <c r="E64" s="214" t="s">
        <v>39</v>
      </c>
      <c r="F64" s="151" t="s">
        <v>40</v>
      </c>
      <c r="G64" s="152">
        <v>45</v>
      </c>
    </row>
    <row r="65" spans="1:7" ht="31.5">
      <c r="A65" s="146">
        <v>61</v>
      </c>
      <c r="B65" s="97">
        <v>1232</v>
      </c>
      <c r="C65" s="150" t="s">
        <v>41</v>
      </c>
      <c r="D65" s="5" t="str">
        <f>IF(COUNTBLANK(C65)=1,"",VLOOKUP(C65,'ORG-organizace kraje (2)'!$B$3:$C$315,2,0))</f>
        <v>Střední průmyslová škola, Bruntál, příspěvková organizace</v>
      </c>
      <c r="E65" s="212" t="s">
        <v>42</v>
      </c>
      <c r="F65" s="151" t="s">
        <v>43</v>
      </c>
      <c r="G65" s="152">
        <v>103</v>
      </c>
    </row>
    <row r="66" spans="1:7" ht="31.5">
      <c r="A66" s="146">
        <v>62</v>
      </c>
      <c r="B66" s="97">
        <v>1234</v>
      </c>
      <c r="C66" s="156" t="s">
        <v>44</v>
      </c>
      <c r="D66" s="5" t="str">
        <f>IF(COUNTBLANK(C66)=1,"",VLOOKUP(C66,'ORG-organizace kraje (2)'!$B$3:$C$315,2,0))</f>
        <v>Obchodní akademie a Střední zemědělská škola, Bruntál, příspěvková organizace</v>
      </c>
      <c r="E66" s="7" t="s">
        <v>45</v>
      </c>
      <c r="F66" s="151" t="s">
        <v>46</v>
      </c>
      <c r="G66" s="152">
        <v>35</v>
      </c>
    </row>
    <row r="67" spans="1:7" ht="31.5">
      <c r="A67" s="146">
        <v>63</v>
      </c>
      <c r="B67" s="97">
        <v>1302</v>
      </c>
      <c r="C67" s="156" t="s">
        <v>1445</v>
      </c>
      <c r="D67" s="5" t="str">
        <f>IF(COUNTBLANK(C67)=1,"",VLOOKUP(C67,'ORG-organizace kraje (2)'!$B$3:$C$315,2,0))</f>
        <v>Střední škola obchodní, Ostrava, příspěvková organizace</v>
      </c>
      <c r="E67" s="212" t="s">
        <v>1446</v>
      </c>
      <c r="F67" s="153" t="s">
        <v>1447</v>
      </c>
      <c r="G67" s="152">
        <v>15</v>
      </c>
    </row>
    <row r="68" spans="1:7" ht="31.5">
      <c r="A68" s="146">
        <v>64</v>
      </c>
      <c r="B68" s="97">
        <v>1303</v>
      </c>
      <c r="C68" s="150" t="s">
        <v>1448</v>
      </c>
      <c r="D68" s="5" t="str">
        <f>IF(COUNTBLANK(C68)=1,"",VLOOKUP(C68,'ORG-organizace kraje (2)'!$B$3:$C$315,2,0))</f>
        <v>Střední škola technická, Ostrava- Hrabůvka, příspěvková organizace</v>
      </c>
      <c r="E68" s="212" t="s">
        <v>1449</v>
      </c>
      <c r="F68" s="151" t="s">
        <v>1450</v>
      </c>
      <c r="G68" s="152">
        <v>441</v>
      </c>
    </row>
    <row r="69" spans="1:7" ht="31.5">
      <c r="A69" s="146">
        <v>65</v>
      </c>
      <c r="B69" s="97">
        <v>1304</v>
      </c>
      <c r="C69" s="150" t="s">
        <v>1451</v>
      </c>
      <c r="D69" s="5" t="str">
        <f>IF(COUNTBLANK(C69)=1,"",VLOOKUP(C69,'ORG-organizace kraje (2)'!$B$3:$C$315,2,0))</f>
        <v>Střední  škola telekomunikační, Ostrava, příspěvková organizace</v>
      </c>
      <c r="E69" s="212" t="s">
        <v>1452</v>
      </c>
      <c r="F69" s="151" t="s">
        <v>1453</v>
      </c>
      <c r="G69" s="152">
        <v>24</v>
      </c>
    </row>
    <row r="70" spans="1:7" ht="31.5">
      <c r="A70" s="146">
        <v>66</v>
      </c>
      <c r="B70" s="97">
        <v>1305</v>
      </c>
      <c r="C70" s="150" t="s">
        <v>1454</v>
      </c>
      <c r="D70" s="5" t="str">
        <f>IF(COUNTBLANK(C70)=1,"",VLOOKUP(C70,'ORG-organizace kraje (2)'!$B$3:$C$315,2,0))</f>
        <v>Střední škola stavební a dřevozpracující, Ostrava, příspěvková organizace</v>
      </c>
      <c r="E70" s="212" t="s">
        <v>1455</v>
      </c>
      <c r="F70" s="151" t="s">
        <v>1456</v>
      </c>
      <c r="G70" s="152">
        <v>102</v>
      </c>
    </row>
    <row r="71" spans="1:7" ht="31.5">
      <c r="A71" s="146">
        <v>67</v>
      </c>
      <c r="B71" s="97">
        <v>1306</v>
      </c>
      <c r="C71" s="150" t="s">
        <v>1457</v>
      </c>
      <c r="D71" s="5" t="str">
        <f>IF(COUNTBLANK(C71)=1,"",VLOOKUP(C71,'ORG-organizace kraje (2)'!$B$3:$C$315,2,0))</f>
        <v>Střední škola, Ostrava-Kunčice, příspěvková organizace</v>
      </c>
      <c r="E71" s="213" t="s">
        <v>1458</v>
      </c>
      <c r="F71" s="151" t="s">
        <v>1459</v>
      </c>
      <c r="G71" s="152">
        <v>297</v>
      </c>
    </row>
    <row r="72" spans="1:7" ht="31.5">
      <c r="A72" s="146">
        <v>68</v>
      </c>
      <c r="B72" s="97">
        <v>1307</v>
      </c>
      <c r="C72" s="150" t="s">
        <v>1460</v>
      </c>
      <c r="D72" s="5" t="str">
        <f>IF(COUNTBLANK(C72)=1,"",VLOOKUP(C72,'ORG-organizace kraje (2)'!$B$3:$C$315,2,0))</f>
        <v>Střední škola společného stravování, Ostrava-Hrabůvka, příspěvková organizace</v>
      </c>
      <c r="E72" s="212" t="s">
        <v>1430</v>
      </c>
      <c r="F72" s="151" t="s">
        <v>1431</v>
      </c>
      <c r="G72" s="152">
        <v>191</v>
      </c>
    </row>
    <row r="73" spans="1:7" ht="31.5">
      <c r="A73" s="146">
        <v>69</v>
      </c>
      <c r="B73" s="97">
        <v>1308</v>
      </c>
      <c r="C73" s="150">
        <v>14451093</v>
      </c>
      <c r="D73" s="5" t="str">
        <f>IF(COUNTBLANK(C73)=1,"",VLOOKUP(C73,'ORG-organizace kraje (2)'!$B$3:$C$315,2,0))</f>
        <v>Střední odborná škola dopravní a Střední odborné učiliště, Ostrava-Vítkovice, příspěvková organizace</v>
      </c>
      <c r="E73" s="212" t="s">
        <v>1432</v>
      </c>
      <c r="F73" s="151" t="s">
        <v>1433</v>
      </c>
      <c r="G73" s="152">
        <v>780</v>
      </c>
    </row>
    <row r="74" spans="1:7" ht="31.5">
      <c r="A74" s="146">
        <v>70</v>
      </c>
      <c r="B74" s="97">
        <v>1309</v>
      </c>
      <c r="C74" s="150">
        <v>13644327</v>
      </c>
      <c r="D74" s="5" t="str">
        <f>IF(COUNTBLANK(C74)=1,"",VLOOKUP(C74,'ORG-organizace kraje (2)'!$B$3:$C$315,2,0))</f>
        <v>Střední škola elektrotechnická, Ostrava, Na Jízdárně 30, příspěvková organizace</v>
      </c>
      <c r="E74" s="212" t="s">
        <v>1434</v>
      </c>
      <c r="F74" s="151" t="s">
        <v>1435</v>
      </c>
      <c r="G74" s="152">
        <v>65</v>
      </c>
    </row>
    <row r="75" spans="1:7" ht="31.5">
      <c r="A75" s="146">
        <v>71</v>
      </c>
      <c r="B75" s="97">
        <v>1310</v>
      </c>
      <c r="C75" s="150" t="s">
        <v>1436</v>
      </c>
      <c r="D75" s="5" t="str">
        <f>IF(COUNTBLANK(C75)=1,"",VLOOKUP(C75,'ORG-organizace kraje (2)'!$B$3:$C$315,2,0))</f>
        <v>Střední škola oděvní, služeb a podnikání, Ostrava-Poruba, Příčná 1108, příspěvková organizace </v>
      </c>
      <c r="E75" s="212" t="s">
        <v>1437</v>
      </c>
      <c r="F75" s="151" t="s">
        <v>1438</v>
      </c>
      <c r="G75" s="152">
        <v>41</v>
      </c>
    </row>
    <row r="76" spans="1:7" ht="31.5">
      <c r="A76" s="146">
        <v>72</v>
      </c>
      <c r="B76" s="97">
        <v>1311</v>
      </c>
      <c r="C76" s="150">
        <v>68321082</v>
      </c>
      <c r="D76" s="5" t="str">
        <f>IF(COUNTBLANK(C76)=1,"",VLOOKUP(C76,'ORG-organizace kraje (2)'!$B$3:$C$315,2,0))</f>
        <v>Střední škola zemědělská, Český Těšín, příspěvková organizace</v>
      </c>
      <c r="E76" s="212" t="s">
        <v>1439</v>
      </c>
      <c r="F76" s="151" t="s">
        <v>1440</v>
      </c>
      <c r="G76" s="157">
        <v>60</v>
      </c>
    </row>
    <row r="77" spans="1:7" ht="15.75">
      <c r="A77" s="146">
        <v>73</v>
      </c>
      <c r="B77" s="97">
        <v>1312</v>
      </c>
      <c r="C77" s="150">
        <v>66932581</v>
      </c>
      <c r="D77" s="5" t="str">
        <f>IF(COUNTBLANK(C77)=1,"",VLOOKUP(C77,'ORG-organizace kraje (2)'!$B$3:$C$315,2,0))</f>
        <v>Střední škola, Bohumín, příspěvková organizace</v>
      </c>
      <c r="E77" s="212" t="s">
        <v>1441</v>
      </c>
      <c r="F77" s="151" t="s">
        <v>1442</v>
      </c>
      <c r="G77" s="152">
        <v>142</v>
      </c>
    </row>
    <row r="78" spans="1:7" ht="31.5">
      <c r="A78" s="146">
        <v>74</v>
      </c>
      <c r="B78" s="97">
        <v>1313</v>
      </c>
      <c r="C78" s="150">
        <v>68321261</v>
      </c>
      <c r="D78" s="5" t="str">
        <f>IF(COUNTBLANK(C78)=1,"",VLOOKUP(C78,'ORG-organizace kraje (2)'!$B$3:$C$315,2,0))</f>
        <v>Střední škola technických oborů, Havířov-Šumbark, Lidická 1a/600,  příspěvková organizace</v>
      </c>
      <c r="E78" s="212" t="s">
        <v>2655</v>
      </c>
      <c r="F78" s="151" t="s">
        <v>2656</v>
      </c>
      <c r="G78" s="152">
        <v>143</v>
      </c>
    </row>
    <row r="79" spans="1:7" ht="31.5">
      <c r="A79" s="146">
        <v>75</v>
      </c>
      <c r="B79" s="97">
        <v>1314</v>
      </c>
      <c r="C79" s="150">
        <v>13644271</v>
      </c>
      <c r="D79" s="5" t="str">
        <f>IF(COUNTBLANK(C79)=1,"",VLOOKUP(C79,'ORG-organizace kraje (2)'!$B$3:$C$315,2,0))</f>
        <v>Střední škola, Havířov-Prostřední Suchá, příspěvková organizace</v>
      </c>
      <c r="E79" s="212" t="s">
        <v>2657</v>
      </c>
      <c r="F79" s="151" t="s">
        <v>2658</v>
      </c>
      <c r="G79" s="152">
        <v>66</v>
      </c>
    </row>
    <row r="80" spans="1:7" ht="31.5">
      <c r="A80" s="146">
        <v>76</v>
      </c>
      <c r="B80" s="97">
        <v>1315</v>
      </c>
      <c r="C80" s="150">
        <v>13644289</v>
      </c>
      <c r="D80" s="5" t="str">
        <f>IF(COUNTBLANK(C80)=1,"",VLOOKUP(C80,'ORG-organizace kraje (2)'!$B$3:$C$315,2,0))</f>
        <v>Střední škola, Havířov-Šumbark, Sýkorova 1/613, příspěvková organizace</v>
      </c>
      <c r="E80" s="212" t="s">
        <v>2659</v>
      </c>
      <c r="F80" s="153" t="s">
        <v>2660</v>
      </c>
      <c r="G80" s="152">
        <v>306</v>
      </c>
    </row>
    <row r="81" spans="1:7" ht="31.5">
      <c r="A81" s="146">
        <v>77</v>
      </c>
      <c r="B81" s="97">
        <v>1316</v>
      </c>
      <c r="C81" s="150" t="s">
        <v>2661</v>
      </c>
      <c r="D81" s="5" t="str">
        <f>IF(COUNTBLANK(C81)=1,"",VLOOKUP(C81,'ORG-organizace kraje (2)'!$B$3:$C$315,2,0))</f>
        <v>Střední škola hotelová a obchodně podnikatelská, Český Těšín, příspěvková organizace</v>
      </c>
      <c r="E81" s="212" t="s">
        <v>2662</v>
      </c>
      <c r="F81" s="151" t="s">
        <v>2663</v>
      </c>
      <c r="G81" s="152">
        <v>277</v>
      </c>
    </row>
    <row r="82" spans="1:7" ht="31.5">
      <c r="A82" s="146">
        <v>78</v>
      </c>
      <c r="B82" s="97">
        <v>1317</v>
      </c>
      <c r="C82" s="150">
        <v>13644254</v>
      </c>
      <c r="D82" s="5" t="str">
        <f>IF(COUNTBLANK(C82)=1,"",VLOOKUP(C82,'ORG-organizace kraje (2)'!$B$3:$C$315,2,0))</f>
        <v>Střední škola techniky a služeb, Karviná, příspěvková organizace</v>
      </c>
      <c r="E82" s="212" t="s">
        <v>2664</v>
      </c>
      <c r="F82" s="151" t="s">
        <v>2665</v>
      </c>
      <c r="G82" s="152">
        <v>72</v>
      </c>
    </row>
    <row r="83" spans="1:7" ht="31.5">
      <c r="A83" s="146">
        <v>79</v>
      </c>
      <c r="B83" s="97">
        <v>1318</v>
      </c>
      <c r="C83" s="150">
        <v>13644297</v>
      </c>
      <c r="D83" s="5" t="str">
        <f>IF(COUNTBLANK(C83)=1,"",VLOOKUP(C83,'ORG-organizace kraje (2)'!$B$3:$C$315,2,0))</f>
        <v>Střední škola řemesel a služeb, Havířov-Šumbark, Školní 2/601, příspěvková organizace</v>
      </c>
      <c r="E83" s="212" t="s">
        <v>2666</v>
      </c>
      <c r="F83" s="151" t="s">
        <v>2667</v>
      </c>
      <c r="G83" s="152">
        <v>115</v>
      </c>
    </row>
    <row r="84" spans="1:7" ht="31.5">
      <c r="A84" s="146">
        <v>80</v>
      </c>
      <c r="B84" s="97">
        <v>1321</v>
      </c>
      <c r="C84" s="150" t="s">
        <v>2668</v>
      </c>
      <c r="D84" s="5" t="str">
        <f>IF(COUNTBLANK(C84)=1,"",VLOOKUP(C84,'ORG-organizace kraje (2)'!$B$3:$C$315,2,0))</f>
        <v>Střední škola elektrotechnická, Frenštát pod Radhoštěm, příspěvková organizace</v>
      </c>
      <c r="E84" s="212" t="s">
        <v>2669</v>
      </c>
      <c r="F84" s="153" t="s">
        <v>2670</v>
      </c>
      <c r="G84" s="152">
        <v>46</v>
      </c>
    </row>
    <row r="85" spans="1:7" ht="31.5">
      <c r="A85" s="146">
        <v>81</v>
      </c>
      <c r="B85" s="97">
        <v>1322</v>
      </c>
      <c r="C85" s="158" t="s">
        <v>2671</v>
      </c>
      <c r="D85" s="5" t="str">
        <f>IF(COUNTBLANK(C85)=1,"",VLOOKUP(C85,'ORG-organizace kraje (2)'!$B$3:$C$315,2,0))</f>
        <v>Střední škola přírodovědná a zemědělská, Nový Jičín, příspěvková organizace </v>
      </c>
      <c r="E85" s="212" t="s">
        <v>2672</v>
      </c>
      <c r="F85" s="159" t="s">
        <v>2673</v>
      </c>
      <c r="G85" s="157">
        <v>50</v>
      </c>
    </row>
    <row r="86" spans="1:7" ht="31.5">
      <c r="A86" s="146">
        <v>82</v>
      </c>
      <c r="B86" s="97">
        <v>1324</v>
      </c>
      <c r="C86" s="150" t="s">
        <v>2674</v>
      </c>
      <c r="D86" s="5" t="str">
        <f>IF(COUNTBLANK(C86)=1,"",VLOOKUP(C86,'ORG-organizace kraje (2)'!$B$3:$C$315,2,0))</f>
        <v>Střední škola hotelnictví a gastronomie, Frenštát pod Radhoštěm, příspěvková organizace</v>
      </c>
      <c r="E86" s="212" t="s">
        <v>2675</v>
      </c>
      <c r="F86" s="151" t="s">
        <v>2676</v>
      </c>
      <c r="G86" s="152">
        <v>204</v>
      </c>
    </row>
    <row r="87" spans="1:7" ht="31.5">
      <c r="A87" s="146">
        <v>83</v>
      </c>
      <c r="B87" s="97">
        <v>1326</v>
      </c>
      <c r="C87" s="158" t="s">
        <v>2677</v>
      </c>
      <c r="D87" s="5" t="str">
        <f>IF(COUNTBLANK(C87)=1,"",VLOOKUP(C87,'ORG-organizace kraje (2)'!$B$3:$C$315,2,0))</f>
        <v>Střední škola odborná a speciální, Klimkovice, příspěvková organizace</v>
      </c>
      <c r="E87" s="212" t="s">
        <v>2678</v>
      </c>
      <c r="F87" s="160" t="s">
        <v>2679</v>
      </c>
      <c r="G87" s="157">
        <v>32</v>
      </c>
    </row>
    <row r="88" spans="1:7" ht="31.5">
      <c r="A88" s="146">
        <v>84</v>
      </c>
      <c r="B88" s="97">
        <v>1328</v>
      </c>
      <c r="C88" s="150" t="s">
        <v>2680</v>
      </c>
      <c r="D88" s="5" t="str">
        <f>IF(COUNTBLANK(C88)=1,"",VLOOKUP(C88,'ORG-organizace kraje (2)'!$B$3:$C$315,2,0))</f>
        <v>Střední škola, Šenov u Nového Jičína, příspěvková organizace</v>
      </c>
      <c r="E88" s="212" t="s">
        <v>2681</v>
      </c>
      <c r="F88" s="153" t="s">
        <v>1799</v>
      </c>
      <c r="G88" s="152">
        <v>68</v>
      </c>
    </row>
    <row r="89" spans="1:7" ht="31.5">
      <c r="A89" s="146">
        <v>85</v>
      </c>
      <c r="B89" s="97">
        <v>1329</v>
      </c>
      <c r="C89" s="150" t="s">
        <v>1800</v>
      </c>
      <c r="D89" s="5" t="str">
        <f>IF(COUNTBLANK(C89)=1,"",VLOOKUP(C89,'ORG-organizace kraje (2)'!$B$3:$C$315,2,0))</f>
        <v>Střední škola, Odry, příspěvková organizace</v>
      </c>
      <c r="E89" s="212" t="s">
        <v>1801</v>
      </c>
      <c r="F89" s="151" t="s">
        <v>2345</v>
      </c>
      <c r="G89" s="152">
        <v>24</v>
      </c>
    </row>
    <row r="90" spans="1:7" ht="31.5">
      <c r="A90" s="146">
        <v>86</v>
      </c>
      <c r="B90" s="97">
        <v>1330</v>
      </c>
      <c r="C90" s="158" t="s">
        <v>2346</v>
      </c>
      <c r="D90" s="5" t="str">
        <f>IF(COUNTBLANK(C90)=1,"",VLOOKUP(C90,'ORG-organizace kraje (2)'!$B$3:$C$315,2,0))</f>
        <v>Odborné učiliště a Praktická škola, Nový Jičín, příspěvková organizace</v>
      </c>
      <c r="E90" s="212" t="s">
        <v>2347</v>
      </c>
      <c r="F90" s="159" t="s">
        <v>2348</v>
      </c>
      <c r="G90" s="157">
        <v>1</v>
      </c>
    </row>
    <row r="91" spans="1:7" ht="31.5">
      <c r="A91" s="146">
        <v>87</v>
      </c>
      <c r="B91" s="97">
        <v>1331</v>
      </c>
      <c r="C91" s="150">
        <v>18054455</v>
      </c>
      <c r="D91" s="5" t="str">
        <f>IF(COUNTBLANK(C91)=1,"",VLOOKUP(C91,'ORG-organizace kraje (2)'!$B$3:$C$315,2,0))</f>
        <v>Střední odborné učiliště stavební, Opava, Boženy Němcové 22, příspěvková organizace</v>
      </c>
      <c r="E91" s="212" t="s">
        <v>2349</v>
      </c>
      <c r="F91" s="153" t="s">
        <v>2350</v>
      </c>
      <c r="G91" s="152">
        <v>63</v>
      </c>
    </row>
    <row r="92" spans="1:7" ht="31.5">
      <c r="A92" s="146">
        <v>88</v>
      </c>
      <c r="B92" s="97">
        <v>1332</v>
      </c>
      <c r="C92" s="150" t="s">
        <v>2351</v>
      </c>
      <c r="D92" s="5" t="str">
        <f>IF(COUNTBLANK(C92)=1,"",VLOOKUP(C92,'ORG-organizace kraje (2)'!$B$3:$C$315,2,0))</f>
        <v>Střední škola, Opava, Husova 6, příspěvková organizace</v>
      </c>
      <c r="E92" s="213" t="s">
        <v>2352</v>
      </c>
      <c r="F92" s="151" t="s">
        <v>2353</v>
      </c>
      <c r="G92" s="152">
        <v>73</v>
      </c>
    </row>
    <row r="93" spans="1:7" ht="31.5">
      <c r="A93" s="146">
        <v>89</v>
      </c>
      <c r="B93" s="97">
        <v>1333</v>
      </c>
      <c r="C93" s="150" t="s">
        <v>2354</v>
      </c>
      <c r="D93" s="5" t="str">
        <f>IF(COUNTBLANK(C93)=1,"",VLOOKUP(C93,'ORG-organizace kraje (2)'!$B$3:$C$315,2,0))</f>
        <v>Střední škola technická, Opava, Kolofíkovo nábřeží 51, příspěvková organizace</v>
      </c>
      <c r="E93" s="212" t="s">
        <v>2355</v>
      </c>
      <c r="F93" s="151" t="s">
        <v>2356</v>
      </c>
      <c r="G93" s="152">
        <v>112</v>
      </c>
    </row>
    <row r="94" spans="1:7" ht="31.5">
      <c r="A94" s="146">
        <v>90</v>
      </c>
      <c r="B94" s="97">
        <v>1334</v>
      </c>
      <c r="C94" s="150" t="s">
        <v>2357</v>
      </c>
      <c r="D94" s="5" t="str">
        <f>IF(COUNTBLANK(C94)=1,"",VLOOKUP(C94,'ORG-organizace kraje (2)'!$B$3:$C$315,2,0))</f>
        <v>Střední škola poštovních a logistických služeb, Opava, příspěvková organizace </v>
      </c>
      <c r="E94" s="212" t="s">
        <v>2358</v>
      </c>
      <c r="F94" s="153" t="s">
        <v>2359</v>
      </c>
      <c r="G94" s="152">
        <v>34</v>
      </c>
    </row>
    <row r="95" spans="1:7" ht="15.75">
      <c r="A95" s="146">
        <v>91</v>
      </c>
      <c r="B95" s="97">
        <v>1335</v>
      </c>
      <c r="C95" s="150">
        <v>14616068</v>
      </c>
      <c r="D95" s="5" t="str">
        <f>IF(COUNTBLANK(C95)=1,"",VLOOKUP(C95,'ORG-organizace kraje (2)'!$B$3:$C$315,2,0))</f>
        <v>Střední škola, Vítkov-Podhradí, příspěvková organizace</v>
      </c>
      <c r="E95" s="212" t="s">
        <v>2360</v>
      </c>
      <c r="F95" s="151" t="s">
        <v>2361</v>
      </c>
      <c r="G95" s="152">
        <v>145</v>
      </c>
    </row>
    <row r="96" spans="1:7" ht="31.5">
      <c r="A96" s="146">
        <v>92</v>
      </c>
      <c r="B96" s="97">
        <v>1336</v>
      </c>
      <c r="C96" s="158" t="s">
        <v>2362</v>
      </c>
      <c r="D96" s="5" t="str">
        <f>IF(COUNTBLANK(C96)=1,"",VLOOKUP(C96,'ORG-organizace kraje (2)'!$B$3:$C$315,2,0))</f>
        <v>Odborné učiliště a Praktická škola, Hlučín, příspěvková organizace</v>
      </c>
      <c r="E96" s="212" t="s">
        <v>2363</v>
      </c>
      <c r="F96" s="161" t="s">
        <v>2364</v>
      </c>
      <c r="G96" s="157">
        <v>126</v>
      </c>
    </row>
    <row r="97" spans="1:7" ht="31.5">
      <c r="A97" s="146">
        <v>93</v>
      </c>
      <c r="B97" s="97">
        <v>1337</v>
      </c>
      <c r="C97" s="150" t="s">
        <v>2365</v>
      </c>
      <c r="D97" s="5" t="str">
        <f>IF(COUNTBLANK(C97)=1,"",VLOOKUP(C97,'ORG-organizace kraje (2)'!$B$3:$C$315,2,0))</f>
        <v>Střední škola strojírenská a dopravní, Frýdek-Místek, Lískovecká 2089, příspěvková organizace</v>
      </c>
      <c r="E97" s="212" t="s">
        <v>2366</v>
      </c>
      <c r="F97" s="151" t="s">
        <v>2367</v>
      </c>
      <c r="G97" s="152">
        <v>178</v>
      </c>
    </row>
    <row r="98" spans="1:7" ht="31.5">
      <c r="A98" s="146">
        <v>94</v>
      </c>
      <c r="B98" s="97">
        <v>1338</v>
      </c>
      <c r="C98" s="150">
        <v>14613280</v>
      </c>
      <c r="D98" s="5" t="str">
        <f>IF(COUNTBLANK(C98)=1,"",VLOOKUP(C98,'ORG-organizace kraje (2)'!$B$3:$C$315,2,0))</f>
        <v>Střední škola oděvní a obchodně podnikatelská, Frýdek-Místek, příspěvková organizace</v>
      </c>
      <c r="E98" s="212" t="s">
        <v>2368</v>
      </c>
      <c r="F98" s="151" t="s">
        <v>2369</v>
      </c>
      <c r="G98" s="152">
        <v>253</v>
      </c>
    </row>
    <row r="99" spans="1:7" ht="31.5">
      <c r="A99" s="146">
        <v>95</v>
      </c>
      <c r="B99" s="97">
        <v>1339</v>
      </c>
      <c r="C99" s="150">
        <v>13644301</v>
      </c>
      <c r="D99" s="5" t="str">
        <f>IF(COUNTBLANK(C99)=1,"",VLOOKUP(C99,'ORG-organizace kraje (2)'!$B$3:$C$315,2,0))</f>
        <v>Střední škola elektrostavební a dřevozpracující, Frýdek-Místek, příspěvková organizace</v>
      </c>
      <c r="E99" s="212" t="s">
        <v>2370</v>
      </c>
      <c r="F99" s="151" t="s">
        <v>2371</v>
      </c>
      <c r="G99" s="152">
        <v>327</v>
      </c>
    </row>
    <row r="100" spans="1:7" ht="31.5">
      <c r="A100" s="146">
        <v>96</v>
      </c>
      <c r="B100" s="97">
        <v>1340</v>
      </c>
      <c r="C100" s="150" t="s">
        <v>2372</v>
      </c>
      <c r="D100" s="5" t="str">
        <f>IF(COUNTBLANK(C100)=1,"",VLOOKUP(C100,'ORG-organizace kraje (2)'!$B$3:$C$315,2,0))</f>
        <v>Střední škola gastronomie a služeb, Frýdek-Místek, tř. T.G.Masaryka 451,  příspěvková organizace</v>
      </c>
      <c r="E100" s="213" t="s">
        <v>2373</v>
      </c>
      <c r="F100" s="151" t="s">
        <v>2374</v>
      </c>
      <c r="G100" s="152">
        <v>497</v>
      </c>
    </row>
    <row r="101" spans="1:7" ht="31.5">
      <c r="A101" s="146">
        <v>97</v>
      </c>
      <c r="B101" s="97">
        <v>1341</v>
      </c>
      <c r="C101" s="150" t="s">
        <v>2375</v>
      </c>
      <c r="D101" s="5" t="str">
        <f>IF(COUNTBLANK(C101)=1,"",VLOOKUP(C101,'ORG-organizace kraje (2)'!$B$3:$C$315,2,0))</f>
        <v>Střední škola, Třinec-Kanada, příspěvková organizace</v>
      </c>
      <c r="E101" s="215" t="s">
        <v>2376</v>
      </c>
      <c r="F101" s="151" t="s">
        <v>2377</v>
      </c>
      <c r="G101" s="152">
        <v>420</v>
      </c>
    </row>
    <row r="102" spans="1:7" ht="31.5">
      <c r="A102" s="146">
        <v>98</v>
      </c>
      <c r="B102" s="97">
        <v>1343</v>
      </c>
      <c r="C102" s="150" t="s">
        <v>2378</v>
      </c>
      <c r="D102" s="5" t="str">
        <f>IF(COUNTBLANK(C102)=1,"",VLOOKUP(C102,'ORG-organizace kraje (2)'!$B$3:$C$315,2,0))</f>
        <v>Střední škola řemesel, Bruntál, příspěvková organizace</v>
      </c>
      <c r="E102" s="212" t="s">
        <v>2379</v>
      </c>
      <c r="F102" s="162" t="s">
        <v>2380</v>
      </c>
      <c r="G102" s="152">
        <v>206</v>
      </c>
    </row>
    <row r="103" spans="1:7" ht="31.5">
      <c r="A103" s="146">
        <v>99</v>
      </c>
      <c r="B103" s="97">
        <v>1344</v>
      </c>
      <c r="C103" s="150">
        <v>63731371</v>
      </c>
      <c r="D103" s="5" t="str">
        <f>IF(COUNTBLANK(C103)=1,"",VLOOKUP(C103,'ORG-organizace kraje (2)'!$B$3:$C$315,2,0))</f>
        <v>Střední škola automobilní, mechanizace a podnikání Krnov, příspěvková organizace</v>
      </c>
      <c r="E103" s="212" t="s">
        <v>2381</v>
      </c>
      <c r="F103" s="163" t="s">
        <v>2382</v>
      </c>
      <c r="G103" s="157">
        <v>59</v>
      </c>
    </row>
    <row r="104" spans="1:7" ht="31.5">
      <c r="A104" s="146">
        <v>100</v>
      </c>
      <c r="B104" s="97">
        <v>1345</v>
      </c>
      <c r="C104" s="150" t="s">
        <v>2383</v>
      </c>
      <c r="D104" s="5" t="str">
        <f>IF(COUNTBLANK(C104)=1,"",VLOOKUP(C104,'ORG-organizace kraje (2)'!$B$3:$C$315,2,0))</f>
        <v>Střední škola průmyslová, Krnov, příspěvková organizace        </v>
      </c>
      <c r="E104" s="212" t="s">
        <v>233</v>
      </c>
      <c r="F104" s="162" t="s">
        <v>234</v>
      </c>
      <c r="G104" s="152">
        <v>36</v>
      </c>
    </row>
    <row r="105" spans="1:7" ht="15.75">
      <c r="A105" s="146">
        <v>101</v>
      </c>
      <c r="B105" s="97">
        <v>1346</v>
      </c>
      <c r="C105" s="150">
        <v>13643479</v>
      </c>
      <c r="D105" s="5" t="str">
        <f>IF(COUNTBLANK(C105)=1,"",VLOOKUP(C105,'ORG-organizace kraje (2)'!$B$3:$C$315,2,0))</f>
        <v>Střední škola služeb, Bruntál, příspěvková organizace</v>
      </c>
      <c r="E105" s="213" t="s">
        <v>235</v>
      </c>
      <c r="F105" s="151" t="s">
        <v>236</v>
      </c>
      <c r="G105" s="152">
        <v>60</v>
      </c>
    </row>
    <row r="106" spans="1:7" ht="31.5">
      <c r="A106" s="146">
        <v>102</v>
      </c>
      <c r="B106" s="97">
        <v>1348</v>
      </c>
      <c r="C106" s="158" t="s">
        <v>237</v>
      </c>
      <c r="D106" s="5" t="str">
        <f>IF(COUNTBLANK(C106)=1,"",VLOOKUP(C106,'ORG-organizace kraje (2)'!$B$3:$C$315,2,0))</f>
        <v>Střední škola zemědělství a služeb, Město Albrechtice, příspěvková organizace</v>
      </c>
      <c r="E106" s="212" t="s">
        <v>238</v>
      </c>
      <c r="F106" s="159" t="s">
        <v>239</v>
      </c>
      <c r="G106" s="157">
        <v>68</v>
      </c>
    </row>
    <row r="107" spans="1:7" ht="31.5">
      <c r="A107" s="146">
        <v>103</v>
      </c>
      <c r="B107" s="97">
        <v>1349</v>
      </c>
      <c r="C107" s="158" t="s">
        <v>240</v>
      </c>
      <c r="D107" s="5" t="str">
        <f>IF(COUNTBLANK(C107)=1,"",VLOOKUP(C107,'ORG-organizace kraje (2)'!$B$3:$C$315,2,0))</f>
        <v>Střední škola, Rýmařov, příspěvková organizace</v>
      </c>
      <c r="E107" s="212" t="s">
        <v>241</v>
      </c>
      <c r="F107" s="159" t="s">
        <v>242</v>
      </c>
      <c r="G107" s="157">
        <v>30</v>
      </c>
    </row>
    <row r="108" spans="1:7" ht="31.5">
      <c r="A108" s="146">
        <v>104</v>
      </c>
      <c r="B108" s="97">
        <v>1350</v>
      </c>
      <c r="C108" s="150" t="s">
        <v>243</v>
      </c>
      <c r="D108" s="5" t="str">
        <f>IF(COUNTBLANK(C108)=1,"",VLOOKUP(C108,'ORG-organizace kraje (2)'!$B$3:$C$315,2,0))</f>
        <v>Střední škola zemědělská a lesnická, Frýdek-Místek, příspěvková organizace </v>
      </c>
      <c r="E108" s="212" t="s">
        <v>244</v>
      </c>
      <c r="F108" s="159" t="s">
        <v>631</v>
      </c>
      <c r="G108" s="157">
        <v>149</v>
      </c>
    </row>
    <row r="109" spans="1:7" ht="47.25">
      <c r="A109" s="146">
        <v>105</v>
      </c>
      <c r="B109" s="97">
        <v>1351</v>
      </c>
      <c r="C109" s="158" t="s">
        <v>632</v>
      </c>
      <c r="D109" s="5" t="str">
        <f>IF(COUNTBLANK(C109)=1,"",VLOOKUP(C109,'ORG-organizace kraje (2)'!$B$3:$C$315,2,0))</f>
        <v>Střední odborná škola a Střední odborné učiliště podnikání a služeb, Jablunkov, Školní 416, příspěvková organizace,</v>
      </c>
      <c r="E109" s="212" t="s">
        <v>633</v>
      </c>
      <c r="F109" s="159" t="s">
        <v>634</v>
      </c>
      <c r="G109" s="157">
        <v>27</v>
      </c>
    </row>
    <row r="110" spans="1:7" ht="31.5">
      <c r="A110" s="146">
        <v>106</v>
      </c>
      <c r="B110" s="97">
        <v>1402</v>
      </c>
      <c r="C110" s="150">
        <v>64628124</v>
      </c>
      <c r="D110" s="5" t="str">
        <f>IF(COUNTBLANK(C110)=1,"",VLOOKUP(C110,'ORG-organizace kraje (2)'!$B$3:$C$315,2,0))</f>
        <v>Mateřská škola logopedická, Ostrava-Poruba, Na Robinsonce 1646, příspěvková organizace</v>
      </c>
      <c r="E110" s="216" t="s">
        <v>637</v>
      </c>
      <c r="F110" s="151" t="s">
        <v>638</v>
      </c>
      <c r="G110" s="157">
        <v>12</v>
      </c>
    </row>
    <row r="111" spans="1:7" ht="31.5">
      <c r="A111" s="146">
        <v>107</v>
      </c>
      <c r="B111" s="97">
        <v>1403</v>
      </c>
      <c r="C111" s="150">
        <v>64628132</v>
      </c>
      <c r="D111" s="5" t="str">
        <f>IF(COUNTBLANK(C111)=1,"",VLOOKUP(C111,'ORG-organizace kraje (2)'!$B$3:$C$315,2,0))</f>
        <v>Mateřská škola, Ostrava-Poruba, U Školky 1621, příspěvková organizace</v>
      </c>
      <c r="E111" s="216" t="s">
        <v>639</v>
      </c>
      <c r="F111" s="151" t="s">
        <v>640</v>
      </c>
      <c r="G111" s="157">
        <v>16</v>
      </c>
    </row>
    <row r="112" spans="1:7" ht="47.25">
      <c r="A112" s="146">
        <v>108</v>
      </c>
      <c r="B112" s="97">
        <v>1404</v>
      </c>
      <c r="C112" s="150" t="s">
        <v>641</v>
      </c>
      <c r="D112" s="5" t="str">
        <f>IF(COUNTBLANK(C112)=1,"",VLOOKUP(C112,'ORG-organizace kraje (2)'!$B$3:$C$315,2,0))</f>
        <v>Základní škola pro sluchově postižené a Mateřská škola pro sluchově postižené, Ostrava-Poruba, příspěvková organizace</v>
      </c>
      <c r="E112" s="216" t="s">
        <v>642</v>
      </c>
      <c r="F112" s="151" t="s">
        <v>643</v>
      </c>
      <c r="G112" s="152">
        <v>38</v>
      </c>
    </row>
    <row r="113" spans="1:7" ht="31.5">
      <c r="A113" s="146">
        <v>109</v>
      </c>
      <c r="B113" s="97">
        <v>1405</v>
      </c>
      <c r="C113" s="150" t="s">
        <v>644</v>
      </c>
      <c r="D113" s="5" t="str">
        <f>IF(COUNTBLANK(C113)=1,"",VLOOKUP(C113,'ORG-organizace kraje (2)'!$B$3:$C$315,2,0))</f>
        <v>Základní škola, Ostrava-Slezská Ostrava, Těšínská 98, příspěvková organizace</v>
      </c>
      <c r="E113" s="212" t="s">
        <v>645</v>
      </c>
      <c r="F113" s="151" t="s">
        <v>646</v>
      </c>
      <c r="G113" s="152">
        <v>145</v>
      </c>
    </row>
    <row r="114" spans="1:7" ht="31.5">
      <c r="A114" s="146">
        <v>110</v>
      </c>
      <c r="B114" s="97">
        <v>1406</v>
      </c>
      <c r="C114" s="150">
        <v>61989258</v>
      </c>
      <c r="D114" s="5" t="str">
        <f>IF(COUNTBLANK(C114)=1,"",VLOOKUP(C114,'ORG-organizace kraje (2)'!$B$3:$C$315,2,0))</f>
        <v>Dětský domov a Školní jídelna, Ostrava-Slezská Ostrava, Na Vizině 28, příspěvková organizace</v>
      </c>
      <c r="E114" s="217" t="s">
        <v>630</v>
      </c>
      <c r="F114" s="151" t="s">
        <v>1665</v>
      </c>
      <c r="G114" s="152">
        <v>242</v>
      </c>
    </row>
    <row r="115" spans="1:7" ht="31.5">
      <c r="A115" s="146">
        <v>111</v>
      </c>
      <c r="B115" s="97">
        <v>1408</v>
      </c>
      <c r="C115" s="156">
        <v>13644319</v>
      </c>
      <c r="D115" s="5" t="str">
        <f>IF(COUNTBLANK(C115)=1,"",VLOOKUP(C115,'ORG-organizace kraje (2)'!$B$3:$C$315,2,0))</f>
        <v>Střední škola prof. Zdeňka Matějčka, Ostrava-Poruba, 17. listopadu 1123, příspěvková organizace</v>
      </c>
      <c r="E115" s="212" t="s">
        <v>1666</v>
      </c>
      <c r="F115" s="161" t="s">
        <v>1667</v>
      </c>
      <c r="G115" s="157">
        <v>246</v>
      </c>
    </row>
    <row r="116" spans="1:7" ht="31.5">
      <c r="A116" s="146">
        <v>112</v>
      </c>
      <c r="B116" s="97">
        <v>1409</v>
      </c>
      <c r="C116" s="150">
        <v>60337389</v>
      </c>
      <c r="D116" s="5" t="str">
        <f>IF(COUNTBLANK(C116)=1,"",VLOOKUP(C116,'ORG-organizace kraje (2)'!$B$3:$C$315,2,0))</f>
        <v>Mateřská škola pro zrakově postižené, Havířov-Město, Mozartova 2, příspěvková organizace</v>
      </c>
      <c r="E116" s="212" t="s">
        <v>1668</v>
      </c>
      <c r="F116" s="151" t="s">
        <v>1669</v>
      </c>
      <c r="G116" s="157">
        <v>5</v>
      </c>
    </row>
    <row r="117" spans="1:7" ht="31.5">
      <c r="A117" s="146">
        <v>113</v>
      </c>
      <c r="B117" s="97">
        <v>1411</v>
      </c>
      <c r="C117" s="150">
        <v>60337346</v>
      </c>
      <c r="D117" s="5" t="str">
        <f>IF(COUNTBLANK(C117)=1,"",VLOOKUP(C117,'ORG-organizace kraje (2)'!$B$3:$C$315,2,0))</f>
        <v>Mateřská škola Klíček Karviná-Hranice,Einsteinova 2849,příspěvková organizace</v>
      </c>
      <c r="E117" s="217" t="s">
        <v>1670</v>
      </c>
      <c r="F117" s="151" t="s">
        <v>1551</v>
      </c>
      <c r="G117" s="157">
        <v>13</v>
      </c>
    </row>
    <row r="118" spans="1:7" ht="31.5">
      <c r="A118" s="146">
        <v>114</v>
      </c>
      <c r="B118" s="97">
        <v>1413</v>
      </c>
      <c r="C118" s="150">
        <v>66741335</v>
      </c>
      <c r="D118" s="5" t="str">
        <f>IF(COUNTBLANK(C118)=1,"",VLOOKUP(C118,'ORG-organizace kraje (2)'!$B$3:$C$315,2,0))</f>
        <v>Základní škola speciální a Mateřská škola speciální, Nový Jičín, Komenského 64, příspěvková organizace</v>
      </c>
      <c r="E118" s="216" t="s">
        <v>1552</v>
      </c>
      <c r="F118" s="151" t="s">
        <v>1553</v>
      </c>
      <c r="G118" s="152">
        <v>27</v>
      </c>
    </row>
    <row r="119" spans="1:7" ht="31.5">
      <c r="A119" s="146">
        <v>115</v>
      </c>
      <c r="B119" s="97">
        <v>1414</v>
      </c>
      <c r="C119" s="150">
        <v>47813474</v>
      </c>
      <c r="D119" s="5" t="str">
        <f>IF(COUNTBLANK(C119)=1,"",VLOOKUP(C119,'ORG-organizace kraje (2)'!$B$3:$C$315,2,0))</f>
        <v>Mateřská škola pro tělesně postižené, Opava, E. Krásnohorské 8, příspěvková organizace</v>
      </c>
      <c r="E119" s="212" t="s">
        <v>1554</v>
      </c>
      <c r="F119" s="151" t="s">
        <v>1555</v>
      </c>
      <c r="G119" s="157">
        <v>10</v>
      </c>
    </row>
    <row r="120" spans="1:7" ht="31.5">
      <c r="A120" s="146">
        <v>116</v>
      </c>
      <c r="B120" s="97">
        <v>1501</v>
      </c>
      <c r="C120" s="150">
        <v>64628159</v>
      </c>
      <c r="D120" s="5" t="str">
        <f>IF(COUNTBLANK(C120)=1,"",VLOOKUP(C120,'ORG-organizace kraje (2)'!$B$3:$C$315,2,0))</f>
        <v>Základní škola a Mateřská škola, Ostrava-Poruba, Ukrajinská 19, příspěvková organizace</v>
      </c>
      <c r="E120" s="216" t="s">
        <v>1558</v>
      </c>
      <c r="F120" s="151" t="s">
        <v>1559</v>
      </c>
      <c r="G120" s="152">
        <v>13</v>
      </c>
    </row>
    <row r="121" spans="1:7" ht="31.5">
      <c r="A121" s="146">
        <v>117</v>
      </c>
      <c r="B121" s="97">
        <v>1502</v>
      </c>
      <c r="C121" s="150">
        <v>61989274</v>
      </c>
      <c r="D121" s="5" t="str">
        <f>IF(COUNTBLANK(C121)=1,"",VLOOKUP(C121,'ORG-organizace kraje (2)'!$B$3:$C$315,2,0))</f>
        <v>Základní škola, Ostrava-Zábřeh, Kpt. Vajdy 1a, příspěvková organizace</v>
      </c>
      <c r="E121" s="216" t="s">
        <v>1563</v>
      </c>
      <c r="F121" s="151" t="s">
        <v>1564</v>
      </c>
      <c r="G121" s="152">
        <v>49</v>
      </c>
    </row>
    <row r="122" spans="1:7" ht="31.5">
      <c r="A122" s="146">
        <v>118</v>
      </c>
      <c r="B122" s="97">
        <v>1503</v>
      </c>
      <c r="C122" s="150">
        <v>61989266</v>
      </c>
      <c r="D122" s="5" t="str">
        <f>IF(COUNTBLANK(C122)=1,"",VLOOKUP(C122,'ORG-organizace kraje (2)'!$B$3:$C$315,2,0))</f>
        <v>Základní škola, Ostrava-Hrabůvka, U Haldy 66, příspěvková organizace</v>
      </c>
      <c r="E122" s="212" t="s">
        <v>1565</v>
      </c>
      <c r="F122" s="151" t="s">
        <v>1566</v>
      </c>
      <c r="G122" s="152">
        <v>340</v>
      </c>
    </row>
    <row r="123" spans="1:7" ht="31.5">
      <c r="A123" s="146">
        <v>119</v>
      </c>
      <c r="B123" s="97">
        <v>1504</v>
      </c>
      <c r="C123" s="150">
        <v>64628213</v>
      </c>
      <c r="D123" s="5" t="str">
        <f>IF(COUNTBLANK(C123)=1,"",VLOOKUP(C123,'ORG-organizace kraje (2)'!$B$3:$C$315,2,0))</f>
        <v>Základní škola, Ostrava-Přívoz, Ibsenova 36, příspěvková organizace</v>
      </c>
      <c r="E123" s="213" t="s">
        <v>1567</v>
      </c>
      <c r="F123" s="151" t="s">
        <v>1568</v>
      </c>
      <c r="G123" s="152">
        <v>33</v>
      </c>
    </row>
    <row r="124" spans="1:7" ht="31.5">
      <c r="A124" s="146">
        <v>120</v>
      </c>
      <c r="B124" s="97">
        <v>1505</v>
      </c>
      <c r="C124" s="150">
        <v>64628205</v>
      </c>
      <c r="D124" s="5" t="str">
        <f>IF(COUNTBLANK(C124)=1,"",VLOOKUP(C124,'ORG-organizace kraje (2)'!$B$3:$C$315,2,0))</f>
        <v>Základní škola, Ostrava-Mariánské Hory, Karasova 6, příspěvková organizace</v>
      </c>
      <c r="E124" s="212" t="s">
        <v>1570</v>
      </c>
      <c r="F124" s="151" t="s">
        <v>1571</v>
      </c>
      <c r="G124" s="152">
        <v>17</v>
      </c>
    </row>
    <row r="125" spans="1:7" ht="31.5">
      <c r="A125" s="146">
        <v>121</v>
      </c>
      <c r="B125" s="97">
        <v>1507</v>
      </c>
      <c r="C125" s="150">
        <v>64628191</v>
      </c>
      <c r="D125" s="5" t="str">
        <f>IF(COUNTBLANK(C125)=1,"",VLOOKUP(C125,'ORG-organizace kraje (2)'!$B$3:$C$315,2,0))</f>
        <v>Základní škola, Ostrava-Vítkovice, Halasova 30, příspěvková organizace</v>
      </c>
      <c r="E125" s="212" t="s">
        <v>1572</v>
      </c>
      <c r="F125" s="151" t="s">
        <v>1573</v>
      </c>
      <c r="G125" s="152">
        <v>12</v>
      </c>
    </row>
    <row r="126" spans="1:7" ht="31.5">
      <c r="A126" s="146">
        <v>122</v>
      </c>
      <c r="B126" s="97">
        <v>1508</v>
      </c>
      <c r="C126" s="150">
        <v>64628183</v>
      </c>
      <c r="D126" s="5" t="str">
        <f>IF(COUNTBLANK(C126)=1,"",VLOOKUP(C126,'ORG-organizace kraje (2)'!$B$3:$C$315,2,0))</f>
        <v>Základní škola, Ostrava-Poruba, Čkalovova 942, příspěvková organizace</v>
      </c>
      <c r="E126" s="213" t="s">
        <v>1574</v>
      </c>
      <c r="F126" s="151" t="s">
        <v>1575</v>
      </c>
      <c r="G126" s="152">
        <v>23</v>
      </c>
    </row>
    <row r="127" spans="1:7" ht="31.5">
      <c r="A127" s="146">
        <v>123</v>
      </c>
      <c r="B127" s="97">
        <v>1512</v>
      </c>
      <c r="C127" s="150" t="s">
        <v>1578</v>
      </c>
      <c r="D127" s="5" t="str">
        <f>IF(COUNTBLANK(C127)=1,"",VLOOKUP(C127,'ORG-organizace kraje (2)'!$B$3:$C$315,2,0))</f>
        <v>Základní škola, Havířov-Město, Mánesova 1, příspěvková organizace</v>
      </c>
      <c r="E127" s="216" t="s">
        <v>1579</v>
      </c>
      <c r="F127" s="151" t="s">
        <v>1580</v>
      </c>
      <c r="G127" s="152">
        <v>126</v>
      </c>
    </row>
    <row r="128" spans="1:7" ht="31.5">
      <c r="A128" s="146">
        <v>124</v>
      </c>
      <c r="B128" s="97">
        <v>1513</v>
      </c>
      <c r="C128" s="150">
        <v>47655259</v>
      </c>
      <c r="D128" s="5" t="str">
        <f>IF(COUNTBLANK(C128)=1,"",VLOOKUP(C128,'ORG-organizace kraje (2)'!$B$3:$C$315,2,0))</f>
        <v>Základní škola, Karviná-Fryštát, Vydmuchov 1835, příspěvková organizace</v>
      </c>
      <c r="E128" s="216" t="s">
        <v>1581</v>
      </c>
      <c r="F128" s="151" t="s">
        <v>1582</v>
      </c>
      <c r="G128" s="152">
        <v>13</v>
      </c>
    </row>
    <row r="129" spans="1:7" ht="31.5">
      <c r="A129" s="146">
        <v>125</v>
      </c>
      <c r="B129" s="97">
        <v>1514</v>
      </c>
      <c r="C129" s="150">
        <v>63024616</v>
      </c>
      <c r="D129" s="5" t="str">
        <f>IF(COUNTBLANK(C129)=1,"",VLOOKUP(C129,'ORG-organizace kraje (2)'!$B$3:$C$315,2,0))</f>
        <v>Základní škola,  Karviná-Nové Město, Komenského 614, příspěvková organizace</v>
      </c>
      <c r="E129" s="216" t="s">
        <v>517</v>
      </c>
      <c r="F129" s="151" t="s">
        <v>518</v>
      </c>
      <c r="G129" s="152">
        <v>33</v>
      </c>
    </row>
    <row r="130" spans="1:7" ht="31.5">
      <c r="A130" s="146">
        <v>126</v>
      </c>
      <c r="B130" s="97">
        <v>1515</v>
      </c>
      <c r="C130" s="150" t="s">
        <v>679</v>
      </c>
      <c r="D130" s="5" t="str">
        <f>IF(COUNTBLANK(C130)=1,"",VLOOKUP(C130,'ORG-organizace kraje (2)'!$B$3:$C$315,2,0))</f>
        <v>Základní škola, Orlová-Lutyně, Polní 963, příspěvková organizace</v>
      </c>
      <c r="E130" s="216" t="s">
        <v>680</v>
      </c>
      <c r="F130" s="151" t="s">
        <v>681</v>
      </c>
      <c r="G130" s="152">
        <v>48</v>
      </c>
    </row>
    <row r="131" spans="1:7" ht="31.5">
      <c r="A131" s="146">
        <v>127</v>
      </c>
      <c r="B131" s="97">
        <v>1516</v>
      </c>
      <c r="C131" s="150">
        <v>70640700</v>
      </c>
      <c r="D131" s="5" t="str">
        <f>IF(COUNTBLANK(C131)=1,"",VLOOKUP(C131,'ORG-organizace kraje (2)'!$B$3:$C$315,2,0))</f>
        <v>Základní škola a Mateřská škola, Nový Jičín, Dlouhá 54, příspěvková organizace</v>
      </c>
      <c r="E131" s="212" t="s">
        <v>682</v>
      </c>
      <c r="F131" s="151" t="s">
        <v>683</v>
      </c>
      <c r="G131" s="152">
        <v>166</v>
      </c>
    </row>
    <row r="132" spans="1:7" ht="31.5">
      <c r="A132" s="146">
        <v>128</v>
      </c>
      <c r="B132" s="97">
        <v>1518</v>
      </c>
      <c r="C132" s="150">
        <v>64125912</v>
      </c>
      <c r="D132" s="5" t="str">
        <f>IF(COUNTBLANK(C132)=1,"",VLOOKUP(C132,'ORG-organizace kraje (2)'!$B$3:$C$315,2,0))</f>
        <v>Základní škola a Mateřská škola Motýlek Kopřivnice, Smetanova 1122, příspěvková organizace</v>
      </c>
      <c r="E132" s="212" t="s">
        <v>686</v>
      </c>
      <c r="F132" s="151" t="s">
        <v>687</v>
      </c>
      <c r="G132" s="152">
        <v>225</v>
      </c>
    </row>
    <row r="133" spans="1:7" ht="31.5">
      <c r="A133" s="146">
        <v>129</v>
      </c>
      <c r="B133" s="97">
        <v>1521</v>
      </c>
      <c r="C133" s="150">
        <v>62330268</v>
      </c>
      <c r="D133" s="5" t="str">
        <f>IF(COUNTBLANK(C133)=1,"",VLOOKUP(C133,'ORG-organizace kraje (2)'!$B$3:$C$315,2,0))</f>
        <v>Základní škola, Dětský domov, Školní družina a Školní jídelna, Fulnek, Sborová 81, příspěvková organizace</v>
      </c>
      <c r="E133" s="217" t="s">
        <v>1704</v>
      </c>
      <c r="F133" s="151" t="s">
        <v>1705</v>
      </c>
      <c r="G133" s="152">
        <v>15</v>
      </c>
    </row>
    <row r="134" spans="1:7" ht="31.5">
      <c r="A134" s="146">
        <v>130</v>
      </c>
      <c r="B134" s="97">
        <v>1522</v>
      </c>
      <c r="C134" s="150">
        <v>62330390</v>
      </c>
      <c r="D134" s="5" t="str">
        <f>IF(COUNTBLANK(C134)=1,"",VLOOKUP(C134,'ORG-organizace kraje (2)'!$B$3:$C$315,2,0))</f>
        <v>Základní škola, Kopřivnice, Štramberská 189, příspěvková organizace</v>
      </c>
      <c r="E134" s="213" t="s">
        <v>1706</v>
      </c>
      <c r="F134" s="151" t="s">
        <v>1707</v>
      </c>
      <c r="G134" s="152">
        <v>18</v>
      </c>
    </row>
    <row r="135" spans="1:7" ht="31.5">
      <c r="A135" s="146">
        <v>131</v>
      </c>
      <c r="B135" s="97">
        <v>1524</v>
      </c>
      <c r="C135" s="150">
        <v>70640661</v>
      </c>
      <c r="D135" s="5" t="str">
        <f>IF(COUNTBLANK(C135)=1,"",VLOOKUP(C135,'ORG-organizace kraje (2)'!$B$3:$C$315,2,0))</f>
        <v>Základní škola, Příbor, Dukelská 1346, příspěvková organizace</v>
      </c>
      <c r="E135" s="212" t="s">
        <v>1708</v>
      </c>
      <c r="F135" s="151" t="s">
        <v>1709</v>
      </c>
      <c r="G135" s="152">
        <v>3</v>
      </c>
    </row>
    <row r="136" spans="1:7" ht="31.5">
      <c r="A136" s="146">
        <v>132</v>
      </c>
      <c r="B136" s="97">
        <v>1526</v>
      </c>
      <c r="C136" s="150">
        <v>47813482</v>
      </c>
      <c r="D136" s="5" t="str">
        <f>IF(COUNTBLANK(C136)=1,"",VLOOKUP(C136,'ORG-organizace kraje (2)'!$B$3:$C$315,2,0))</f>
        <v>Základní škola, Opava, Havlíčkova 1, příspěvková organizace</v>
      </c>
      <c r="E136" s="216" t="s">
        <v>1712</v>
      </c>
      <c r="F136" s="151" t="s">
        <v>1713</v>
      </c>
      <c r="G136" s="152">
        <v>31</v>
      </c>
    </row>
    <row r="137" spans="1:7" ht="31.5">
      <c r="A137" s="146">
        <v>133</v>
      </c>
      <c r="B137" s="97">
        <v>1528</v>
      </c>
      <c r="C137" s="150">
        <v>47813199</v>
      </c>
      <c r="D137" s="5" t="str">
        <f>IF(COUNTBLANK(C137)=1,"",VLOOKUP(C137,'ORG-organizace kraje (2)'!$B$3:$C$315,2,0))</f>
        <v>Základní škola, Hlučín, Gen. Svobody 8, příspěvková organizace</v>
      </c>
      <c r="E137" s="213" t="s">
        <v>1716</v>
      </c>
      <c r="F137" s="151" t="s">
        <v>1717</v>
      </c>
      <c r="G137" s="152">
        <v>30</v>
      </c>
    </row>
    <row r="138" spans="1:7" ht="31.5">
      <c r="A138" s="146">
        <v>134</v>
      </c>
      <c r="B138" s="97">
        <v>1530</v>
      </c>
      <c r="C138" s="150">
        <v>47813211</v>
      </c>
      <c r="D138" s="5" t="str">
        <f>IF(COUNTBLANK(C138)=1,"",VLOOKUP(C138,'ORG-organizace kraje (2)'!$B$3:$C$315,2,0))</f>
        <v>Základní škola, Opava, Slezského odboje 5, příspěvková organizace</v>
      </c>
      <c r="E138" s="216" t="s">
        <v>1720</v>
      </c>
      <c r="F138" s="151" t="s">
        <v>1721</v>
      </c>
      <c r="G138" s="152">
        <v>1</v>
      </c>
    </row>
    <row r="139" spans="1:7" ht="31.5">
      <c r="A139" s="146">
        <v>135</v>
      </c>
      <c r="B139" s="97">
        <v>1531</v>
      </c>
      <c r="C139" s="150">
        <v>47813563</v>
      </c>
      <c r="D139" s="5" t="str">
        <f>IF(COUNTBLANK(C139)=1,"",VLOOKUP(C139,'ORG-organizace kraje (2)'!$B$3:$C$315,2,0))</f>
        <v>Dětský domov a Školní jídelna, Radkov-Dubová 141, příspěvková organizace</v>
      </c>
      <c r="E139" s="217" t="s">
        <v>1722</v>
      </c>
      <c r="F139" s="151" t="s">
        <v>1723</v>
      </c>
      <c r="G139" s="152">
        <v>6</v>
      </c>
    </row>
    <row r="140" spans="1:7" ht="47.25">
      <c r="A140" s="146">
        <v>136</v>
      </c>
      <c r="B140" s="97">
        <v>1532</v>
      </c>
      <c r="C140" s="150">
        <v>47813571</v>
      </c>
      <c r="D140" s="5" t="str">
        <f>IF(COUNTBLANK(C140)=1,"",VLOOKUP(C140,'ORG-organizace kraje (2)'!$B$3:$C$315,2,0))</f>
        <v>Základní škola, Střední škola, Dětský domov, Školní jídelna a Internát, Velké Heraltice, Opavská 1, příspěvková organizace</v>
      </c>
      <c r="E140" s="217" t="s">
        <v>1724</v>
      </c>
      <c r="F140" s="151" t="s">
        <v>1725</v>
      </c>
      <c r="G140" s="152">
        <v>56</v>
      </c>
    </row>
    <row r="141" spans="1:7" ht="31.5">
      <c r="A141" s="146">
        <v>137</v>
      </c>
      <c r="B141" s="97">
        <v>1533</v>
      </c>
      <c r="C141" s="150">
        <v>47813172</v>
      </c>
      <c r="D141" s="5" t="str">
        <f>IF(COUNTBLANK(C141)=1,"",VLOOKUP(C141,'ORG-organizace kraje (2)'!$B$3:$C$315,2,0))</f>
        <v>Základní škola, Vítkov, nám. J. Zajíce č. 1, příspěvková organizace</v>
      </c>
      <c r="E141" s="216" t="s">
        <v>1726</v>
      </c>
      <c r="F141" s="151" t="s">
        <v>1749</v>
      </c>
      <c r="G141" s="152">
        <v>29</v>
      </c>
    </row>
    <row r="142" spans="1:7" ht="31.5">
      <c r="A142" s="146">
        <v>138</v>
      </c>
      <c r="B142" s="97">
        <v>1535</v>
      </c>
      <c r="C142" s="150">
        <v>69610134</v>
      </c>
      <c r="D142" s="5" t="str">
        <f>IF(COUNTBLANK(C142)=1,"",VLOOKUP(C142,'ORG-organizace kraje (2)'!$B$3:$C$315,2,0))</f>
        <v>Střední škola a Základní škola, Frýdek-Místek, Pionýrů 767, příspěvková organizace</v>
      </c>
      <c r="E142" s="212" t="s">
        <v>1750</v>
      </c>
      <c r="F142" s="151" t="s">
        <v>1751</v>
      </c>
      <c r="G142" s="152">
        <v>1</v>
      </c>
    </row>
    <row r="143" spans="1:7" ht="31.5">
      <c r="A143" s="146">
        <v>139</v>
      </c>
      <c r="B143" s="97">
        <v>1536</v>
      </c>
      <c r="C143" s="150">
        <v>70632090</v>
      </c>
      <c r="D143" s="5" t="str">
        <f>IF(COUNTBLANK(C143)=1,"",VLOOKUP(C143,'ORG-organizace kraje (2)'!$B$3:$C$315,2,0))</f>
        <v>Základní škola a Mateřská škola, Frýdlant nad Ostravicí, Náměstí 7, příspěvková organizace</v>
      </c>
      <c r="E143" s="212" t="s">
        <v>1752</v>
      </c>
      <c r="F143" s="151" t="s">
        <v>738</v>
      </c>
      <c r="G143" s="152">
        <v>1</v>
      </c>
    </row>
    <row r="144" spans="1:7" ht="31.5">
      <c r="A144" s="146">
        <v>140</v>
      </c>
      <c r="B144" s="97">
        <v>1537</v>
      </c>
      <c r="C144" s="150">
        <v>69610126</v>
      </c>
      <c r="D144" s="5" t="str">
        <f>IF(COUNTBLANK(C144)=1,"",VLOOKUP(C144,'ORG-organizace kraje (2)'!$B$3:$C$315,2,0))</f>
        <v>Střední škola, Základní škola a Mateřská škola, Třinec, Jablunkovská 241, příspěvková organizace</v>
      </c>
      <c r="E144" s="212" t="s">
        <v>739</v>
      </c>
      <c r="F144" s="151" t="s">
        <v>740</v>
      </c>
      <c r="G144" s="152">
        <v>4</v>
      </c>
    </row>
    <row r="145" spans="1:7" ht="47.25">
      <c r="A145" s="146">
        <v>141</v>
      </c>
      <c r="B145" s="97">
        <v>1538</v>
      </c>
      <c r="C145" s="150" t="s">
        <v>741</v>
      </c>
      <c r="D145" s="5" t="str">
        <f>IF(COUNTBLANK(C145)=1,"",VLOOKUP(C145,'ORG-organizace kraje (2)'!$B$3:$C$315,2,0))</f>
        <v>Základní škola, Dětský domov, Školní družina a Školní jídelna, Vrbno p. Pradědem, nám.Sv. Michala 17, příspěvková organizace</v>
      </c>
      <c r="E145" s="217" t="s">
        <v>742</v>
      </c>
      <c r="F145" s="151" t="s">
        <v>728</v>
      </c>
      <c r="G145" s="152">
        <v>30</v>
      </c>
    </row>
    <row r="146" spans="1:7" ht="31.5">
      <c r="A146" s="146">
        <v>142</v>
      </c>
      <c r="B146" s="97">
        <v>1539</v>
      </c>
      <c r="C146" s="150">
        <v>60802669</v>
      </c>
      <c r="D146" s="5" t="str">
        <f>IF(COUNTBLANK(C146)=1,"",VLOOKUP(C146,'ORG-organizace kraje (2)'!$B$3:$C$315,2,0))</f>
        <v>Základní škola, Bruntál, Rýmařovská 15, příspěvková organizace</v>
      </c>
      <c r="E146" s="216" t="s">
        <v>729</v>
      </c>
      <c r="F146" s="151" t="s">
        <v>730</v>
      </c>
      <c r="G146" s="152">
        <v>26</v>
      </c>
    </row>
    <row r="147" spans="1:7" ht="31.5">
      <c r="A147" s="146">
        <v>143</v>
      </c>
      <c r="B147" s="97">
        <v>1540</v>
      </c>
      <c r="C147" s="150">
        <v>60802791</v>
      </c>
      <c r="D147" s="5" t="str">
        <f>IF(COUNTBLANK(C147)=1,"",VLOOKUP(C147,'ORG-organizace kraje (2)'!$B$3:$C$315,2,0))</f>
        <v>Základní škola, Město Albrechtice, Hašlerova 2, příspěvková organizace</v>
      </c>
      <c r="E147" s="212" t="s">
        <v>731</v>
      </c>
      <c r="F147" s="151" t="s">
        <v>732</v>
      </c>
      <c r="G147" s="152">
        <v>12</v>
      </c>
    </row>
    <row r="148" spans="1:7" ht="31.5">
      <c r="A148" s="146">
        <v>144</v>
      </c>
      <c r="B148" s="97">
        <v>1541</v>
      </c>
      <c r="C148" s="150">
        <v>60780509</v>
      </c>
      <c r="D148" s="5" t="str">
        <f>IF(COUNTBLANK(C148)=1,"",VLOOKUP(C148,'ORG-organizace kraje (2)'!$B$3:$C$315,2,0))</f>
        <v>Základní škola, Krnov, Hlubčická 11, příspěvková organizace</v>
      </c>
      <c r="E148" s="212" t="s">
        <v>733</v>
      </c>
      <c r="F148" s="151" t="s">
        <v>734</v>
      </c>
      <c r="G148" s="152">
        <v>2</v>
      </c>
    </row>
    <row r="149" spans="1:7" ht="31.5">
      <c r="A149" s="146">
        <v>145</v>
      </c>
      <c r="B149" s="97">
        <v>1543</v>
      </c>
      <c r="C149" s="150">
        <v>60802561</v>
      </c>
      <c r="D149" s="5" t="str">
        <f>IF(COUNTBLANK(C149)=1,"",VLOOKUP(C149,'ORG-organizace kraje (2)'!$B$3:$C$315,2,0))</f>
        <v>Základní škola, Rýmařov, Školní náměstí 1, příspěvková organizace</v>
      </c>
      <c r="E149" s="213" t="s">
        <v>735</v>
      </c>
      <c r="F149" s="151" t="s">
        <v>736</v>
      </c>
      <c r="G149" s="152">
        <v>1</v>
      </c>
    </row>
    <row r="150" spans="1:7" ht="31.5">
      <c r="A150" s="146">
        <v>146</v>
      </c>
      <c r="B150" s="137">
        <v>1544</v>
      </c>
      <c r="C150" s="158" t="s">
        <v>737</v>
      </c>
      <c r="D150" s="5" t="str">
        <f>IF(COUNTBLANK(C150)=1,"",VLOOKUP(C150,'ORG-organizace kraje (2)'!$B$3:$C$315,2,0))</f>
        <v>Základní škola, Frýdek-Místek, Hálkova 927, příspěvková organizace</v>
      </c>
      <c r="E150" s="216" t="s">
        <v>0</v>
      </c>
      <c r="F150" s="153" t="s">
        <v>1</v>
      </c>
      <c r="G150" s="152">
        <v>15</v>
      </c>
    </row>
    <row r="151" spans="1:7" ht="31.5">
      <c r="A151" s="146">
        <v>147</v>
      </c>
      <c r="B151" s="97">
        <v>1601</v>
      </c>
      <c r="C151" s="150" t="s">
        <v>2492</v>
      </c>
      <c r="D151" s="5" t="str">
        <f>IF(COUNTBLANK(C151)=1,"",VLOOKUP(C151,'ORG-organizace kraje (2)'!$B$3:$C$315,2,0))</f>
        <v>Základní umělecká škola, Ostrava - Moravská Ostrava, Sokolská třída 15, příspěvková organizace</v>
      </c>
      <c r="E151" s="212" t="s">
        <v>5</v>
      </c>
      <c r="F151" s="161" t="s">
        <v>6</v>
      </c>
      <c r="G151" s="152">
        <v>186</v>
      </c>
    </row>
    <row r="152" spans="1:7" ht="31.5">
      <c r="A152" s="146">
        <v>148</v>
      </c>
      <c r="B152" s="97">
        <v>1602</v>
      </c>
      <c r="C152" s="150" t="s">
        <v>2494</v>
      </c>
      <c r="D152" s="5" t="str">
        <f>IF(COUNTBLANK(C152)=1,"",VLOOKUP(C152,'ORG-organizace kraje (2)'!$B$3:$C$315,2,0))</f>
        <v>Základní umělecká škola Eduarda Marhuly, Ostrava - Mariánské Hory, Hudební 6, příspěvková organizace</v>
      </c>
      <c r="E152" s="212" t="s">
        <v>7</v>
      </c>
      <c r="F152" s="161" t="s">
        <v>8</v>
      </c>
      <c r="G152" s="152">
        <v>2</v>
      </c>
    </row>
    <row r="153" spans="1:7" ht="31.5">
      <c r="A153" s="146">
        <v>149</v>
      </c>
      <c r="B153" s="97">
        <v>1604</v>
      </c>
      <c r="C153" s="150" t="s">
        <v>2499</v>
      </c>
      <c r="D153" s="5" t="str">
        <f>IF(COUNTBLANK(C153)=1,"",VLOOKUP(C153,'ORG-organizace kraje (2)'!$B$3:$C$315,2,0))</f>
        <v>Základní umělecká škola, Ostrava - Muglinov, U Jezu 4, příspěvková organizace</v>
      </c>
      <c r="E153" s="212" t="s">
        <v>11</v>
      </c>
      <c r="F153" s="161" t="s">
        <v>12</v>
      </c>
      <c r="G153" s="152">
        <v>11</v>
      </c>
    </row>
    <row r="154" spans="1:7" ht="31.5">
      <c r="A154" s="146">
        <v>150</v>
      </c>
      <c r="B154" s="97">
        <v>1605</v>
      </c>
      <c r="C154" s="150" t="s">
        <v>2502</v>
      </c>
      <c r="D154" s="5" t="str">
        <f>IF(COUNTBLANK(C154)=1,"",VLOOKUP(C154,'ORG-organizace kraje (2)'!$B$3:$C$315,2,0))</f>
        <v>Základní umělecká škola Edvarda Runda, Ostrava - Slezská Ostrava, Keltičkova 4, příspěvková organizace</v>
      </c>
      <c r="E154" s="212" t="s">
        <v>13</v>
      </c>
      <c r="F154" s="161" t="s">
        <v>14</v>
      </c>
      <c r="G154" s="152">
        <v>7</v>
      </c>
    </row>
    <row r="155" spans="1:7" ht="31.5">
      <c r="A155" s="146">
        <v>151</v>
      </c>
      <c r="B155" s="97">
        <v>1606</v>
      </c>
      <c r="C155" s="150" t="s">
        <v>2504</v>
      </c>
      <c r="D155" s="5" t="str">
        <f>IF(COUNTBLANK(C155)=1,"",VLOOKUP(C155,'ORG-organizace kraje (2)'!$B$3:$C$315,2,0))</f>
        <v>Základní umělecká škola Viléma Petrželky, Ostrava - Hrabůvka, Edisonova 90, příspěvková organizace</v>
      </c>
      <c r="E155" s="212" t="s">
        <v>15</v>
      </c>
      <c r="F155" s="161" t="s">
        <v>64</v>
      </c>
      <c r="G155" s="152">
        <v>16</v>
      </c>
    </row>
    <row r="156" spans="1:7" ht="31.5">
      <c r="A156" s="146">
        <v>152</v>
      </c>
      <c r="B156" s="97">
        <v>1607</v>
      </c>
      <c r="C156" s="150" t="s">
        <v>2506</v>
      </c>
      <c r="D156" s="5" t="str">
        <f>IF(COUNTBLANK(C156)=1,"",VLOOKUP(C156,'ORG-organizace kraje (2)'!$B$3:$C$315,2,0))</f>
        <v>Základní umělecká škola, Ostrava - Zábřeh, Sologubova 9/A, příspěvková organizace</v>
      </c>
      <c r="E156" s="212" t="s">
        <v>65</v>
      </c>
      <c r="F156" s="161" t="s">
        <v>66</v>
      </c>
      <c r="G156" s="152">
        <v>5</v>
      </c>
    </row>
    <row r="157" spans="1:7" ht="31.5">
      <c r="A157" s="146">
        <v>153</v>
      </c>
      <c r="B157" s="97">
        <v>1608</v>
      </c>
      <c r="C157" s="150" t="s">
        <v>2508</v>
      </c>
      <c r="D157" s="5" t="str">
        <f>IF(COUNTBLANK(C157)=1,"",VLOOKUP(C157,'ORG-organizace kraje (2)'!$B$3:$C$315,2,0))</f>
        <v>Základní umělecká škola dr. Leoše Janáčka, Ostrava - Vítkovice, příspěvková organizace</v>
      </c>
      <c r="E157" s="212" t="s">
        <v>67</v>
      </c>
      <c r="F157" s="161" t="s">
        <v>68</v>
      </c>
      <c r="G157" s="152">
        <v>6</v>
      </c>
    </row>
    <row r="158" spans="1:7" ht="31.5">
      <c r="A158" s="146">
        <v>154</v>
      </c>
      <c r="B158" s="97">
        <v>1609</v>
      </c>
      <c r="C158" s="150" t="s">
        <v>2510</v>
      </c>
      <c r="D158" s="5" t="str">
        <f>IF(COUNTBLANK(C158)=1,"",VLOOKUP(C158,'ORG-organizace kraje (2)'!$B$3:$C$315,2,0))</f>
        <v>Základní umělecká škola, Ostrava - Poruba, J. Valčíka 4413, příspěvková organizace</v>
      </c>
      <c r="E158" s="212" t="s">
        <v>1193</v>
      </c>
      <c r="F158" s="161" t="s">
        <v>1194</v>
      </c>
      <c r="G158" s="152">
        <v>180</v>
      </c>
    </row>
    <row r="159" spans="1:7" ht="31.5">
      <c r="A159" s="146">
        <v>155</v>
      </c>
      <c r="B159" s="97">
        <v>1611</v>
      </c>
      <c r="C159" s="150" t="s">
        <v>2515</v>
      </c>
      <c r="D159" s="5" t="str">
        <f>IF(COUNTBLANK(C159)=1,"",VLOOKUP(C159,'ORG-organizace kraje (2)'!$B$3:$C$315,2,0))</f>
        <v>Základní umělecká škola, Bohumín - Nový Bohumín, Žižkova 620, příspěvková organizace</v>
      </c>
      <c r="E159" s="212" t="s">
        <v>1197</v>
      </c>
      <c r="F159" s="161" t="s">
        <v>1198</v>
      </c>
      <c r="G159" s="152">
        <v>3</v>
      </c>
    </row>
    <row r="160" spans="1:7" ht="31.5">
      <c r="A160" s="146">
        <v>156</v>
      </c>
      <c r="B160" s="97">
        <v>1612</v>
      </c>
      <c r="C160" s="150" t="s">
        <v>2518</v>
      </c>
      <c r="D160" s="5" t="str">
        <f>IF(COUNTBLANK(C160)=1,"",VLOOKUP(C160,'ORG-organizace kraje (2)'!$B$3:$C$315,2,0))</f>
        <v>Základní umělecká škola Pavla Kalety, Český Těšín, příspěvková organizace</v>
      </c>
      <c r="E160" s="212" t="s">
        <v>1199</v>
      </c>
      <c r="F160" s="161" t="s">
        <v>495</v>
      </c>
      <c r="G160" s="152">
        <v>18</v>
      </c>
    </row>
    <row r="161" spans="1:7" ht="31.5">
      <c r="A161" s="146">
        <v>157</v>
      </c>
      <c r="B161" s="97">
        <v>1613</v>
      </c>
      <c r="C161" s="150" t="s">
        <v>2520</v>
      </c>
      <c r="D161" s="5" t="str">
        <f>IF(COUNTBLANK(C161)=1,"",VLOOKUP(C161,'ORG-organizace kraje (2)'!$B$3:$C$315,2,0))</f>
        <v>Základní umělecká škola Bohuslava Martinů, Havířov - Město, Na Schodech 1, příspěvková organizace</v>
      </c>
      <c r="E161" s="212" t="s">
        <v>496</v>
      </c>
      <c r="F161" s="161" t="s">
        <v>497</v>
      </c>
      <c r="G161" s="152">
        <v>5</v>
      </c>
    </row>
    <row r="162" spans="1:7" ht="31.5">
      <c r="A162" s="146">
        <v>158</v>
      </c>
      <c r="B162" s="97">
        <v>1614</v>
      </c>
      <c r="C162" s="150" t="s">
        <v>2522</v>
      </c>
      <c r="D162" s="5" t="str">
        <f>IF(COUNTBLANK(C162)=1,"",VLOOKUP(C162,'ORG-organizace kraje (2)'!$B$3:$C$315,2,0))</f>
        <v>Základní umělecká škola Leoše Janáčka, Havířov, příspěvková organizace</v>
      </c>
      <c r="E162" s="212" t="s">
        <v>498</v>
      </c>
      <c r="F162" s="161" t="s">
        <v>499</v>
      </c>
      <c r="G162" s="152">
        <v>129</v>
      </c>
    </row>
    <row r="163" spans="1:7" ht="31.5">
      <c r="A163" s="146">
        <v>159</v>
      </c>
      <c r="B163" s="97">
        <v>1616</v>
      </c>
      <c r="C163" s="150">
        <v>62331680</v>
      </c>
      <c r="D163" s="5" t="str">
        <f>IF(COUNTBLANK(C163)=1,"",VLOOKUP(C163,'ORG-organizace kraje (2)'!$B$3:$C$315,2,0))</f>
        <v>Základní umělecká škola J. R. Míši, Orlová-Poruba, Slezská 1100, příspěvková organizace</v>
      </c>
      <c r="E163" s="212" t="s">
        <v>502</v>
      </c>
      <c r="F163" s="161" t="s">
        <v>503</v>
      </c>
      <c r="G163" s="152">
        <v>39</v>
      </c>
    </row>
    <row r="164" spans="1:7" ht="31.5">
      <c r="A164" s="146">
        <v>160</v>
      </c>
      <c r="B164" s="97">
        <v>1618</v>
      </c>
      <c r="C164" s="150">
        <v>62331698</v>
      </c>
      <c r="D164" s="5" t="str">
        <f>IF(COUNTBLANK(C164)=1,"",VLOOKUP(C164,'ORG-organizace kraje (2)'!$B$3:$C$315,2,0))</f>
        <v>Základní umělecká škola, Rychvald, Orlovská 495, příspěvková organizace</v>
      </c>
      <c r="E164" s="212" t="s">
        <v>506</v>
      </c>
      <c r="F164" s="161" t="s">
        <v>507</v>
      </c>
      <c r="G164" s="152">
        <v>9</v>
      </c>
    </row>
    <row r="165" spans="1:7" ht="31.5">
      <c r="A165" s="146">
        <v>161</v>
      </c>
      <c r="B165" s="97">
        <v>1621</v>
      </c>
      <c r="C165" s="150">
        <v>62330365</v>
      </c>
      <c r="D165" s="5" t="str">
        <f>IF(COUNTBLANK(C165)=1,"",VLOOKUP(C165,'ORG-organizace kraje (2)'!$B$3:$C$315,2,0))</f>
        <v>Základní umělecká škola, Fulnek, Kostelní 110, příspěvková organizace</v>
      </c>
      <c r="E165" s="212" t="s">
        <v>512</v>
      </c>
      <c r="F165" s="161" t="s">
        <v>513</v>
      </c>
      <c r="G165" s="152">
        <v>23</v>
      </c>
    </row>
    <row r="166" spans="1:7" ht="31.5">
      <c r="A166" s="146">
        <v>162</v>
      </c>
      <c r="B166" s="97">
        <v>1622</v>
      </c>
      <c r="C166" s="150">
        <v>62330420</v>
      </c>
      <c r="D166" s="5" t="str">
        <f>IF(COUNTBLANK(C166)=1,"",VLOOKUP(C166,'ORG-organizace kraje (2)'!$B$3:$C$315,2,0))</f>
        <v>Základní umělecká škola, Klimkovice, Lidická 5, příspěvková organizace</v>
      </c>
      <c r="E166" s="212" t="s">
        <v>514</v>
      </c>
      <c r="F166" s="161" t="s">
        <v>515</v>
      </c>
      <c r="G166" s="152">
        <v>6</v>
      </c>
    </row>
    <row r="167" spans="1:7" ht="31.5">
      <c r="A167" s="146">
        <v>163</v>
      </c>
      <c r="B167" s="97">
        <v>1624</v>
      </c>
      <c r="C167" s="150">
        <v>62330292</v>
      </c>
      <c r="D167" s="5" t="str">
        <f>IF(COUNTBLANK(C167)=1,"",VLOOKUP(C167,'ORG-organizace kraje (2)'!$B$3:$C$315,2,0))</f>
        <v>Základní umělecká škola, Nový Jičín, Derkova 1, příspěvková organizace</v>
      </c>
      <c r="E167" s="212" t="s">
        <v>1242</v>
      </c>
      <c r="F167" s="161" t="s">
        <v>1243</v>
      </c>
      <c r="G167" s="152">
        <v>4</v>
      </c>
    </row>
    <row r="168" spans="1:7" ht="31.5">
      <c r="A168" s="146">
        <v>164</v>
      </c>
      <c r="B168" s="97">
        <v>1628</v>
      </c>
      <c r="C168" s="150">
        <v>47813539</v>
      </c>
      <c r="D168" s="5" t="str">
        <f>IF(COUNTBLANK(C168)=1,"",VLOOKUP(C168,'ORG-organizace kraje (2)'!$B$3:$C$315,2,0))</f>
        <v>Základní umělecká škola, Háj ve Slezsku, Nádražní 11, příspěvková organizace</v>
      </c>
      <c r="E168" s="212" t="s">
        <v>1250</v>
      </c>
      <c r="F168" s="161" t="s">
        <v>1251</v>
      </c>
      <c r="G168" s="157">
        <v>9</v>
      </c>
    </row>
    <row r="169" spans="1:7" ht="31.5">
      <c r="A169" s="146">
        <v>165</v>
      </c>
      <c r="B169" s="97">
        <v>1631</v>
      </c>
      <c r="C169" s="150">
        <v>47813521</v>
      </c>
      <c r="D169" s="5" t="str">
        <f>IF(COUNTBLANK(C169)=1,"",VLOOKUP(C169,'ORG-organizace kraje (2)'!$B$3:$C$315,2,0))</f>
        <v>Základní umělecká škola Václava Kálika, Opava, Nádražní okruh 11, příspěvková organizace</v>
      </c>
      <c r="E169" s="212" t="s">
        <v>1257</v>
      </c>
      <c r="F169" s="161" t="s">
        <v>1258</v>
      </c>
      <c r="G169" s="157">
        <v>1</v>
      </c>
    </row>
    <row r="170" spans="1:7" ht="31.5">
      <c r="A170" s="146">
        <v>166</v>
      </c>
      <c r="B170" s="97">
        <v>1633</v>
      </c>
      <c r="C170" s="150">
        <v>47813598</v>
      </c>
      <c r="D170" s="5" t="str">
        <f>IF(COUNTBLANK(C170)=1,"",VLOOKUP(C170,'ORG-organizace kraje (2)'!$B$3:$C$315,2,0))</f>
        <v>Základní umělecká škola, Vítkov, Lidická 639, příspěvková organizace</v>
      </c>
      <c r="E170" s="212" t="s">
        <v>1261</v>
      </c>
      <c r="F170" s="161" t="s">
        <v>1262</v>
      </c>
      <c r="G170" s="157">
        <v>5</v>
      </c>
    </row>
    <row r="171" spans="1:7" ht="31.5">
      <c r="A171" s="146">
        <v>167</v>
      </c>
      <c r="B171" s="97">
        <v>1634</v>
      </c>
      <c r="C171" s="150">
        <v>64120422</v>
      </c>
      <c r="D171" s="5" t="str">
        <f>IF(COUNTBLANK(C171)=1,"",VLOOKUP(C171,'ORG-organizace kraje (2)'!$B$3:$C$315,2,0))</f>
        <v>Základní umělecká škola, Brušperk 261, příspěvková organizace</v>
      </c>
      <c r="E171" s="212" t="s">
        <v>1263</v>
      </c>
      <c r="F171" s="161" t="s">
        <v>1264</v>
      </c>
      <c r="G171" s="157">
        <v>4</v>
      </c>
    </row>
    <row r="172" spans="1:7" ht="31.5">
      <c r="A172" s="146">
        <v>168</v>
      </c>
      <c r="B172" s="97">
        <v>1635</v>
      </c>
      <c r="C172" s="150">
        <v>64120384</v>
      </c>
      <c r="D172" s="5" t="str">
        <f>IF(COUNTBLANK(C172)=1,"",VLOOKUP(C172,'ORG-organizace kraje (2)'!$B$3:$C$315,2,0))</f>
        <v>Základní umělecká škola Leoše Janáčka, Frýdlant nad Ostravicí, příspěvková organizace</v>
      </c>
      <c r="E172" s="212" t="s">
        <v>1265</v>
      </c>
      <c r="F172" s="161" t="s">
        <v>1266</v>
      </c>
      <c r="G172" s="152">
        <v>49</v>
      </c>
    </row>
    <row r="173" spans="1:7" ht="31.5">
      <c r="A173" s="146">
        <v>169</v>
      </c>
      <c r="B173" s="97">
        <v>1641</v>
      </c>
      <c r="C173" s="150">
        <v>60780487</v>
      </c>
      <c r="D173" s="5" t="str">
        <f>IF(COUNTBLANK(C173)=1,"",VLOOKUP(C173,'ORG-organizace kraje (2)'!$B$3:$C$315,2,0))</f>
        <v>Základní umělecká škola, Město Abrechtice, Tyršova 1, příspěvková organizace</v>
      </c>
      <c r="E173" s="212" t="s">
        <v>1275</v>
      </c>
      <c r="F173" s="161" t="s">
        <v>1276</v>
      </c>
      <c r="G173" s="152">
        <v>7</v>
      </c>
    </row>
    <row r="174" spans="1:7" ht="31.5">
      <c r="A174" s="146">
        <v>170</v>
      </c>
      <c r="B174" s="97">
        <v>1708</v>
      </c>
      <c r="C174" s="156" t="s">
        <v>179</v>
      </c>
      <c r="D174" s="5" t="str">
        <f>IF(COUNTBLANK(C174)=1,"",VLOOKUP(C174,'ORG-organizace kraje (2)'!$B$3:$C$315,2,0))</f>
        <v> Středisko volného času JUVENTUS, Karviná, příspěvková organizace</v>
      </c>
      <c r="E174" s="212" t="s">
        <v>180</v>
      </c>
      <c r="F174" s="161" t="s">
        <v>181</v>
      </c>
      <c r="G174" s="152">
        <f>33+113+13</f>
        <v>159</v>
      </c>
    </row>
    <row r="175" spans="1:7" ht="31.5">
      <c r="A175" s="146">
        <v>171</v>
      </c>
      <c r="B175" s="133">
        <v>1721</v>
      </c>
      <c r="C175" s="156" t="s">
        <v>194</v>
      </c>
      <c r="D175" s="5" t="str">
        <f>IF(COUNTBLANK(C175)=1,"",VLOOKUP(C175,'ORG-organizace kraje (2)'!$B$3:$C$315,2,0))</f>
        <v>Středisko volného času, Opava, příspěvková organizace</v>
      </c>
      <c r="E175" s="217" t="s">
        <v>195</v>
      </c>
      <c r="F175" s="151" t="s">
        <v>196</v>
      </c>
      <c r="G175" s="152">
        <v>5</v>
      </c>
    </row>
    <row r="176" spans="1:7" ht="31.5">
      <c r="A176" s="146">
        <v>172</v>
      </c>
      <c r="B176" s="97">
        <v>1722</v>
      </c>
      <c r="C176" s="156" t="s">
        <v>132</v>
      </c>
      <c r="D176" s="5" t="str">
        <f>IF(COUNTBLANK(C176)=1,"",VLOOKUP(C176,'ORG-organizace kraje (2)'!$B$3:$C$315,2,0))</f>
        <v>Dům dětí a mládeže,Vítkov, Bezručova 585, příspěvková organizace</v>
      </c>
      <c r="E176" s="212" t="s">
        <v>133</v>
      </c>
      <c r="F176" s="161" t="s">
        <v>134</v>
      </c>
      <c r="G176" s="152">
        <v>8</v>
      </c>
    </row>
    <row r="177" spans="1:7" ht="31.5">
      <c r="A177" s="146">
        <v>173</v>
      </c>
      <c r="B177" s="97">
        <v>1806</v>
      </c>
      <c r="C177" s="150" t="s">
        <v>207</v>
      </c>
      <c r="D177" s="5" t="str">
        <f>IF(COUNTBLANK(C177)=1,"",VLOOKUP(C177,'ORG-organizace kraje (2)'!$B$3:$C$315,2,0))</f>
        <v>Domov mládeže a Školní jídelna-výdejna, Ostrava-Hrabůvka, Krakovská 1095, příspěvková organizace</v>
      </c>
      <c r="E177" s="212" t="s">
        <v>208</v>
      </c>
      <c r="F177" s="161" t="s">
        <v>209</v>
      </c>
      <c r="G177" s="152">
        <v>23</v>
      </c>
    </row>
    <row r="178" spans="1:7" ht="31.5">
      <c r="A178" s="146">
        <v>174</v>
      </c>
      <c r="B178" s="97">
        <v>1810</v>
      </c>
      <c r="C178" s="150" t="s">
        <v>212</v>
      </c>
      <c r="D178" s="5" t="str">
        <f>IF(COUNTBLANK(C178)=1,"",VLOOKUP(C178,'ORG-organizace kraje (2)'!$B$3:$C$315,2,0))</f>
        <v>Jazyková škola s právem státní jazykové zkoušky, Ostrava, Na Jízdárně 4, příspěvková organizace</v>
      </c>
      <c r="E178" s="212" t="s">
        <v>213</v>
      </c>
      <c r="F178" s="161" t="s">
        <v>214</v>
      </c>
      <c r="G178" s="152">
        <v>41</v>
      </c>
    </row>
    <row r="179" spans="1:7" ht="31.5">
      <c r="A179" s="146">
        <v>175</v>
      </c>
      <c r="B179" s="97">
        <v>1817</v>
      </c>
      <c r="C179" s="150">
        <v>62330381</v>
      </c>
      <c r="D179" s="5" t="str">
        <f>IF(COUNTBLANK(C179)=1,"",VLOOKUP(C179,'ORG-organizace kraje (2)'!$B$3:$C$315,2,0))</f>
        <v>Pedagogicko-psychologická poradna, Nový Jičín, příspěvková organizace</v>
      </c>
      <c r="E179" s="212" t="s">
        <v>217</v>
      </c>
      <c r="F179" s="151" t="s">
        <v>218</v>
      </c>
      <c r="G179" s="152">
        <v>1</v>
      </c>
    </row>
    <row r="180" spans="1:7" ht="47.25">
      <c r="A180" s="146">
        <v>176</v>
      </c>
      <c r="B180" s="97">
        <v>1818</v>
      </c>
      <c r="C180" s="156" t="s">
        <v>2082</v>
      </c>
      <c r="D180" s="5" t="str">
        <f>IF(COUNTBLANK(C180)=1,"",VLOOKUP(C180,'ORG-organizace kraje (2)'!$B$3:$C$315,2,0))</f>
        <v>Krajské zařízení pro další vzdělávání pedagogických pracovníků a informační centrum, Nový Jičín, příspěvková organizace</v>
      </c>
      <c r="E180" s="212" t="s">
        <v>478</v>
      </c>
      <c r="F180" s="161" t="s">
        <v>479</v>
      </c>
      <c r="G180" s="152">
        <v>96</v>
      </c>
    </row>
    <row r="181" spans="1:7" ht="15.75">
      <c r="A181" s="146">
        <v>177</v>
      </c>
      <c r="B181" s="97">
        <v>1819</v>
      </c>
      <c r="C181" s="150" t="s">
        <v>480</v>
      </c>
      <c r="D181" s="5" t="str">
        <f>IF(COUNTBLANK(C181)=1,"",VLOOKUP(C181,'ORG-organizace kraje (2)'!$B$3:$C$315,2,0))</f>
        <v>Školní statek, Opava, příspěvková organizace</v>
      </c>
      <c r="E181" s="212" t="s">
        <v>481</v>
      </c>
      <c r="F181" s="153" t="s">
        <v>482</v>
      </c>
      <c r="G181" s="152">
        <v>10</v>
      </c>
    </row>
    <row r="182" spans="1:7" ht="31.5">
      <c r="A182" s="146">
        <v>178</v>
      </c>
      <c r="B182" s="97">
        <v>1823</v>
      </c>
      <c r="C182" s="150" t="s">
        <v>2086</v>
      </c>
      <c r="D182" s="5" t="str">
        <f>IF(COUNTBLANK(C182)=1,"",VLOOKUP(C182,'ORG-organizace kraje (2)'!$B$3:$C$315,2,0))</f>
        <v>Zařízení školního stravování Matiční dům Opava,Rybí trh 7-8,příspěvková organizace</v>
      </c>
      <c r="E182" s="213" t="s">
        <v>486</v>
      </c>
      <c r="F182" s="161" t="s">
        <v>826</v>
      </c>
      <c r="G182" s="152">
        <v>1</v>
      </c>
    </row>
    <row r="183" spans="1:7" ht="31.5">
      <c r="A183" s="146">
        <v>179</v>
      </c>
      <c r="B183" s="97">
        <v>1826</v>
      </c>
      <c r="C183" s="150">
        <v>60045922</v>
      </c>
      <c r="D183" s="5" t="str">
        <f>IF(COUNTBLANK(C183)=1,"",VLOOKUP(C183,'ORG-organizace kraje (2)'!$B$3:$C$315,2,0))</f>
        <v>Pedagogicko-psychologická poradna, Frýdek-Místek, příspěvková organizace</v>
      </c>
      <c r="E183" s="212" t="s">
        <v>830</v>
      </c>
      <c r="F183" s="151" t="s">
        <v>831</v>
      </c>
      <c r="G183" s="152">
        <v>14</v>
      </c>
    </row>
    <row r="184" spans="1:7" ht="31.5">
      <c r="A184" s="146">
        <v>180</v>
      </c>
      <c r="B184" s="97">
        <v>1901</v>
      </c>
      <c r="C184" s="158">
        <v>61989321</v>
      </c>
      <c r="D184" s="5" t="str">
        <f>IF(COUNTBLANK(C184)=1,"",VLOOKUP(C184,'ORG-organizace kraje (2)'!$B$3:$C$315,2,0))</f>
        <v>Dětský domov a Školní jídelna, Ostrava-Slezská Ostrava, Bukovanského 25, příspěvková organizace </v>
      </c>
      <c r="E184" s="212" t="s">
        <v>833</v>
      </c>
      <c r="F184" s="153" t="s">
        <v>834</v>
      </c>
      <c r="G184" s="152">
        <v>18</v>
      </c>
    </row>
    <row r="185" spans="1:7" ht="31.5">
      <c r="A185" s="146">
        <v>181</v>
      </c>
      <c r="B185" s="97">
        <v>1902</v>
      </c>
      <c r="C185" s="158">
        <v>61989339</v>
      </c>
      <c r="D185" s="5" t="str">
        <f>IF(COUNTBLANK(C185)=1,"",VLOOKUP(C185,'ORG-organizace kraje (2)'!$B$3:$C$315,2,0))</f>
        <v>Dětský domov a Školní jídelna, Ostrava-Hrabová, Reymontova 2a, příspěvková organizace</v>
      </c>
      <c r="E185" s="217" t="s">
        <v>835</v>
      </c>
      <c r="F185" s="153" t="s">
        <v>836</v>
      </c>
      <c r="G185" s="152">
        <v>17</v>
      </c>
    </row>
    <row r="186" spans="1:7" ht="31.5">
      <c r="A186" s="146">
        <v>182</v>
      </c>
      <c r="B186" s="97">
        <v>1903</v>
      </c>
      <c r="C186" s="158">
        <v>48004774</v>
      </c>
      <c r="D186" s="5" t="str">
        <f>IF(COUNTBLANK(C186)=1,"",VLOOKUP(C186,'ORG-organizace kraje (2)'!$B$3:$C$315,2,0))</f>
        <v>Dětský domov a Školní jídelna, Havířov-Podlesí, Čelakovského 1, příspěvková organizace</v>
      </c>
      <c r="E186" s="212" t="s">
        <v>837</v>
      </c>
      <c r="F186" s="153" t="s">
        <v>838</v>
      </c>
      <c r="G186" s="152">
        <v>11</v>
      </c>
    </row>
    <row r="187" spans="1:7" ht="31.5">
      <c r="A187" s="146">
        <v>183</v>
      </c>
      <c r="B187" s="97">
        <v>1904</v>
      </c>
      <c r="C187" s="158">
        <v>48004898</v>
      </c>
      <c r="D187" s="5" t="str">
        <f>IF(COUNTBLANK(C187)=1,"",VLOOKUP(C187,'ORG-organizace kraje (2)'!$B$3:$C$315,2,0))</f>
        <v>Dětský domov "SRDCE" a Školní jídelna, Karviná-Fryštát,Vydmuchov 10, příspěvková organizace </v>
      </c>
      <c r="E187" s="212" t="s">
        <v>839</v>
      </c>
      <c r="F187" s="153" t="s">
        <v>840</v>
      </c>
      <c r="G187" s="152">
        <v>111</v>
      </c>
    </row>
    <row r="188" spans="1:7" ht="31.5">
      <c r="A188" s="146">
        <v>184</v>
      </c>
      <c r="B188" s="97">
        <v>1905</v>
      </c>
      <c r="C188" s="158">
        <v>47658061</v>
      </c>
      <c r="D188" s="5" t="str">
        <f>IF(COUNTBLANK(C188)=1,"",VLOOKUP(C188,'ORG-organizace kraje (2)'!$B$3:$C$315,2,0))</f>
        <v>Dětský domov a Školní jídelna, N.Jičín, Revoluční 56, příspěvková organizace</v>
      </c>
      <c r="E188" s="212" t="s">
        <v>841</v>
      </c>
      <c r="F188" s="153" t="s">
        <v>842</v>
      </c>
      <c r="G188" s="152">
        <v>15</v>
      </c>
    </row>
    <row r="189" spans="1:7" ht="31.5">
      <c r="A189" s="146">
        <v>185</v>
      </c>
      <c r="B189" s="97">
        <v>1906</v>
      </c>
      <c r="C189" s="158">
        <v>47998296</v>
      </c>
      <c r="D189" s="5" t="str">
        <f>IF(COUNTBLANK(C189)=1,"",VLOOKUP(C189,'ORG-organizace kraje (2)'!$B$3:$C$315,2,0))</f>
        <v>Dětský domov a Školní jídelna, Příbor, Masarykova 607, příspěvková organizace</v>
      </c>
      <c r="E189" s="212" t="s">
        <v>843</v>
      </c>
      <c r="F189" s="153" t="s">
        <v>844</v>
      </c>
      <c r="G189" s="152">
        <v>22</v>
      </c>
    </row>
    <row r="190" spans="1:7" ht="31.5">
      <c r="A190" s="146">
        <v>186</v>
      </c>
      <c r="B190" s="97">
        <v>1907</v>
      </c>
      <c r="C190" s="158">
        <v>47813466</v>
      </c>
      <c r="D190" s="5" t="str">
        <f>IF(COUNTBLANK(C190)=1,"",VLOOKUP(C190,'ORG-organizace kraje (2)'!$B$3:$C$315,2,0))</f>
        <v>Dětský domov a Školní jídelna, Budišov nad Budišovkou,ČSA 718, příspěvková organizace</v>
      </c>
      <c r="E190" s="212" t="s">
        <v>845</v>
      </c>
      <c r="F190" s="153" t="s">
        <v>846</v>
      </c>
      <c r="G190" s="152">
        <v>43</v>
      </c>
    </row>
    <row r="191" spans="1:7" ht="31.5">
      <c r="A191" s="146">
        <v>187</v>
      </c>
      <c r="B191" s="97">
        <v>1908</v>
      </c>
      <c r="C191" s="158">
        <v>47811927</v>
      </c>
      <c r="D191" s="5" t="str">
        <f>IF(COUNTBLANK(C191)=1,"",VLOOKUP(C191,'ORG-organizace kraje (2)'!$B$3:$C$315,2,0))</f>
        <v>Dětský domov a Školní jídelna, Melč 4, příspěvková organizace</v>
      </c>
      <c r="E191" s="212" t="s">
        <v>847</v>
      </c>
      <c r="F191" s="153" t="s">
        <v>848</v>
      </c>
      <c r="G191" s="152">
        <v>48</v>
      </c>
    </row>
    <row r="192" spans="1:7" ht="31.5">
      <c r="A192" s="146">
        <v>188</v>
      </c>
      <c r="B192" s="97">
        <v>1909</v>
      </c>
      <c r="C192" s="158">
        <v>47811919</v>
      </c>
      <c r="D192" s="5" t="str">
        <f>IF(COUNTBLANK(C192)=1,"",VLOOKUP(C192,'ORG-organizace kraje (2)'!$B$3:$C$315,2,0))</f>
        <v>Dětský domov a Školní jídelna, Opava, Rybí trh 14, příspěvková organizace</v>
      </c>
      <c r="E192" s="212" t="s">
        <v>849</v>
      </c>
      <c r="F192" s="153" t="s">
        <v>850</v>
      </c>
      <c r="G192" s="152">
        <v>24</v>
      </c>
    </row>
    <row r="193" spans="1:7" ht="31.5">
      <c r="A193" s="146">
        <v>189</v>
      </c>
      <c r="B193" s="97">
        <v>1910</v>
      </c>
      <c r="C193" s="158">
        <v>60043652</v>
      </c>
      <c r="D193" s="5" t="str">
        <f>IF(COUNTBLANK(C193)=1,"",VLOOKUP(C193,'ORG-organizace kraje (2)'!$B$3:$C$315,2,0))</f>
        <v>Dětský domov a Školní jídelna, Frýdek-Místek, Na Hrázi 2126, příspěvková organizace</v>
      </c>
      <c r="E193" s="212" t="s">
        <v>851</v>
      </c>
      <c r="F193" s="153" t="s">
        <v>852</v>
      </c>
      <c r="G193" s="152">
        <v>166</v>
      </c>
    </row>
    <row r="194" spans="1:7" ht="31.5">
      <c r="A194" s="146">
        <v>190</v>
      </c>
      <c r="B194" s="97">
        <v>1911</v>
      </c>
      <c r="C194" s="158">
        <v>68334222</v>
      </c>
      <c r="D194" s="5" t="str">
        <f>IF(COUNTBLANK(C194)=1,"",VLOOKUP(C194,'ORG-organizace kraje (2)'!$B$3:$C$315,2,0))</f>
        <v>Dětský domov a Školní jídelna, Frýdek-Místek, Bruzovská 328, příspěvková organizace</v>
      </c>
      <c r="E194" s="212" t="s">
        <v>853</v>
      </c>
      <c r="F194" s="153" t="s">
        <v>854</v>
      </c>
      <c r="G194" s="152">
        <v>11</v>
      </c>
    </row>
    <row r="195" spans="1:7" ht="31.5">
      <c r="A195" s="146">
        <v>191</v>
      </c>
      <c r="B195" s="97">
        <v>1912</v>
      </c>
      <c r="C195" s="158">
        <v>60043661</v>
      </c>
      <c r="D195" s="5" t="str">
        <f>IF(COUNTBLANK(C195)=1,"",VLOOKUP(C195,'ORG-organizace kraje (2)'!$B$3:$C$315,2,0))</f>
        <v>Dětský domov a Školní jídelna, Čeladná 87, příspěvková organizace</v>
      </c>
      <c r="E195" s="212" t="s">
        <v>855</v>
      </c>
      <c r="F195" s="153" t="s">
        <v>856</v>
      </c>
      <c r="G195" s="152">
        <v>31</v>
      </c>
    </row>
    <row r="196" spans="1:7" ht="31.5">
      <c r="A196" s="146">
        <v>192</v>
      </c>
      <c r="B196" s="97">
        <v>1913</v>
      </c>
      <c r="C196" s="158">
        <v>60802464</v>
      </c>
      <c r="D196" s="5" t="str">
        <f>IF(COUNTBLANK(C196)=1,"",VLOOKUP(C196,'ORG-organizace kraje (2)'!$B$3:$C$315,2,0))</f>
        <v>Dětský domov a Školní jídelna, Horní Benešov, Svobody 428, příspěvková organizace</v>
      </c>
      <c r="E196" s="212" t="s">
        <v>857</v>
      </c>
      <c r="F196" s="153" t="s">
        <v>858</v>
      </c>
      <c r="G196" s="152">
        <v>8</v>
      </c>
    </row>
    <row r="197" spans="1:7" ht="31.5">
      <c r="A197" s="146">
        <v>193</v>
      </c>
      <c r="B197" s="97">
        <v>1914</v>
      </c>
      <c r="C197" s="158" t="s">
        <v>859</v>
      </c>
      <c r="D197" s="5" t="str">
        <f>IF(COUNTBLANK(C197)=1,"",VLOOKUP(C197,'ORG-organizace kraje (2)'!$B$3:$C$315,2,0))</f>
        <v>Dětský domov a Školní jídelna, Lichnov 253, příspěvková organizace</v>
      </c>
      <c r="E197" s="217" t="s">
        <v>860</v>
      </c>
      <c r="F197" s="153" t="s">
        <v>861</v>
      </c>
      <c r="G197" s="152">
        <v>16</v>
      </c>
    </row>
    <row r="198" spans="1:7" ht="31.5">
      <c r="A198" s="146">
        <v>194</v>
      </c>
      <c r="B198" s="97">
        <v>1915</v>
      </c>
      <c r="C198" s="158">
        <v>60802472</v>
      </c>
      <c r="D198" s="5" t="str">
        <f>IF(COUNTBLANK(C198)=1,"",VLOOKUP(C198,'ORG-organizace kraje (2)'!$B$3:$C$315,2,0))</f>
        <v>Dětský domov a Školní jídelna, Milotice nad Opavou 27, příspěvková organizace</v>
      </c>
      <c r="E198" s="212" t="s">
        <v>862</v>
      </c>
      <c r="F198" s="153" t="s">
        <v>863</v>
      </c>
      <c r="G198" s="152">
        <v>2</v>
      </c>
    </row>
    <row r="199" spans="1:7" ht="16.5" customHeight="1">
      <c r="A199" s="146"/>
      <c r="B199" s="97"/>
      <c r="C199" s="74"/>
      <c r="D199" s="74"/>
      <c r="E199" s="212"/>
      <c r="F199" s="161"/>
      <c r="G199" s="152">
        <f>SUM(G5:G198)</f>
        <v>21122</v>
      </c>
    </row>
    <row r="200" spans="1:7" s="164" customFormat="1" ht="15.75">
      <c r="A200" s="75"/>
      <c r="B200" s="84"/>
      <c r="E200" s="218"/>
      <c r="G200" s="144"/>
    </row>
  </sheetData>
  <printOptions/>
  <pageMargins left="0.75" right="0.75" top="1" bottom="1" header="0.4921259845" footer="0.4921259845"/>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H17"/>
  <sheetViews>
    <sheetView workbookViewId="0" topLeftCell="A1">
      <selection activeCell="H5" sqref="H5"/>
    </sheetView>
  </sheetViews>
  <sheetFormatPr defaultColWidth="9.00390625" defaultRowHeight="12.75"/>
  <cols>
    <col min="1" max="1" width="27.625" style="321" customWidth="1"/>
    <col min="2" max="8" width="15.625" style="321" customWidth="1"/>
    <col min="9" max="16384" width="10.25390625" style="321" customWidth="1"/>
  </cols>
  <sheetData>
    <row r="1" spans="1:6" ht="15.75">
      <c r="A1" s="408" t="s">
        <v>221</v>
      </c>
      <c r="B1" s="408"/>
      <c r="C1" s="408"/>
      <c r="D1" s="408"/>
      <c r="E1" s="408"/>
      <c r="F1" s="408"/>
    </row>
    <row r="2" spans="1:8" ht="22.5" customHeight="1">
      <c r="A2" s="322"/>
      <c r="B2" s="323">
        <v>2001</v>
      </c>
      <c r="C2" s="323">
        <v>2002</v>
      </c>
      <c r="D2" s="323">
        <v>2003</v>
      </c>
      <c r="E2" s="323">
        <v>2004</v>
      </c>
      <c r="F2" s="323">
        <v>2005</v>
      </c>
      <c r="G2" s="323">
        <v>2006</v>
      </c>
      <c r="H2" s="323">
        <v>2007</v>
      </c>
    </row>
    <row r="3" spans="1:8" ht="22.5" customHeight="1">
      <c r="A3" s="324" t="s">
        <v>2242</v>
      </c>
      <c r="B3" s="325">
        <v>84275</v>
      </c>
      <c r="C3" s="326">
        <v>3960026</v>
      </c>
      <c r="D3" s="326">
        <v>5976481</v>
      </c>
      <c r="E3" s="326">
        <v>2622083</v>
      </c>
      <c r="F3" s="326">
        <v>2804755</v>
      </c>
      <c r="G3" s="326">
        <v>3835304</v>
      </c>
      <c r="H3" s="326">
        <v>3597607</v>
      </c>
    </row>
    <row r="4" spans="1:8" ht="22.5" customHeight="1">
      <c r="A4" s="324" t="s">
        <v>2243</v>
      </c>
      <c r="B4" s="325">
        <v>0</v>
      </c>
      <c r="C4" s="326">
        <v>39350</v>
      </c>
      <c r="D4" s="326">
        <v>101795</v>
      </c>
      <c r="E4" s="326">
        <v>290702</v>
      </c>
      <c r="F4" s="326">
        <v>661403</v>
      </c>
      <c r="G4" s="326">
        <v>1357532</v>
      </c>
      <c r="H4" s="326">
        <v>1720337</v>
      </c>
    </row>
    <row r="5" spans="1:8" ht="22.5" customHeight="1">
      <c r="A5" s="327" t="s">
        <v>2871</v>
      </c>
      <c r="B5" s="328">
        <f aca="true" t="shared" si="0" ref="B5:G5">SUM(B3:B4)</f>
        <v>84275</v>
      </c>
      <c r="C5" s="328">
        <f t="shared" si="0"/>
        <v>3999376</v>
      </c>
      <c r="D5" s="328">
        <f t="shared" si="0"/>
        <v>6078276</v>
      </c>
      <c r="E5" s="328">
        <f t="shared" si="0"/>
        <v>2912785</v>
      </c>
      <c r="F5" s="328">
        <f t="shared" si="0"/>
        <v>3466158</v>
      </c>
      <c r="G5" s="328">
        <f t="shared" si="0"/>
        <v>5192836</v>
      </c>
      <c r="H5" s="328">
        <f>SUM(H3:H4)</f>
        <v>5317944</v>
      </c>
    </row>
    <row r="9" spans="1:8" ht="15.75">
      <c r="A9" s="329"/>
      <c r="B9" s="330">
        <v>2001</v>
      </c>
      <c r="C9" s="330">
        <v>2002</v>
      </c>
      <c r="D9" s="330">
        <v>2003</v>
      </c>
      <c r="E9" s="330">
        <v>2004</v>
      </c>
      <c r="F9" s="330">
        <v>2005</v>
      </c>
      <c r="G9" s="330">
        <v>2006</v>
      </c>
      <c r="H9" s="330">
        <v>2007</v>
      </c>
    </row>
    <row r="10" spans="1:8" ht="15.75">
      <c r="A10" s="331" t="s">
        <v>2872</v>
      </c>
      <c r="B10" s="332">
        <v>10</v>
      </c>
      <c r="C10" s="333">
        <v>1033100</v>
      </c>
      <c r="D10" s="334">
        <v>1139600</v>
      </c>
      <c r="E10" s="335">
        <v>1152642</v>
      </c>
      <c r="F10" s="335">
        <v>1245018</v>
      </c>
      <c r="G10" s="335">
        <v>3847124</v>
      </c>
      <c r="H10" s="335">
        <v>4045313</v>
      </c>
    </row>
    <row r="11" spans="1:8" ht="15.75">
      <c r="A11" s="331" t="s">
        <v>2873</v>
      </c>
      <c r="B11" s="332">
        <v>90</v>
      </c>
      <c r="C11" s="333">
        <v>5899</v>
      </c>
      <c r="D11" s="334">
        <v>36891</v>
      </c>
      <c r="E11" s="335">
        <v>45708</v>
      </c>
      <c r="F11" s="335">
        <v>85840</v>
      </c>
      <c r="G11" s="335">
        <v>131499</v>
      </c>
      <c r="H11" s="335">
        <v>208296</v>
      </c>
    </row>
    <row r="12" spans="1:8" ht="15.75">
      <c r="A12" s="331" t="s">
        <v>2874</v>
      </c>
      <c r="B12" s="332">
        <v>0</v>
      </c>
      <c r="C12" s="336">
        <v>0</v>
      </c>
      <c r="D12" s="334">
        <v>20000</v>
      </c>
      <c r="E12" s="335">
        <v>10000</v>
      </c>
      <c r="F12" s="335">
        <v>10300</v>
      </c>
      <c r="G12" s="335">
        <v>40000</v>
      </c>
      <c r="H12" s="335">
        <v>40000</v>
      </c>
    </row>
    <row r="13" spans="1:8" ht="15.75">
      <c r="A13" s="331" t="s">
        <v>2875</v>
      </c>
      <c r="B13" s="332">
        <v>84175</v>
      </c>
      <c r="C13" s="333">
        <v>2960377</v>
      </c>
      <c r="D13" s="334">
        <v>4881785</v>
      </c>
      <c r="E13" s="335">
        <v>1704435</v>
      </c>
      <c r="F13" s="335">
        <v>2089000</v>
      </c>
      <c r="G13" s="335">
        <v>680213</v>
      </c>
      <c r="H13" s="335">
        <v>774335</v>
      </c>
    </row>
    <row r="14" spans="1:8" ht="20.25" customHeight="1">
      <c r="A14" s="337" t="s">
        <v>2876</v>
      </c>
      <c r="B14" s="338">
        <f aca="true" t="shared" si="1" ref="B14:G14">SUM(B10:B13)</f>
        <v>84275</v>
      </c>
      <c r="C14" s="338">
        <f t="shared" si="1"/>
        <v>3999376</v>
      </c>
      <c r="D14" s="338">
        <f t="shared" si="1"/>
        <v>6078276</v>
      </c>
      <c r="E14" s="310">
        <f t="shared" si="1"/>
        <v>2912785</v>
      </c>
      <c r="F14" s="310">
        <f t="shared" si="1"/>
        <v>3430158</v>
      </c>
      <c r="G14" s="310">
        <f t="shared" si="1"/>
        <v>4698836</v>
      </c>
      <c r="H14" s="310">
        <f>SUM(H10:H13)</f>
        <v>5067944</v>
      </c>
    </row>
    <row r="17" spans="2:8" ht="15.75">
      <c r="B17" s="309">
        <f>B5-B14</f>
        <v>0</v>
      </c>
      <c r="C17" s="309">
        <f>C5-C14</f>
        <v>0</v>
      </c>
      <c r="D17" s="309">
        <f>D5-D14</f>
        <v>0</v>
      </c>
      <c r="E17" s="309">
        <f>E5-E14</f>
        <v>0</v>
      </c>
      <c r="F17" s="309">
        <f>F5-F14</f>
        <v>36000</v>
      </c>
      <c r="G17" s="309">
        <v>494000</v>
      </c>
      <c r="H17" s="309"/>
    </row>
  </sheetData>
  <mergeCells count="1">
    <mergeCell ref="A1:F1"/>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11"/>
  <sheetViews>
    <sheetView workbookViewId="0" topLeftCell="A1">
      <selection activeCell="B8" sqref="B8"/>
    </sheetView>
  </sheetViews>
  <sheetFormatPr defaultColWidth="9.00390625" defaultRowHeight="12.75"/>
  <cols>
    <col min="1" max="1" width="39.625" style="321" customWidth="1"/>
    <col min="2" max="2" width="34.875" style="321" customWidth="1"/>
    <col min="3" max="16384" width="10.25390625" style="321" customWidth="1"/>
  </cols>
  <sheetData>
    <row r="1" spans="1:3" ht="35.25" customHeight="1">
      <c r="A1" s="339" t="s">
        <v>1200</v>
      </c>
      <c r="B1" s="340" t="s">
        <v>1744</v>
      </c>
      <c r="C1" s="340"/>
    </row>
    <row r="2" spans="1:4" ht="15.75">
      <c r="A2" s="341" t="s">
        <v>2873</v>
      </c>
      <c r="B2" s="342">
        <v>208296</v>
      </c>
      <c r="C2" s="343">
        <f aca="true" t="shared" si="0" ref="C2:C7">(B2/$B$9)*100</f>
        <v>4.11006909310758</v>
      </c>
      <c r="D2" s="344"/>
    </row>
    <row r="3" spans="1:4" ht="15.75">
      <c r="A3" s="341" t="s">
        <v>1201</v>
      </c>
      <c r="B3" s="342">
        <v>4045313</v>
      </c>
      <c r="C3" s="343">
        <f t="shared" si="0"/>
        <v>79.82158050680907</v>
      </c>
      <c r="D3" s="345"/>
    </row>
    <row r="4" spans="1:4" ht="15.75">
      <c r="A4" s="348" t="s">
        <v>2874</v>
      </c>
      <c r="B4" s="347">
        <v>40000</v>
      </c>
      <c r="C4" s="343">
        <f t="shared" si="0"/>
        <v>0.7892747039035949</v>
      </c>
      <c r="D4" s="349"/>
    </row>
    <row r="5" spans="1:4" ht="15.75">
      <c r="A5" s="346" t="s">
        <v>1745</v>
      </c>
      <c r="B5" s="347">
        <v>124479</v>
      </c>
      <c r="C5" s="343">
        <f t="shared" si="0"/>
        <v>2.4562031466803895</v>
      </c>
      <c r="D5" s="349"/>
    </row>
    <row r="6" spans="1:4" ht="15.75">
      <c r="A6" s="350" t="s">
        <v>1746</v>
      </c>
      <c r="B6" s="351">
        <v>176006</v>
      </c>
      <c r="C6" s="343">
        <f t="shared" si="0"/>
        <v>3.472927088381403</v>
      </c>
      <c r="D6" s="344"/>
    </row>
    <row r="7" spans="1:3" ht="15.75">
      <c r="A7" s="341" t="s">
        <v>1747</v>
      </c>
      <c r="B7" s="342">
        <v>473850</v>
      </c>
      <c r="C7" s="343">
        <f t="shared" si="0"/>
        <v>9.34994546111796</v>
      </c>
    </row>
    <row r="8" ht="15.75">
      <c r="B8" s="352"/>
    </row>
    <row r="9" spans="1:3" ht="15.75">
      <c r="A9" s="353" t="s">
        <v>671</v>
      </c>
      <c r="B9" s="354">
        <f>SUM(B2:B8)</f>
        <v>5067944</v>
      </c>
      <c r="C9" s="355">
        <f>SUM(C2:C8)</f>
        <v>100</v>
      </c>
    </row>
    <row r="10" ht="15.75">
      <c r="B10" s="321">
        <v>4697998</v>
      </c>
    </row>
    <row r="11" ht="15.75">
      <c r="B11" s="309">
        <f>B10-B9</f>
        <v>-369946</v>
      </c>
    </row>
  </sheetData>
  <printOptions/>
  <pageMargins left="0.75" right="0.75" top="1" bottom="1" header="0.4921259845" footer="0.4921259845"/>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D11"/>
  <sheetViews>
    <sheetView workbookViewId="0" topLeftCell="A1">
      <selection activeCell="B9" sqref="B9"/>
    </sheetView>
  </sheetViews>
  <sheetFormatPr defaultColWidth="9.00390625" defaultRowHeight="12.75"/>
  <cols>
    <col min="1" max="1" width="44.75390625" style="321" customWidth="1"/>
    <col min="2" max="2" width="25.75390625" style="321" customWidth="1"/>
    <col min="3" max="16384" width="10.25390625" style="321" customWidth="1"/>
  </cols>
  <sheetData>
    <row r="1" spans="1:3" ht="35.25" customHeight="1">
      <c r="A1" s="339" t="s">
        <v>1202</v>
      </c>
      <c r="B1" s="340" t="s">
        <v>1744</v>
      </c>
      <c r="C1" s="340"/>
    </row>
    <row r="2" spans="1:4" ht="15.75">
      <c r="A2" s="341" t="s">
        <v>1203</v>
      </c>
      <c r="B2" s="342">
        <v>33878</v>
      </c>
      <c r="C2" s="343">
        <f aca="true" t="shared" si="0" ref="C2:C9">(B2/$B$11)*100</f>
        <v>0.6370507098231949</v>
      </c>
      <c r="D2" s="344"/>
    </row>
    <row r="3" spans="1:4" ht="15.75">
      <c r="A3" s="341" t="s">
        <v>1204</v>
      </c>
      <c r="B3" s="342">
        <v>325186</v>
      </c>
      <c r="C3" s="343">
        <f t="shared" si="0"/>
        <v>6.114881991987882</v>
      </c>
      <c r="D3" s="345"/>
    </row>
    <row r="4" spans="1:4" ht="15.75">
      <c r="A4" s="341" t="s">
        <v>1205</v>
      </c>
      <c r="B4" s="342">
        <v>1394294</v>
      </c>
      <c r="C4" s="343">
        <f t="shared" si="0"/>
        <v>26.218666462076325</v>
      </c>
      <c r="D4" s="345"/>
    </row>
    <row r="5" spans="1:4" ht="15.75">
      <c r="A5" s="348" t="s">
        <v>1206</v>
      </c>
      <c r="B5" s="342">
        <v>1799286</v>
      </c>
      <c r="C5" s="343">
        <f t="shared" si="0"/>
        <v>33.83424120299124</v>
      </c>
      <c r="D5" s="345"/>
    </row>
    <row r="6" spans="1:4" ht="15.75">
      <c r="A6" s="346" t="s">
        <v>1207</v>
      </c>
      <c r="B6" s="356">
        <v>625731</v>
      </c>
      <c r="C6" s="343">
        <f t="shared" si="0"/>
        <v>11.76640822092147</v>
      </c>
      <c r="D6" s="344"/>
    </row>
    <row r="7" spans="1:4" ht="15.75">
      <c r="A7" s="350" t="s">
        <v>1208</v>
      </c>
      <c r="B7" s="357">
        <v>385294</v>
      </c>
      <c r="C7" s="343">
        <f t="shared" si="0"/>
        <v>7.245168433514908</v>
      </c>
      <c r="D7" s="344"/>
    </row>
    <row r="8" spans="1:4" ht="15.75">
      <c r="A8" s="350" t="s">
        <v>1748</v>
      </c>
      <c r="B8" s="357">
        <v>646760</v>
      </c>
      <c r="C8" s="343">
        <f t="shared" si="0"/>
        <v>12.161842997970645</v>
      </c>
      <c r="D8" s="344"/>
    </row>
    <row r="9" spans="1:4" ht="15.75">
      <c r="A9" s="341" t="s">
        <v>1209</v>
      </c>
      <c r="B9" s="342">
        <v>107515</v>
      </c>
      <c r="C9" s="343">
        <f t="shared" si="0"/>
        <v>2.0217399807143512</v>
      </c>
      <c r="D9" s="358">
        <f>SUM(C2:C9)</f>
        <v>100.00000000000003</v>
      </c>
    </row>
    <row r="10" ht="15.75">
      <c r="B10" s="309"/>
    </row>
    <row r="11" spans="1:3" ht="15.75">
      <c r="A11" s="353" t="s">
        <v>671</v>
      </c>
      <c r="B11" s="359">
        <f>SUM(B2:B10)</f>
        <v>5317944</v>
      </c>
      <c r="C11" s="355">
        <f>SUM(C2:C9)</f>
        <v>100.00000000000003</v>
      </c>
    </row>
  </sheetData>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509"/>
  <sheetViews>
    <sheetView workbookViewId="0" topLeftCell="A232">
      <selection activeCell="D249" sqref="D249"/>
    </sheetView>
  </sheetViews>
  <sheetFormatPr defaultColWidth="9.00390625" defaultRowHeight="12.75"/>
  <cols>
    <col min="1" max="1" width="5.875" style="79" customWidth="1"/>
    <col min="2" max="2" width="7.00390625" style="84" customWidth="1"/>
    <col min="3" max="3" width="10.75390625" style="82" customWidth="1"/>
    <col min="4" max="4" width="32.25390625" style="82" customWidth="1"/>
    <col min="5" max="5" width="44.75390625" style="82" customWidth="1"/>
    <col min="6" max="6" width="8.25390625" style="83" customWidth="1"/>
    <col min="7" max="7" width="10.25390625" style="84" customWidth="1"/>
    <col min="8" max="16384" width="8.875" style="82" customWidth="1"/>
  </cols>
  <sheetData>
    <row r="1" spans="2:4" ht="15.75">
      <c r="B1" s="80" t="s">
        <v>306</v>
      </c>
      <c r="C1" s="1" t="s">
        <v>307</v>
      </c>
      <c r="D1" s="81"/>
    </row>
    <row r="2" spans="2:4" ht="15.75">
      <c r="B2" s="6" t="s">
        <v>308</v>
      </c>
      <c r="C2" s="85"/>
      <c r="D2" s="85"/>
    </row>
    <row r="3" spans="2:4" ht="15.75">
      <c r="B3" s="6" t="s">
        <v>309</v>
      </c>
      <c r="C3" s="85"/>
      <c r="D3" s="85"/>
    </row>
    <row r="4" spans="2:7" ht="15.75">
      <c r="B4" s="86" t="s">
        <v>310</v>
      </c>
      <c r="C4" s="85"/>
      <c r="D4" s="85"/>
      <c r="G4" s="6" t="s">
        <v>311</v>
      </c>
    </row>
    <row r="5" spans="1:7" ht="15.75">
      <c r="A5" s="87"/>
      <c r="B5" s="88" t="s">
        <v>312</v>
      </c>
      <c r="C5" s="89" t="s">
        <v>1005</v>
      </c>
      <c r="D5" s="90" t="s">
        <v>313</v>
      </c>
      <c r="E5" s="90" t="s">
        <v>314</v>
      </c>
      <c r="F5" s="91"/>
      <c r="G5" s="91"/>
    </row>
    <row r="6" spans="1:7" s="96" customFormat="1" ht="15.75">
      <c r="A6" s="92" t="s">
        <v>315</v>
      </c>
      <c r="B6" s="88"/>
      <c r="C6" s="93"/>
      <c r="D6" s="94"/>
      <c r="E6" s="94"/>
      <c r="F6" s="95" t="s">
        <v>316</v>
      </c>
      <c r="G6" s="95" t="s">
        <v>317</v>
      </c>
    </row>
    <row r="7" spans="1:7" ht="15.75">
      <c r="A7" s="87">
        <v>1</v>
      </c>
      <c r="B7" s="97">
        <v>1101</v>
      </c>
      <c r="C7" s="98" t="s">
        <v>318</v>
      </c>
      <c r="D7" s="99" t="s">
        <v>319</v>
      </c>
      <c r="E7" s="100" t="s">
        <v>320</v>
      </c>
      <c r="F7" s="101">
        <v>3121</v>
      </c>
      <c r="G7" s="102">
        <v>3144</v>
      </c>
    </row>
    <row r="8" spans="1:7" ht="15.75">
      <c r="A8" s="87">
        <v>2</v>
      </c>
      <c r="B8" s="97">
        <v>1102</v>
      </c>
      <c r="C8" s="98" t="s">
        <v>321</v>
      </c>
      <c r="D8" s="99" t="s">
        <v>322</v>
      </c>
      <c r="E8" s="100" t="s">
        <v>323</v>
      </c>
      <c r="F8" s="101">
        <v>3121</v>
      </c>
      <c r="G8" s="102">
        <f>2623+150+14</f>
        <v>2787</v>
      </c>
    </row>
    <row r="9" spans="1:7" ht="15.75">
      <c r="A9" s="87">
        <v>3</v>
      </c>
      <c r="B9" s="97">
        <v>1103</v>
      </c>
      <c r="C9" s="98" t="s">
        <v>324</v>
      </c>
      <c r="D9" s="99" t="s">
        <v>325</v>
      </c>
      <c r="E9" s="100" t="s">
        <v>326</v>
      </c>
      <c r="F9" s="101">
        <v>3121</v>
      </c>
      <c r="G9" s="102">
        <v>3514</v>
      </c>
    </row>
    <row r="10" spans="1:7" ht="15.75">
      <c r="A10" s="87">
        <v>4</v>
      </c>
      <c r="B10" s="97">
        <v>1104</v>
      </c>
      <c r="C10" s="98" t="s">
        <v>327</v>
      </c>
      <c r="D10" s="99" t="s">
        <v>328</v>
      </c>
      <c r="E10" s="100" t="s">
        <v>329</v>
      </c>
      <c r="F10" s="101">
        <v>3121</v>
      </c>
      <c r="G10" s="102">
        <v>2207</v>
      </c>
    </row>
    <row r="11" spans="1:7" ht="15.75">
      <c r="A11" s="87">
        <v>5</v>
      </c>
      <c r="B11" s="97">
        <v>1104</v>
      </c>
      <c r="C11" s="98" t="s">
        <v>327</v>
      </c>
      <c r="D11" s="99" t="s">
        <v>328</v>
      </c>
      <c r="E11" s="100" t="s">
        <v>329</v>
      </c>
      <c r="F11" s="101">
        <v>3142</v>
      </c>
      <c r="G11" s="102">
        <v>460</v>
      </c>
    </row>
    <row r="12" spans="1:7" ht="15.75">
      <c r="A12" s="87">
        <v>6</v>
      </c>
      <c r="B12" s="97">
        <v>1105</v>
      </c>
      <c r="C12" s="98" t="s">
        <v>330</v>
      </c>
      <c r="D12" s="99" t="s">
        <v>331</v>
      </c>
      <c r="E12" s="100" t="s">
        <v>332</v>
      </c>
      <c r="F12" s="101">
        <v>3121</v>
      </c>
      <c r="G12" s="102">
        <v>3503</v>
      </c>
    </row>
    <row r="13" spans="1:7" ht="15.75">
      <c r="A13" s="87">
        <v>7</v>
      </c>
      <c r="B13" s="97">
        <v>1106</v>
      </c>
      <c r="C13" s="98" t="s">
        <v>333</v>
      </c>
      <c r="D13" s="99" t="s">
        <v>334</v>
      </c>
      <c r="E13" s="100" t="s">
        <v>335</v>
      </c>
      <c r="F13" s="101">
        <v>3121</v>
      </c>
      <c r="G13" s="102">
        <v>2600</v>
      </c>
    </row>
    <row r="14" spans="1:7" ht="15.75">
      <c r="A14" s="87">
        <v>8</v>
      </c>
      <c r="B14" s="97">
        <v>1107</v>
      </c>
      <c r="C14" s="98">
        <v>61989011</v>
      </c>
      <c r="D14" s="100" t="s">
        <v>336</v>
      </c>
      <c r="E14" s="100" t="s">
        <v>337</v>
      </c>
      <c r="F14" s="101">
        <v>3121</v>
      </c>
      <c r="G14" s="102">
        <v>2556</v>
      </c>
    </row>
    <row r="15" spans="1:7" ht="15.75">
      <c r="A15" s="87">
        <v>9</v>
      </c>
      <c r="B15" s="97">
        <v>1108</v>
      </c>
      <c r="C15" s="98" t="s">
        <v>338</v>
      </c>
      <c r="D15" s="99" t="s">
        <v>339</v>
      </c>
      <c r="E15" s="103" t="s">
        <v>340</v>
      </c>
      <c r="F15" s="101">
        <v>3128</v>
      </c>
      <c r="G15" s="102">
        <v>2754</v>
      </c>
    </row>
    <row r="16" spans="1:7" ht="15.75">
      <c r="A16" s="87">
        <v>10</v>
      </c>
      <c r="B16" s="97">
        <v>1108</v>
      </c>
      <c r="C16" s="98" t="s">
        <v>338</v>
      </c>
      <c r="D16" s="99" t="s">
        <v>339</v>
      </c>
      <c r="E16" s="103" t="s">
        <v>340</v>
      </c>
      <c r="F16" s="101">
        <v>3142</v>
      </c>
      <c r="G16" s="102">
        <v>956</v>
      </c>
    </row>
    <row r="17" spans="1:7" ht="15.75">
      <c r="A17" s="87">
        <v>11</v>
      </c>
      <c r="B17" s="97">
        <v>1108</v>
      </c>
      <c r="C17" s="98" t="s">
        <v>338</v>
      </c>
      <c r="D17" s="99" t="s">
        <v>339</v>
      </c>
      <c r="E17" s="103" t="s">
        <v>340</v>
      </c>
      <c r="F17" s="101">
        <v>3147</v>
      </c>
      <c r="G17" s="102">
        <v>587</v>
      </c>
    </row>
    <row r="18" spans="1:7" ht="15.75">
      <c r="A18" s="87">
        <v>12</v>
      </c>
      <c r="B18" s="97">
        <v>1109</v>
      </c>
      <c r="C18" s="98">
        <v>62331205</v>
      </c>
      <c r="D18" s="99" t="s">
        <v>341</v>
      </c>
      <c r="E18" s="100" t="s">
        <v>342</v>
      </c>
      <c r="F18" s="101">
        <v>3121</v>
      </c>
      <c r="G18" s="102">
        <v>2210</v>
      </c>
    </row>
    <row r="19" spans="1:7" ht="15.75">
      <c r="A19" s="87">
        <v>13</v>
      </c>
      <c r="B19" s="97">
        <v>1110</v>
      </c>
      <c r="C19" s="98">
        <v>62331639</v>
      </c>
      <c r="D19" s="99" t="s">
        <v>343</v>
      </c>
      <c r="E19" s="100" t="s">
        <v>344</v>
      </c>
      <c r="F19" s="101">
        <v>3121</v>
      </c>
      <c r="G19" s="102">
        <v>2859</v>
      </c>
    </row>
    <row r="20" spans="1:7" ht="15.75">
      <c r="A20" s="87">
        <v>14</v>
      </c>
      <c r="B20" s="97">
        <v>1110</v>
      </c>
      <c r="C20" s="98">
        <v>62331639</v>
      </c>
      <c r="D20" s="99" t="s">
        <v>343</v>
      </c>
      <c r="E20" s="100" t="s">
        <v>344</v>
      </c>
      <c r="F20" s="101">
        <v>3142</v>
      </c>
      <c r="G20" s="102">
        <v>529</v>
      </c>
    </row>
    <row r="21" spans="1:7" ht="15.75">
      <c r="A21" s="87">
        <v>15</v>
      </c>
      <c r="B21" s="97">
        <v>1111</v>
      </c>
      <c r="C21" s="98">
        <v>62331493</v>
      </c>
      <c r="D21" s="99" t="s">
        <v>345</v>
      </c>
      <c r="E21" s="100" t="s">
        <v>346</v>
      </c>
      <c r="F21" s="101">
        <v>3121</v>
      </c>
      <c r="G21" s="102">
        <v>3686</v>
      </c>
    </row>
    <row r="22" spans="1:7" ht="15.75">
      <c r="A22" s="87">
        <v>16</v>
      </c>
      <c r="B22" s="97">
        <v>1112</v>
      </c>
      <c r="C22" s="98">
        <v>62331558</v>
      </c>
      <c r="D22" s="99" t="s">
        <v>347</v>
      </c>
      <c r="E22" s="100" t="s">
        <v>348</v>
      </c>
      <c r="F22" s="101">
        <v>3121</v>
      </c>
      <c r="G22" s="102">
        <v>2222</v>
      </c>
    </row>
    <row r="23" spans="1:7" ht="15.75">
      <c r="A23" s="87">
        <v>17</v>
      </c>
      <c r="B23" s="97">
        <v>1113</v>
      </c>
      <c r="C23" s="98">
        <v>62331582</v>
      </c>
      <c r="D23" s="99" t="s">
        <v>349</v>
      </c>
      <c r="E23" s="100" t="s">
        <v>350</v>
      </c>
      <c r="F23" s="101">
        <v>3121</v>
      </c>
      <c r="G23" s="102">
        <v>2807</v>
      </c>
    </row>
    <row r="24" spans="1:7" ht="15.75">
      <c r="A24" s="87">
        <v>18</v>
      </c>
      <c r="B24" s="97">
        <v>1114</v>
      </c>
      <c r="C24" s="98">
        <v>62331795</v>
      </c>
      <c r="D24" s="99" t="s">
        <v>351</v>
      </c>
      <c r="E24" s="100" t="s">
        <v>352</v>
      </c>
      <c r="F24" s="101">
        <v>3121</v>
      </c>
      <c r="G24" s="102">
        <v>2445</v>
      </c>
    </row>
    <row r="25" spans="1:7" ht="15.75">
      <c r="A25" s="87">
        <v>19</v>
      </c>
      <c r="B25" s="97">
        <v>1114</v>
      </c>
      <c r="C25" s="98">
        <v>62331795</v>
      </c>
      <c r="D25" s="99" t="s">
        <v>351</v>
      </c>
      <c r="E25" s="100" t="s">
        <v>352</v>
      </c>
      <c r="F25" s="101">
        <v>3142</v>
      </c>
      <c r="G25" s="102">
        <v>477</v>
      </c>
    </row>
    <row r="26" spans="1:7" ht="15.75">
      <c r="A26" s="87">
        <v>20</v>
      </c>
      <c r="B26" s="97">
        <v>1115</v>
      </c>
      <c r="C26" s="98">
        <v>62331540</v>
      </c>
      <c r="D26" s="99" t="s">
        <v>353</v>
      </c>
      <c r="E26" s="104" t="s">
        <v>354</v>
      </c>
      <c r="F26" s="101">
        <v>3121</v>
      </c>
      <c r="G26" s="102">
        <v>3535</v>
      </c>
    </row>
    <row r="27" spans="1:7" ht="15.75">
      <c r="A27" s="87">
        <v>21</v>
      </c>
      <c r="B27" s="97">
        <v>1115</v>
      </c>
      <c r="C27" s="98">
        <v>62331540</v>
      </c>
      <c r="D27" s="99" t="s">
        <v>353</v>
      </c>
      <c r="E27" s="104" t="s">
        <v>354</v>
      </c>
      <c r="F27" s="101">
        <v>3122</v>
      </c>
      <c r="G27" s="102">
        <v>1742</v>
      </c>
    </row>
    <row r="28" spans="1:7" ht="15.75">
      <c r="A28" s="87">
        <v>22</v>
      </c>
      <c r="B28" s="97">
        <v>1116</v>
      </c>
      <c r="C28" s="98" t="s">
        <v>355</v>
      </c>
      <c r="D28" s="99" t="s">
        <v>1317</v>
      </c>
      <c r="E28" s="100" t="s">
        <v>1318</v>
      </c>
      <c r="F28" s="101">
        <v>3121</v>
      </c>
      <c r="G28" s="102">
        <v>2683</v>
      </c>
    </row>
    <row r="29" spans="1:7" ht="15.75">
      <c r="A29" s="87">
        <v>23</v>
      </c>
      <c r="B29" s="97">
        <v>1116</v>
      </c>
      <c r="C29" s="98" t="s">
        <v>355</v>
      </c>
      <c r="D29" s="99" t="s">
        <v>1317</v>
      </c>
      <c r="E29" s="100" t="s">
        <v>1318</v>
      </c>
      <c r="F29" s="101">
        <v>3142</v>
      </c>
      <c r="G29" s="102">
        <v>750</v>
      </c>
    </row>
    <row r="30" spans="1:7" ht="15.75">
      <c r="A30" s="87">
        <v>24</v>
      </c>
      <c r="B30" s="97">
        <v>1116</v>
      </c>
      <c r="C30" s="98" t="s">
        <v>355</v>
      </c>
      <c r="D30" s="99" t="s">
        <v>1317</v>
      </c>
      <c r="E30" s="100" t="s">
        <v>1318</v>
      </c>
      <c r="F30" s="101">
        <v>3147</v>
      </c>
      <c r="G30" s="102">
        <v>315</v>
      </c>
    </row>
    <row r="31" spans="1:7" ht="15.75">
      <c r="A31" s="87">
        <v>25</v>
      </c>
      <c r="B31" s="97">
        <v>1117</v>
      </c>
      <c r="C31" s="98" t="s">
        <v>1319</v>
      </c>
      <c r="D31" s="99" t="s">
        <v>1320</v>
      </c>
      <c r="E31" s="100" t="s">
        <v>1321</v>
      </c>
      <c r="F31" s="101">
        <v>3121</v>
      </c>
      <c r="G31" s="102">
        <f>1622+200</f>
        <v>1822</v>
      </c>
    </row>
    <row r="32" spans="1:7" ht="15.75">
      <c r="A32" s="87">
        <v>26</v>
      </c>
      <c r="B32" s="97">
        <v>1118</v>
      </c>
      <c r="C32" s="98" t="s">
        <v>1322</v>
      </c>
      <c r="D32" s="100" t="s">
        <v>1323</v>
      </c>
      <c r="E32" s="100" t="s">
        <v>1324</v>
      </c>
      <c r="F32" s="101">
        <v>3121</v>
      </c>
      <c r="G32" s="102">
        <v>3193</v>
      </c>
    </row>
    <row r="33" spans="1:7" ht="15.75">
      <c r="A33" s="87">
        <v>27</v>
      </c>
      <c r="B33" s="97">
        <v>1118</v>
      </c>
      <c r="C33" s="98" t="s">
        <v>1322</v>
      </c>
      <c r="D33" s="100" t="s">
        <v>1323</v>
      </c>
      <c r="E33" s="100" t="s">
        <v>1324</v>
      </c>
      <c r="F33" s="101">
        <v>3122</v>
      </c>
      <c r="G33" s="102">
        <v>122</v>
      </c>
    </row>
    <row r="34" spans="1:7" ht="15.75">
      <c r="A34" s="87">
        <v>28</v>
      </c>
      <c r="B34" s="97">
        <v>1118</v>
      </c>
      <c r="C34" s="98" t="s">
        <v>1322</v>
      </c>
      <c r="D34" s="100" t="s">
        <v>1323</v>
      </c>
      <c r="E34" s="100" t="s">
        <v>1324</v>
      </c>
      <c r="F34" s="101">
        <v>3142</v>
      </c>
      <c r="G34" s="102">
        <v>353</v>
      </c>
    </row>
    <row r="35" spans="1:7" ht="15.75">
      <c r="A35" s="87">
        <v>29</v>
      </c>
      <c r="B35" s="97">
        <v>1119</v>
      </c>
      <c r="C35" s="98" t="s">
        <v>1325</v>
      </c>
      <c r="D35" s="99" t="s">
        <v>1326</v>
      </c>
      <c r="E35" s="100" t="s">
        <v>1327</v>
      </c>
      <c r="F35" s="101">
        <v>3121</v>
      </c>
      <c r="G35" s="102">
        <v>3386</v>
      </c>
    </row>
    <row r="36" spans="1:7" ht="15.75">
      <c r="A36" s="87">
        <v>30</v>
      </c>
      <c r="B36" s="97">
        <v>1120</v>
      </c>
      <c r="C36" s="98">
        <v>47813091</v>
      </c>
      <c r="D36" s="99" t="s">
        <v>1328</v>
      </c>
      <c r="E36" s="100" t="s">
        <v>1329</v>
      </c>
      <c r="F36" s="101">
        <v>3121</v>
      </c>
      <c r="G36" s="102">
        <v>1775</v>
      </c>
    </row>
    <row r="37" spans="1:7" ht="15.75">
      <c r="A37" s="87">
        <v>31</v>
      </c>
      <c r="B37" s="97">
        <v>1121</v>
      </c>
      <c r="C37" s="98">
        <v>47813113</v>
      </c>
      <c r="D37" s="99" t="s">
        <v>1330</v>
      </c>
      <c r="E37" s="100" t="s">
        <v>1331</v>
      </c>
      <c r="F37" s="101">
        <v>3121</v>
      </c>
      <c r="G37" s="102">
        <v>3673</v>
      </c>
    </row>
    <row r="38" spans="1:7" ht="15.75">
      <c r="A38" s="87">
        <v>32</v>
      </c>
      <c r="B38" s="97">
        <v>1121</v>
      </c>
      <c r="C38" s="98">
        <v>47813113</v>
      </c>
      <c r="D38" s="99" t="s">
        <v>1330</v>
      </c>
      <c r="E38" s="100" t="s">
        <v>1331</v>
      </c>
      <c r="F38" s="101">
        <v>3142</v>
      </c>
      <c r="G38" s="102">
        <v>669</v>
      </c>
    </row>
    <row r="39" spans="1:7" ht="15.75">
      <c r="A39" s="87">
        <v>33</v>
      </c>
      <c r="B39" s="97">
        <v>1122</v>
      </c>
      <c r="C39" s="98">
        <v>47813075</v>
      </c>
      <c r="D39" s="99" t="s">
        <v>1332</v>
      </c>
      <c r="E39" s="100" t="s">
        <v>1333</v>
      </c>
      <c r="F39" s="101">
        <v>3121</v>
      </c>
      <c r="G39" s="102">
        <v>2082</v>
      </c>
    </row>
    <row r="40" spans="1:7" ht="15.75">
      <c r="A40" s="87">
        <v>34</v>
      </c>
      <c r="B40" s="97">
        <v>1123</v>
      </c>
      <c r="C40" s="98">
        <v>47813105</v>
      </c>
      <c r="D40" s="99" t="s">
        <v>2597</v>
      </c>
      <c r="E40" s="100" t="s">
        <v>2598</v>
      </c>
      <c r="F40" s="101">
        <v>3121</v>
      </c>
      <c r="G40" s="102">
        <v>1778</v>
      </c>
    </row>
    <row r="41" spans="1:7" ht="15.75">
      <c r="A41" s="87">
        <v>35</v>
      </c>
      <c r="B41" s="97">
        <v>1124</v>
      </c>
      <c r="C41" s="98" t="s">
        <v>2599</v>
      </c>
      <c r="D41" s="99" t="s">
        <v>2600</v>
      </c>
      <c r="E41" s="100" t="s">
        <v>1339</v>
      </c>
      <c r="F41" s="101">
        <v>3121</v>
      </c>
      <c r="G41" s="102">
        <v>3651</v>
      </c>
    </row>
    <row r="42" spans="1:7" ht="15.75">
      <c r="A42" s="87">
        <v>36</v>
      </c>
      <c r="B42" s="97">
        <v>1124</v>
      </c>
      <c r="C42" s="98" t="s">
        <v>2599</v>
      </c>
      <c r="D42" s="99" t="s">
        <v>2600</v>
      </c>
      <c r="E42" s="100" t="s">
        <v>1339</v>
      </c>
      <c r="F42" s="101">
        <v>3142</v>
      </c>
      <c r="G42" s="102">
        <v>0</v>
      </c>
    </row>
    <row r="43" spans="1:7" ht="15.75">
      <c r="A43" s="87">
        <v>37</v>
      </c>
      <c r="B43" s="97">
        <v>1125</v>
      </c>
      <c r="C43" s="98" t="s">
        <v>1340</v>
      </c>
      <c r="D43" s="99" t="s">
        <v>257</v>
      </c>
      <c r="E43" s="100" t="s">
        <v>258</v>
      </c>
      <c r="F43" s="101">
        <v>3121</v>
      </c>
      <c r="G43" s="102">
        <v>2310</v>
      </c>
    </row>
    <row r="44" spans="1:7" ht="15.75">
      <c r="A44" s="87">
        <v>38</v>
      </c>
      <c r="B44" s="97">
        <v>1125</v>
      </c>
      <c r="C44" s="98" t="s">
        <v>1340</v>
      </c>
      <c r="D44" s="99" t="s">
        <v>257</v>
      </c>
      <c r="E44" s="100" t="s">
        <v>258</v>
      </c>
      <c r="F44" s="101">
        <v>3122</v>
      </c>
      <c r="G44" s="102">
        <v>1016</v>
      </c>
    </row>
    <row r="45" spans="1:7" ht="15.75">
      <c r="A45" s="87">
        <v>39</v>
      </c>
      <c r="B45" s="97">
        <v>1126</v>
      </c>
      <c r="C45" s="98" t="s">
        <v>259</v>
      </c>
      <c r="D45" s="99" t="s">
        <v>260</v>
      </c>
      <c r="E45" s="100" t="s">
        <v>261</v>
      </c>
      <c r="F45" s="101">
        <v>3121</v>
      </c>
      <c r="G45" s="102">
        <v>2516</v>
      </c>
    </row>
    <row r="46" spans="1:7" ht="15.75">
      <c r="A46" s="87">
        <v>40</v>
      </c>
      <c r="B46" s="97">
        <v>1127</v>
      </c>
      <c r="C46" s="98" t="s">
        <v>262</v>
      </c>
      <c r="D46" s="99" t="s">
        <v>263</v>
      </c>
      <c r="E46" s="100" t="s">
        <v>264</v>
      </c>
      <c r="F46" s="101">
        <v>3121</v>
      </c>
      <c r="G46" s="102">
        <v>3062</v>
      </c>
    </row>
    <row r="47" spans="1:7" ht="15.75">
      <c r="A47" s="87">
        <v>41</v>
      </c>
      <c r="B47" s="97">
        <v>1127</v>
      </c>
      <c r="C47" s="98" t="s">
        <v>262</v>
      </c>
      <c r="D47" s="99" t="s">
        <v>263</v>
      </c>
      <c r="E47" s="100" t="s">
        <v>264</v>
      </c>
      <c r="F47" s="101">
        <v>3142</v>
      </c>
      <c r="G47" s="102">
        <v>506</v>
      </c>
    </row>
    <row r="48" spans="1:7" ht="15.75">
      <c r="A48" s="87">
        <v>42</v>
      </c>
      <c r="B48" s="97">
        <v>1128</v>
      </c>
      <c r="C48" s="98" t="s">
        <v>265</v>
      </c>
      <c r="D48" s="99" t="s">
        <v>266</v>
      </c>
      <c r="E48" s="100" t="s">
        <v>267</v>
      </c>
      <c r="F48" s="101">
        <v>3121</v>
      </c>
      <c r="G48" s="102">
        <v>1594</v>
      </c>
    </row>
    <row r="49" spans="1:7" ht="15.75">
      <c r="A49" s="87">
        <v>43</v>
      </c>
      <c r="B49" s="97">
        <v>1129</v>
      </c>
      <c r="C49" s="98" t="s">
        <v>268</v>
      </c>
      <c r="D49" s="99" t="s">
        <v>269</v>
      </c>
      <c r="E49" s="100" t="s">
        <v>270</v>
      </c>
      <c r="F49" s="101">
        <v>3121</v>
      </c>
      <c r="G49" s="102">
        <v>2189</v>
      </c>
    </row>
    <row r="50" spans="1:7" ht="15.75">
      <c r="A50" s="87">
        <v>44</v>
      </c>
      <c r="B50" s="97">
        <v>1130</v>
      </c>
      <c r="C50" s="98" t="s">
        <v>271</v>
      </c>
      <c r="D50" s="99" t="s">
        <v>272</v>
      </c>
      <c r="E50" s="100" t="s">
        <v>273</v>
      </c>
      <c r="F50" s="101">
        <v>3121</v>
      </c>
      <c r="G50" s="102">
        <v>1994</v>
      </c>
    </row>
    <row r="51" spans="1:7" ht="15.75">
      <c r="A51" s="87">
        <v>45</v>
      </c>
      <c r="B51" s="97">
        <v>1131</v>
      </c>
      <c r="C51" s="98">
        <v>70645566</v>
      </c>
      <c r="D51" s="99" t="s">
        <v>274</v>
      </c>
      <c r="E51" s="100" t="s">
        <v>275</v>
      </c>
      <c r="F51" s="101">
        <v>3128</v>
      </c>
      <c r="G51" s="102">
        <v>2010</v>
      </c>
    </row>
    <row r="52" spans="1:7" ht="15.75">
      <c r="A52" s="87">
        <v>46</v>
      </c>
      <c r="B52" s="97">
        <v>1131</v>
      </c>
      <c r="C52" s="98">
        <v>70645566</v>
      </c>
      <c r="D52" s="99" t="s">
        <v>274</v>
      </c>
      <c r="E52" s="100" t="s">
        <v>275</v>
      </c>
      <c r="F52" s="101">
        <v>3142</v>
      </c>
      <c r="G52" s="102">
        <v>103</v>
      </c>
    </row>
    <row r="53" spans="1:7" ht="15.75">
      <c r="A53" s="87">
        <v>47</v>
      </c>
      <c r="B53" s="97">
        <v>1131</v>
      </c>
      <c r="C53" s="98">
        <v>70645566</v>
      </c>
      <c r="D53" s="99" t="s">
        <v>274</v>
      </c>
      <c r="E53" s="100" t="s">
        <v>275</v>
      </c>
      <c r="F53" s="101">
        <v>3147</v>
      </c>
      <c r="G53" s="102">
        <v>270</v>
      </c>
    </row>
    <row r="54" spans="1:7" ht="15.75">
      <c r="A54" s="87">
        <v>48</v>
      </c>
      <c r="B54" s="97">
        <v>1201</v>
      </c>
      <c r="C54" s="98" t="s">
        <v>276</v>
      </c>
      <c r="D54" s="99" t="s">
        <v>277</v>
      </c>
      <c r="E54" s="100" t="s">
        <v>278</v>
      </c>
      <c r="F54" s="101">
        <v>3122</v>
      </c>
      <c r="G54" s="102">
        <v>5687</v>
      </c>
    </row>
    <row r="55" spans="1:7" ht="15.75">
      <c r="A55" s="87">
        <v>49</v>
      </c>
      <c r="B55" s="97">
        <v>1201</v>
      </c>
      <c r="C55" s="98" t="s">
        <v>276</v>
      </c>
      <c r="D55" s="99" t="s">
        <v>277</v>
      </c>
      <c r="E55" s="100" t="s">
        <v>278</v>
      </c>
      <c r="F55" s="101">
        <v>3142</v>
      </c>
      <c r="G55" s="102">
        <v>251</v>
      </c>
    </row>
    <row r="56" spans="1:7" ht="15.75">
      <c r="A56" s="87">
        <v>50</v>
      </c>
      <c r="B56" s="97">
        <v>1202</v>
      </c>
      <c r="C56" s="98" t="s">
        <v>279</v>
      </c>
      <c r="D56" s="99" t="s">
        <v>280</v>
      </c>
      <c r="E56" s="100" t="s">
        <v>281</v>
      </c>
      <c r="F56" s="101">
        <v>3121</v>
      </c>
      <c r="G56" s="102">
        <v>646</v>
      </c>
    </row>
    <row r="57" spans="1:7" ht="15.75">
      <c r="A57" s="87">
        <v>51</v>
      </c>
      <c r="B57" s="97">
        <v>1202</v>
      </c>
      <c r="C57" s="98" t="s">
        <v>279</v>
      </c>
      <c r="D57" s="99" t="s">
        <v>280</v>
      </c>
      <c r="E57" s="100" t="s">
        <v>281</v>
      </c>
      <c r="F57" s="101">
        <v>3122</v>
      </c>
      <c r="G57" s="102">
        <v>3105</v>
      </c>
    </row>
    <row r="58" spans="1:7" ht="15.75">
      <c r="A58" s="87">
        <v>52</v>
      </c>
      <c r="B58" s="97">
        <v>1202</v>
      </c>
      <c r="C58" s="98" t="s">
        <v>279</v>
      </c>
      <c r="D58" s="99" t="s">
        <v>280</v>
      </c>
      <c r="E58" s="100" t="s">
        <v>281</v>
      </c>
      <c r="F58" s="101">
        <v>3142</v>
      </c>
      <c r="G58" s="102">
        <v>1013</v>
      </c>
    </row>
    <row r="59" spans="1:7" ht="15.75">
      <c r="A59" s="87">
        <v>53</v>
      </c>
      <c r="B59" s="97">
        <v>1203</v>
      </c>
      <c r="C59" s="98" t="s">
        <v>282</v>
      </c>
      <c r="D59" s="99" t="s">
        <v>283</v>
      </c>
      <c r="E59" s="100" t="s">
        <v>284</v>
      </c>
      <c r="F59" s="101">
        <v>3122</v>
      </c>
      <c r="G59" s="102">
        <v>3873</v>
      </c>
    </row>
    <row r="60" spans="1:7" ht="15.75">
      <c r="A60" s="87">
        <v>54</v>
      </c>
      <c r="B60" s="97">
        <v>1204</v>
      </c>
      <c r="C60" s="98" t="s">
        <v>285</v>
      </c>
      <c r="D60" s="99" t="s">
        <v>286</v>
      </c>
      <c r="E60" s="100" t="s">
        <v>287</v>
      </c>
      <c r="F60" s="101">
        <v>3122</v>
      </c>
      <c r="G60" s="102">
        <v>3799</v>
      </c>
    </row>
    <row r="61" spans="1:7" ht="15.75">
      <c r="A61" s="87">
        <v>55</v>
      </c>
      <c r="B61" s="97">
        <v>1205</v>
      </c>
      <c r="C61" s="105" t="s">
        <v>288</v>
      </c>
      <c r="D61" s="99" t="s">
        <v>289</v>
      </c>
      <c r="E61" s="100" t="s">
        <v>290</v>
      </c>
      <c r="F61" s="101">
        <v>3122</v>
      </c>
      <c r="G61" s="102">
        <v>2819</v>
      </c>
    </row>
    <row r="62" spans="1:7" ht="15.75">
      <c r="A62" s="87">
        <v>56</v>
      </c>
      <c r="B62" s="97">
        <v>1205</v>
      </c>
      <c r="C62" s="105" t="s">
        <v>288</v>
      </c>
      <c r="D62" s="99" t="s">
        <v>289</v>
      </c>
      <c r="E62" s="100" t="s">
        <v>290</v>
      </c>
      <c r="F62" s="101">
        <v>3147</v>
      </c>
      <c r="G62" s="102">
        <v>811</v>
      </c>
    </row>
    <row r="63" spans="1:7" ht="15.75">
      <c r="A63" s="87">
        <v>57</v>
      </c>
      <c r="B63" s="97">
        <v>1205</v>
      </c>
      <c r="C63" s="105" t="s">
        <v>288</v>
      </c>
      <c r="D63" s="99" t="s">
        <v>289</v>
      </c>
      <c r="E63" s="100" t="s">
        <v>290</v>
      </c>
      <c r="F63" s="101">
        <v>3150</v>
      </c>
      <c r="G63" s="102">
        <v>772</v>
      </c>
    </row>
    <row r="64" spans="1:7" ht="15.75">
      <c r="A64" s="87">
        <v>58</v>
      </c>
      <c r="B64" s="97">
        <v>1206</v>
      </c>
      <c r="C64" s="105" t="s">
        <v>291</v>
      </c>
      <c r="D64" s="99" t="s">
        <v>292</v>
      </c>
      <c r="E64" s="100" t="s">
        <v>293</v>
      </c>
      <c r="F64" s="101">
        <v>3122</v>
      </c>
      <c r="G64" s="102">
        <v>3611</v>
      </c>
    </row>
    <row r="65" spans="1:7" ht="15.75">
      <c r="A65" s="87">
        <v>59</v>
      </c>
      <c r="B65" s="97">
        <v>1206</v>
      </c>
      <c r="C65" s="105" t="s">
        <v>291</v>
      </c>
      <c r="D65" s="99" t="s">
        <v>292</v>
      </c>
      <c r="E65" s="100" t="s">
        <v>293</v>
      </c>
      <c r="F65" s="101">
        <v>3142</v>
      </c>
      <c r="G65" s="102">
        <v>140</v>
      </c>
    </row>
    <row r="66" spans="1:7" ht="15.75">
      <c r="A66" s="87">
        <v>60</v>
      </c>
      <c r="B66" s="97">
        <v>1207</v>
      </c>
      <c r="C66" s="98" t="s">
        <v>294</v>
      </c>
      <c r="D66" s="99" t="s">
        <v>295</v>
      </c>
      <c r="E66" s="100" t="s">
        <v>296</v>
      </c>
      <c r="F66" s="101">
        <v>3122</v>
      </c>
      <c r="G66" s="102">
        <v>2603</v>
      </c>
    </row>
    <row r="67" spans="1:7" ht="15.75">
      <c r="A67" s="87">
        <v>61</v>
      </c>
      <c r="B67" s="97">
        <v>1207</v>
      </c>
      <c r="C67" s="98" t="s">
        <v>297</v>
      </c>
      <c r="D67" s="99" t="s">
        <v>295</v>
      </c>
      <c r="E67" s="100" t="s">
        <v>298</v>
      </c>
      <c r="F67" s="101">
        <v>3125</v>
      </c>
      <c r="G67" s="102">
        <v>5987</v>
      </c>
    </row>
    <row r="68" spans="1:7" ht="15.75">
      <c r="A68" s="87">
        <v>62</v>
      </c>
      <c r="B68" s="97">
        <v>1207</v>
      </c>
      <c r="C68" s="98" t="s">
        <v>294</v>
      </c>
      <c r="D68" s="99" t="s">
        <v>295</v>
      </c>
      <c r="E68" s="100" t="s">
        <v>296</v>
      </c>
      <c r="F68" s="101">
        <v>3142</v>
      </c>
      <c r="G68" s="102">
        <v>300</v>
      </c>
    </row>
    <row r="69" spans="1:7" ht="15.75">
      <c r="A69" s="87">
        <v>63</v>
      </c>
      <c r="B69" s="97">
        <v>1207</v>
      </c>
      <c r="C69" s="98" t="s">
        <v>294</v>
      </c>
      <c r="D69" s="99" t="s">
        <v>295</v>
      </c>
      <c r="E69" s="100" t="s">
        <v>296</v>
      </c>
      <c r="F69" s="101">
        <v>3147</v>
      </c>
      <c r="G69" s="102">
        <v>329</v>
      </c>
    </row>
    <row r="70" spans="1:7" ht="15.75">
      <c r="A70" s="87">
        <v>64</v>
      </c>
      <c r="B70" s="97">
        <v>1208</v>
      </c>
      <c r="C70" s="105" t="s">
        <v>299</v>
      </c>
      <c r="D70" s="100" t="s">
        <v>300</v>
      </c>
      <c r="E70" s="103" t="s">
        <v>301</v>
      </c>
      <c r="F70" s="101">
        <v>3126</v>
      </c>
      <c r="G70" s="102">
        <v>6951</v>
      </c>
    </row>
    <row r="71" spans="1:7" ht="15.75">
      <c r="A71" s="87">
        <v>65</v>
      </c>
      <c r="B71" s="97">
        <v>1209</v>
      </c>
      <c r="C71" s="98" t="s">
        <v>302</v>
      </c>
      <c r="D71" s="99" t="s">
        <v>303</v>
      </c>
      <c r="E71" s="100" t="s">
        <v>304</v>
      </c>
      <c r="F71" s="101">
        <v>3122</v>
      </c>
      <c r="G71" s="102">
        <v>3358</v>
      </c>
    </row>
    <row r="72" spans="1:7" ht="15.75">
      <c r="A72" s="87">
        <v>66</v>
      </c>
      <c r="B72" s="97">
        <v>1210</v>
      </c>
      <c r="C72" s="98" t="s">
        <v>305</v>
      </c>
      <c r="D72" s="99" t="s">
        <v>1363</v>
      </c>
      <c r="E72" s="100" t="s">
        <v>1364</v>
      </c>
      <c r="F72" s="101">
        <v>3122</v>
      </c>
      <c r="G72" s="102">
        <v>3801</v>
      </c>
    </row>
    <row r="73" spans="1:7" ht="15.75">
      <c r="A73" s="87">
        <v>67</v>
      </c>
      <c r="B73" s="97">
        <v>1210</v>
      </c>
      <c r="C73" s="98" t="s">
        <v>305</v>
      </c>
      <c r="D73" s="99" t="s">
        <v>1363</v>
      </c>
      <c r="E73" s="100" t="s">
        <v>1364</v>
      </c>
      <c r="F73" s="101">
        <v>3142</v>
      </c>
      <c r="G73" s="102">
        <v>480</v>
      </c>
    </row>
    <row r="74" spans="1:7" ht="15.75">
      <c r="A74" s="87">
        <v>68</v>
      </c>
      <c r="B74" s="97">
        <v>1210</v>
      </c>
      <c r="C74" s="98" t="s">
        <v>305</v>
      </c>
      <c r="D74" s="99" t="s">
        <v>1363</v>
      </c>
      <c r="E74" s="100" t="s">
        <v>1364</v>
      </c>
      <c r="F74" s="101">
        <v>3150</v>
      </c>
      <c r="G74" s="102">
        <v>1817</v>
      </c>
    </row>
    <row r="75" spans="1:7" ht="15.75">
      <c r="A75" s="87">
        <v>69</v>
      </c>
      <c r="B75" s="97">
        <v>1211</v>
      </c>
      <c r="C75" s="98">
        <v>62331574</v>
      </c>
      <c r="D75" s="99" t="s">
        <v>1365</v>
      </c>
      <c r="E75" s="100" t="s">
        <v>1366</v>
      </c>
      <c r="F75" s="101">
        <v>3122</v>
      </c>
      <c r="G75" s="102">
        <v>2235</v>
      </c>
    </row>
    <row r="76" spans="1:7" ht="15.75">
      <c r="A76" s="87">
        <v>70</v>
      </c>
      <c r="B76" s="97">
        <v>1212</v>
      </c>
      <c r="C76" s="98">
        <v>62331566</v>
      </c>
      <c r="D76" s="99" t="s">
        <v>1367</v>
      </c>
      <c r="E76" s="100" t="s">
        <v>1368</v>
      </c>
      <c r="F76" s="101">
        <v>3122</v>
      </c>
      <c r="G76" s="102">
        <v>3969</v>
      </c>
    </row>
    <row r="77" spans="1:7" ht="15.75">
      <c r="A77" s="87">
        <v>71</v>
      </c>
      <c r="B77" s="97">
        <v>1212</v>
      </c>
      <c r="C77" s="98">
        <v>62331566</v>
      </c>
      <c r="D77" s="99" t="s">
        <v>1367</v>
      </c>
      <c r="E77" s="100" t="s">
        <v>1368</v>
      </c>
      <c r="F77" s="101">
        <v>3142</v>
      </c>
      <c r="G77" s="102">
        <v>0</v>
      </c>
    </row>
    <row r="78" spans="1:7" ht="15.75">
      <c r="A78" s="87">
        <v>72</v>
      </c>
      <c r="B78" s="97">
        <v>1214</v>
      </c>
      <c r="C78" s="98">
        <v>62331515</v>
      </c>
      <c r="D78" s="99" t="s">
        <v>1369</v>
      </c>
      <c r="E78" s="100" t="s">
        <v>1370</v>
      </c>
      <c r="F78" s="101">
        <v>3122</v>
      </c>
      <c r="G78" s="102">
        <v>4598</v>
      </c>
    </row>
    <row r="79" spans="1:7" ht="15.75">
      <c r="A79" s="87">
        <v>73</v>
      </c>
      <c r="B79" s="97">
        <v>1215</v>
      </c>
      <c r="C79" s="105">
        <v>60337320</v>
      </c>
      <c r="D79" s="99" t="s">
        <v>1371</v>
      </c>
      <c r="E79" s="100" t="s">
        <v>1372</v>
      </c>
      <c r="F79" s="101">
        <v>3122</v>
      </c>
      <c r="G79" s="102">
        <v>1835</v>
      </c>
    </row>
    <row r="80" spans="1:7" ht="15.75">
      <c r="A80" s="87">
        <v>74</v>
      </c>
      <c r="B80" s="97">
        <v>1216</v>
      </c>
      <c r="C80" s="105">
        <v>60337494</v>
      </c>
      <c r="D80" s="99" t="s">
        <v>1373</v>
      </c>
      <c r="E80" s="100" t="s">
        <v>1374</v>
      </c>
      <c r="F80" s="101">
        <v>3122</v>
      </c>
      <c r="G80" s="102">
        <v>1710</v>
      </c>
    </row>
    <row r="81" spans="1:7" ht="15.75">
      <c r="A81" s="87">
        <v>75</v>
      </c>
      <c r="B81" s="97">
        <v>1216</v>
      </c>
      <c r="C81" s="105">
        <v>60337494</v>
      </c>
      <c r="D81" s="99" t="s">
        <v>1373</v>
      </c>
      <c r="E81" s="100" t="s">
        <v>1374</v>
      </c>
      <c r="F81" s="101">
        <v>3142</v>
      </c>
      <c r="G81" s="102">
        <v>753</v>
      </c>
    </row>
    <row r="82" spans="1:7" ht="15.75">
      <c r="A82" s="87">
        <v>76</v>
      </c>
      <c r="B82" s="97">
        <v>1217</v>
      </c>
      <c r="C82" s="98" t="s">
        <v>1375</v>
      </c>
      <c r="D82" s="99" t="s">
        <v>1376</v>
      </c>
      <c r="E82" s="100" t="s">
        <v>1377</v>
      </c>
      <c r="F82" s="101">
        <v>3122</v>
      </c>
      <c r="G82" s="102">
        <v>2116</v>
      </c>
    </row>
    <row r="83" spans="1:7" ht="15.75">
      <c r="A83" s="87">
        <v>77</v>
      </c>
      <c r="B83" s="97">
        <v>1217</v>
      </c>
      <c r="C83" s="98" t="s">
        <v>1375</v>
      </c>
      <c r="D83" s="99" t="s">
        <v>1376</v>
      </c>
      <c r="E83" s="100" t="s">
        <v>1377</v>
      </c>
      <c r="F83" s="101">
        <v>3142</v>
      </c>
      <c r="G83" s="102">
        <v>250</v>
      </c>
    </row>
    <row r="84" spans="1:7" ht="15.75">
      <c r="A84" s="87">
        <v>78</v>
      </c>
      <c r="B84" s="97">
        <v>1218</v>
      </c>
      <c r="C84" s="98" t="s">
        <v>1378</v>
      </c>
      <c r="D84" s="99" t="s">
        <v>1379</v>
      </c>
      <c r="E84" s="100" t="s">
        <v>1380</v>
      </c>
      <c r="F84" s="101">
        <v>3122</v>
      </c>
      <c r="G84" s="102">
        <v>2062</v>
      </c>
    </row>
    <row r="85" spans="1:7" ht="15.75">
      <c r="A85" s="87">
        <v>79</v>
      </c>
      <c r="B85" s="97">
        <v>1218</v>
      </c>
      <c r="C85" s="98" t="s">
        <v>1378</v>
      </c>
      <c r="D85" s="99" t="s">
        <v>1379</v>
      </c>
      <c r="E85" s="100" t="s">
        <v>1380</v>
      </c>
      <c r="F85" s="101">
        <v>3123</v>
      </c>
      <c r="G85" s="102">
        <v>7953</v>
      </c>
    </row>
    <row r="86" spans="1:7" ht="15.75">
      <c r="A86" s="87">
        <v>80</v>
      </c>
      <c r="B86" s="97">
        <v>1218</v>
      </c>
      <c r="C86" s="98" t="s">
        <v>1378</v>
      </c>
      <c r="D86" s="99" t="s">
        <v>1379</v>
      </c>
      <c r="E86" s="100" t="s">
        <v>1380</v>
      </c>
      <c r="F86" s="101">
        <v>3142</v>
      </c>
      <c r="G86" s="102">
        <v>1136</v>
      </c>
    </row>
    <row r="87" spans="1:7" ht="15.75">
      <c r="A87" s="87">
        <v>81</v>
      </c>
      <c r="B87" s="97">
        <v>1218</v>
      </c>
      <c r="C87" s="98" t="s">
        <v>1378</v>
      </c>
      <c r="D87" s="99" t="s">
        <v>1379</v>
      </c>
      <c r="E87" s="100" t="s">
        <v>1380</v>
      </c>
      <c r="F87" s="101">
        <v>3147</v>
      </c>
      <c r="G87" s="102">
        <v>1841</v>
      </c>
    </row>
    <row r="88" spans="1:7" ht="15.75">
      <c r="A88" s="87">
        <v>82</v>
      </c>
      <c r="B88" s="97">
        <v>1218</v>
      </c>
      <c r="C88" s="98" t="s">
        <v>1378</v>
      </c>
      <c r="D88" s="99" t="s">
        <v>1379</v>
      </c>
      <c r="E88" s="100" t="s">
        <v>1380</v>
      </c>
      <c r="F88" s="101">
        <v>3150</v>
      </c>
      <c r="G88" s="102">
        <v>1643</v>
      </c>
    </row>
    <row r="89" spans="1:7" ht="15.75">
      <c r="A89" s="87">
        <v>83</v>
      </c>
      <c r="B89" s="97">
        <v>1220</v>
      </c>
      <c r="C89" s="98" t="s">
        <v>1381</v>
      </c>
      <c r="D89" s="99" t="s">
        <v>1382</v>
      </c>
      <c r="E89" s="100" t="s">
        <v>1383</v>
      </c>
      <c r="F89" s="106">
        <v>3122</v>
      </c>
      <c r="G89" s="102">
        <v>6553</v>
      </c>
    </row>
    <row r="90" spans="1:7" ht="15.75">
      <c r="A90" s="87">
        <v>84</v>
      </c>
      <c r="B90" s="97">
        <v>1220</v>
      </c>
      <c r="C90" s="98" t="s">
        <v>1381</v>
      </c>
      <c r="D90" s="99" t="s">
        <v>1384</v>
      </c>
      <c r="E90" s="100" t="s">
        <v>1383</v>
      </c>
      <c r="F90" s="106">
        <v>3123</v>
      </c>
      <c r="G90" s="102">
        <v>545</v>
      </c>
    </row>
    <row r="91" spans="1:7" ht="15.75">
      <c r="A91" s="87">
        <v>85</v>
      </c>
      <c r="B91" s="97">
        <v>1220</v>
      </c>
      <c r="C91" s="98" t="s">
        <v>1381</v>
      </c>
      <c r="D91" s="99" t="s">
        <v>1384</v>
      </c>
      <c r="E91" s="100" t="s">
        <v>1383</v>
      </c>
      <c r="F91" s="106">
        <v>3142</v>
      </c>
      <c r="G91" s="102">
        <v>276</v>
      </c>
    </row>
    <row r="92" spans="1:7" ht="15.75">
      <c r="A92" s="87">
        <v>86</v>
      </c>
      <c r="B92" s="97">
        <v>1220</v>
      </c>
      <c r="C92" s="98" t="s">
        <v>1381</v>
      </c>
      <c r="D92" s="99" t="s">
        <v>1384</v>
      </c>
      <c r="E92" s="100" t="s">
        <v>1383</v>
      </c>
      <c r="F92" s="106">
        <v>3147</v>
      </c>
      <c r="G92" s="102">
        <v>118</v>
      </c>
    </row>
    <row r="93" spans="1:7" ht="15.75">
      <c r="A93" s="87">
        <v>87</v>
      </c>
      <c r="B93" s="97">
        <v>1221</v>
      </c>
      <c r="C93" s="98" t="s">
        <v>1385</v>
      </c>
      <c r="D93" s="99" t="s">
        <v>1386</v>
      </c>
      <c r="E93" s="100" t="s">
        <v>1387</v>
      </c>
      <c r="F93" s="101">
        <v>3122</v>
      </c>
      <c r="G93" s="102">
        <v>1787</v>
      </c>
    </row>
    <row r="94" spans="1:7" ht="15.75">
      <c r="A94" s="87">
        <v>88</v>
      </c>
      <c r="B94" s="97">
        <v>1221</v>
      </c>
      <c r="C94" s="98" t="s">
        <v>1385</v>
      </c>
      <c r="D94" s="99" t="s">
        <v>1386</v>
      </c>
      <c r="E94" s="100" t="s">
        <v>1387</v>
      </c>
      <c r="F94" s="101">
        <v>3147</v>
      </c>
      <c r="G94" s="102">
        <v>132</v>
      </c>
    </row>
    <row r="95" spans="1:7" ht="15.75">
      <c r="A95" s="87">
        <v>89</v>
      </c>
      <c r="B95" s="97">
        <v>1222</v>
      </c>
      <c r="C95" s="105">
        <v>47813083</v>
      </c>
      <c r="D95" s="99" t="s">
        <v>16</v>
      </c>
      <c r="E95" s="100" t="s">
        <v>17</v>
      </c>
      <c r="F95" s="101">
        <v>3122</v>
      </c>
      <c r="G95" s="102">
        <v>2165</v>
      </c>
    </row>
    <row r="96" spans="1:7" ht="15.75">
      <c r="A96" s="87">
        <v>90</v>
      </c>
      <c r="B96" s="97">
        <v>1222</v>
      </c>
      <c r="C96" s="105">
        <v>47813083</v>
      </c>
      <c r="D96" s="99" t="s">
        <v>16</v>
      </c>
      <c r="E96" s="100" t="s">
        <v>17</v>
      </c>
      <c r="F96" s="101">
        <v>3124</v>
      </c>
      <c r="G96" s="102">
        <v>647</v>
      </c>
    </row>
    <row r="97" spans="1:7" ht="15.75">
      <c r="A97" s="87">
        <v>91</v>
      </c>
      <c r="B97" s="97">
        <v>1222</v>
      </c>
      <c r="C97" s="105">
        <v>47813083</v>
      </c>
      <c r="D97" s="99" t="s">
        <v>16</v>
      </c>
      <c r="E97" s="100" t="s">
        <v>17</v>
      </c>
      <c r="F97" s="101">
        <v>3142</v>
      </c>
      <c r="G97" s="102">
        <v>570</v>
      </c>
    </row>
    <row r="98" spans="1:7" ht="15.75">
      <c r="A98" s="87">
        <v>92</v>
      </c>
      <c r="B98" s="97">
        <v>1222</v>
      </c>
      <c r="C98" s="105">
        <v>47813083</v>
      </c>
      <c r="D98" s="99" t="s">
        <v>16</v>
      </c>
      <c r="E98" s="100" t="s">
        <v>17</v>
      </c>
      <c r="F98" s="101">
        <v>3147</v>
      </c>
      <c r="G98" s="102">
        <v>538</v>
      </c>
    </row>
    <row r="99" spans="1:7" ht="15.75">
      <c r="A99" s="87">
        <v>93</v>
      </c>
      <c r="B99" s="97">
        <v>1223</v>
      </c>
      <c r="C99" s="98">
        <v>47813148</v>
      </c>
      <c r="D99" s="99" t="s">
        <v>18</v>
      </c>
      <c r="E99" s="100" t="s">
        <v>19</v>
      </c>
      <c r="F99" s="101">
        <v>3122</v>
      </c>
      <c r="G99" s="102">
        <v>3463</v>
      </c>
    </row>
    <row r="100" spans="1:7" ht="15.75">
      <c r="A100" s="87">
        <v>94</v>
      </c>
      <c r="B100" s="97">
        <v>1224</v>
      </c>
      <c r="C100" s="105">
        <v>47813121</v>
      </c>
      <c r="D100" s="99" t="s">
        <v>20</v>
      </c>
      <c r="E100" s="100" t="s">
        <v>21</v>
      </c>
      <c r="F100" s="101">
        <v>3122</v>
      </c>
      <c r="G100" s="102">
        <v>2523</v>
      </c>
    </row>
    <row r="101" spans="1:7" ht="15.75">
      <c r="A101" s="87">
        <v>95</v>
      </c>
      <c r="B101" s="97">
        <v>1225</v>
      </c>
      <c r="C101" s="107">
        <v>47813130</v>
      </c>
      <c r="D101" s="99" t="s">
        <v>22</v>
      </c>
      <c r="E101" s="100" t="s">
        <v>23</v>
      </c>
      <c r="F101" s="108">
        <v>3122</v>
      </c>
      <c r="G101" s="102">
        <v>2762</v>
      </c>
    </row>
    <row r="102" spans="1:7" ht="15.75">
      <c r="A102" s="87">
        <v>96</v>
      </c>
      <c r="B102" s="97">
        <v>1225</v>
      </c>
      <c r="C102" s="107">
        <v>47813130</v>
      </c>
      <c r="D102" s="99" t="s">
        <v>22</v>
      </c>
      <c r="E102" s="100" t="s">
        <v>23</v>
      </c>
      <c r="F102" s="108">
        <v>3123</v>
      </c>
      <c r="G102" s="102">
        <v>3299</v>
      </c>
    </row>
    <row r="103" spans="1:7" ht="15.75">
      <c r="A103" s="87">
        <v>97</v>
      </c>
      <c r="B103" s="97">
        <v>1225</v>
      </c>
      <c r="C103" s="107">
        <v>47813130</v>
      </c>
      <c r="D103" s="99" t="s">
        <v>22</v>
      </c>
      <c r="E103" s="100" t="s">
        <v>23</v>
      </c>
      <c r="F103" s="108">
        <v>3142</v>
      </c>
      <c r="G103" s="102">
        <v>814</v>
      </c>
    </row>
    <row r="104" spans="1:7" ht="15.75">
      <c r="A104" s="87">
        <v>98</v>
      </c>
      <c r="B104" s="97">
        <v>1225</v>
      </c>
      <c r="C104" s="107">
        <v>47813130</v>
      </c>
      <c r="D104" s="99" t="s">
        <v>22</v>
      </c>
      <c r="E104" s="100" t="s">
        <v>23</v>
      </c>
      <c r="F104" s="108">
        <v>3147</v>
      </c>
      <c r="G104" s="102">
        <v>561</v>
      </c>
    </row>
    <row r="105" spans="1:7" ht="15.75">
      <c r="A105" s="87">
        <v>99</v>
      </c>
      <c r="B105" s="97">
        <v>1226</v>
      </c>
      <c r="C105" s="98" t="s">
        <v>24</v>
      </c>
      <c r="D105" s="99" t="s">
        <v>25</v>
      </c>
      <c r="E105" s="100" t="s">
        <v>26</v>
      </c>
      <c r="F105" s="101">
        <v>3122</v>
      </c>
      <c r="G105" s="102">
        <v>5365</v>
      </c>
    </row>
    <row r="106" spans="1:7" ht="15.75">
      <c r="A106" s="87">
        <v>100</v>
      </c>
      <c r="B106" s="97">
        <v>1226</v>
      </c>
      <c r="C106" s="98" t="s">
        <v>24</v>
      </c>
      <c r="D106" s="99" t="s">
        <v>25</v>
      </c>
      <c r="E106" s="100" t="s">
        <v>26</v>
      </c>
      <c r="F106" s="101">
        <v>3142</v>
      </c>
      <c r="G106" s="102">
        <v>561</v>
      </c>
    </row>
    <row r="107" spans="1:7" ht="15.75">
      <c r="A107" s="87">
        <v>101</v>
      </c>
      <c r="B107" s="97">
        <v>1226</v>
      </c>
      <c r="C107" s="98" t="s">
        <v>24</v>
      </c>
      <c r="D107" s="99" t="s">
        <v>25</v>
      </c>
      <c r="E107" s="100" t="s">
        <v>26</v>
      </c>
      <c r="F107" s="101">
        <v>3147</v>
      </c>
      <c r="G107" s="102">
        <v>835</v>
      </c>
    </row>
    <row r="108" spans="1:7" ht="15.75">
      <c r="A108" s="87">
        <v>102</v>
      </c>
      <c r="B108" s="97">
        <v>1226</v>
      </c>
      <c r="C108" s="98" t="s">
        <v>24</v>
      </c>
      <c r="D108" s="99" t="s">
        <v>25</v>
      </c>
      <c r="E108" s="100" t="s">
        <v>26</v>
      </c>
      <c r="F108" s="101">
        <v>3150</v>
      </c>
      <c r="G108" s="102">
        <v>2618</v>
      </c>
    </row>
    <row r="109" spans="1:7" ht="15.75">
      <c r="A109" s="87">
        <v>103</v>
      </c>
      <c r="B109" s="97">
        <v>1227</v>
      </c>
      <c r="C109" s="98" t="s">
        <v>27</v>
      </c>
      <c r="D109" s="99" t="s">
        <v>28</v>
      </c>
      <c r="E109" s="100" t="s">
        <v>29</v>
      </c>
      <c r="F109" s="101">
        <v>3122</v>
      </c>
      <c r="G109" s="102">
        <v>4202</v>
      </c>
    </row>
    <row r="110" spans="1:7" ht="15.75">
      <c r="A110" s="87">
        <v>104</v>
      </c>
      <c r="B110" s="97">
        <v>1227</v>
      </c>
      <c r="C110" s="98" t="s">
        <v>27</v>
      </c>
      <c r="D110" s="99" t="s">
        <v>28</v>
      </c>
      <c r="E110" s="100" t="s">
        <v>29</v>
      </c>
      <c r="F110" s="101">
        <v>3142</v>
      </c>
      <c r="G110" s="102">
        <v>528</v>
      </c>
    </row>
    <row r="111" spans="1:7" ht="15.75">
      <c r="A111" s="87">
        <v>105</v>
      </c>
      <c r="B111" s="97">
        <v>1227</v>
      </c>
      <c r="C111" s="98" t="s">
        <v>27</v>
      </c>
      <c r="D111" s="99" t="s">
        <v>28</v>
      </c>
      <c r="E111" s="100" t="s">
        <v>29</v>
      </c>
      <c r="F111" s="101">
        <v>3147</v>
      </c>
      <c r="G111" s="102">
        <v>524</v>
      </c>
    </row>
    <row r="112" spans="1:7" ht="15.75">
      <c r="A112" s="87">
        <v>106</v>
      </c>
      <c r="B112" s="97">
        <v>1228</v>
      </c>
      <c r="C112" s="98" t="s">
        <v>30</v>
      </c>
      <c r="D112" s="99" t="s">
        <v>31</v>
      </c>
      <c r="E112" s="100" t="s">
        <v>32</v>
      </c>
      <c r="F112" s="101">
        <v>3122</v>
      </c>
      <c r="G112" s="102">
        <v>1472</v>
      </c>
    </row>
    <row r="113" spans="1:7" ht="15.75">
      <c r="A113" s="87">
        <v>107</v>
      </c>
      <c r="B113" s="97">
        <v>1229</v>
      </c>
      <c r="C113" s="105" t="s">
        <v>33</v>
      </c>
      <c r="D113" s="99" t="s">
        <v>34</v>
      </c>
      <c r="E113" s="100" t="s">
        <v>35</v>
      </c>
      <c r="F113" s="101">
        <v>3122</v>
      </c>
      <c r="G113" s="102">
        <v>1987</v>
      </c>
    </row>
    <row r="114" spans="1:7" ht="15.75">
      <c r="A114" s="87">
        <v>108</v>
      </c>
      <c r="B114" s="97">
        <v>1230</v>
      </c>
      <c r="C114" s="105">
        <v>14450909</v>
      </c>
      <c r="D114" s="99" t="s">
        <v>36</v>
      </c>
      <c r="E114" s="100" t="s">
        <v>37</v>
      </c>
      <c r="F114" s="101">
        <v>3122</v>
      </c>
      <c r="G114" s="102">
        <v>1717</v>
      </c>
    </row>
    <row r="115" spans="1:7" ht="15.75">
      <c r="A115" s="87">
        <v>109</v>
      </c>
      <c r="B115" s="97">
        <v>1230</v>
      </c>
      <c r="C115" s="105">
        <v>14450909</v>
      </c>
      <c r="D115" s="99" t="s">
        <v>36</v>
      </c>
      <c r="E115" s="100" t="s">
        <v>37</v>
      </c>
      <c r="F115" s="101">
        <v>3142</v>
      </c>
      <c r="G115" s="102">
        <v>241</v>
      </c>
    </row>
    <row r="116" spans="1:7" ht="15.75">
      <c r="A116" s="87">
        <v>110</v>
      </c>
      <c r="B116" s="97">
        <v>1230</v>
      </c>
      <c r="C116" s="105">
        <v>14450909</v>
      </c>
      <c r="D116" s="99" t="s">
        <v>36</v>
      </c>
      <c r="E116" s="100" t="s">
        <v>37</v>
      </c>
      <c r="F116" s="101">
        <v>3147</v>
      </c>
      <c r="G116" s="102">
        <v>182</v>
      </c>
    </row>
    <row r="117" spans="1:7" ht="15.75">
      <c r="A117" s="87">
        <v>111</v>
      </c>
      <c r="B117" s="97">
        <v>1231</v>
      </c>
      <c r="C117" s="105" t="s">
        <v>38</v>
      </c>
      <c r="D117" s="103" t="s">
        <v>39</v>
      </c>
      <c r="E117" s="100" t="s">
        <v>40</v>
      </c>
      <c r="F117" s="101">
        <v>3122</v>
      </c>
      <c r="G117" s="102">
        <v>3685</v>
      </c>
    </row>
    <row r="118" spans="1:7" ht="15.75">
      <c r="A118" s="87">
        <v>112</v>
      </c>
      <c r="B118" s="97">
        <v>1231</v>
      </c>
      <c r="C118" s="105" t="s">
        <v>38</v>
      </c>
      <c r="D118" s="103" t="s">
        <v>39</v>
      </c>
      <c r="E118" s="100" t="s">
        <v>40</v>
      </c>
      <c r="F118" s="101">
        <v>3142</v>
      </c>
      <c r="G118" s="102">
        <v>884</v>
      </c>
    </row>
    <row r="119" spans="1:7" ht="15.75">
      <c r="A119" s="87">
        <v>113</v>
      </c>
      <c r="B119" s="97">
        <v>1231</v>
      </c>
      <c r="C119" s="105" t="s">
        <v>38</v>
      </c>
      <c r="D119" s="103" t="s">
        <v>39</v>
      </c>
      <c r="E119" s="100" t="s">
        <v>40</v>
      </c>
      <c r="F119" s="101">
        <v>3147</v>
      </c>
      <c r="G119" s="102">
        <v>388</v>
      </c>
    </row>
    <row r="120" spans="1:7" ht="15.75">
      <c r="A120" s="87">
        <v>114</v>
      </c>
      <c r="B120" s="97">
        <v>1232</v>
      </c>
      <c r="C120" s="98" t="s">
        <v>41</v>
      </c>
      <c r="D120" s="99" t="s">
        <v>42</v>
      </c>
      <c r="E120" s="100" t="s">
        <v>43</v>
      </c>
      <c r="F120" s="101">
        <v>3122</v>
      </c>
      <c r="G120" s="102">
        <v>3462</v>
      </c>
    </row>
    <row r="121" spans="1:7" ht="15.75">
      <c r="A121" s="87">
        <v>115</v>
      </c>
      <c r="B121" s="97">
        <v>1232</v>
      </c>
      <c r="C121" s="98" t="s">
        <v>41</v>
      </c>
      <c r="D121" s="99" t="s">
        <v>42</v>
      </c>
      <c r="E121" s="100" t="s">
        <v>43</v>
      </c>
      <c r="F121" s="101">
        <v>3142</v>
      </c>
      <c r="G121" s="102">
        <v>621</v>
      </c>
    </row>
    <row r="122" spans="1:7" ht="15.75">
      <c r="A122" s="87">
        <v>116</v>
      </c>
      <c r="B122" s="97">
        <v>1232</v>
      </c>
      <c r="C122" s="98" t="s">
        <v>41</v>
      </c>
      <c r="D122" s="99" t="s">
        <v>42</v>
      </c>
      <c r="E122" s="100" t="s">
        <v>43</v>
      </c>
      <c r="F122" s="101">
        <v>3147</v>
      </c>
      <c r="G122" s="102">
        <v>1368</v>
      </c>
    </row>
    <row r="123" spans="1:7" ht="15.75">
      <c r="A123" s="87">
        <v>117</v>
      </c>
      <c r="B123" s="97">
        <v>1234</v>
      </c>
      <c r="C123" s="105" t="s">
        <v>44</v>
      </c>
      <c r="D123" s="109" t="s">
        <v>45</v>
      </c>
      <c r="E123" s="100" t="s">
        <v>46</v>
      </c>
      <c r="F123" s="101">
        <v>3122</v>
      </c>
      <c r="G123" s="102">
        <v>1785</v>
      </c>
    </row>
    <row r="124" spans="1:7" ht="15.75">
      <c r="A124" s="87">
        <v>118</v>
      </c>
      <c r="B124" s="97">
        <v>1234</v>
      </c>
      <c r="C124" s="105" t="s">
        <v>47</v>
      </c>
      <c r="D124" s="109" t="s">
        <v>45</v>
      </c>
      <c r="E124" s="100" t="s">
        <v>48</v>
      </c>
      <c r="F124" s="101">
        <v>3125</v>
      </c>
      <c r="G124" s="102">
        <v>224</v>
      </c>
    </row>
    <row r="125" spans="1:7" ht="15.75">
      <c r="A125" s="87">
        <v>119</v>
      </c>
      <c r="B125" s="97">
        <v>1234</v>
      </c>
      <c r="C125" s="105" t="s">
        <v>44</v>
      </c>
      <c r="D125" s="109" t="s">
        <v>45</v>
      </c>
      <c r="E125" s="100" t="s">
        <v>46</v>
      </c>
      <c r="F125" s="101">
        <v>3142</v>
      </c>
      <c r="G125" s="102">
        <v>268</v>
      </c>
    </row>
    <row r="126" spans="1:7" ht="15.75">
      <c r="A126" s="87">
        <v>120</v>
      </c>
      <c r="B126" s="97">
        <v>1234</v>
      </c>
      <c r="C126" s="105" t="s">
        <v>44</v>
      </c>
      <c r="D126" s="109" t="s">
        <v>45</v>
      </c>
      <c r="E126" s="100" t="s">
        <v>46</v>
      </c>
      <c r="F126" s="101">
        <v>3147</v>
      </c>
      <c r="G126" s="102">
        <v>282</v>
      </c>
    </row>
    <row r="127" spans="1:7" ht="15.75">
      <c r="A127" s="87">
        <v>121</v>
      </c>
      <c r="B127" s="97">
        <v>1235</v>
      </c>
      <c r="C127" s="98">
        <v>70947911</v>
      </c>
      <c r="D127" s="99" t="s">
        <v>1443</v>
      </c>
      <c r="E127" s="100" t="s">
        <v>1444</v>
      </c>
      <c r="F127" s="101">
        <v>3122</v>
      </c>
      <c r="G127" s="102">
        <v>1215</v>
      </c>
    </row>
    <row r="128" spans="1:7" ht="15.75">
      <c r="A128" s="87">
        <v>122</v>
      </c>
      <c r="B128" s="97">
        <v>1302</v>
      </c>
      <c r="C128" s="105" t="s">
        <v>1445</v>
      </c>
      <c r="D128" s="99" t="s">
        <v>1446</v>
      </c>
      <c r="E128" s="103" t="s">
        <v>1447</v>
      </c>
      <c r="F128" s="110">
        <v>3123</v>
      </c>
      <c r="G128" s="102">
        <v>4607</v>
      </c>
    </row>
    <row r="129" spans="1:7" ht="15.75">
      <c r="A129" s="87">
        <v>123</v>
      </c>
      <c r="B129" s="97">
        <v>1303</v>
      </c>
      <c r="C129" s="111" t="s">
        <v>1448</v>
      </c>
      <c r="D129" s="99" t="s">
        <v>1449</v>
      </c>
      <c r="E129" s="100" t="s">
        <v>1450</v>
      </c>
      <c r="F129" s="101">
        <v>3123</v>
      </c>
      <c r="G129" s="102">
        <v>14465</v>
      </c>
    </row>
    <row r="130" spans="1:7" s="112" customFormat="1" ht="15.75">
      <c r="A130" s="87">
        <v>124</v>
      </c>
      <c r="B130" s="97">
        <v>1303</v>
      </c>
      <c r="C130" s="111" t="s">
        <v>1448</v>
      </c>
      <c r="D130" s="99" t="s">
        <v>1449</v>
      </c>
      <c r="E130" s="100" t="s">
        <v>1450</v>
      </c>
      <c r="F130" s="101">
        <v>3124</v>
      </c>
      <c r="G130" s="102">
        <v>1540</v>
      </c>
    </row>
    <row r="131" spans="1:7" ht="15.75">
      <c r="A131" s="87">
        <v>125</v>
      </c>
      <c r="B131" s="97">
        <v>1303</v>
      </c>
      <c r="C131" s="111" t="s">
        <v>1448</v>
      </c>
      <c r="D131" s="99" t="s">
        <v>1449</v>
      </c>
      <c r="E131" s="100" t="s">
        <v>1450</v>
      </c>
      <c r="F131" s="101">
        <v>3142</v>
      </c>
      <c r="G131" s="102">
        <v>1364</v>
      </c>
    </row>
    <row r="132" spans="1:7" ht="15.75">
      <c r="A132" s="87">
        <v>126</v>
      </c>
      <c r="B132" s="97">
        <v>1303</v>
      </c>
      <c r="C132" s="111" t="s">
        <v>1448</v>
      </c>
      <c r="D132" s="99" t="s">
        <v>1449</v>
      </c>
      <c r="E132" s="100" t="s">
        <v>1450</v>
      </c>
      <c r="F132" s="101">
        <v>3147</v>
      </c>
      <c r="G132" s="102">
        <v>1130</v>
      </c>
    </row>
    <row r="133" spans="1:7" ht="15.75">
      <c r="A133" s="87">
        <v>127</v>
      </c>
      <c r="B133" s="97">
        <v>1304</v>
      </c>
      <c r="C133" s="98" t="s">
        <v>1451</v>
      </c>
      <c r="D133" s="99" t="s">
        <v>1452</v>
      </c>
      <c r="E133" s="100" t="s">
        <v>1453</v>
      </c>
      <c r="F133" s="101">
        <v>3122</v>
      </c>
      <c r="G133" s="102">
        <v>1064</v>
      </c>
    </row>
    <row r="134" spans="1:7" ht="15.75">
      <c r="A134" s="87">
        <v>128</v>
      </c>
      <c r="B134" s="97">
        <v>1304</v>
      </c>
      <c r="C134" s="98" t="s">
        <v>1451</v>
      </c>
      <c r="D134" s="99" t="s">
        <v>1452</v>
      </c>
      <c r="E134" s="100" t="s">
        <v>1453</v>
      </c>
      <c r="F134" s="101">
        <v>3123</v>
      </c>
      <c r="G134" s="102">
        <v>2946</v>
      </c>
    </row>
    <row r="135" spans="1:7" ht="15.75">
      <c r="A135" s="87">
        <v>129</v>
      </c>
      <c r="B135" s="97">
        <v>1304</v>
      </c>
      <c r="C135" s="98" t="s">
        <v>1451</v>
      </c>
      <c r="D135" s="99" t="s">
        <v>1452</v>
      </c>
      <c r="E135" s="100" t="s">
        <v>1453</v>
      </c>
      <c r="F135" s="101">
        <v>3142</v>
      </c>
      <c r="G135" s="102">
        <v>615</v>
      </c>
    </row>
    <row r="136" spans="1:7" ht="15.75">
      <c r="A136" s="87">
        <v>130</v>
      </c>
      <c r="B136" s="97">
        <v>1304</v>
      </c>
      <c r="C136" s="98" t="s">
        <v>1451</v>
      </c>
      <c r="D136" s="99" t="s">
        <v>1452</v>
      </c>
      <c r="E136" s="100" t="s">
        <v>1453</v>
      </c>
      <c r="F136" s="101">
        <v>3147</v>
      </c>
      <c r="G136" s="102">
        <v>657</v>
      </c>
    </row>
    <row r="137" spans="1:7" ht="15.75">
      <c r="A137" s="87">
        <v>131</v>
      </c>
      <c r="B137" s="97">
        <v>1305</v>
      </c>
      <c r="C137" s="111" t="s">
        <v>1454</v>
      </c>
      <c r="D137" s="99" t="s">
        <v>1455</v>
      </c>
      <c r="E137" s="100" t="s">
        <v>1456</v>
      </c>
      <c r="F137" s="101">
        <v>3123</v>
      </c>
      <c r="G137" s="102">
        <v>11801</v>
      </c>
    </row>
    <row r="138" spans="1:7" ht="15.75">
      <c r="A138" s="87">
        <v>132</v>
      </c>
      <c r="B138" s="97">
        <v>1305</v>
      </c>
      <c r="C138" s="111" t="s">
        <v>1454</v>
      </c>
      <c r="D138" s="99" t="s">
        <v>1455</v>
      </c>
      <c r="E138" s="100" t="s">
        <v>1456</v>
      </c>
      <c r="F138" s="101">
        <v>3124</v>
      </c>
      <c r="G138" s="102">
        <v>2950</v>
      </c>
    </row>
    <row r="139" spans="1:7" ht="15.75">
      <c r="A139" s="87">
        <v>133</v>
      </c>
      <c r="B139" s="97">
        <v>1306</v>
      </c>
      <c r="C139" s="111" t="s">
        <v>1457</v>
      </c>
      <c r="D139" s="100" t="s">
        <v>1458</v>
      </c>
      <c r="E139" s="100" t="s">
        <v>1459</v>
      </c>
      <c r="F139" s="101">
        <v>3122</v>
      </c>
      <c r="G139" s="102">
        <v>1448</v>
      </c>
    </row>
    <row r="140" spans="1:7" s="112" customFormat="1" ht="15.75">
      <c r="A140" s="87">
        <v>134</v>
      </c>
      <c r="B140" s="97">
        <v>1306</v>
      </c>
      <c r="C140" s="111" t="s">
        <v>1457</v>
      </c>
      <c r="D140" s="100" t="s">
        <v>1458</v>
      </c>
      <c r="E140" s="100" t="s">
        <v>1459</v>
      </c>
      <c r="F140" s="101">
        <v>3123</v>
      </c>
      <c r="G140" s="102">
        <v>6195</v>
      </c>
    </row>
    <row r="141" spans="1:7" ht="15.75">
      <c r="A141" s="87">
        <v>135</v>
      </c>
      <c r="B141" s="97">
        <v>1306</v>
      </c>
      <c r="C141" s="111" t="s">
        <v>1457</v>
      </c>
      <c r="D141" s="100" t="s">
        <v>1458</v>
      </c>
      <c r="E141" s="100" t="s">
        <v>1459</v>
      </c>
      <c r="F141" s="101">
        <v>3142</v>
      </c>
      <c r="G141" s="102">
        <v>120</v>
      </c>
    </row>
    <row r="142" spans="1:7" ht="15.75">
      <c r="A142" s="87">
        <v>136</v>
      </c>
      <c r="B142" s="97">
        <v>1306</v>
      </c>
      <c r="C142" s="111" t="s">
        <v>1457</v>
      </c>
      <c r="D142" s="100" t="s">
        <v>1458</v>
      </c>
      <c r="E142" s="100" t="s">
        <v>1459</v>
      </c>
      <c r="F142" s="101">
        <v>3147</v>
      </c>
      <c r="G142" s="102">
        <v>105</v>
      </c>
    </row>
    <row r="143" spans="1:7" ht="15.75">
      <c r="A143" s="87">
        <v>137</v>
      </c>
      <c r="B143" s="97">
        <v>1307</v>
      </c>
      <c r="C143" s="98" t="s">
        <v>1460</v>
      </c>
      <c r="D143" s="99" t="s">
        <v>1430</v>
      </c>
      <c r="E143" s="100" t="s">
        <v>1431</v>
      </c>
      <c r="F143" s="101">
        <v>3122</v>
      </c>
      <c r="G143" s="102">
        <v>138</v>
      </c>
    </row>
    <row r="144" spans="1:7" ht="15.75">
      <c r="A144" s="87">
        <v>138</v>
      </c>
      <c r="B144" s="97">
        <v>1307</v>
      </c>
      <c r="C144" s="98" t="s">
        <v>1460</v>
      </c>
      <c r="D144" s="99" t="s">
        <v>1430</v>
      </c>
      <c r="E144" s="100" t="s">
        <v>1431</v>
      </c>
      <c r="F144" s="101">
        <v>3123</v>
      </c>
      <c r="G144" s="102">
        <v>5445</v>
      </c>
    </row>
    <row r="145" spans="1:7" ht="15.75">
      <c r="A145" s="87">
        <v>139</v>
      </c>
      <c r="B145" s="97">
        <v>1307</v>
      </c>
      <c r="C145" s="98" t="s">
        <v>1460</v>
      </c>
      <c r="D145" s="99" t="s">
        <v>1430</v>
      </c>
      <c r="E145" s="100" t="s">
        <v>1431</v>
      </c>
      <c r="F145" s="101">
        <v>3124</v>
      </c>
      <c r="G145" s="102">
        <v>1128</v>
      </c>
    </row>
    <row r="146" spans="1:7" ht="15.75">
      <c r="A146" s="87">
        <v>140</v>
      </c>
      <c r="B146" s="97">
        <v>1307</v>
      </c>
      <c r="C146" s="98" t="s">
        <v>1460</v>
      </c>
      <c r="D146" s="99" t="s">
        <v>1430</v>
      </c>
      <c r="E146" s="100" t="s">
        <v>1431</v>
      </c>
      <c r="F146" s="101">
        <v>3142</v>
      </c>
      <c r="G146" s="102">
        <v>880</v>
      </c>
    </row>
    <row r="147" spans="1:7" ht="15.75">
      <c r="A147" s="87">
        <v>141</v>
      </c>
      <c r="B147" s="97">
        <v>1308</v>
      </c>
      <c r="C147" s="111">
        <v>14451093</v>
      </c>
      <c r="D147" s="99" t="s">
        <v>1432</v>
      </c>
      <c r="E147" s="100" t="s">
        <v>1433</v>
      </c>
      <c r="F147" s="101">
        <v>3122</v>
      </c>
      <c r="G147" s="102">
        <v>2825</v>
      </c>
    </row>
    <row r="148" spans="1:7" ht="15.75">
      <c r="A148" s="87">
        <v>142</v>
      </c>
      <c r="B148" s="97">
        <v>1308</v>
      </c>
      <c r="C148" s="111">
        <v>14451093</v>
      </c>
      <c r="D148" s="99" t="s">
        <v>1432</v>
      </c>
      <c r="E148" s="100" t="s">
        <v>1433</v>
      </c>
      <c r="F148" s="101">
        <v>3123</v>
      </c>
      <c r="G148" s="102">
        <v>5247</v>
      </c>
    </row>
    <row r="149" spans="1:7" ht="15.75">
      <c r="A149" s="87">
        <v>143</v>
      </c>
      <c r="B149" s="97">
        <v>1308</v>
      </c>
      <c r="C149" s="111">
        <v>14451093</v>
      </c>
      <c r="D149" s="99" t="s">
        <v>1432</v>
      </c>
      <c r="E149" s="100" t="s">
        <v>1433</v>
      </c>
      <c r="F149" s="101">
        <v>3142</v>
      </c>
      <c r="G149" s="102">
        <v>28</v>
      </c>
    </row>
    <row r="150" spans="1:7" ht="15.75">
      <c r="A150" s="87">
        <v>144</v>
      </c>
      <c r="B150" s="97">
        <v>1309</v>
      </c>
      <c r="C150" s="111">
        <v>13644327</v>
      </c>
      <c r="D150" s="99" t="s">
        <v>1434</v>
      </c>
      <c r="E150" s="100" t="s">
        <v>1435</v>
      </c>
      <c r="F150" s="101">
        <v>3122</v>
      </c>
      <c r="G150" s="102">
        <v>1167</v>
      </c>
    </row>
    <row r="151" spans="1:7" ht="15.75">
      <c r="A151" s="87">
        <v>145</v>
      </c>
      <c r="B151" s="97">
        <v>1309</v>
      </c>
      <c r="C151" s="111">
        <v>13644327</v>
      </c>
      <c r="D151" s="99" t="s">
        <v>1434</v>
      </c>
      <c r="E151" s="100" t="s">
        <v>1435</v>
      </c>
      <c r="F151" s="101">
        <v>3123</v>
      </c>
      <c r="G151" s="102">
        <v>4664</v>
      </c>
    </row>
    <row r="152" spans="1:7" ht="15.75">
      <c r="A152" s="87">
        <v>146</v>
      </c>
      <c r="B152" s="97">
        <v>1309</v>
      </c>
      <c r="C152" s="111">
        <v>13644327</v>
      </c>
      <c r="D152" s="99" t="s">
        <v>1434</v>
      </c>
      <c r="E152" s="100" t="s">
        <v>1435</v>
      </c>
      <c r="F152" s="101">
        <v>3142</v>
      </c>
      <c r="G152" s="102">
        <v>277</v>
      </c>
    </row>
    <row r="153" spans="1:7" ht="15.75">
      <c r="A153" s="87">
        <v>147</v>
      </c>
      <c r="B153" s="97">
        <v>1310</v>
      </c>
      <c r="C153" s="98" t="s">
        <v>1436</v>
      </c>
      <c r="D153" s="99" t="s">
        <v>1437</v>
      </c>
      <c r="E153" s="100" t="s">
        <v>1438</v>
      </c>
      <c r="F153" s="101">
        <v>3122</v>
      </c>
      <c r="G153" s="102">
        <v>705</v>
      </c>
    </row>
    <row r="154" spans="1:7" ht="15.75">
      <c r="A154" s="87">
        <v>148</v>
      </c>
      <c r="B154" s="97">
        <v>1310</v>
      </c>
      <c r="C154" s="98" t="s">
        <v>1436</v>
      </c>
      <c r="D154" s="99" t="s">
        <v>1437</v>
      </c>
      <c r="E154" s="100" t="s">
        <v>1438</v>
      </c>
      <c r="F154" s="101">
        <v>3123</v>
      </c>
      <c r="G154" s="102">
        <v>3697</v>
      </c>
    </row>
    <row r="155" spans="1:7" ht="15.75">
      <c r="A155" s="87">
        <v>149</v>
      </c>
      <c r="B155" s="97">
        <v>1311</v>
      </c>
      <c r="C155" s="98">
        <v>68321082</v>
      </c>
      <c r="D155" s="99" t="s">
        <v>1439</v>
      </c>
      <c r="E155" s="100" t="s">
        <v>1440</v>
      </c>
      <c r="F155" s="113">
        <v>3122</v>
      </c>
      <c r="G155" s="102">
        <v>4045</v>
      </c>
    </row>
    <row r="156" spans="1:7" ht="15.75">
      <c r="A156" s="87">
        <v>150</v>
      </c>
      <c r="B156" s="97">
        <v>1311</v>
      </c>
      <c r="C156" s="98">
        <v>68321082</v>
      </c>
      <c r="D156" s="99" t="s">
        <v>1439</v>
      </c>
      <c r="E156" s="100" t="s">
        <v>1440</v>
      </c>
      <c r="F156" s="114">
        <v>3123</v>
      </c>
      <c r="G156" s="102">
        <v>2576</v>
      </c>
    </row>
    <row r="157" spans="1:7" ht="15.75">
      <c r="A157" s="87">
        <v>151</v>
      </c>
      <c r="B157" s="97">
        <v>1311</v>
      </c>
      <c r="C157" s="98">
        <v>68321082</v>
      </c>
      <c r="D157" s="99" t="s">
        <v>1439</v>
      </c>
      <c r="E157" s="100" t="s">
        <v>1440</v>
      </c>
      <c r="F157" s="114">
        <v>3125</v>
      </c>
      <c r="G157" s="102">
        <v>2546</v>
      </c>
    </row>
    <row r="158" spans="1:7" ht="15.75">
      <c r="A158" s="87">
        <v>152</v>
      </c>
      <c r="B158" s="97">
        <v>1311</v>
      </c>
      <c r="C158" s="98">
        <v>68321082</v>
      </c>
      <c r="D158" s="99" t="s">
        <v>1439</v>
      </c>
      <c r="E158" s="100" t="s">
        <v>1440</v>
      </c>
      <c r="F158" s="114">
        <v>3142</v>
      </c>
      <c r="G158" s="102">
        <v>0</v>
      </c>
    </row>
    <row r="159" spans="1:7" ht="15.75">
      <c r="A159" s="87">
        <v>153</v>
      </c>
      <c r="B159" s="97">
        <v>1312</v>
      </c>
      <c r="C159" s="98">
        <v>66932581</v>
      </c>
      <c r="D159" s="99" t="s">
        <v>1441</v>
      </c>
      <c r="E159" s="100" t="s">
        <v>1442</v>
      </c>
      <c r="F159" s="101">
        <v>3122</v>
      </c>
      <c r="G159" s="102">
        <v>379</v>
      </c>
    </row>
    <row r="160" spans="1:7" ht="15.75">
      <c r="A160" s="87">
        <v>154</v>
      </c>
      <c r="B160" s="97">
        <v>1312</v>
      </c>
      <c r="C160" s="98">
        <v>66932581</v>
      </c>
      <c r="D160" s="99" t="s">
        <v>1441</v>
      </c>
      <c r="E160" s="100" t="s">
        <v>1442</v>
      </c>
      <c r="F160" s="101">
        <v>3123</v>
      </c>
      <c r="G160" s="102">
        <v>7939</v>
      </c>
    </row>
    <row r="161" spans="1:7" ht="15.75">
      <c r="A161" s="87">
        <v>155</v>
      </c>
      <c r="B161" s="97">
        <v>1312</v>
      </c>
      <c r="C161" s="98">
        <v>66932581</v>
      </c>
      <c r="D161" s="99" t="s">
        <v>1441</v>
      </c>
      <c r="E161" s="100" t="s">
        <v>1442</v>
      </c>
      <c r="F161" s="101">
        <v>3142</v>
      </c>
      <c r="G161" s="102">
        <v>134</v>
      </c>
    </row>
    <row r="162" spans="1:7" ht="15.75">
      <c r="A162" s="87">
        <v>156</v>
      </c>
      <c r="B162" s="97">
        <v>1313</v>
      </c>
      <c r="C162" s="111">
        <v>68321261</v>
      </c>
      <c r="D162" s="99" t="s">
        <v>2655</v>
      </c>
      <c r="E162" s="100" t="s">
        <v>2656</v>
      </c>
      <c r="F162" s="101">
        <v>3122</v>
      </c>
      <c r="G162" s="102">
        <v>3980</v>
      </c>
    </row>
    <row r="163" spans="1:7" ht="15.75">
      <c r="A163" s="87">
        <v>157</v>
      </c>
      <c r="B163" s="97">
        <v>1313</v>
      </c>
      <c r="C163" s="111">
        <v>68321261</v>
      </c>
      <c r="D163" s="99" t="s">
        <v>2655</v>
      </c>
      <c r="E163" s="100" t="s">
        <v>2656</v>
      </c>
      <c r="F163" s="101">
        <v>3123</v>
      </c>
      <c r="G163" s="102">
        <v>4289</v>
      </c>
    </row>
    <row r="164" spans="1:7" ht="15.75">
      <c r="A164" s="87">
        <v>158</v>
      </c>
      <c r="B164" s="97">
        <v>1313</v>
      </c>
      <c r="C164" s="111">
        <v>68321261</v>
      </c>
      <c r="D164" s="99" t="s">
        <v>2655</v>
      </c>
      <c r="E164" s="100" t="s">
        <v>2656</v>
      </c>
      <c r="F164" s="101">
        <v>3142</v>
      </c>
      <c r="G164" s="102">
        <v>580</v>
      </c>
    </row>
    <row r="165" spans="1:7" ht="15.75">
      <c r="A165" s="87">
        <v>159</v>
      </c>
      <c r="B165" s="97">
        <v>1313</v>
      </c>
      <c r="C165" s="111">
        <v>68321261</v>
      </c>
      <c r="D165" s="99" t="s">
        <v>2655</v>
      </c>
      <c r="E165" s="100" t="s">
        <v>2656</v>
      </c>
      <c r="F165" s="101">
        <v>3147</v>
      </c>
      <c r="G165" s="102">
        <v>500</v>
      </c>
    </row>
    <row r="166" spans="1:7" ht="15.75">
      <c r="A166" s="87">
        <v>160</v>
      </c>
      <c r="B166" s="97">
        <v>1314</v>
      </c>
      <c r="C166" s="98">
        <v>13644271</v>
      </c>
      <c r="D166" s="99" t="s">
        <v>2657</v>
      </c>
      <c r="E166" s="100" t="s">
        <v>2658</v>
      </c>
      <c r="F166" s="101">
        <v>3122</v>
      </c>
      <c r="G166" s="102">
        <v>2124</v>
      </c>
    </row>
    <row r="167" spans="1:7" ht="15.75">
      <c r="A167" s="87">
        <v>161</v>
      </c>
      <c r="B167" s="97">
        <v>1314</v>
      </c>
      <c r="C167" s="98">
        <v>13644271</v>
      </c>
      <c r="D167" s="99" t="s">
        <v>2657</v>
      </c>
      <c r="E167" s="100" t="s">
        <v>2658</v>
      </c>
      <c r="F167" s="101">
        <v>3123</v>
      </c>
      <c r="G167" s="102">
        <v>4216</v>
      </c>
    </row>
    <row r="168" spans="1:7" ht="15.75">
      <c r="A168" s="87">
        <v>162</v>
      </c>
      <c r="B168" s="97">
        <v>1314</v>
      </c>
      <c r="C168" s="98">
        <v>13644271</v>
      </c>
      <c r="D168" s="99" t="s">
        <v>2657</v>
      </c>
      <c r="E168" s="100" t="s">
        <v>2658</v>
      </c>
      <c r="F168" s="101">
        <v>3142</v>
      </c>
      <c r="G168" s="102">
        <v>0</v>
      </c>
    </row>
    <row r="169" spans="1:7" ht="15.75">
      <c r="A169" s="87">
        <v>163</v>
      </c>
      <c r="B169" s="97">
        <v>1315</v>
      </c>
      <c r="C169" s="111">
        <v>13644289</v>
      </c>
      <c r="D169" s="99" t="s">
        <v>2659</v>
      </c>
      <c r="E169" s="103" t="s">
        <v>2660</v>
      </c>
      <c r="F169" s="110">
        <v>3123</v>
      </c>
      <c r="G169" s="102">
        <v>6282</v>
      </c>
    </row>
    <row r="170" spans="1:7" ht="15.75">
      <c r="A170" s="87">
        <v>164</v>
      </c>
      <c r="B170" s="97">
        <v>1315</v>
      </c>
      <c r="C170" s="111">
        <v>13644289</v>
      </c>
      <c r="D170" s="99" t="s">
        <v>2659</v>
      </c>
      <c r="E170" s="103" t="s">
        <v>2660</v>
      </c>
      <c r="F170" s="110">
        <v>3142</v>
      </c>
      <c r="G170" s="102">
        <v>786</v>
      </c>
    </row>
    <row r="171" spans="1:7" ht="15.75">
      <c r="A171" s="87">
        <v>165</v>
      </c>
      <c r="B171" s="97">
        <v>1316</v>
      </c>
      <c r="C171" s="98" t="s">
        <v>2661</v>
      </c>
      <c r="D171" s="99" t="s">
        <v>2662</v>
      </c>
      <c r="E171" s="100" t="s">
        <v>2663</v>
      </c>
      <c r="F171" s="110">
        <v>3122</v>
      </c>
      <c r="G171" s="102">
        <v>2689</v>
      </c>
    </row>
    <row r="172" spans="1:7" ht="15.75">
      <c r="A172" s="87">
        <v>166</v>
      </c>
      <c r="B172" s="97">
        <v>1316</v>
      </c>
      <c r="C172" s="98" t="s">
        <v>2661</v>
      </c>
      <c r="D172" s="99" t="s">
        <v>2662</v>
      </c>
      <c r="E172" s="100" t="s">
        <v>2663</v>
      </c>
      <c r="F172" s="101">
        <v>3123</v>
      </c>
      <c r="G172" s="102">
        <v>3111</v>
      </c>
    </row>
    <row r="173" spans="1:7" ht="15.75">
      <c r="A173" s="87">
        <v>167</v>
      </c>
      <c r="B173" s="97">
        <v>1316</v>
      </c>
      <c r="C173" s="98" t="s">
        <v>2661</v>
      </c>
      <c r="D173" s="99" t="s">
        <v>2662</v>
      </c>
      <c r="E173" s="100" t="s">
        <v>2663</v>
      </c>
      <c r="F173" s="101">
        <v>3142</v>
      </c>
      <c r="G173" s="102">
        <v>205</v>
      </c>
    </row>
    <row r="174" spans="1:7" ht="15.75">
      <c r="A174" s="87">
        <v>168</v>
      </c>
      <c r="B174" s="97">
        <v>1317</v>
      </c>
      <c r="C174" s="98">
        <v>13644254</v>
      </c>
      <c r="D174" s="99" t="s">
        <v>2664</v>
      </c>
      <c r="E174" s="100" t="s">
        <v>2665</v>
      </c>
      <c r="F174" s="101">
        <v>3122</v>
      </c>
      <c r="G174" s="102">
        <v>689</v>
      </c>
    </row>
    <row r="175" spans="1:7" ht="15.75">
      <c r="A175" s="87">
        <v>169</v>
      </c>
      <c r="B175" s="97">
        <v>1317</v>
      </c>
      <c r="C175" s="98">
        <v>13644254</v>
      </c>
      <c r="D175" s="99" t="s">
        <v>2664</v>
      </c>
      <c r="E175" s="100" t="s">
        <v>2665</v>
      </c>
      <c r="F175" s="101">
        <v>3123</v>
      </c>
      <c r="G175" s="102">
        <v>7076</v>
      </c>
    </row>
    <row r="176" spans="1:7" ht="15.75">
      <c r="A176" s="87">
        <v>170</v>
      </c>
      <c r="B176" s="97">
        <v>1317</v>
      </c>
      <c r="C176" s="98">
        <v>13644254</v>
      </c>
      <c r="D176" s="99" t="s">
        <v>2664</v>
      </c>
      <c r="E176" s="100" t="s">
        <v>2665</v>
      </c>
      <c r="F176" s="101">
        <v>3142</v>
      </c>
      <c r="G176" s="102">
        <v>532</v>
      </c>
    </row>
    <row r="177" spans="1:7" ht="15.75">
      <c r="A177" s="87">
        <v>171</v>
      </c>
      <c r="B177" s="97">
        <v>1317</v>
      </c>
      <c r="C177" s="98">
        <v>13644254</v>
      </c>
      <c r="D177" s="99" t="s">
        <v>2664</v>
      </c>
      <c r="E177" s="100" t="s">
        <v>2665</v>
      </c>
      <c r="F177" s="101">
        <v>3147</v>
      </c>
      <c r="G177" s="102">
        <v>309</v>
      </c>
    </row>
    <row r="178" spans="1:7" ht="15.75">
      <c r="A178" s="87">
        <v>172</v>
      </c>
      <c r="B178" s="97">
        <v>1318</v>
      </c>
      <c r="C178" s="98">
        <v>13644297</v>
      </c>
      <c r="D178" s="99" t="s">
        <v>2666</v>
      </c>
      <c r="E178" s="100" t="s">
        <v>2667</v>
      </c>
      <c r="F178" s="101">
        <v>3123</v>
      </c>
      <c r="G178" s="102">
        <v>4519</v>
      </c>
    </row>
    <row r="179" spans="1:7" ht="15.75">
      <c r="A179" s="87">
        <v>173</v>
      </c>
      <c r="B179" s="97">
        <v>1318</v>
      </c>
      <c r="C179" s="98">
        <v>13644297</v>
      </c>
      <c r="D179" s="99" t="s">
        <v>2666</v>
      </c>
      <c r="E179" s="100" t="s">
        <v>2667</v>
      </c>
      <c r="F179" s="101">
        <v>3124</v>
      </c>
      <c r="G179" s="102">
        <v>4436</v>
      </c>
    </row>
    <row r="180" spans="1:7" ht="15.75">
      <c r="A180" s="87">
        <v>174</v>
      </c>
      <c r="B180" s="97">
        <v>1318</v>
      </c>
      <c r="C180" s="98">
        <v>13644297</v>
      </c>
      <c r="D180" s="99" t="s">
        <v>2666</v>
      </c>
      <c r="E180" s="100" t="s">
        <v>2667</v>
      </c>
      <c r="F180" s="101">
        <v>3142</v>
      </c>
      <c r="G180" s="102">
        <v>930</v>
      </c>
    </row>
    <row r="181" spans="1:7" ht="15.75">
      <c r="A181" s="87">
        <v>175</v>
      </c>
      <c r="B181" s="97">
        <v>1318</v>
      </c>
      <c r="C181" s="98">
        <v>13644297</v>
      </c>
      <c r="D181" s="99" t="s">
        <v>2666</v>
      </c>
      <c r="E181" s="100" t="s">
        <v>2667</v>
      </c>
      <c r="F181" s="101">
        <v>3147</v>
      </c>
      <c r="G181" s="102">
        <v>465</v>
      </c>
    </row>
    <row r="182" spans="1:7" ht="15.75">
      <c r="A182" s="87">
        <v>176</v>
      </c>
      <c r="B182" s="97">
        <v>1321</v>
      </c>
      <c r="C182" s="111" t="s">
        <v>2668</v>
      </c>
      <c r="D182" s="99" t="s">
        <v>2669</v>
      </c>
      <c r="E182" s="103" t="s">
        <v>2670</v>
      </c>
      <c r="F182" s="110">
        <v>3122</v>
      </c>
      <c r="G182" s="102">
        <v>3473</v>
      </c>
    </row>
    <row r="183" spans="1:7" ht="15.75">
      <c r="A183" s="87">
        <v>177</v>
      </c>
      <c r="B183" s="97">
        <v>1321</v>
      </c>
      <c r="C183" s="111" t="s">
        <v>2668</v>
      </c>
      <c r="D183" s="99" t="s">
        <v>2669</v>
      </c>
      <c r="E183" s="103" t="s">
        <v>2670</v>
      </c>
      <c r="F183" s="110">
        <v>3123</v>
      </c>
      <c r="G183" s="102">
        <v>344</v>
      </c>
    </row>
    <row r="184" spans="1:7" ht="15.75">
      <c r="A184" s="87">
        <v>178</v>
      </c>
      <c r="B184" s="97">
        <v>1321</v>
      </c>
      <c r="C184" s="111" t="s">
        <v>2668</v>
      </c>
      <c r="D184" s="99" t="s">
        <v>2669</v>
      </c>
      <c r="E184" s="103" t="s">
        <v>2670</v>
      </c>
      <c r="F184" s="110">
        <v>3142</v>
      </c>
      <c r="G184" s="102">
        <v>497</v>
      </c>
    </row>
    <row r="185" spans="1:7" ht="15.75">
      <c r="A185" s="87">
        <v>179</v>
      </c>
      <c r="B185" s="97">
        <v>1321</v>
      </c>
      <c r="C185" s="111" t="s">
        <v>2668</v>
      </c>
      <c r="D185" s="99" t="s">
        <v>2669</v>
      </c>
      <c r="E185" s="103" t="s">
        <v>2670</v>
      </c>
      <c r="F185" s="110">
        <v>3147</v>
      </c>
      <c r="G185" s="102">
        <v>627</v>
      </c>
    </row>
    <row r="186" spans="1:7" ht="15.75">
      <c r="A186" s="87">
        <v>180</v>
      </c>
      <c r="B186" s="97">
        <v>1322</v>
      </c>
      <c r="C186" s="115" t="s">
        <v>2671</v>
      </c>
      <c r="D186" s="99" t="s">
        <v>2672</v>
      </c>
      <c r="E186" s="116" t="s">
        <v>2673</v>
      </c>
      <c r="F186" s="114">
        <v>3122</v>
      </c>
      <c r="G186" s="102">
        <v>2056</v>
      </c>
    </row>
    <row r="187" spans="1:7" ht="15.75">
      <c r="A187" s="87">
        <v>181</v>
      </c>
      <c r="B187" s="97">
        <v>1322</v>
      </c>
      <c r="C187" s="115" t="s">
        <v>2671</v>
      </c>
      <c r="D187" s="99" t="s">
        <v>2672</v>
      </c>
      <c r="E187" s="116" t="s">
        <v>2673</v>
      </c>
      <c r="F187" s="114">
        <v>3123</v>
      </c>
      <c r="G187" s="102">
        <v>2102</v>
      </c>
    </row>
    <row r="188" spans="1:7" ht="15.75">
      <c r="A188" s="87">
        <v>182</v>
      </c>
      <c r="B188" s="97">
        <v>1322</v>
      </c>
      <c r="C188" s="115" t="s">
        <v>2671</v>
      </c>
      <c r="D188" s="99" t="s">
        <v>2672</v>
      </c>
      <c r="E188" s="116" t="s">
        <v>2673</v>
      </c>
      <c r="F188" s="114">
        <v>3142</v>
      </c>
      <c r="G188" s="102">
        <v>148</v>
      </c>
    </row>
    <row r="189" spans="1:7" ht="15.75">
      <c r="A189" s="87">
        <v>183</v>
      </c>
      <c r="B189" s="97">
        <v>1324</v>
      </c>
      <c r="C189" s="98" t="s">
        <v>2674</v>
      </c>
      <c r="D189" s="99" t="s">
        <v>2675</v>
      </c>
      <c r="E189" s="100" t="s">
        <v>2676</v>
      </c>
      <c r="F189" s="101">
        <v>3122</v>
      </c>
      <c r="G189" s="102">
        <v>1025</v>
      </c>
    </row>
    <row r="190" spans="1:7" ht="15.75">
      <c r="A190" s="87">
        <v>184</v>
      </c>
      <c r="B190" s="97">
        <v>1324</v>
      </c>
      <c r="C190" s="98" t="s">
        <v>2674</v>
      </c>
      <c r="D190" s="99" t="s">
        <v>2675</v>
      </c>
      <c r="E190" s="100" t="s">
        <v>2676</v>
      </c>
      <c r="F190" s="101">
        <v>3123</v>
      </c>
      <c r="G190" s="102">
        <v>3995</v>
      </c>
    </row>
    <row r="191" spans="1:7" ht="15.75">
      <c r="A191" s="87">
        <v>185</v>
      </c>
      <c r="B191" s="97">
        <v>1324</v>
      </c>
      <c r="C191" s="98" t="s">
        <v>2674</v>
      </c>
      <c r="D191" s="99" t="s">
        <v>2675</v>
      </c>
      <c r="E191" s="100" t="s">
        <v>2676</v>
      </c>
      <c r="F191" s="101">
        <v>3142</v>
      </c>
      <c r="G191" s="102">
        <v>760</v>
      </c>
    </row>
    <row r="192" spans="1:7" ht="15.75">
      <c r="A192" s="87">
        <v>186</v>
      </c>
      <c r="B192" s="97">
        <v>1324</v>
      </c>
      <c r="C192" s="98" t="s">
        <v>2674</v>
      </c>
      <c r="D192" s="99" t="s">
        <v>2675</v>
      </c>
      <c r="E192" s="100" t="s">
        <v>2676</v>
      </c>
      <c r="F192" s="101">
        <v>3147</v>
      </c>
      <c r="G192" s="102">
        <v>315</v>
      </c>
    </row>
    <row r="193" spans="1:7" ht="15.75">
      <c r="A193" s="87">
        <v>187</v>
      </c>
      <c r="B193" s="97">
        <v>1326</v>
      </c>
      <c r="C193" s="115" t="s">
        <v>2677</v>
      </c>
      <c r="D193" s="99" t="s">
        <v>2678</v>
      </c>
      <c r="E193" s="117" t="s">
        <v>2679</v>
      </c>
      <c r="F193" s="114">
        <v>3123</v>
      </c>
      <c r="G193" s="102">
        <v>1470</v>
      </c>
    </row>
    <row r="194" spans="1:7" ht="15.75">
      <c r="A194" s="87">
        <v>188</v>
      </c>
      <c r="B194" s="97">
        <v>1326</v>
      </c>
      <c r="C194" s="115" t="s">
        <v>2677</v>
      </c>
      <c r="D194" s="99" t="s">
        <v>2678</v>
      </c>
      <c r="E194" s="117" t="s">
        <v>2679</v>
      </c>
      <c r="F194" s="114">
        <v>3124</v>
      </c>
      <c r="G194" s="102">
        <v>2160</v>
      </c>
    </row>
    <row r="195" spans="1:7" ht="15.75">
      <c r="A195" s="87">
        <v>189</v>
      </c>
      <c r="B195" s="97">
        <v>1326</v>
      </c>
      <c r="C195" s="115" t="s">
        <v>2677</v>
      </c>
      <c r="D195" s="99" t="s">
        <v>2678</v>
      </c>
      <c r="E195" s="117" t="s">
        <v>2679</v>
      </c>
      <c r="F195" s="114">
        <v>3142</v>
      </c>
      <c r="G195" s="102">
        <v>300</v>
      </c>
    </row>
    <row r="196" spans="1:7" ht="15.75">
      <c r="A196" s="87">
        <v>190</v>
      </c>
      <c r="B196" s="97">
        <v>1326</v>
      </c>
      <c r="C196" s="115" t="s">
        <v>2677</v>
      </c>
      <c r="D196" s="99" t="s">
        <v>2678</v>
      </c>
      <c r="E196" s="117" t="s">
        <v>2679</v>
      </c>
      <c r="F196" s="114">
        <v>3147</v>
      </c>
      <c r="G196" s="102">
        <v>100</v>
      </c>
    </row>
    <row r="197" spans="1:7" ht="15.75">
      <c r="A197" s="87">
        <v>191</v>
      </c>
      <c r="B197" s="97">
        <v>1328</v>
      </c>
      <c r="C197" s="111" t="s">
        <v>2680</v>
      </c>
      <c r="D197" s="99" t="s">
        <v>2681</v>
      </c>
      <c r="E197" s="103" t="s">
        <v>1799</v>
      </c>
      <c r="F197" s="110">
        <v>3123</v>
      </c>
      <c r="G197" s="102">
        <v>4874</v>
      </c>
    </row>
    <row r="198" spans="1:7" ht="15.75">
      <c r="A198" s="87">
        <v>192</v>
      </c>
      <c r="B198" s="97">
        <v>1328</v>
      </c>
      <c r="C198" s="111" t="s">
        <v>2680</v>
      </c>
      <c r="D198" s="99" t="s">
        <v>2681</v>
      </c>
      <c r="E198" s="103" t="s">
        <v>1799</v>
      </c>
      <c r="F198" s="110">
        <v>3124</v>
      </c>
      <c r="G198" s="102">
        <v>205</v>
      </c>
    </row>
    <row r="199" spans="1:7" ht="15.75">
      <c r="A199" s="87">
        <v>193</v>
      </c>
      <c r="B199" s="97">
        <v>1328</v>
      </c>
      <c r="C199" s="111" t="s">
        <v>2680</v>
      </c>
      <c r="D199" s="99" t="s">
        <v>2681</v>
      </c>
      <c r="E199" s="103" t="s">
        <v>1799</v>
      </c>
      <c r="F199" s="110">
        <v>3142</v>
      </c>
      <c r="G199" s="102">
        <v>38</v>
      </c>
    </row>
    <row r="200" spans="1:7" ht="15.75">
      <c r="A200" s="87">
        <v>194</v>
      </c>
      <c r="B200" s="97">
        <v>1329</v>
      </c>
      <c r="C200" s="98" t="s">
        <v>1800</v>
      </c>
      <c r="D200" s="99" t="s">
        <v>1801</v>
      </c>
      <c r="E200" s="100" t="s">
        <v>2345</v>
      </c>
      <c r="F200" s="101">
        <v>3123</v>
      </c>
      <c r="G200" s="102">
        <v>1690</v>
      </c>
    </row>
    <row r="201" spans="1:7" ht="15.75">
      <c r="A201" s="87">
        <v>195</v>
      </c>
      <c r="B201" s="97">
        <v>1329</v>
      </c>
      <c r="C201" s="98" t="s">
        <v>1800</v>
      </c>
      <c r="D201" s="99" t="s">
        <v>1801</v>
      </c>
      <c r="E201" s="100" t="s">
        <v>2345</v>
      </c>
      <c r="F201" s="101">
        <v>3147</v>
      </c>
      <c r="G201" s="102">
        <f>290+120</f>
        <v>410</v>
      </c>
    </row>
    <row r="202" spans="1:7" ht="15.75">
      <c r="A202" s="87">
        <v>196</v>
      </c>
      <c r="B202" s="97">
        <v>1330</v>
      </c>
      <c r="C202" s="115" t="s">
        <v>2346</v>
      </c>
      <c r="D202" s="99" t="s">
        <v>2347</v>
      </c>
      <c r="E202" s="116" t="s">
        <v>2348</v>
      </c>
      <c r="F202" s="114">
        <v>3124</v>
      </c>
      <c r="G202" s="102">
        <v>1205</v>
      </c>
    </row>
    <row r="203" spans="1:7" ht="15.75">
      <c r="A203" s="87">
        <v>197</v>
      </c>
      <c r="B203" s="97">
        <v>1330</v>
      </c>
      <c r="C203" s="115" t="s">
        <v>2346</v>
      </c>
      <c r="D203" s="99" t="s">
        <v>2347</v>
      </c>
      <c r="E203" s="116" t="s">
        <v>2348</v>
      </c>
      <c r="F203" s="114">
        <v>3142</v>
      </c>
      <c r="G203" s="102">
        <v>51</v>
      </c>
    </row>
    <row r="204" spans="1:7" ht="15.75">
      <c r="A204" s="87">
        <v>198</v>
      </c>
      <c r="B204" s="97">
        <v>1330</v>
      </c>
      <c r="C204" s="115" t="s">
        <v>2346</v>
      </c>
      <c r="D204" s="99" t="s">
        <v>2347</v>
      </c>
      <c r="E204" s="116" t="s">
        <v>2348</v>
      </c>
      <c r="F204" s="114">
        <v>3147</v>
      </c>
      <c r="G204" s="102">
        <v>122</v>
      </c>
    </row>
    <row r="205" spans="1:7" ht="15.75">
      <c r="A205" s="87">
        <v>199</v>
      </c>
      <c r="B205" s="97">
        <v>1331</v>
      </c>
      <c r="C205" s="111">
        <v>18054455</v>
      </c>
      <c r="D205" s="99" t="s">
        <v>2349</v>
      </c>
      <c r="E205" s="103" t="s">
        <v>2350</v>
      </c>
      <c r="F205" s="110">
        <v>3123</v>
      </c>
      <c r="G205" s="102">
        <v>4944</v>
      </c>
    </row>
    <row r="206" spans="1:7" ht="15.75">
      <c r="A206" s="87">
        <v>200</v>
      </c>
      <c r="B206" s="97">
        <v>1331</v>
      </c>
      <c r="C206" s="111">
        <v>18054455</v>
      </c>
      <c r="D206" s="99" t="s">
        <v>2349</v>
      </c>
      <c r="E206" s="103" t="s">
        <v>2350</v>
      </c>
      <c r="F206" s="110">
        <v>3142</v>
      </c>
      <c r="G206" s="102">
        <v>450</v>
      </c>
    </row>
    <row r="207" spans="1:7" ht="15.75">
      <c r="A207" s="87">
        <v>201</v>
      </c>
      <c r="B207" s="97">
        <v>1331</v>
      </c>
      <c r="C207" s="111">
        <v>18054455</v>
      </c>
      <c r="D207" s="99" t="s">
        <v>2349</v>
      </c>
      <c r="E207" s="103" t="s">
        <v>2350</v>
      </c>
      <c r="F207" s="110">
        <v>3147</v>
      </c>
      <c r="G207" s="102">
        <v>410</v>
      </c>
    </row>
    <row r="208" spans="1:7" ht="15.75">
      <c r="A208" s="87">
        <v>202</v>
      </c>
      <c r="B208" s="97">
        <v>1332</v>
      </c>
      <c r="C208" s="98" t="s">
        <v>2351</v>
      </c>
      <c r="D208" s="100" t="s">
        <v>2352</v>
      </c>
      <c r="E208" s="100" t="s">
        <v>2353</v>
      </c>
      <c r="F208" s="101">
        <v>3122</v>
      </c>
      <c r="G208" s="102">
        <v>230</v>
      </c>
    </row>
    <row r="209" spans="1:7" ht="15.75">
      <c r="A209" s="87">
        <v>203</v>
      </c>
      <c r="B209" s="97">
        <v>1332</v>
      </c>
      <c r="C209" s="98" t="s">
        <v>2351</v>
      </c>
      <c r="D209" s="100" t="s">
        <v>2352</v>
      </c>
      <c r="E209" s="100" t="s">
        <v>2353</v>
      </c>
      <c r="F209" s="101">
        <v>3123</v>
      </c>
      <c r="G209" s="102">
        <v>2190</v>
      </c>
    </row>
    <row r="210" spans="1:7" ht="15.75">
      <c r="A210" s="87">
        <v>204</v>
      </c>
      <c r="B210" s="97">
        <v>1333</v>
      </c>
      <c r="C210" s="111" t="s">
        <v>2354</v>
      </c>
      <c r="D210" s="99" t="s">
        <v>2355</v>
      </c>
      <c r="E210" s="100" t="s">
        <v>2356</v>
      </c>
      <c r="F210" s="101">
        <v>3122</v>
      </c>
      <c r="G210" s="102">
        <v>1106</v>
      </c>
    </row>
    <row r="211" spans="1:7" ht="15.75">
      <c r="A211" s="87">
        <v>205</v>
      </c>
      <c r="B211" s="97">
        <v>1333</v>
      </c>
      <c r="C211" s="111" t="s">
        <v>2354</v>
      </c>
      <c r="D211" s="99" t="s">
        <v>2355</v>
      </c>
      <c r="E211" s="100" t="s">
        <v>2356</v>
      </c>
      <c r="F211" s="101">
        <v>3123</v>
      </c>
      <c r="G211" s="102">
        <v>2968</v>
      </c>
    </row>
    <row r="212" spans="1:7" ht="15.75">
      <c r="A212" s="87">
        <v>206</v>
      </c>
      <c r="B212" s="97">
        <v>1333</v>
      </c>
      <c r="C212" s="111" t="s">
        <v>2354</v>
      </c>
      <c r="D212" s="99" t="s">
        <v>2355</v>
      </c>
      <c r="E212" s="100" t="s">
        <v>2356</v>
      </c>
      <c r="F212" s="101">
        <v>3124</v>
      </c>
      <c r="G212" s="102">
        <v>1106</v>
      </c>
    </row>
    <row r="213" spans="1:7" ht="15.75">
      <c r="A213" s="87">
        <v>207</v>
      </c>
      <c r="B213" s="97">
        <v>1333</v>
      </c>
      <c r="C213" s="111" t="s">
        <v>2354</v>
      </c>
      <c r="D213" s="99" t="s">
        <v>2355</v>
      </c>
      <c r="E213" s="100" t="s">
        <v>2356</v>
      </c>
      <c r="F213" s="101">
        <v>3142</v>
      </c>
      <c r="G213" s="102">
        <v>407</v>
      </c>
    </row>
    <row r="214" spans="1:7" ht="15.75">
      <c r="A214" s="87">
        <v>208</v>
      </c>
      <c r="B214" s="97">
        <v>1333</v>
      </c>
      <c r="C214" s="111" t="s">
        <v>2354</v>
      </c>
      <c r="D214" s="99" t="s">
        <v>2355</v>
      </c>
      <c r="E214" s="100" t="s">
        <v>2356</v>
      </c>
      <c r="F214" s="101">
        <v>3147</v>
      </c>
      <c r="G214" s="102">
        <v>232</v>
      </c>
    </row>
    <row r="215" spans="1:7" ht="15.75">
      <c r="A215" s="87">
        <v>209</v>
      </c>
      <c r="B215" s="97">
        <v>1334</v>
      </c>
      <c r="C215" s="98" t="s">
        <v>2357</v>
      </c>
      <c r="D215" s="99" t="s">
        <v>2358</v>
      </c>
      <c r="E215" s="103" t="s">
        <v>2359</v>
      </c>
      <c r="F215" s="101">
        <v>3122</v>
      </c>
      <c r="G215" s="102">
        <v>1610</v>
      </c>
    </row>
    <row r="216" spans="1:7" ht="15.75">
      <c r="A216" s="87">
        <v>210</v>
      </c>
      <c r="B216" s="97">
        <v>1334</v>
      </c>
      <c r="C216" s="98" t="s">
        <v>2357</v>
      </c>
      <c r="D216" s="99" t="s">
        <v>2358</v>
      </c>
      <c r="E216" s="103" t="s">
        <v>2359</v>
      </c>
      <c r="F216" s="101">
        <v>3123</v>
      </c>
      <c r="G216" s="102">
        <v>0</v>
      </c>
    </row>
    <row r="217" spans="1:7" ht="15.75">
      <c r="A217" s="87">
        <v>211</v>
      </c>
      <c r="B217" s="97">
        <v>1334</v>
      </c>
      <c r="C217" s="98" t="s">
        <v>2357</v>
      </c>
      <c r="D217" s="99" t="s">
        <v>2358</v>
      </c>
      <c r="E217" s="103" t="s">
        <v>2359</v>
      </c>
      <c r="F217" s="101">
        <v>3142</v>
      </c>
      <c r="G217" s="102">
        <v>250</v>
      </c>
    </row>
    <row r="218" spans="1:7" ht="15.75">
      <c r="A218" s="87">
        <v>212</v>
      </c>
      <c r="B218" s="97">
        <v>1334</v>
      </c>
      <c r="C218" s="98" t="s">
        <v>2357</v>
      </c>
      <c r="D218" s="99" t="s">
        <v>2358</v>
      </c>
      <c r="E218" s="103" t="s">
        <v>2359</v>
      </c>
      <c r="F218" s="101">
        <v>3147</v>
      </c>
      <c r="G218" s="102">
        <v>257</v>
      </c>
    </row>
    <row r="219" spans="1:7" ht="15.75">
      <c r="A219" s="87">
        <v>213</v>
      </c>
      <c r="B219" s="97">
        <v>1335</v>
      </c>
      <c r="C219" s="98">
        <v>14616068</v>
      </c>
      <c r="D219" s="99" t="s">
        <v>2360</v>
      </c>
      <c r="E219" s="100" t="s">
        <v>2361</v>
      </c>
      <c r="F219" s="118">
        <v>3122</v>
      </c>
      <c r="G219" s="102">
        <v>96</v>
      </c>
    </row>
    <row r="220" spans="1:7" ht="15.75">
      <c r="A220" s="87">
        <v>214</v>
      </c>
      <c r="B220" s="97">
        <v>1335</v>
      </c>
      <c r="C220" s="98">
        <v>14616068</v>
      </c>
      <c r="D220" s="99" t="s">
        <v>2360</v>
      </c>
      <c r="E220" s="100" t="s">
        <v>2361</v>
      </c>
      <c r="F220" s="118">
        <v>3123</v>
      </c>
      <c r="G220" s="102">
        <v>4569</v>
      </c>
    </row>
    <row r="221" spans="1:7" ht="15.75">
      <c r="A221" s="87">
        <v>215</v>
      </c>
      <c r="B221" s="97">
        <v>1335</v>
      </c>
      <c r="C221" s="98">
        <v>14616068</v>
      </c>
      <c r="D221" s="99" t="s">
        <v>2360</v>
      </c>
      <c r="E221" s="100" t="s">
        <v>2361</v>
      </c>
      <c r="F221" s="118">
        <v>3142</v>
      </c>
      <c r="G221" s="102">
        <v>590</v>
      </c>
    </row>
    <row r="222" spans="1:7" ht="15.75">
      <c r="A222" s="87">
        <v>216</v>
      </c>
      <c r="B222" s="97">
        <v>1335</v>
      </c>
      <c r="C222" s="98">
        <v>14616068</v>
      </c>
      <c r="D222" s="99" t="s">
        <v>2360</v>
      </c>
      <c r="E222" s="100" t="s">
        <v>2361</v>
      </c>
      <c r="F222" s="118">
        <v>3147</v>
      </c>
      <c r="G222" s="102">
        <v>500</v>
      </c>
    </row>
    <row r="223" spans="1:7" ht="15.75">
      <c r="A223" s="87">
        <v>217</v>
      </c>
      <c r="B223" s="97">
        <v>1336</v>
      </c>
      <c r="C223" s="115" t="s">
        <v>2362</v>
      </c>
      <c r="D223" s="99" t="s">
        <v>2363</v>
      </c>
      <c r="E223" s="119" t="s">
        <v>2364</v>
      </c>
      <c r="F223" s="120">
        <v>3124</v>
      </c>
      <c r="G223" s="102">
        <v>1647</v>
      </c>
    </row>
    <row r="224" spans="1:7" ht="15.75">
      <c r="A224" s="87">
        <v>218</v>
      </c>
      <c r="B224" s="97">
        <v>1336</v>
      </c>
      <c r="C224" s="115" t="s">
        <v>2362</v>
      </c>
      <c r="D224" s="99" t="s">
        <v>2363</v>
      </c>
      <c r="E224" s="119" t="s">
        <v>2364</v>
      </c>
      <c r="F224" s="120">
        <v>3142</v>
      </c>
      <c r="G224" s="102">
        <v>150</v>
      </c>
    </row>
    <row r="225" spans="1:7" ht="15.75">
      <c r="A225" s="87">
        <v>219</v>
      </c>
      <c r="B225" s="97">
        <v>1337</v>
      </c>
      <c r="C225" s="111" t="s">
        <v>2365</v>
      </c>
      <c r="D225" s="99" t="s">
        <v>2366</v>
      </c>
      <c r="E225" s="100" t="s">
        <v>2367</v>
      </c>
      <c r="F225" s="118">
        <v>3122</v>
      </c>
      <c r="G225" s="102">
        <v>2586</v>
      </c>
    </row>
    <row r="226" spans="1:7" ht="15.75">
      <c r="A226" s="87">
        <v>220</v>
      </c>
      <c r="B226" s="97">
        <v>1337</v>
      </c>
      <c r="C226" s="111" t="s">
        <v>2365</v>
      </c>
      <c r="D226" s="99" t="s">
        <v>2366</v>
      </c>
      <c r="E226" s="100" t="s">
        <v>2367</v>
      </c>
      <c r="F226" s="118">
        <v>3123</v>
      </c>
      <c r="G226" s="102">
        <v>3580</v>
      </c>
    </row>
    <row r="227" spans="1:7" ht="15.75">
      <c r="A227" s="87">
        <v>221</v>
      </c>
      <c r="B227" s="97">
        <v>1337</v>
      </c>
      <c r="C227" s="111" t="s">
        <v>2365</v>
      </c>
      <c r="D227" s="99" t="s">
        <v>2366</v>
      </c>
      <c r="E227" s="100" t="s">
        <v>2367</v>
      </c>
      <c r="F227" s="118">
        <v>3142</v>
      </c>
      <c r="G227" s="102">
        <v>295</v>
      </c>
    </row>
    <row r="228" spans="1:7" ht="15.75">
      <c r="A228" s="87">
        <v>222</v>
      </c>
      <c r="B228" s="97">
        <v>1337</v>
      </c>
      <c r="C228" s="111" t="s">
        <v>2365</v>
      </c>
      <c r="D228" s="99" t="s">
        <v>2366</v>
      </c>
      <c r="E228" s="100" t="s">
        <v>2367</v>
      </c>
      <c r="F228" s="118">
        <v>3147</v>
      </c>
      <c r="G228" s="102">
        <v>268</v>
      </c>
    </row>
    <row r="229" spans="1:7" ht="15.75">
      <c r="A229" s="87">
        <v>223</v>
      </c>
      <c r="B229" s="97">
        <v>1338</v>
      </c>
      <c r="C229" s="98">
        <v>14613280</v>
      </c>
      <c r="D229" s="99" t="s">
        <v>2368</v>
      </c>
      <c r="E229" s="100" t="s">
        <v>2369</v>
      </c>
      <c r="F229" s="118">
        <v>3122</v>
      </c>
      <c r="G229" s="102">
        <v>1833</v>
      </c>
    </row>
    <row r="230" spans="1:7" ht="15.75">
      <c r="A230" s="87">
        <v>224</v>
      </c>
      <c r="B230" s="97">
        <v>1338</v>
      </c>
      <c r="C230" s="98">
        <v>14613280</v>
      </c>
      <c r="D230" s="99" t="s">
        <v>2368</v>
      </c>
      <c r="E230" s="100" t="s">
        <v>2369</v>
      </c>
      <c r="F230" s="118">
        <v>3123</v>
      </c>
      <c r="G230" s="102">
        <v>1948</v>
      </c>
    </row>
    <row r="231" spans="1:7" ht="15.75">
      <c r="A231" s="87">
        <v>225</v>
      </c>
      <c r="B231" s="97">
        <v>1338</v>
      </c>
      <c r="C231" s="98">
        <v>14613280</v>
      </c>
      <c r="D231" s="99" t="s">
        <v>2368</v>
      </c>
      <c r="E231" s="100" t="s">
        <v>2369</v>
      </c>
      <c r="F231" s="118">
        <v>3142</v>
      </c>
      <c r="G231" s="102">
        <v>187</v>
      </c>
    </row>
    <row r="232" spans="1:7" ht="15.75">
      <c r="A232" s="87">
        <v>226</v>
      </c>
      <c r="B232" s="97">
        <v>1339</v>
      </c>
      <c r="C232" s="111">
        <v>13644301</v>
      </c>
      <c r="D232" s="99" t="s">
        <v>2370</v>
      </c>
      <c r="E232" s="100" t="s">
        <v>2371</v>
      </c>
      <c r="F232" s="118">
        <v>3122</v>
      </c>
      <c r="G232" s="102">
        <v>1438</v>
      </c>
    </row>
    <row r="233" spans="1:7" ht="15.75">
      <c r="A233" s="87">
        <v>227</v>
      </c>
      <c r="B233" s="97">
        <v>1339</v>
      </c>
      <c r="C233" s="111">
        <v>13644301</v>
      </c>
      <c r="D233" s="99" t="s">
        <v>2370</v>
      </c>
      <c r="E233" s="100" t="s">
        <v>2371</v>
      </c>
      <c r="F233" s="118">
        <v>3123</v>
      </c>
      <c r="G233" s="102">
        <v>7282</v>
      </c>
    </row>
    <row r="234" spans="1:7" ht="15.75">
      <c r="A234" s="87">
        <v>228</v>
      </c>
      <c r="B234" s="97">
        <v>1339</v>
      </c>
      <c r="C234" s="111">
        <v>13644301</v>
      </c>
      <c r="D234" s="99" t="s">
        <v>2370</v>
      </c>
      <c r="E234" s="100" t="s">
        <v>2371</v>
      </c>
      <c r="F234" s="118">
        <v>3124</v>
      </c>
      <c r="G234" s="102">
        <v>1362</v>
      </c>
    </row>
    <row r="235" spans="1:7" ht="15.75">
      <c r="A235" s="87">
        <v>229</v>
      </c>
      <c r="B235" s="97">
        <v>1339</v>
      </c>
      <c r="C235" s="111">
        <v>13644301</v>
      </c>
      <c r="D235" s="99" t="s">
        <v>2370</v>
      </c>
      <c r="E235" s="100" t="s">
        <v>2371</v>
      </c>
      <c r="F235" s="118">
        <v>3142</v>
      </c>
      <c r="G235" s="102">
        <v>877</v>
      </c>
    </row>
    <row r="236" spans="1:7" ht="15.75">
      <c r="A236" s="87">
        <v>230</v>
      </c>
      <c r="B236" s="97">
        <v>1340</v>
      </c>
      <c r="C236" s="98" t="s">
        <v>2372</v>
      </c>
      <c r="D236" s="100" t="s">
        <v>2373</v>
      </c>
      <c r="E236" s="100" t="s">
        <v>2374</v>
      </c>
      <c r="F236" s="118">
        <v>3122</v>
      </c>
      <c r="G236" s="102">
        <v>242</v>
      </c>
    </row>
    <row r="237" spans="1:7" ht="15.75">
      <c r="A237" s="87">
        <v>231</v>
      </c>
      <c r="B237" s="97">
        <v>1340</v>
      </c>
      <c r="C237" s="98" t="s">
        <v>2372</v>
      </c>
      <c r="D237" s="100" t="s">
        <v>2373</v>
      </c>
      <c r="E237" s="100" t="s">
        <v>2374</v>
      </c>
      <c r="F237" s="118">
        <v>3123</v>
      </c>
      <c r="G237" s="102">
        <v>5808</v>
      </c>
    </row>
    <row r="238" spans="1:7" ht="15.75">
      <c r="A238" s="87">
        <v>232</v>
      </c>
      <c r="B238" s="97">
        <v>1340</v>
      </c>
      <c r="C238" s="98" t="s">
        <v>2372</v>
      </c>
      <c r="D238" s="100" t="s">
        <v>2373</v>
      </c>
      <c r="E238" s="100" t="s">
        <v>2374</v>
      </c>
      <c r="F238" s="118">
        <v>3142</v>
      </c>
      <c r="G238" s="102">
        <v>1163</v>
      </c>
    </row>
    <row r="239" spans="1:7" ht="15.75">
      <c r="A239" s="87">
        <v>233</v>
      </c>
      <c r="B239" s="97">
        <v>1340</v>
      </c>
      <c r="C239" s="98" t="s">
        <v>2372</v>
      </c>
      <c r="D239" s="100" t="s">
        <v>2373</v>
      </c>
      <c r="E239" s="100" t="s">
        <v>2374</v>
      </c>
      <c r="F239" s="118">
        <v>3147</v>
      </c>
      <c r="G239" s="102">
        <v>141</v>
      </c>
    </row>
    <row r="240" spans="1:7" ht="15.75">
      <c r="A240" s="87">
        <v>234</v>
      </c>
      <c r="B240" s="97">
        <v>1341</v>
      </c>
      <c r="C240" s="111" t="s">
        <v>2375</v>
      </c>
      <c r="D240" s="121" t="s">
        <v>2376</v>
      </c>
      <c r="E240" s="100" t="s">
        <v>2377</v>
      </c>
      <c r="F240" s="118">
        <v>3122</v>
      </c>
      <c r="G240" s="102">
        <v>429</v>
      </c>
    </row>
    <row r="241" spans="1:7" ht="15.75">
      <c r="A241" s="87">
        <v>235</v>
      </c>
      <c r="B241" s="97">
        <v>1341</v>
      </c>
      <c r="C241" s="111" t="s">
        <v>2375</v>
      </c>
      <c r="D241" s="121" t="s">
        <v>2376</v>
      </c>
      <c r="E241" s="100" t="s">
        <v>2377</v>
      </c>
      <c r="F241" s="118">
        <v>3123</v>
      </c>
      <c r="G241" s="102">
        <v>4649</v>
      </c>
    </row>
    <row r="242" spans="1:7" ht="15.75">
      <c r="A242" s="87">
        <v>236</v>
      </c>
      <c r="B242" s="97">
        <v>1341</v>
      </c>
      <c r="C242" s="111" t="s">
        <v>2375</v>
      </c>
      <c r="D242" s="121" t="s">
        <v>2376</v>
      </c>
      <c r="E242" s="100" t="s">
        <v>2377</v>
      </c>
      <c r="F242" s="118">
        <v>3124</v>
      </c>
      <c r="G242" s="102">
        <v>513</v>
      </c>
    </row>
    <row r="243" spans="1:7" ht="15.75">
      <c r="A243" s="87">
        <v>237</v>
      </c>
      <c r="B243" s="97">
        <v>1341</v>
      </c>
      <c r="C243" s="111" t="s">
        <v>2375</v>
      </c>
      <c r="D243" s="121" t="s">
        <v>2376</v>
      </c>
      <c r="E243" s="100" t="s">
        <v>2377</v>
      </c>
      <c r="F243" s="118">
        <v>3142</v>
      </c>
      <c r="G243" s="102">
        <v>136</v>
      </c>
    </row>
    <row r="244" spans="1:7" ht="15.75">
      <c r="A244" s="87">
        <v>238</v>
      </c>
      <c r="B244" s="97">
        <v>1341</v>
      </c>
      <c r="C244" s="111" t="s">
        <v>2375</v>
      </c>
      <c r="D244" s="121" t="s">
        <v>2376</v>
      </c>
      <c r="E244" s="100" t="s">
        <v>2377</v>
      </c>
      <c r="F244" s="118">
        <v>3147</v>
      </c>
      <c r="G244" s="102">
        <v>200</v>
      </c>
    </row>
    <row r="245" spans="1:7" ht="15.75">
      <c r="A245" s="87">
        <v>239</v>
      </c>
      <c r="B245" s="97">
        <v>1343</v>
      </c>
      <c r="C245" s="111" t="s">
        <v>2378</v>
      </c>
      <c r="D245" s="99" t="s">
        <v>2379</v>
      </c>
      <c r="E245" s="122" t="s">
        <v>2380</v>
      </c>
      <c r="F245" s="118">
        <v>3123</v>
      </c>
      <c r="G245" s="102">
        <v>4793</v>
      </c>
    </row>
    <row r="246" spans="1:7" ht="15.75">
      <c r="A246" s="87">
        <v>240</v>
      </c>
      <c r="B246" s="97">
        <v>1343</v>
      </c>
      <c r="C246" s="111" t="s">
        <v>2378</v>
      </c>
      <c r="D246" s="99" t="s">
        <v>2379</v>
      </c>
      <c r="E246" s="122" t="s">
        <v>2380</v>
      </c>
      <c r="F246" s="118">
        <v>3124</v>
      </c>
      <c r="G246" s="102">
        <v>600</v>
      </c>
    </row>
    <row r="247" spans="1:7" ht="15.75">
      <c r="A247" s="87">
        <v>241</v>
      </c>
      <c r="B247" s="97">
        <v>1343</v>
      </c>
      <c r="C247" s="111" t="s">
        <v>2378</v>
      </c>
      <c r="D247" s="99" t="s">
        <v>2379</v>
      </c>
      <c r="E247" s="122" t="s">
        <v>2380</v>
      </c>
      <c r="F247" s="118">
        <v>3142</v>
      </c>
      <c r="G247" s="102">
        <v>611</v>
      </c>
    </row>
    <row r="248" spans="1:7" ht="15.75">
      <c r="A248" s="87">
        <v>242</v>
      </c>
      <c r="B248" s="97">
        <v>1343</v>
      </c>
      <c r="C248" s="111" t="s">
        <v>2378</v>
      </c>
      <c r="D248" s="99" t="s">
        <v>2379</v>
      </c>
      <c r="E248" s="122" t="s">
        <v>2380</v>
      </c>
      <c r="F248" s="118">
        <v>3147</v>
      </c>
      <c r="G248" s="102">
        <v>408</v>
      </c>
    </row>
    <row r="249" spans="1:7" ht="15.75">
      <c r="A249" s="87">
        <v>243</v>
      </c>
      <c r="B249" s="97">
        <v>1344</v>
      </c>
      <c r="C249" s="123">
        <v>63731371</v>
      </c>
      <c r="D249" s="99" t="s">
        <v>2381</v>
      </c>
      <c r="E249" s="124" t="s">
        <v>2382</v>
      </c>
      <c r="F249" s="120">
        <v>3122</v>
      </c>
      <c r="G249" s="102">
        <v>2406</v>
      </c>
    </row>
    <row r="250" spans="1:7" ht="15.75">
      <c r="A250" s="87">
        <v>244</v>
      </c>
      <c r="B250" s="97">
        <v>1344</v>
      </c>
      <c r="C250" s="123">
        <v>63731371</v>
      </c>
      <c r="D250" s="99" t="s">
        <v>2381</v>
      </c>
      <c r="E250" s="124" t="s">
        <v>2382</v>
      </c>
      <c r="F250" s="120">
        <v>3123</v>
      </c>
      <c r="G250" s="102">
        <v>1256</v>
      </c>
    </row>
    <row r="251" spans="1:7" ht="15.75">
      <c r="A251" s="87">
        <v>245</v>
      </c>
      <c r="B251" s="97">
        <v>1344</v>
      </c>
      <c r="C251" s="123">
        <v>63731371</v>
      </c>
      <c r="D251" s="99" t="s">
        <v>2381</v>
      </c>
      <c r="E251" s="124" t="s">
        <v>2382</v>
      </c>
      <c r="F251" s="120">
        <v>3142</v>
      </c>
      <c r="G251" s="102">
        <v>413</v>
      </c>
    </row>
    <row r="252" spans="1:7" ht="15.75">
      <c r="A252" s="87">
        <v>246</v>
      </c>
      <c r="B252" s="97">
        <v>1344</v>
      </c>
      <c r="C252" s="123">
        <v>63731371</v>
      </c>
      <c r="D252" s="99" t="s">
        <v>2381</v>
      </c>
      <c r="E252" s="124" t="s">
        <v>2382</v>
      </c>
      <c r="F252" s="120">
        <v>3147</v>
      </c>
      <c r="G252" s="102">
        <v>922</v>
      </c>
    </row>
    <row r="253" spans="1:7" ht="15.75">
      <c r="A253" s="87">
        <v>247</v>
      </c>
      <c r="B253" s="97">
        <v>1345</v>
      </c>
      <c r="C253" s="111" t="s">
        <v>2383</v>
      </c>
      <c r="D253" s="99" t="s">
        <v>233</v>
      </c>
      <c r="E253" s="122" t="s">
        <v>234</v>
      </c>
      <c r="F253" s="118">
        <v>3122</v>
      </c>
      <c r="G253" s="102">
        <v>250</v>
      </c>
    </row>
    <row r="254" spans="1:7" ht="15.75">
      <c r="A254" s="87">
        <v>248</v>
      </c>
      <c r="B254" s="97">
        <v>1345</v>
      </c>
      <c r="C254" s="111" t="s">
        <v>2383</v>
      </c>
      <c r="D254" s="99" t="s">
        <v>233</v>
      </c>
      <c r="E254" s="122" t="s">
        <v>234</v>
      </c>
      <c r="F254" s="118">
        <v>3123</v>
      </c>
      <c r="G254" s="102">
        <v>2718</v>
      </c>
    </row>
    <row r="255" spans="1:7" ht="15.75">
      <c r="A255" s="87">
        <v>249</v>
      </c>
      <c r="B255" s="97">
        <v>1345</v>
      </c>
      <c r="C255" s="111" t="s">
        <v>2383</v>
      </c>
      <c r="D255" s="99" t="s">
        <v>233</v>
      </c>
      <c r="E255" s="122" t="s">
        <v>234</v>
      </c>
      <c r="F255" s="118">
        <v>3147</v>
      </c>
      <c r="G255" s="102">
        <v>90</v>
      </c>
    </row>
    <row r="256" spans="1:7" ht="15.75">
      <c r="A256" s="87">
        <v>250</v>
      </c>
      <c r="B256" s="97">
        <v>1346</v>
      </c>
      <c r="C256" s="98">
        <v>13643479</v>
      </c>
      <c r="D256" s="100" t="s">
        <v>235</v>
      </c>
      <c r="E256" s="100" t="s">
        <v>236</v>
      </c>
      <c r="F256" s="118">
        <v>3123</v>
      </c>
      <c r="G256" s="102">
        <v>3553</v>
      </c>
    </row>
    <row r="257" spans="1:7" ht="15.75">
      <c r="A257" s="87">
        <v>251</v>
      </c>
      <c r="B257" s="97">
        <v>1346</v>
      </c>
      <c r="C257" s="98">
        <v>13643479</v>
      </c>
      <c r="D257" s="100" t="s">
        <v>235</v>
      </c>
      <c r="E257" s="100" t="s">
        <v>236</v>
      </c>
      <c r="F257" s="118">
        <v>3124</v>
      </c>
      <c r="G257" s="102">
        <v>126</v>
      </c>
    </row>
    <row r="258" spans="1:7" ht="15.75">
      <c r="A258" s="87">
        <v>252</v>
      </c>
      <c r="B258" s="97">
        <v>1346</v>
      </c>
      <c r="C258" s="98">
        <v>13643479</v>
      </c>
      <c r="D258" s="100" t="s">
        <v>235</v>
      </c>
      <c r="E258" s="100" t="s">
        <v>236</v>
      </c>
      <c r="F258" s="118">
        <v>3142</v>
      </c>
      <c r="G258" s="102">
        <v>305</v>
      </c>
    </row>
    <row r="259" spans="1:7" ht="15.75">
      <c r="A259" s="87">
        <v>253</v>
      </c>
      <c r="B259" s="97">
        <v>1346</v>
      </c>
      <c r="C259" s="98">
        <v>13643479</v>
      </c>
      <c r="D259" s="100" t="s">
        <v>235</v>
      </c>
      <c r="E259" s="100" t="s">
        <v>236</v>
      </c>
      <c r="F259" s="118">
        <v>3147</v>
      </c>
      <c r="G259" s="102">
        <v>369</v>
      </c>
    </row>
    <row r="260" spans="1:7" ht="15.75">
      <c r="A260" s="87">
        <v>254</v>
      </c>
      <c r="B260" s="97">
        <v>1348</v>
      </c>
      <c r="C260" s="115" t="s">
        <v>237</v>
      </c>
      <c r="D260" s="99" t="s">
        <v>238</v>
      </c>
      <c r="E260" s="116" t="s">
        <v>239</v>
      </c>
      <c r="F260" s="120">
        <v>3122</v>
      </c>
      <c r="G260" s="102">
        <v>499</v>
      </c>
    </row>
    <row r="261" spans="1:7" ht="15.75">
      <c r="A261" s="87">
        <v>255</v>
      </c>
      <c r="B261" s="97">
        <v>1348</v>
      </c>
      <c r="C261" s="115" t="s">
        <v>237</v>
      </c>
      <c r="D261" s="99" t="s">
        <v>238</v>
      </c>
      <c r="E261" s="116" t="s">
        <v>239</v>
      </c>
      <c r="F261" s="120">
        <v>3123</v>
      </c>
      <c r="G261" s="102">
        <v>1360</v>
      </c>
    </row>
    <row r="262" spans="1:7" ht="15.75">
      <c r="A262" s="87">
        <v>256</v>
      </c>
      <c r="B262" s="97">
        <v>1348</v>
      </c>
      <c r="C262" s="115" t="s">
        <v>237</v>
      </c>
      <c r="D262" s="99" t="s">
        <v>238</v>
      </c>
      <c r="E262" s="116" t="s">
        <v>239</v>
      </c>
      <c r="F262" s="120">
        <v>3124</v>
      </c>
      <c r="G262" s="102">
        <v>537</v>
      </c>
    </row>
    <row r="263" spans="1:7" ht="15.75">
      <c r="A263" s="87">
        <v>257</v>
      </c>
      <c r="B263" s="97">
        <v>1348</v>
      </c>
      <c r="C263" s="115" t="s">
        <v>237</v>
      </c>
      <c r="D263" s="99" t="s">
        <v>238</v>
      </c>
      <c r="E263" s="116" t="s">
        <v>239</v>
      </c>
      <c r="F263" s="120">
        <v>3142</v>
      </c>
      <c r="G263" s="102">
        <v>375</v>
      </c>
    </row>
    <row r="264" spans="1:7" ht="15.75">
      <c r="A264" s="87">
        <v>258</v>
      </c>
      <c r="B264" s="97">
        <v>1348</v>
      </c>
      <c r="C264" s="115" t="s">
        <v>237</v>
      </c>
      <c r="D264" s="99" t="s">
        <v>238</v>
      </c>
      <c r="E264" s="116" t="s">
        <v>239</v>
      </c>
      <c r="F264" s="120">
        <v>3147</v>
      </c>
      <c r="G264" s="102">
        <v>269</v>
      </c>
    </row>
    <row r="265" spans="1:7" ht="15.75">
      <c r="A265" s="87">
        <v>259</v>
      </c>
      <c r="B265" s="97">
        <v>1349</v>
      </c>
      <c r="C265" s="115" t="s">
        <v>240</v>
      </c>
      <c r="D265" s="99" t="s">
        <v>241</v>
      </c>
      <c r="E265" s="116" t="s">
        <v>242</v>
      </c>
      <c r="F265" s="120">
        <v>3122</v>
      </c>
      <c r="G265" s="102">
        <v>420</v>
      </c>
    </row>
    <row r="266" spans="1:7" ht="15.75">
      <c r="A266" s="87">
        <v>260</v>
      </c>
      <c r="B266" s="97">
        <v>1349</v>
      </c>
      <c r="C266" s="115" t="s">
        <v>240</v>
      </c>
      <c r="D266" s="99" t="s">
        <v>241</v>
      </c>
      <c r="E266" s="116" t="s">
        <v>242</v>
      </c>
      <c r="F266" s="120">
        <v>3123</v>
      </c>
      <c r="G266" s="102">
        <v>1219</v>
      </c>
    </row>
    <row r="267" spans="1:7" ht="15.75">
      <c r="A267" s="87">
        <v>261</v>
      </c>
      <c r="B267" s="97">
        <v>1349</v>
      </c>
      <c r="C267" s="115" t="s">
        <v>240</v>
      </c>
      <c r="D267" s="99" t="s">
        <v>241</v>
      </c>
      <c r="E267" s="116" t="s">
        <v>242</v>
      </c>
      <c r="F267" s="120">
        <v>3124</v>
      </c>
      <c r="G267" s="102">
        <v>356</v>
      </c>
    </row>
    <row r="268" spans="1:7" ht="15.75">
      <c r="A268" s="87">
        <v>262</v>
      </c>
      <c r="B268" s="97">
        <v>1349</v>
      </c>
      <c r="C268" s="115" t="s">
        <v>240</v>
      </c>
      <c r="D268" s="99" t="s">
        <v>241</v>
      </c>
      <c r="E268" s="116" t="s">
        <v>242</v>
      </c>
      <c r="F268" s="120">
        <v>3142</v>
      </c>
      <c r="G268" s="102">
        <v>135</v>
      </c>
    </row>
    <row r="269" spans="1:7" ht="15.75">
      <c r="A269" s="87">
        <v>263</v>
      </c>
      <c r="B269" s="97">
        <v>1349</v>
      </c>
      <c r="C269" s="115" t="s">
        <v>240</v>
      </c>
      <c r="D269" s="99" t="s">
        <v>241</v>
      </c>
      <c r="E269" s="116" t="s">
        <v>242</v>
      </c>
      <c r="F269" s="120">
        <v>3147</v>
      </c>
      <c r="G269" s="102">
        <v>155</v>
      </c>
    </row>
    <row r="270" spans="1:7" ht="15.75">
      <c r="A270" s="87">
        <v>264</v>
      </c>
      <c r="B270" s="97">
        <v>1350</v>
      </c>
      <c r="C270" s="125" t="s">
        <v>243</v>
      </c>
      <c r="D270" s="99" t="s">
        <v>244</v>
      </c>
      <c r="E270" s="116" t="s">
        <v>631</v>
      </c>
      <c r="F270" s="120">
        <v>3123</v>
      </c>
      <c r="G270" s="102">
        <v>5817</v>
      </c>
    </row>
    <row r="271" spans="1:7" ht="15.75">
      <c r="A271" s="87">
        <v>265</v>
      </c>
      <c r="B271" s="97">
        <v>1350</v>
      </c>
      <c r="C271" s="125" t="s">
        <v>243</v>
      </c>
      <c r="D271" s="99" t="s">
        <v>244</v>
      </c>
      <c r="E271" s="116" t="s">
        <v>631</v>
      </c>
      <c r="F271" s="120">
        <v>3142</v>
      </c>
      <c r="G271" s="102">
        <v>788</v>
      </c>
    </row>
    <row r="272" spans="1:7" ht="15.75">
      <c r="A272" s="87">
        <v>266</v>
      </c>
      <c r="B272" s="97">
        <v>1350</v>
      </c>
      <c r="C272" s="125" t="s">
        <v>243</v>
      </c>
      <c r="D272" s="99" t="s">
        <v>244</v>
      </c>
      <c r="E272" s="116" t="s">
        <v>631</v>
      </c>
      <c r="F272" s="120">
        <v>3147</v>
      </c>
      <c r="G272" s="102">
        <v>1743</v>
      </c>
    </row>
    <row r="273" spans="1:7" ht="15.75">
      <c r="A273" s="87">
        <v>267</v>
      </c>
      <c r="B273" s="97">
        <v>1351</v>
      </c>
      <c r="C273" s="115" t="s">
        <v>632</v>
      </c>
      <c r="D273" s="99" t="s">
        <v>633</v>
      </c>
      <c r="E273" s="116" t="s">
        <v>634</v>
      </c>
      <c r="F273" s="120">
        <v>3122</v>
      </c>
      <c r="G273" s="102">
        <v>190</v>
      </c>
    </row>
    <row r="274" spans="1:7" ht="15.75">
      <c r="A274" s="87">
        <v>268</v>
      </c>
      <c r="B274" s="97">
        <v>1351</v>
      </c>
      <c r="C274" s="115" t="s">
        <v>632</v>
      </c>
      <c r="D274" s="99" t="s">
        <v>633</v>
      </c>
      <c r="E274" s="116" t="s">
        <v>634</v>
      </c>
      <c r="F274" s="114">
        <v>3123</v>
      </c>
      <c r="G274" s="102">
        <v>3240</v>
      </c>
    </row>
    <row r="275" spans="1:7" ht="15.75">
      <c r="A275" s="87">
        <v>269</v>
      </c>
      <c r="B275" s="97">
        <v>1351</v>
      </c>
      <c r="C275" s="115" t="s">
        <v>632</v>
      </c>
      <c r="D275" s="99" t="s">
        <v>633</v>
      </c>
      <c r="E275" s="116" t="s">
        <v>634</v>
      </c>
      <c r="F275" s="126">
        <v>3142</v>
      </c>
      <c r="G275" s="102">
        <v>225</v>
      </c>
    </row>
    <row r="276" spans="1:7" ht="15.75">
      <c r="A276" s="87">
        <v>270</v>
      </c>
      <c r="B276" s="97">
        <v>1401</v>
      </c>
      <c r="C276" s="98">
        <v>64628141</v>
      </c>
      <c r="D276" s="122" t="s">
        <v>635</v>
      </c>
      <c r="E276" s="100" t="s">
        <v>636</v>
      </c>
      <c r="F276" s="114">
        <v>3112</v>
      </c>
      <c r="G276" s="102">
        <v>508</v>
      </c>
    </row>
    <row r="277" spans="1:7" ht="15.75">
      <c r="A277" s="87">
        <v>271</v>
      </c>
      <c r="B277" s="97">
        <v>1401</v>
      </c>
      <c r="C277" s="98">
        <v>64628141</v>
      </c>
      <c r="D277" s="122" t="s">
        <v>635</v>
      </c>
      <c r="E277" s="100" t="s">
        <v>636</v>
      </c>
      <c r="F277" s="114">
        <v>3141</v>
      </c>
      <c r="G277" s="102">
        <v>280</v>
      </c>
    </row>
    <row r="278" spans="1:7" ht="15.75">
      <c r="A278" s="87">
        <v>272</v>
      </c>
      <c r="B278" s="97">
        <v>1402</v>
      </c>
      <c r="C278" s="98">
        <v>64628124</v>
      </c>
      <c r="D278" s="122" t="s">
        <v>637</v>
      </c>
      <c r="E278" s="100" t="s">
        <v>638</v>
      </c>
      <c r="F278" s="114">
        <v>3112</v>
      </c>
      <c r="G278" s="102">
        <v>721</v>
      </c>
    </row>
    <row r="279" spans="1:7" ht="15.75">
      <c r="A279" s="87">
        <v>273</v>
      </c>
      <c r="B279" s="97">
        <v>1402</v>
      </c>
      <c r="C279" s="98">
        <v>64628124</v>
      </c>
      <c r="D279" s="122" t="s">
        <v>637</v>
      </c>
      <c r="E279" s="100" t="s">
        <v>638</v>
      </c>
      <c r="F279" s="114">
        <v>3141</v>
      </c>
      <c r="G279" s="102">
        <v>132</v>
      </c>
    </row>
    <row r="280" spans="1:7" ht="15.75">
      <c r="A280" s="87">
        <v>274</v>
      </c>
      <c r="B280" s="97">
        <v>1403</v>
      </c>
      <c r="C280" s="98">
        <v>64628132</v>
      </c>
      <c r="D280" s="122" t="s">
        <v>639</v>
      </c>
      <c r="E280" s="100" t="s">
        <v>640</v>
      </c>
      <c r="F280" s="114">
        <v>3111</v>
      </c>
      <c r="G280" s="102">
        <v>834</v>
      </c>
    </row>
    <row r="281" spans="1:7" ht="15.75">
      <c r="A281" s="87">
        <v>275</v>
      </c>
      <c r="B281" s="97">
        <v>1403</v>
      </c>
      <c r="C281" s="98">
        <v>64628132</v>
      </c>
      <c r="D281" s="122" t="s">
        <v>639</v>
      </c>
      <c r="E281" s="100" t="s">
        <v>640</v>
      </c>
      <c r="F281" s="114">
        <v>3141</v>
      </c>
      <c r="G281" s="102">
        <v>155</v>
      </c>
    </row>
    <row r="282" spans="1:7" ht="15.75">
      <c r="A282" s="87">
        <v>276</v>
      </c>
      <c r="B282" s="127">
        <v>1404</v>
      </c>
      <c r="C282" s="128" t="s">
        <v>641</v>
      </c>
      <c r="D282" s="129" t="s">
        <v>642</v>
      </c>
      <c r="E282" s="130" t="s">
        <v>643</v>
      </c>
      <c r="F282" s="131">
        <v>3112</v>
      </c>
      <c r="G282" s="102">
        <v>427</v>
      </c>
    </row>
    <row r="283" spans="1:7" ht="15.75">
      <c r="A283" s="87">
        <v>277</v>
      </c>
      <c r="B283" s="97">
        <v>1404</v>
      </c>
      <c r="C283" s="123" t="s">
        <v>641</v>
      </c>
      <c r="D283" s="122" t="s">
        <v>642</v>
      </c>
      <c r="E283" s="100" t="s">
        <v>643</v>
      </c>
      <c r="F283" s="118">
        <v>3114</v>
      </c>
      <c r="G283" s="102">
        <v>1944</v>
      </c>
    </row>
    <row r="284" spans="1:7" ht="15.75">
      <c r="A284" s="87">
        <v>278</v>
      </c>
      <c r="B284" s="97">
        <v>1404</v>
      </c>
      <c r="C284" s="123" t="s">
        <v>641</v>
      </c>
      <c r="D284" s="122" t="s">
        <v>642</v>
      </c>
      <c r="E284" s="100" t="s">
        <v>643</v>
      </c>
      <c r="F284" s="118">
        <v>3141</v>
      </c>
      <c r="G284" s="102">
        <v>378</v>
      </c>
    </row>
    <row r="285" spans="1:7" ht="15.75">
      <c r="A285" s="87">
        <v>279</v>
      </c>
      <c r="B285" s="97">
        <v>1404</v>
      </c>
      <c r="C285" s="123" t="s">
        <v>641</v>
      </c>
      <c r="D285" s="122" t="s">
        <v>642</v>
      </c>
      <c r="E285" s="100" t="s">
        <v>643</v>
      </c>
      <c r="F285" s="118">
        <v>3143</v>
      </c>
      <c r="G285" s="102">
        <v>71</v>
      </c>
    </row>
    <row r="286" spans="1:7" ht="15.75">
      <c r="A286" s="87">
        <v>280</v>
      </c>
      <c r="B286" s="97">
        <v>1404</v>
      </c>
      <c r="C286" s="123" t="s">
        <v>641</v>
      </c>
      <c r="D286" s="122" t="s">
        <v>642</v>
      </c>
      <c r="E286" s="100" t="s">
        <v>643</v>
      </c>
      <c r="F286" s="118">
        <v>3145</v>
      </c>
      <c r="G286" s="102">
        <v>642</v>
      </c>
    </row>
    <row r="287" spans="1:7" ht="15.75">
      <c r="A287" s="87">
        <v>281</v>
      </c>
      <c r="B287" s="97">
        <v>1404</v>
      </c>
      <c r="C287" s="123" t="s">
        <v>641</v>
      </c>
      <c r="D287" s="122" t="s">
        <v>642</v>
      </c>
      <c r="E287" s="100" t="s">
        <v>643</v>
      </c>
      <c r="F287" s="101">
        <v>3146</v>
      </c>
      <c r="G287" s="102">
        <v>132</v>
      </c>
    </row>
    <row r="288" spans="1:7" ht="15.75">
      <c r="A288" s="87">
        <v>282</v>
      </c>
      <c r="B288" s="97">
        <v>1405</v>
      </c>
      <c r="C288" s="123" t="s">
        <v>644</v>
      </c>
      <c r="D288" s="99" t="s">
        <v>645</v>
      </c>
      <c r="E288" s="100" t="s">
        <v>646</v>
      </c>
      <c r="F288" s="101">
        <v>3114</v>
      </c>
      <c r="G288" s="102">
        <v>968</v>
      </c>
    </row>
    <row r="289" spans="1:7" ht="15.75">
      <c r="A289" s="87">
        <v>283</v>
      </c>
      <c r="B289" s="97">
        <v>1405</v>
      </c>
      <c r="C289" s="123" t="s">
        <v>644</v>
      </c>
      <c r="D289" s="99" t="s">
        <v>645</v>
      </c>
      <c r="E289" s="100" t="s">
        <v>646</v>
      </c>
      <c r="F289" s="101">
        <v>3141</v>
      </c>
      <c r="G289" s="102">
        <v>180</v>
      </c>
    </row>
    <row r="290" spans="1:7" ht="15.75">
      <c r="A290" s="87">
        <v>284</v>
      </c>
      <c r="B290" s="97">
        <v>1405</v>
      </c>
      <c r="C290" s="123" t="s">
        <v>644</v>
      </c>
      <c r="D290" s="99" t="s">
        <v>645</v>
      </c>
      <c r="E290" s="100" t="s">
        <v>646</v>
      </c>
      <c r="F290" s="101">
        <v>3143</v>
      </c>
      <c r="G290" s="102">
        <v>52</v>
      </c>
    </row>
    <row r="291" spans="1:7" ht="15.75">
      <c r="A291" s="87">
        <v>285</v>
      </c>
      <c r="B291" s="97">
        <v>1405</v>
      </c>
      <c r="C291" s="123" t="s">
        <v>644</v>
      </c>
      <c r="D291" s="99" t="s">
        <v>645</v>
      </c>
      <c r="E291" s="100" t="s">
        <v>646</v>
      </c>
      <c r="F291" s="101">
        <v>3145</v>
      </c>
      <c r="G291" s="102">
        <v>141</v>
      </c>
    </row>
    <row r="292" spans="1:7" ht="15.75">
      <c r="A292" s="87">
        <v>286</v>
      </c>
      <c r="B292" s="97">
        <v>1405</v>
      </c>
      <c r="C292" s="123" t="s">
        <v>644</v>
      </c>
      <c r="D292" s="99" t="s">
        <v>645</v>
      </c>
      <c r="E292" s="100" t="s">
        <v>646</v>
      </c>
      <c r="F292" s="101">
        <v>3146</v>
      </c>
      <c r="G292" s="102">
        <v>359</v>
      </c>
    </row>
    <row r="293" spans="1:7" ht="15.75">
      <c r="A293" s="87">
        <v>287</v>
      </c>
      <c r="B293" s="97">
        <v>1406</v>
      </c>
      <c r="C293" s="123">
        <v>61989258</v>
      </c>
      <c r="D293" s="119" t="s">
        <v>630</v>
      </c>
      <c r="E293" s="100" t="s">
        <v>1665</v>
      </c>
      <c r="F293" s="101">
        <v>3149</v>
      </c>
      <c r="G293" s="102">
        <f>3731+140</f>
        <v>3871</v>
      </c>
    </row>
    <row r="294" spans="1:7" ht="15.75">
      <c r="A294" s="87">
        <v>288</v>
      </c>
      <c r="B294" s="97">
        <v>1408</v>
      </c>
      <c r="C294" s="105">
        <v>13644319</v>
      </c>
      <c r="D294" s="99" t="s">
        <v>1666</v>
      </c>
      <c r="E294" s="119" t="s">
        <v>1667</v>
      </c>
      <c r="F294" s="114">
        <v>3124</v>
      </c>
      <c r="G294" s="102">
        <v>8882</v>
      </c>
    </row>
    <row r="295" spans="1:7" ht="15.75">
      <c r="A295" s="87">
        <v>289</v>
      </c>
      <c r="B295" s="97">
        <v>1408</v>
      </c>
      <c r="C295" s="105">
        <v>13644319</v>
      </c>
      <c r="D295" s="99" t="s">
        <v>1666</v>
      </c>
      <c r="E295" s="119" t="s">
        <v>1667</v>
      </c>
      <c r="F295" s="114">
        <v>3142</v>
      </c>
      <c r="G295" s="102">
        <v>927</v>
      </c>
    </row>
    <row r="296" spans="1:7" ht="15.75">
      <c r="A296" s="87">
        <v>290</v>
      </c>
      <c r="B296" s="97">
        <v>1408</v>
      </c>
      <c r="C296" s="105">
        <v>13644319</v>
      </c>
      <c r="D296" s="99" t="s">
        <v>1666</v>
      </c>
      <c r="E296" s="119" t="s">
        <v>1667</v>
      </c>
      <c r="F296" s="114">
        <v>3147</v>
      </c>
      <c r="G296" s="102">
        <v>945</v>
      </c>
    </row>
    <row r="297" spans="1:7" ht="15.75">
      <c r="A297" s="87">
        <v>291</v>
      </c>
      <c r="B297" s="97">
        <v>1409</v>
      </c>
      <c r="C297" s="98">
        <v>60337389</v>
      </c>
      <c r="D297" s="99" t="s">
        <v>1668</v>
      </c>
      <c r="E297" s="100" t="s">
        <v>1669</v>
      </c>
      <c r="F297" s="114">
        <v>3112</v>
      </c>
      <c r="G297" s="102">
        <v>517</v>
      </c>
    </row>
    <row r="298" spans="1:7" ht="15.75">
      <c r="A298" s="87">
        <v>292</v>
      </c>
      <c r="B298" s="97">
        <v>1409</v>
      </c>
      <c r="C298" s="98">
        <v>60337389</v>
      </c>
      <c r="D298" s="99" t="s">
        <v>1668</v>
      </c>
      <c r="E298" s="100" t="s">
        <v>1669</v>
      </c>
      <c r="F298" s="114">
        <v>3141</v>
      </c>
      <c r="G298" s="102">
        <v>105</v>
      </c>
    </row>
    <row r="299" spans="1:7" ht="15.75">
      <c r="A299" s="87">
        <v>293</v>
      </c>
      <c r="B299" s="97">
        <v>1411</v>
      </c>
      <c r="C299" s="98">
        <v>60337346</v>
      </c>
      <c r="D299" s="119" t="s">
        <v>1670</v>
      </c>
      <c r="E299" s="100" t="s">
        <v>1551</v>
      </c>
      <c r="F299" s="114">
        <v>3112</v>
      </c>
      <c r="G299" s="102">
        <v>893</v>
      </c>
    </row>
    <row r="300" spans="1:7" ht="15.75">
      <c r="A300" s="87">
        <v>294</v>
      </c>
      <c r="B300" s="97">
        <v>1411</v>
      </c>
      <c r="C300" s="98">
        <v>60337346</v>
      </c>
      <c r="D300" s="119" t="s">
        <v>1670</v>
      </c>
      <c r="E300" s="100" t="s">
        <v>1551</v>
      </c>
      <c r="F300" s="114">
        <v>3141</v>
      </c>
      <c r="G300" s="102">
        <v>225</v>
      </c>
    </row>
    <row r="301" spans="1:7" ht="15.75">
      <c r="A301" s="87">
        <v>295</v>
      </c>
      <c r="B301" s="97">
        <v>1413</v>
      </c>
      <c r="C301" s="98">
        <v>66741335</v>
      </c>
      <c r="D301" s="122" t="s">
        <v>1552</v>
      </c>
      <c r="E301" s="100" t="s">
        <v>1553</v>
      </c>
      <c r="F301" s="101">
        <v>3112</v>
      </c>
      <c r="G301" s="132">
        <v>220</v>
      </c>
    </row>
    <row r="302" spans="1:7" ht="15.75">
      <c r="A302" s="87">
        <v>296</v>
      </c>
      <c r="B302" s="97">
        <v>1413</v>
      </c>
      <c r="C302" s="98">
        <v>66741335</v>
      </c>
      <c r="D302" s="122" t="s">
        <v>1552</v>
      </c>
      <c r="E302" s="100" t="s">
        <v>1553</v>
      </c>
      <c r="F302" s="101">
        <v>3114</v>
      </c>
      <c r="G302" s="132">
        <v>878</v>
      </c>
    </row>
    <row r="303" spans="1:7" ht="15.75">
      <c r="A303" s="87">
        <v>297</v>
      </c>
      <c r="B303" s="97">
        <v>1413</v>
      </c>
      <c r="C303" s="98">
        <v>66741335</v>
      </c>
      <c r="D303" s="122" t="s">
        <v>1552</v>
      </c>
      <c r="E303" s="100" t="s">
        <v>1553</v>
      </c>
      <c r="F303" s="101">
        <v>3141</v>
      </c>
      <c r="G303" s="132">
        <v>10</v>
      </c>
    </row>
    <row r="304" spans="1:7" ht="15.75">
      <c r="A304" s="87">
        <v>298</v>
      </c>
      <c r="B304" s="97">
        <v>1413</v>
      </c>
      <c r="C304" s="98">
        <v>66741335</v>
      </c>
      <c r="D304" s="122" t="s">
        <v>1552</v>
      </c>
      <c r="E304" s="100" t="s">
        <v>1553</v>
      </c>
      <c r="F304" s="101">
        <v>3143</v>
      </c>
      <c r="G304" s="132">
        <v>35</v>
      </c>
    </row>
    <row r="305" spans="1:7" ht="15.75">
      <c r="A305" s="87">
        <v>299</v>
      </c>
      <c r="B305" s="97">
        <v>1413</v>
      </c>
      <c r="C305" s="98">
        <v>66741335</v>
      </c>
      <c r="D305" s="122" t="s">
        <v>1552</v>
      </c>
      <c r="E305" s="100" t="s">
        <v>1553</v>
      </c>
      <c r="F305" s="101">
        <v>3146</v>
      </c>
      <c r="G305" s="132">
        <v>180</v>
      </c>
    </row>
    <row r="306" spans="1:7" ht="15.75">
      <c r="A306" s="87">
        <v>300</v>
      </c>
      <c r="B306" s="97">
        <v>1414</v>
      </c>
      <c r="C306" s="98">
        <v>47813474</v>
      </c>
      <c r="D306" s="99" t="s">
        <v>1554</v>
      </c>
      <c r="E306" s="100" t="s">
        <v>1555</v>
      </c>
      <c r="F306" s="114">
        <v>3112</v>
      </c>
      <c r="G306" s="102">
        <v>961</v>
      </c>
    </row>
    <row r="307" spans="1:7" ht="15.75">
      <c r="A307" s="87">
        <v>301</v>
      </c>
      <c r="B307" s="97">
        <v>1414</v>
      </c>
      <c r="C307" s="98">
        <v>47813474</v>
      </c>
      <c r="D307" s="99" t="s">
        <v>1554</v>
      </c>
      <c r="E307" s="100" t="s">
        <v>1555</v>
      </c>
      <c r="F307" s="114">
        <v>3141</v>
      </c>
      <c r="G307" s="102">
        <v>0</v>
      </c>
    </row>
    <row r="308" spans="1:7" ht="15.75">
      <c r="A308" s="87">
        <v>302</v>
      </c>
      <c r="B308" s="97">
        <v>1415</v>
      </c>
      <c r="C308" s="98">
        <v>63699214</v>
      </c>
      <c r="D308" s="99" t="s">
        <v>1556</v>
      </c>
      <c r="E308" s="100" t="s">
        <v>1557</v>
      </c>
      <c r="F308" s="114">
        <v>3112</v>
      </c>
      <c r="G308" s="102">
        <v>492</v>
      </c>
    </row>
    <row r="309" spans="1:7" ht="15.75">
      <c r="A309" s="87">
        <v>303</v>
      </c>
      <c r="B309" s="97">
        <v>1415</v>
      </c>
      <c r="C309" s="98">
        <v>63699214</v>
      </c>
      <c r="D309" s="99" t="s">
        <v>1556</v>
      </c>
      <c r="E309" s="100" t="s">
        <v>1557</v>
      </c>
      <c r="F309" s="114">
        <v>3141</v>
      </c>
      <c r="G309" s="102">
        <v>0</v>
      </c>
    </row>
    <row r="310" spans="1:7" ht="15.75">
      <c r="A310" s="87">
        <v>304</v>
      </c>
      <c r="B310" s="97">
        <v>1501</v>
      </c>
      <c r="C310" s="98">
        <v>64628159</v>
      </c>
      <c r="D310" s="122" t="s">
        <v>1558</v>
      </c>
      <c r="E310" s="100" t="s">
        <v>1559</v>
      </c>
      <c r="F310" s="101">
        <v>3114</v>
      </c>
      <c r="G310" s="132">
        <v>1200</v>
      </c>
    </row>
    <row r="311" spans="1:7" ht="15.75">
      <c r="A311" s="87">
        <v>305</v>
      </c>
      <c r="B311" s="133">
        <v>1501</v>
      </c>
      <c r="C311" s="105" t="s">
        <v>1560</v>
      </c>
      <c r="D311" s="134" t="s">
        <v>1558</v>
      </c>
      <c r="E311" s="100" t="s">
        <v>1561</v>
      </c>
      <c r="F311" s="110">
        <v>3141</v>
      </c>
      <c r="G311" s="132">
        <v>0</v>
      </c>
    </row>
    <row r="312" spans="1:7" ht="15.75">
      <c r="A312" s="87">
        <v>306</v>
      </c>
      <c r="B312" s="97">
        <v>1501</v>
      </c>
      <c r="C312" s="98">
        <v>64628159</v>
      </c>
      <c r="D312" s="122" t="s">
        <v>1558</v>
      </c>
      <c r="E312" s="100" t="s">
        <v>1562</v>
      </c>
      <c r="F312" s="101">
        <v>3143</v>
      </c>
      <c r="G312" s="132">
        <v>275</v>
      </c>
    </row>
    <row r="313" spans="1:7" ht="15.75">
      <c r="A313" s="87">
        <v>307</v>
      </c>
      <c r="B313" s="97">
        <v>1502</v>
      </c>
      <c r="C313" s="98">
        <v>61989274</v>
      </c>
      <c r="D313" s="122" t="s">
        <v>1563</v>
      </c>
      <c r="E313" s="100" t="s">
        <v>1564</v>
      </c>
      <c r="F313" s="101">
        <v>3114</v>
      </c>
      <c r="G313" s="132">
        <v>2393</v>
      </c>
    </row>
    <row r="314" spans="1:7" ht="15.75">
      <c r="A314" s="87">
        <v>308</v>
      </c>
      <c r="B314" s="97">
        <v>1502</v>
      </c>
      <c r="C314" s="98">
        <v>61989274</v>
      </c>
      <c r="D314" s="122" t="s">
        <v>1563</v>
      </c>
      <c r="E314" s="100" t="s">
        <v>1564</v>
      </c>
      <c r="F314" s="101">
        <v>3141</v>
      </c>
      <c r="G314" s="132">
        <v>340</v>
      </c>
    </row>
    <row r="315" spans="1:7" ht="15.75">
      <c r="A315" s="87">
        <v>309</v>
      </c>
      <c r="B315" s="97">
        <v>1502</v>
      </c>
      <c r="C315" s="98">
        <v>61989274</v>
      </c>
      <c r="D315" s="122" t="s">
        <v>1563</v>
      </c>
      <c r="E315" s="100" t="s">
        <v>1564</v>
      </c>
      <c r="F315" s="101">
        <v>3143</v>
      </c>
      <c r="G315" s="132">
        <v>5</v>
      </c>
    </row>
    <row r="316" spans="1:7" ht="15.75">
      <c r="A316" s="87">
        <v>310</v>
      </c>
      <c r="B316" s="97">
        <v>1502</v>
      </c>
      <c r="C316" s="98">
        <v>61989274</v>
      </c>
      <c r="D316" s="122" t="s">
        <v>1563</v>
      </c>
      <c r="E316" s="100" t="s">
        <v>1564</v>
      </c>
      <c r="F316" s="101">
        <v>3146</v>
      </c>
      <c r="G316" s="132">
        <v>60</v>
      </c>
    </row>
    <row r="317" spans="1:7" ht="15.75">
      <c r="A317" s="87">
        <v>311</v>
      </c>
      <c r="B317" s="97">
        <v>1503</v>
      </c>
      <c r="C317" s="98">
        <v>61989266</v>
      </c>
      <c r="D317" s="99" t="s">
        <v>1565</v>
      </c>
      <c r="E317" s="100" t="s">
        <v>1566</v>
      </c>
      <c r="F317" s="118">
        <v>3114</v>
      </c>
      <c r="G317" s="132">
        <v>2124</v>
      </c>
    </row>
    <row r="318" spans="1:7" ht="15.75">
      <c r="A318" s="87">
        <v>312</v>
      </c>
      <c r="B318" s="97">
        <v>1503</v>
      </c>
      <c r="C318" s="98">
        <v>61989266</v>
      </c>
      <c r="D318" s="99" t="s">
        <v>1565</v>
      </c>
      <c r="E318" s="100" t="s">
        <v>1566</v>
      </c>
      <c r="F318" s="118">
        <v>3141</v>
      </c>
      <c r="G318" s="132">
        <v>50</v>
      </c>
    </row>
    <row r="319" spans="1:7" ht="15.75">
      <c r="A319" s="87">
        <v>313</v>
      </c>
      <c r="B319" s="97">
        <v>1503</v>
      </c>
      <c r="C319" s="98">
        <v>61989266</v>
      </c>
      <c r="D319" s="99" t="s">
        <v>1565</v>
      </c>
      <c r="E319" s="100" t="s">
        <v>1566</v>
      </c>
      <c r="F319" s="118">
        <v>3143</v>
      </c>
      <c r="G319" s="132">
        <v>165</v>
      </c>
    </row>
    <row r="320" spans="1:7" ht="15.75">
      <c r="A320" s="87">
        <v>314</v>
      </c>
      <c r="B320" s="97">
        <v>1504</v>
      </c>
      <c r="C320" s="98">
        <v>64628213</v>
      </c>
      <c r="D320" s="100" t="s">
        <v>1567</v>
      </c>
      <c r="E320" s="100" t="s">
        <v>1568</v>
      </c>
      <c r="F320" s="118">
        <v>3114</v>
      </c>
      <c r="G320" s="132">
        <v>935</v>
      </c>
    </row>
    <row r="321" spans="1:7" ht="15.75">
      <c r="A321" s="87">
        <v>315</v>
      </c>
      <c r="B321" s="133">
        <v>1504</v>
      </c>
      <c r="C321" s="105" t="s">
        <v>1569</v>
      </c>
      <c r="D321" s="103" t="s">
        <v>1567</v>
      </c>
      <c r="E321" s="100" t="s">
        <v>1568</v>
      </c>
      <c r="F321" s="135">
        <v>3141</v>
      </c>
      <c r="G321" s="132">
        <v>0</v>
      </c>
    </row>
    <row r="322" spans="1:7" ht="15.75">
      <c r="A322" s="87">
        <v>316</v>
      </c>
      <c r="B322" s="97">
        <v>1504</v>
      </c>
      <c r="C322" s="98">
        <v>64628213</v>
      </c>
      <c r="D322" s="100" t="s">
        <v>1567</v>
      </c>
      <c r="E322" s="100" t="s">
        <v>1568</v>
      </c>
      <c r="F322" s="118">
        <v>3143</v>
      </c>
      <c r="G322" s="132">
        <v>17</v>
      </c>
    </row>
    <row r="323" spans="1:7" ht="15.75">
      <c r="A323" s="87">
        <v>317</v>
      </c>
      <c r="B323" s="97">
        <v>1505</v>
      </c>
      <c r="C323" s="98">
        <v>64628205</v>
      </c>
      <c r="D323" s="99" t="s">
        <v>1570</v>
      </c>
      <c r="E323" s="100" t="s">
        <v>1571</v>
      </c>
      <c r="F323" s="118">
        <v>3114</v>
      </c>
      <c r="G323" s="132">
        <v>916</v>
      </c>
    </row>
    <row r="324" spans="1:7" ht="15.75">
      <c r="A324" s="87">
        <v>318</v>
      </c>
      <c r="B324" s="97">
        <v>1505</v>
      </c>
      <c r="C324" s="98">
        <v>64628205</v>
      </c>
      <c r="D324" s="99" t="s">
        <v>1570</v>
      </c>
      <c r="E324" s="100" t="s">
        <v>1571</v>
      </c>
      <c r="F324" s="118">
        <v>3143</v>
      </c>
      <c r="G324" s="132">
        <v>10</v>
      </c>
    </row>
    <row r="325" spans="1:7" ht="15.75">
      <c r="A325" s="87">
        <v>319</v>
      </c>
      <c r="B325" s="97">
        <v>1507</v>
      </c>
      <c r="C325" s="98">
        <v>64628191</v>
      </c>
      <c r="D325" s="99" t="s">
        <v>1572</v>
      </c>
      <c r="E325" s="100" t="s">
        <v>1573</v>
      </c>
      <c r="F325" s="118">
        <v>3114</v>
      </c>
      <c r="G325" s="132">
        <v>882</v>
      </c>
    </row>
    <row r="326" spans="1:7" ht="15.75">
      <c r="A326" s="87">
        <v>320</v>
      </c>
      <c r="B326" s="97">
        <v>1507</v>
      </c>
      <c r="C326" s="98">
        <v>64628191</v>
      </c>
      <c r="D326" s="99" t="s">
        <v>1572</v>
      </c>
      <c r="E326" s="100" t="s">
        <v>1573</v>
      </c>
      <c r="F326" s="118">
        <v>3143</v>
      </c>
      <c r="G326" s="132">
        <v>6</v>
      </c>
    </row>
    <row r="327" spans="1:7" ht="15.75">
      <c r="A327" s="87">
        <v>321</v>
      </c>
      <c r="B327" s="97">
        <v>1508</v>
      </c>
      <c r="C327" s="98">
        <v>64628183</v>
      </c>
      <c r="D327" s="100" t="s">
        <v>1574</v>
      </c>
      <c r="E327" s="100" t="s">
        <v>1575</v>
      </c>
      <c r="F327" s="118">
        <v>3114</v>
      </c>
      <c r="G327" s="132">
        <v>2128</v>
      </c>
    </row>
    <row r="328" spans="1:7" ht="15.75">
      <c r="A328" s="87">
        <v>322</v>
      </c>
      <c r="B328" s="97">
        <v>1508</v>
      </c>
      <c r="C328" s="98">
        <v>64628183</v>
      </c>
      <c r="D328" s="100" t="s">
        <v>1574</v>
      </c>
      <c r="E328" s="100" t="s">
        <v>1575</v>
      </c>
      <c r="F328" s="118">
        <v>3141</v>
      </c>
      <c r="G328" s="132">
        <v>507</v>
      </c>
    </row>
    <row r="329" spans="1:7" ht="15.75">
      <c r="A329" s="87">
        <v>323</v>
      </c>
      <c r="B329" s="97">
        <v>1508</v>
      </c>
      <c r="C329" s="98">
        <v>64628183</v>
      </c>
      <c r="D329" s="100" t="s">
        <v>1574</v>
      </c>
      <c r="E329" s="100" t="s">
        <v>1575</v>
      </c>
      <c r="F329" s="118">
        <v>3143</v>
      </c>
      <c r="G329" s="132">
        <v>10</v>
      </c>
    </row>
    <row r="330" spans="1:7" ht="15.75">
      <c r="A330" s="87">
        <v>324</v>
      </c>
      <c r="B330" s="97">
        <v>1509</v>
      </c>
      <c r="C330" s="98">
        <v>68899173</v>
      </c>
      <c r="D330" s="99" t="s">
        <v>1576</v>
      </c>
      <c r="E330" s="100" t="s">
        <v>1577</v>
      </c>
      <c r="F330" s="118">
        <v>3112</v>
      </c>
      <c r="G330" s="132">
        <v>110</v>
      </c>
    </row>
    <row r="331" spans="1:7" ht="15.75">
      <c r="A331" s="87">
        <v>325</v>
      </c>
      <c r="B331" s="97">
        <v>1509</v>
      </c>
      <c r="C331" s="98">
        <v>68899173</v>
      </c>
      <c r="D331" s="99" t="s">
        <v>1576</v>
      </c>
      <c r="E331" s="100" t="s">
        <v>1577</v>
      </c>
      <c r="F331" s="118">
        <v>3114</v>
      </c>
      <c r="G331" s="132">
        <v>308</v>
      </c>
    </row>
    <row r="332" spans="1:7" ht="15.75">
      <c r="A332" s="87">
        <v>326</v>
      </c>
      <c r="B332" s="97">
        <v>1509</v>
      </c>
      <c r="C332" s="98">
        <v>68899173</v>
      </c>
      <c r="D332" s="99" t="s">
        <v>1576</v>
      </c>
      <c r="E332" s="100" t="s">
        <v>1577</v>
      </c>
      <c r="F332" s="118">
        <v>3143</v>
      </c>
      <c r="G332" s="132">
        <v>1</v>
      </c>
    </row>
    <row r="333" spans="1:7" ht="15.75">
      <c r="A333" s="87">
        <v>327</v>
      </c>
      <c r="B333" s="97">
        <v>1512</v>
      </c>
      <c r="C333" s="98" t="s">
        <v>1578</v>
      </c>
      <c r="D333" s="122" t="s">
        <v>1579</v>
      </c>
      <c r="E333" s="100" t="s">
        <v>1580</v>
      </c>
      <c r="F333" s="118">
        <v>3114</v>
      </c>
      <c r="G333" s="132">
        <v>2993</v>
      </c>
    </row>
    <row r="334" spans="1:7" ht="15.75">
      <c r="A334" s="87">
        <v>328</v>
      </c>
      <c r="B334" s="97">
        <v>1512</v>
      </c>
      <c r="C334" s="98" t="s">
        <v>1578</v>
      </c>
      <c r="D334" s="122" t="s">
        <v>1579</v>
      </c>
      <c r="E334" s="100" t="s">
        <v>1580</v>
      </c>
      <c r="F334" s="118">
        <v>3141</v>
      </c>
      <c r="G334" s="132">
        <v>19</v>
      </c>
    </row>
    <row r="335" spans="1:7" ht="15.75">
      <c r="A335" s="87">
        <v>329</v>
      </c>
      <c r="B335" s="97">
        <v>1512</v>
      </c>
      <c r="C335" s="98" t="s">
        <v>1578</v>
      </c>
      <c r="D335" s="122" t="s">
        <v>1579</v>
      </c>
      <c r="E335" s="100" t="s">
        <v>1580</v>
      </c>
      <c r="F335" s="118">
        <v>3143</v>
      </c>
      <c r="G335" s="132">
        <v>15</v>
      </c>
    </row>
    <row r="336" spans="1:7" ht="15.75">
      <c r="A336" s="87">
        <v>330</v>
      </c>
      <c r="B336" s="97">
        <v>1513</v>
      </c>
      <c r="C336" s="98">
        <v>47655259</v>
      </c>
      <c r="D336" s="122" t="s">
        <v>1581</v>
      </c>
      <c r="E336" s="100" t="s">
        <v>1582</v>
      </c>
      <c r="F336" s="118">
        <v>3114</v>
      </c>
      <c r="G336" s="132">
        <v>1923</v>
      </c>
    </row>
    <row r="337" spans="1:7" ht="15.75">
      <c r="A337" s="87">
        <v>331</v>
      </c>
      <c r="B337" s="97">
        <v>1513</v>
      </c>
      <c r="C337" s="98">
        <v>47655259</v>
      </c>
      <c r="D337" s="122" t="s">
        <v>1581</v>
      </c>
      <c r="E337" s="100" t="s">
        <v>1582</v>
      </c>
      <c r="F337" s="118">
        <v>3143</v>
      </c>
      <c r="G337" s="132">
        <v>36</v>
      </c>
    </row>
    <row r="338" spans="1:7" ht="15.75">
      <c r="A338" s="87">
        <v>332</v>
      </c>
      <c r="B338" s="97">
        <v>1514</v>
      </c>
      <c r="C338" s="98">
        <v>63024616</v>
      </c>
      <c r="D338" s="122" t="s">
        <v>517</v>
      </c>
      <c r="E338" s="100" t="s">
        <v>518</v>
      </c>
      <c r="F338" s="118">
        <v>3114</v>
      </c>
      <c r="G338" s="132">
        <v>957</v>
      </c>
    </row>
    <row r="339" spans="1:7" ht="15.75">
      <c r="A339" s="87">
        <v>333</v>
      </c>
      <c r="B339" s="97">
        <v>1514</v>
      </c>
      <c r="C339" s="98">
        <v>63024616</v>
      </c>
      <c r="D339" s="122" t="s">
        <v>517</v>
      </c>
      <c r="E339" s="100" t="s">
        <v>518</v>
      </c>
      <c r="F339" s="118">
        <v>3143</v>
      </c>
      <c r="G339" s="132">
        <v>40</v>
      </c>
    </row>
    <row r="340" spans="1:7" ht="15.75">
      <c r="A340" s="87">
        <v>334</v>
      </c>
      <c r="B340" s="97">
        <v>1514</v>
      </c>
      <c r="C340" s="98">
        <v>63024616</v>
      </c>
      <c r="D340" s="122" t="s">
        <v>517</v>
      </c>
      <c r="E340" s="100" t="s">
        <v>518</v>
      </c>
      <c r="F340" s="118">
        <v>3146</v>
      </c>
      <c r="G340" s="132">
        <v>138</v>
      </c>
    </row>
    <row r="341" spans="1:7" ht="15.75">
      <c r="A341" s="87">
        <v>335</v>
      </c>
      <c r="B341" s="97">
        <v>1515</v>
      </c>
      <c r="C341" s="98" t="s">
        <v>679</v>
      </c>
      <c r="D341" s="122" t="s">
        <v>680</v>
      </c>
      <c r="E341" s="100" t="s">
        <v>681</v>
      </c>
      <c r="F341" s="118">
        <v>3114</v>
      </c>
      <c r="G341" s="132">
        <v>1729</v>
      </c>
    </row>
    <row r="342" spans="1:7" ht="15.75">
      <c r="A342" s="87">
        <v>336</v>
      </c>
      <c r="B342" s="97">
        <v>1515</v>
      </c>
      <c r="C342" s="98" t="s">
        <v>679</v>
      </c>
      <c r="D342" s="122" t="s">
        <v>680</v>
      </c>
      <c r="E342" s="100" t="s">
        <v>681</v>
      </c>
      <c r="F342" s="118">
        <v>3141</v>
      </c>
      <c r="G342" s="132">
        <v>339</v>
      </c>
    </row>
    <row r="343" spans="1:7" ht="15.75">
      <c r="A343" s="87">
        <v>337</v>
      </c>
      <c r="B343" s="97">
        <v>1515</v>
      </c>
      <c r="C343" s="98" t="s">
        <v>679</v>
      </c>
      <c r="D343" s="122" t="s">
        <v>680</v>
      </c>
      <c r="E343" s="100" t="s">
        <v>681</v>
      </c>
      <c r="F343" s="118">
        <v>3143</v>
      </c>
      <c r="G343" s="132">
        <v>21</v>
      </c>
    </row>
    <row r="344" spans="1:7" ht="15.75">
      <c r="A344" s="87">
        <v>338</v>
      </c>
      <c r="B344" s="97">
        <v>1516</v>
      </c>
      <c r="C344" s="98">
        <v>70640700</v>
      </c>
      <c r="D344" s="99" t="s">
        <v>682</v>
      </c>
      <c r="E344" s="100" t="s">
        <v>683</v>
      </c>
      <c r="F344" s="118">
        <v>3112</v>
      </c>
      <c r="G344" s="132">
        <v>30</v>
      </c>
    </row>
    <row r="345" spans="1:7" ht="15.75">
      <c r="A345" s="87">
        <v>339</v>
      </c>
      <c r="B345" s="97">
        <v>1516</v>
      </c>
      <c r="C345" s="98">
        <v>70640700</v>
      </c>
      <c r="D345" s="99" t="s">
        <v>682</v>
      </c>
      <c r="E345" s="100" t="s">
        <v>683</v>
      </c>
      <c r="F345" s="118">
        <v>3114</v>
      </c>
      <c r="G345" s="132">
        <v>1371</v>
      </c>
    </row>
    <row r="346" spans="1:7" ht="15.75">
      <c r="A346" s="87">
        <v>340</v>
      </c>
      <c r="B346" s="97">
        <v>1516</v>
      </c>
      <c r="C346" s="98">
        <v>70640700</v>
      </c>
      <c r="D346" s="99" t="s">
        <v>682</v>
      </c>
      <c r="E346" s="100" t="s">
        <v>683</v>
      </c>
      <c r="F346" s="118">
        <v>3141</v>
      </c>
      <c r="G346" s="132">
        <v>42</v>
      </c>
    </row>
    <row r="347" spans="1:7" ht="15.75">
      <c r="A347" s="87">
        <v>341</v>
      </c>
      <c r="B347" s="97">
        <v>1516</v>
      </c>
      <c r="C347" s="98">
        <v>70640700</v>
      </c>
      <c r="D347" s="99" t="s">
        <v>682</v>
      </c>
      <c r="E347" s="100" t="s">
        <v>683</v>
      </c>
      <c r="F347" s="118">
        <v>3143</v>
      </c>
      <c r="G347" s="132">
        <v>55</v>
      </c>
    </row>
    <row r="348" spans="1:7" ht="15.75">
      <c r="A348" s="87">
        <v>342</v>
      </c>
      <c r="B348" s="97">
        <v>1517</v>
      </c>
      <c r="C348" s="98">
        <v>70640696</v>
      </c>
      <c r="D348" s="99" t="s">
        <v>684</v>
      </c>
      <c r="E348" s="100" t="s">
        <v>685</v>
      </c>
      <c r="F348" s="118">
        <v>3112</v>
      </c>
      <c r="G348" s="132">
        <v>12</v>
      </c>
    </row>
    <row r="349" spans="1:7" ht="16.5" customHeight="1">
      <c r="A349" s="87">
        <v>343</v>
      </c>
      <c r="B349" s="97">
        <v>1517</v>
      </c>
      <c r="C349" s="98">
        <v>70640696</v>
      </c>
      <c r="D349" s="99" t="s">
        <v>684</v>
      </c>
      <c r="E349" s="100" t="s">
        <v>685</v>
      </c>
      <c r="F349" s="118">
        <v>3114</v>
      </c>
      <c r="G349" s="132">
        <v>446</v>
      </c>
    </row>
    <row r="350" spans="1:7" ht="15.75">
      <c r="A350" s="87">
        <v>344</v>
      </c>
      <c r="B350" s="97">
        <v>1517</v>
      </c>
      <c r="C350" s="98">
        <v>70640696</v>
      </c>
      <c r="D350" s="99" t="s">
        <v>684</v>
      </c>
      <c r="E350" s="100" t="s">
        <v>685</v>
      </c>
      <c r="F350" s="118">
        <v>3143</v>
      </c>
      <c r="G350" s="132">
        <v>16</v>
      </c>
    </row>
    <row r="351" spans="1:7" ht="15.75">
      <c r="A351" s="87">
        <v>345</v>
      </c>
      <c r="B351" s="97">
        <v>1518</v>
      </c>
      <c r="C351" s="98">
        <v>64125912</v>
      </c>
      <c r="D351" s="99" t="s">
        <v>686</v>
      </c>
      <c r="E351" s="100" t="s">
        <v>687</v>
      </c>
      <c r="F351" s="118">
        <v>3112</v>
      </c>
      <c r="G351" s="132">
        <v>675</v>
      </c>
    </row>
    <row r="352" spans="1:7" ht="15.75">
      <c r="A352" s="87">
        <v>346</v>
      </c>
      <c r="B352" s="97">
        <v>1518</v>
      </c>
      <c r="C352" s="98">
        <v>64125912</v>
      </c>
      <c r="D352" s="99" t="s">
        <v>686</v>
      </c>
      <c r="E352" s="100" t="s">
        <v>687</v>
      </c>
      <c r="F352" s="118">
        <v>3114</v>
      </c>
      <c r="G352" s="132">
        <v>682</v>
      </c>
    </row>
    <row r="353" spans="1:7" ht="15.75">
      <c r="A353" s="87">
        <v>347</v>
      </c>
      <c r="B353" s="97">
        <v>1518</v>
      </c>
      <c r="C353" s="98">
        <v>64125912</v>
      </c>
      <c r="D353" s="99" t="s">
        <v>686</v>
      </c>
      <c r="E353" s="100" t="s">
        <v>687</v>
      </c>
      <c r="F353" s="118">
        <v>3141</v>
      </c>
      <c r="G353" s="132">
        <v>147</v>
      </c>
    </row>
    <row r="354" spans="1:7" ht="15.75">
      <c r="A354" s="87">
        <v>348</v>
      </c>
      <c r="B354" s="97">
        <v>1518</v>
      </c>
      <c r="C354" s="98">
        <v>64125912</v>
      </c>
      <c r="D354" s="99" t="s">
        <v>686</v>
      </c>
      <c r="E354" s="100" t="s">
        <v>687</v>
      </c>
      <c r="F354" s="118">
        <v>3143</v>
      </c>
      <c r="G354" s="132">
        <v>10</v>
      </c>
    </row>
    <row r="355" spans="1:7" ht="15.75">
      <c r="A355" s="87">
        <v>349</v>
      </c>
      <c r="B355" s="97">
        <v>1519</v>
      </c>
      <c r="C355" s="98">
        <v>70640726</v>
      </c>
      <c r="D355" s="99" t="s">
        <v>688</v>
      </c>
      <c r="E355" s="100" t="s">
        <v>689</v>
      </c>
      <c r="F355" s="118">
        <v>3114</v>
      </c>
      <c r="G355" s="132">
        <v>514</v>
      </c>
    </row>
    <row r="356" spans="1:7" ht="15.75">
      <c r="A356" s="87">
        <v>350</v>
      </c>
      <c r="B356" s="97">
        <v>1520</v>
      </c>
      <c r="C356" s="98">
        <v>70640718</v>
      </c>
      <c r="D356" s="100" t="s">
        <v>690</v>
      </c>
      <c r="E356" s="100" t="s">
        <v>691</v>
      </c>
      <c r="F356" s="118">
        <v>3114</v>
      </c>
      <c r="G356" s="132">
        <v>711</v>
      </c>
    </row>
    <row r="357" spans="1:7" ht="15.75">
      <c r="A357" s="87">
        <v>351</v>
      </c>
      <c r="B357" s="97">
        <v>1520</v>
      </c>
      <c r="C357" s="98">
        <v>70640718</v>
      </c>
      <c r="D357" s="100" t="s">
        <v>690</v>
      </c>
      <c r="E357" s="100" t="s">
        <v>691</v>
      </c>
      <c r="F357" s="118">
        <v>3143</v>
      </c>
      <c r="G357" s="132">
        <v>35</v>
      </c>
    </row>
    <row r="358" spans="1:7" ht="15.75">
      <c r="A358" s="87">
        <v>352</v>
      </c>
      <c r="B358" s="97">
        <v>1521</v>
      </c>
      <c r="C358" s="123">
        <v>62330268</v>
      </c>
      <c r="D358" s="119" t="s">
        <v>1704</v>
      </c>
      <c r="E358" s="100" t="s">
        <v>1705</v>
      </c>
      <c r="F358" s="118">
        <v>3114</v>
      </c>
      <c r="G358" s="102">
        <v>446</v>
      </c>
    </row>
    <row r="359" spans="1:7" ht="15.75">
      <c r="A359" s="87">
        <v>353</v>
      </c>
      <c r="B359" s="133">
        <v>1521</v>
      </c>
      <c r="C359" s="105">
        <v>62330268</v>
      </c>
      <c r="D359" s="119" t="s">
        <v>1704</v>
      </c>
      <c r="E359" s="103" t="s">
        <v>1705</v>
      </c>
      <c r="F359" s="135">
        <v>3141</v>
      </c>
      <c r="G359" s="102">
        <v>0</v>
      </c>
    </row>
    <row r="360" spans="1:7" ht="15.75">
      <c r="A360" s="87">
        <v>354</v>
      </c>
      <c r="B360" s="97">
        <v>1521</v>
      </c>
      <c r="C360" s="123">
        <v>62330268</v>
      </c>
      <c r="D360" s="119" t="s">
        <v>1704</v>
      </c>
      <c r="E360" s="100" t="s">
        <v>1705</v>
      </c>
      <c r="F360" s="118">
        <v>3143</v>
      </c>
      <c r="G360" s="102">
        <v>6</v>
      </c>
    </row>
    <row r="361" spans="1:7" ht="15.75">
      <c r="A361" s="87">
        <v>355</v>
      </c>
      <c r="B361" s="97">
        <v>1521</v>
      </c>
      <c r="C361" s="123">
        <v>62330268</v>
      </c>
      <c r="D361" s="119" t="s">
        <v>1704</v>
      </c>
      <c r="E361" s="100" t="s">
        <v>1705</v>
      </c>
      <c r="F361" s="118">
        <v>3149</v>
      </c>
      <c r="G361" s="102">
        <v>1351</v>
      </c>
    </row>
    <row r="362" spans="1:7" ht="15.75">
      <c r="A362" s="87">
        <v>356</v>
      </c>
      <c r="B362" s="97">
        <v>1522</v>
      </c>
      <c r="C362" s="98">
        <v>62330390</v>
      </c>
      <c r="D362" s="100" t="s">
        <v>1706</v>
      </c>
      <c r="E362" s="100" t="s">
        <v>1707</v>
      </c>
      <c r="F362" s="118">
        <v>3114</v>
      </c>
      <c r="G362" s="132">
        <f>821+20</f>
        <v>841</v>
      </c>
    </row>
    <row r="363" spans="1:7" ht="15.75">
      <c r="A363" s="87">
        <v>357</v>
      </c>
      <c r="B363" s="97">
        <v>1522</v>
      </c>
      <c r="C363" s="98">
        <v>62330390</v>
      </c>
      <c r="D363" s="100" t="s">
        <v>1706</v>
      </c>
      <c r="E363" s="100" t="s">
        <v>1707</v>
      </c>
      <c r="F363" s="118">
        <v>3143</v>
      </c>
      <c r="G363" s="132">
        <v>6</v>
      </c>
    </row>
    <row r="364" spans="1:7" ht="15.75">
      <c r="A364" s="87">
        <v>358</v>
      </c>
      <c r="B364" s="97">
        <v>1524</v>
      </c>
      <c r="C364" s="98">
        <v>70640661</v>
      </c>
      <c r="D364" s="99" t="s">
        <v>1708</v>
      </c>
      <c r="E364" s="100" t="s">
        <v>1709</v>
      </c>
      <c r="F364" s="118">
        <v>3114</v>
      </c>
      <c r="G364" s="132">
        <f>657+12</f>
        <v>669</v>
      </c>
    </row>
    <row r="365" spans="1:7" ht="15.75">
      <c r="A365" s="87">
        <v>359</v>
      </c>
      <c r="B365" s="97">
        <v>1525</v>
      </c>
      <c r="C365" s="98">
        <v>70640670</v>
      </c>
      <c r="D365" s="99" t="s">
        <v>1710</v>
      </c>
      <c r="E365" s="100" t="s">
        <v>1711</v>
      </c>
      <c r="F365" s="118">
        <v>3114</v>
      </c>
      <c r="G365" s="132">
        <f>806+17</f>
        <v>823</v>
      </c>
    </row>
    <row r="366" spans="1:7" ht="15.75">
      <c r="A366" s="87">
        <v>360</v>
      </c>
      <c r="B366" s="97">
        <v>1525</v>
      </c>
      <c r="C366" s="98">
        <v>70640670</v>
      </c>
      <c r="D366" s="99" t="s">
        <v>1710</v>
      </c>
      <c r="E366" s="100" t="s">
        <v>1711</v>
      </c>
      <c r="F366" s="118">
        <v>3141</v>
      </c>
      <c r="G366" s="132">
        <v>30</v>
      </c>
    </row>
    <row r="367" spans="1:7" ht="15.75">
      <c r="A367" s="87">
        <v>361</v>
      </c>
      <c r="B367" s="97">
        <v>1525</v>
      </c>
      <c r="C367" s="98">
        <v>70640670</v>
      </c>
      <c r="D367" s="99" t="s">
        <v>1710</v>
      </c>
      <c r="E367" s="100" t="s">
        <v>1711</v>
      </c>
      <c r="F367" s="118">
        <v>3143</v>
      </c>
      <c r="G367" s="132">
        <v>39</v>
      </c>
    </row>
    <row r="368" spans="1:7" ht="15.75">
      <c r="A368" s="87">
        <v>362</v>
      </c>
      <c r="B368" s="97">
        <v>1526</v>
      </c>
      <c r="C368" s="123">
        <v>47813482</v>
      </c>
      <c r="D368" s="122" t="s">
        <v>1712</v>
      </c>
      <c r="E368" s="100" t="s">
        <v>1713</v>
      </c>
      <c r="F368" s="118">
        <v>3114</v>
      </c>
      <c r="G368" s="102">
        <v>1476</v>
      </c>
    </row>
    <row r="369" spans="1:7" ht="15.75">
      <c r="A369" s="87">
        <v>363</v>
      </c>
      <c r="B369" s="97">
        <v>1526</v>
      </c>
      <c r="C369" s="123">
        <v>47813482</v>
      </c>
      <c r="D369" s="122" t="s">
        <v>1712</v>
      </c>
      <c r="E369" s="100" t="s">
        <v>1713</v>
      </c>
      <c r="F369" s="118">
        <v>3141</v>
      </c>
      <c r="G369" s="102">
        <v>0</v>
      </c>
    </row>
    <row r="370" spans="1:7" ht="15.75">
      <c r="A370" s="87">
        <v>364</v>
      </c>
      <c r="B370" s="97">
        <v>1526</v>
      </c>
      <c r="C370" s="123">
        <v>47813482</v>
      </c>
      <c r="D370" s="122" t="s">
        <v>1712</v>
      </c>
      <c r="E370" s="100" t="s">
        <v>1713</v>
      </c>
      <c r="F370" s="118">
        <v>3143</v>
      </c>
      <c r="G370" s="102">
        <v>3</v>
      </c>
    </row>
    <row r="371" spans="1:7" ht="15.75">
      <c r="A371" s="87">
        <v>365</v>
      </c>
      <c r="B371" s="97">
        <v>1526</v>
      </c>
      <c r="C371" s="123">
        <v>47813482</v>
      </c>
      <c r="D371" s="122" t="s">
        <v>1712</v>
      </c>
      <c r="E371" s="100" t="s">
        <v>1713</v>
      </c>
      <c r="F371" s="118">
        <v>3145</v>
      </c>
      <c r="G371" s="102">
        <v>302</v>
      </c>
    </row>
    <row r="372" spans="1:7" ht="15.75">
      <c r="A372" s="87">
        <v>366</v>
      </c>
      <c r="B372" s="97">
        <v>1526</v>
      </c>
      <c r="C372" s="123">
        <v>47813482</v>
      </c>
      <c r="D372" s="122" t="s">
        <v>1712</v>
      </c>
      <c r="E372" s="100" t="s">
        <v>1713</v>
      </c>
      <c r="F372" s="118">
        <v>3146</v>
      </c>
      <c r="G372" s="102">
        <v>164</v>
      </c>
    </row>
    <row r="373" spans="1:7" ht="15.75">
      <c r="A373" s="87">
        <v>367</v>
      </c>
      <c r="B373" s="97">
        <v>1527</v>
      </c>
      <c r="C373" s="98">
        <v>47813491</v>
      </c>
      <c r="D373" s="122" t="s">
        <v>1714</v>
      </c>
      <c r="E373" s="100" t="s">
        <v>1715</v>
      </c>
      <c r="F373" s="118">
        <v>3112</v>
      </c>
      <c r="G373" s="132">
        <v>60</v>
      </c>
    </row>
    <row r="374" spans="1:7" ht="15.75">
      <c r="A374" s="87">
        <v>368</v>
      </c>
      <c r="B374" s="97">
        <v>1527</v>
      </c>
      <c r="C374" s="98">
        <v>47813491</v>
      </c>
      <c r="D374" s="122" t="s">
        <v>1714</v>
      </c>
      <c r="E374" s="100" t="s">
        <v>1715</v>
      </c>
      <c r="F374" s="101">
        <v>3114</v>
      </c>
      <c r="G374" s="132">
        <v>770</v>
      </c>
    </row>
    <row r="375" spans="1:7" ht="15.75">
      <c r="A375" s="87">
        <v>369</v>
      </c>
      <c r="B375" s="97">
        <v>1527</v>
      </c>
      <c r="C375" s="98">
        <v>47813491</v>
      </c>
      <c r="D375" s="122" t="s">
        <v>1714</v>
      </c>
      <c r="E375" s="100" t="s">
        <v>1715</v>
      </c>
      <c r="F375" s="136">
        <v>3141</v>
      </c>
      <c r="G375" s="132">
        <v>8</v>
      </c>
    </row>
    <row r="376" spans="1:7" ht="15.75">
      <c r="A376" s="87">
        <v>370</v>
      </c>
      <c r="B376" s="97">
        <v>1527</v>
      </c>
      <c r="C376" s="98">
        <v>47813491</v>
      </c>
      <c r="D376" s="122" t="s">
        <v>1714</v>
      </c>
      <c r="E376" s="100" t="s">
        <v>1715</v>
      </c>
      <c r="F376" s="101">
        <v>3143</v>
      </c>
      <c r="G376" s="132">
        <v>20</v>
      </c>
    </row>
    <row r="377" spans="1:7" ht="15.75">
      <c r="A377" s="87">
        <v>371</v>
      </c>
      <c r="B377" s="97">
        <v>1528</v>
      </c>
      <c r="C377" s="98">
        <v>47813199</v>
      </c>
      <c r="D377" s="100" t="s">
        <v>1716</v>
      </c>
      <c r="E377" s="100" t="s">
        <v>1717</v>
      </c>
      <c r="F377" s="101">
        <v>3114</v>
      </c>
      <c r="G377" s="132">
        <v>814</v>
      </c>
    </row>
    <row r="378" spans="1:7" ht="15.75">
      <c r="A378" s="87">
        <v>372</v>
      </c>
      <c r="B378" s="97">
        <v>1528</v>
      </c>
      <c r="C378" s="98">
        <v>47813199</v>
      </c>
      <c r="D378" s="100" t="s">
        <v>1716</v>
      </c>
      <c r="E378" s="100" t="s">
        <v>1717</v>
      </c>
      <c r="F378" s="101">
        <v>3143</v>
      </c>
      <c r="G378" s="132">
        <v>5</v>
      </c>
    </row>
    <row r="379" spans="1:7" ht="15.75">
      <c r="A379" s="87">
        <v>373</v>
      </c>
      <c r="B379" s="97">
        <v>1529</v>
      </c>
      <c r="C379" s="98">
        <v>47813181</v>
      </c>
      <c r="D379" s="99" t="s">
        <v>1718</v>
      </c>
      <c r="E379" s="100" t="s">
        <v>1719</v>
      </c>
      <c r="F379" s="101">
        <v>3114</v>
      </c>
      <c r="G379" s="132">
        <v>717</v>
      </c>
    </row>
    <row r="380" spans="1:7" ht="15.75">
      <c r="A380" s="87">
        <v>374</v>
      </c>
      <c r="B380" s="97">
        <v>1529</v>
      </c>
      <c r="C380" s="98">
        <v>47813181</v>
      </c>
      <c r="D380" s="99" t="s">
        <v>1718</v>
      </c>
      <c r="E380" s="100" t="s">
        <v>1719</v>
      </c>
      <c r="F380" s="101">
        <v>3143</v>
      </c>
      <c r="G380" s="132">
        <v>50</v>
      </c>
    </row>
    <row r="381" spans="1:7" ht="15.75">
      <c r="A381" s="87">
        <v>375</v>
      </c>
      <c r="B381" s="97">
        <v>1530</v>
      </c>
      <c r="C381" s="98">
        <v>47813211</v>
      </c>
      <c r="D381" s="122" t="s">
        <v>1720</v>
      </c>
      <c r="E381" s="100" t="s">
        <v>1721</v>
      </c>
      <c r="F381" s="101">
        <v>3114</v>
      </c>
      <c r="G381" s="132">
        <f>844+5</f>
        <v>849</v>
      </c>
    </row>
    <row r="382" spans="1:7" ht="15.75">
      <c r="A382" s="87">
        <v>376</v>
      </c>
      <c r="B382" s="97">
        <v>1530</v>
      </c>
      <c r="C382" s="98">
        <v>47813211</v>
      </c>
      <c r="D382" s="122" t="s">
        <v>1720</v>
      </c>
      <c r="E382" s="100" t="s">
        <v>1721</v>
      </c>
      <c r="F382" s="101">
        <v>3141</v>
      </c>
      <c r="G382" s="132">
        <v>4</v>
      </c>
    </row>
    <row r="383" spans="1:7" ht="15.75">
      <c r="A383" s="87">
        <v>377</v>
      </c>
      <c r="B383" s="97">
        <v>1530</v>
      </c>
      <c r="C383" s="98">
        <v>47813211</v>
      </c>
      <c r="D383" s="122" t="s">
        <v>1720</v>
      </c>
      <c r="E383" s="100" t="s">
        <v>1721</v>
      </c>
      <c r="F383" s="101">
        <v>3143</v>
      </c>
      <c r="G383" s="132">
        <v>3</v>
      </c>
    </row>
    <row r="384" spans="1:7" ht="15.75">
      <c r="A384" s="87">
        <v>378</v>
      </c>
      <c r="B384" s="97">
        <v>1530</v>
      </c>
      <c r="C384" s="98">
        <v>47813211</v>
      </c>
      <c r="D384" s="122" t="s">
        <v>1720</v>
      </c>
      <c r="E384" s="100" t="s">
        <v>1721</v>
      </c>
      <c r="F384" s="101">
        <v>3146</v>
      </c>
      <c r="G384" s="132">
        <f>112+20</f>
        <v>132</v>
      </c>
    </row>
    <row r="385" spans="1:7" ht="15.75">
      <c r="A385" s="87">
        <v>379</v>
      </c>
      <c r="B385" s="97">
        <v>1531</v>
      </c>
      <c r="C385" s="123">
        <v>47813563</v>
      </c>
      <c r="D385" s="119" t="s">
        <v>1722</v>
      </c>
      <c r="E385" s="100" t="s">
        <v>1723</v>
      </c>
      <c r="F385" s="101">
        <v>3149</v>
      </c>
      <c r="G385" s="102">
        <v>2964</v>
      </c>
    </row>
    <row r="386" spans="1:7" ht="15.75">
      <c r="A386" s="87">
        <v>380</v>
      </c>
      <c r="B386" s="97">
        <v>1532</v>
      </c>
      <c r="C386" s="123">
        <v>47813571</v>
      </c>
      <c r="D386" s="119" t="s">
        <v>1724</v>
      </c>
      <c r="E386" s="100" t="s">
        <v>1725</v>
      </c>
      <c r="F386" s="101">
        <v>3114</v>
      </c>
      <c r="G386" s="102">
        <v>171</v>
      </c>
    </row>
    <row r="387" spans="1:7" ht="15.75">
      <c r="A387" s="87">
        <v>381</v>
      </c>
      <c r="B387" s="97">
        <v>1532</v>
      </c>
      <c r="C387" s="98">
        <v>47813571</v>
      </c>
      <c r="D387" s="119" t="s">
        <v>1724</v>
      </c>
      <c r="E387" s="100" t="s">
        <v>1725</v>
      </c>
      <c r="F387" s="101">
        <v>3124</v>
      </c>
      <c r="G387" s="102">
        <v>307</v>
      </c>
    </row>
    <row r="388" spans="1:7" ht="15.75">
      <c r="A388" s="87">
        <v>382</v>
      </c>
      <c r="B388" s="97">
        <v>1532</v>
      </c>
      <c r="C388" s="98">
        <v>47813571</v>
      </c>
      <c r="D388" s="119" t="s">
        <v>1724</v>
      </c>
      <c r="E388" s="100" t="s">
        <v>1725</v>
      </c>
      <c r="F388" s="101">
        <v>3141</v>
      </c>
      <c r="G388" s="102">
        <v>0</v>
      </c>
    </row>
    <row r="389" spans="1:7" ht="15.75">
      <c r="A389" s="87">
        <v>383</v>
      </c>
      <c r="B389" s="97">
        <v>1532</v>
      </c>
      <c r="C389" s="123">
        <v>47813571</v>
      </c>
      <c r="D389" s="119" t="s">
        <v>1724</v>
      </c>
      <c r="E389" s="100" t="s">
        <v>1725</v>
      </c>
      <c r="F389" s="101">
        <v>3149</v>
      </c>
      <c r="G389" s="102">
        <v>4452</v>
      </c>
    </row>
    <row r="390" spans="1:7" ht="15.75">
      <c r="A390" s="87">
        <v>384</v>
      </c>
      <c r="B390" s="97">
        <v>1533</v>
      </c>
      <c r="C390" s="98">
        <v>47813172</v>
      </c>
      <c r="D390" s="122" t="s">
        <v>1726</v>
      </c>
      <c r="E390" s="100" t="s">
        <v>1749</v>
      </c>
      <c r="F390" s="101">
        <v>3114</v>
      </c>
      <c r="G390" s="132">
        <v>1072</v>
      </c>
    </row>
    <row r="391" spans="1:7" ht="15.75">
      <c r="A391" s="87">
        <v>385</v>
      </c>
      <c r="B391" s="97">
        <v>1533</v>
      </c>
      <c r="C391" s="98">
        <v>47813172</v>
      </c>
      <c r="D391" s="122" t="s">
        <v>1726</v>
      </c>
      <c r="E391" s="100" t="s">
        <v>1749</v>
      </c>
      <c r="F391" s="101">
        <v>3143</v>
      </c>
      <c r="G391" s="132">
        <v>52</v>
      </c>
    </row>
    <row r="392" spans="1:7" ht="15.75">
      <c r="A392" s="87">
        <v>386</v>
      </c>
      <c r="B392" s="97">
        <v>1535</v>
      </c>
      <c r="C392" s="98">
        <v>69610134</v>
      </c>
      <c r="D392" s="99" t="s">
        <v>1750</v>
      </c>
      <c r="E392" s="100" t="s">
        <v>1751</v>
      </c>
      <c r="F392" s="101">
        <v>3114</v>
      </c>
      <c r="G392" s="132">
        <v>1196</v>
      </c>
    </row>
    <row r="393" spans="1:7" ht="15.75">
      <c r="A393" s="87">
        <v>387</v>
      </c>
      <c r="B393" s="97">
        <v>1535</v>
      </c>
      <c r="C393" s="98">
        <v>69610134</v>
      </c>
      <c r="D393" s="99" t="s">
        <v>1750</v>
      </c>
      <c r="E393" s="100" t="s">
        <v>1751</v>
      </c>
      <c r="F393" s="101">
        <v>3124</v>
      </c>
      <c r="G393" s="132">
        <v>119</v>
      </c>
    </row>
    <row r="394" spans="1:7" ht="15.75">
      <c r="A394" s="87">
        <v>388</v>
      </c>
      <c r="B394" s="97">
        <v>1535</v>
      </c>
      <c r="C394" s="98">
        <v>69610134</v>
      </c>
      <c r="D394" s="99" t="s">
        <v>1750</v>
      </c>
      <c r="E394" s="100" t="s">
        <v>1751</v>
      </c>
      <c r="F394" s="101">
        <v>3143</v>
      </c>
      <c r="G394" s="132">
        <v>33</v>
      </c>
    </row>
    <row r="395" spans="1:7" ht="15.75">
      <c r="A395" s="87">
        <v>389</v>
      </c>
      <c r="B395" s="97">
        <v>1536</v>
      </c>
      <c r="C395" s="123">
        <v>70632090</v>
      </c>
      <c r="D395" s="99" t="s">
        <v>1752</v>
      </c>
      <c r="E395" s="100" t="s">
        <v>738</v>
      </c>
      <c r="F395" s="101">
        <v>3112</v>
      </c>
      <c r="G395" s="102">
        <v>25</v>
      </c>
    </row>
    <row r="396" spans="1:7" ht="15.75">
      <c r="A396" s="87">
        <v>390</v>
      </c>
      <c r="B396" s="97">
        <v>1536</v>
      </c>
      <c r="C396" s="123">
        <v>70632090</v>
      </c>
      <c r="D396" s="99" t="s">
        <v>1752</v>
      </c>
      <c r="E396" s="100" t="s">
        <v>738</v>
      </c>
      <c r="F396" s="101">
        <v>3114</v>
      </c>
      <c r="G396" s="102">
        <v>466</v>
      </c>
    </row>
    <row r="397" spans="1:7" ht="15.75">
      <c r="A397" s="87">
        <v>391</v>
      </c>
      <c r="B397" s="97">
        <v>1536</v>
      </c>
      <c r="C397" s="123">
        <v>70632090</v>
      </c>
      <c r="D397" s="99" t="s">
        <v>1752</v>
      </c>
      <c r="E397" s="100" t="s">
        <v>738</v>
      </c>
      <c r="F397" s="101">
        <v>3141</v>
      </c>
      <c r="G397" s="102">
        <v>12</v>
      </c>
    </row>
    <row r="398" spans="1:7" ht="15.75">
      <c r="A398" s="87">
        <v>392</v>
      </c>
      <c r="B398" s="97">
        <v>1536</v>
      </c>
      <c r="C398" s="123">
        <v>70632090</v>
      </c>
      <c r="D398" s="99" t="s">
        <v>1752</v>
      </c>
      <c r="E398" s="100" t="s">
        <v>738</v>
      </c>
      <c r="F398" s="101">
        <v>3143</v>
      </c>
      <c r="G398" s="102">
        <v>12</v>
      </c>
    </row>
    <row r="399" spans="1:7" ht="15.75">
      <c r="A399" s="87">
        <v>393</v>
      </c>
      <c r="B399" s="97">
        <v>1537</v>
      </c>
      <c r="C399" s="98">
        <v>69610126</v>
      </c>
      <c r="D399" s="99" t="s">
        <v>739</v>
      </c>
      <c r="E399" s="100" t="s">
        <v>740</v>
      </c>
      <c r="F399" s="101">
        <v>3112</v>
      </c>
      <c r="G399" s="132">
        <v>25</v>
      </c>
    </row>
    <row r="400" spans="1:7" ht="15.75">
      <c r="A400" s="87">
        <v>394</v>
      </c>
      <c r="B400" s="97">
        <v>1537</v>
      </c>
      <c r="C400" s="98">
        <v>69610126</v>
      </c>
      <c r="D400" s="99" t="s">
        <v>739</v>
      </c>
      <c r="E400" s="100" t="s">
        <v>740</v>
      </c>
      <c r="F400" s="101">
        <v>3114</v>
      </c>
      <c r="G400" s="132">
        <v>1398</v>
      </c>
    </row>
    <row r="401" spans="1:7" ht="15.75">
      <c r="A401" s="87">
        <v>395</v>
      </c>
      <c r="B401" s="97">
        <v>1537</v>
      </c>
      <c r="C401" s="98">
        <v>69610126</v>
      </c>
      <c r="D401" s="99" t="s">
        <v>739</v>
      </c>
      <c r="E401" s="100" t="s">
        <v>740</v>
      </c>
      <c r="F401" s="101">
        <v>3124</v>
      </c>
      <c r="G401" s="132">
        <v>70</v>
      </c>
    </row>
    <row r="402" spans="1:7" ht="15.75">
      <c r="A402" s="87">
        <v>396</v>
      </c>
      <c r="B402" s="97">
        <v>1537</v>
      </c>
      <c r="C402" s="98">
        <v>69610126</v>
      </c>
      <c r="D402" s="99" t="s">
        <v>739</v>
      </c>
      <c r="E402" s="100" t="s">
        <v>740</v>
      </c>
      <c r="F402" s="101">
        <v>3141</v>
      </c>
      <c r="G402" s="132">
        <v>0</v>
      </c>
    </row>
    <row r="403" spans="1:7" ht="15.75">
      <c r="A403" s="87">
        <v>397</v>
      </c>
      <c r="B403" s="97">
        <v>1537</v>
      </c>
      <c r="C403" s="98">
        <v>69610126</v>
      </c>
      <c r="D403" s="99" t="s">
        <v>739</v>
      </c>
      <c r="E403" s="100" t="s">
        <v>740</v>
      </c>
      <c r="F403" s="101">
        <v>3143</v>
      </c>
      <c r="G403" s="132">
        <v>59</v>
      </c>
    </row>
    <row r="404" spans="1:7" ht="15.75">
      <c r="A404" s="87">
        <v>398</v>
      </c>
      <c r="B404" s="97">
        <v>1538</v>
      </c>
      <c r="C404" s="123" t="s">
        <v>741</v>
      </c>
      <c r="D404" s="119" t="s">
        <v>742</v>
      </c>
      <c r="E404" s="100" t="s">
        <v>728</v>
      </c>
      <c r="F404" s="101">
        <v>3114</v>
      </c>
      <c r="G404" s="102">
        <v>305</v>
      </c>
    </row>
    <row r="405" spans="1:7" ht="15.75">
      <c r="A405" s="87">
        <v>399</v>
      </c>
      <c r="B405" s="97">
        <v>1538</v>
      </c>
      <c r="C405" s="98" t="s">
        <v>741</v>
      </c>
      <c r="D405" s="119" t="s">
        <v>742</v>
      </c>
      <c r="E405" s="100" t="s">
        <v>728</v>
      </c>
      <c r="F405" s="101">
        <v>3141</v>
      </c>
      <c r="G405" s="102">
        <v>0</v>
      </c>
    </row>
    <row r="406" spans="1:7" ht="15.75">
      <c r="A406" s="87">
        <v>400</v>
      </c>
      <c r="B406" s="97">
        <v>1538</v>
      </c>
      <c r="C406" s="123" t="s">
        <v>741</v>
      </c>
      <c r="D406" s="119" t="s">
        <v>742</v>
      </c>
      <c r="E406" s="100" t="s">
        <v>728</v>
      </c>
      <c r="F406" s="101">
        <v>3143</v>
      </c>
      <c r="G406" s="102">
        <v>95</v>
      </c>
    </row>
    <row r="407" spans="1:7" ht="15.75">
      <c r="A407" s="87">
        <v>401</v>
      </c>
      <c r="B407" s="97">
        <v>1538</v>
      </c>
      <c r="C407" s="123" t="s">
        <v>741</v>
      </c>
      <c r="D407" s="119" t="s">
        <v>742</v>
      </c>
      <c r="E407" s="100" t="s">
        <v>728</v>
      </c>
      <c r="F407" s="101">
        <v>3149</v>
      </c>
      <c r="G407" s="102">
        <f>3030+200</f>
        <v>3230</v>
      </c>
    </row>
    <row r="408" spans="1:7" ht="15.75">
      <c r="A408" s="87">
        <v>402</v>
      </c>
      <c r="B408" s="97">
        <v>1539</v>
      </c>
      <c r="C408" s="98">
        <v>60802669</v>
      </c>
      <c r="D408" s="122" t="s">
        <v>729</v>
      </c>
      <c r="E408" s="100" t="s">
        <v>730</v>
      </c>
      <c r="F408" s="101">
        <v>3114</v>
      </c>
      <c r="G408" s="132">
        <v>1548</v>
      </c>
    </row>
    <row r="409" spans="1:7" ht="15.75">
      <c r="A409" s="87">
        <v>403</v>
      </c>
      <c r="B409" s="97">
        <v>1539</v>
      </c>
      <c r="C409" s="98">
        <v>60802669</v>
      </c>
      <c r="D409" s="122" t="s">
        <v>729</v>
      </c>
      <c r="E409" s="100" t="s">
        <v>730</v>
      </c>
      <c r="F409" s="101">
        <v>3141</v>
      </c>
      <c r="G409" s="132">
        <v>46</v>
      </c>
    </row>
    <row r="410" spans="1:7" ht="15.75">
      <c r="A410" s="87">
        <v>404</v>
      </c>
      <c r="B410" s="97">
        <v>1539</v>
      </c>
      <c r="C410" s="98">
        <v>60802669</v>
      </c>
      <c r="D410" s="122" t="s">
        <v>729</v>
      </c>
      <c r="E410" s="100" t="s">
        <v>730</v>
      </c>
      <c r="F410" s="101">
        <v>3143</v>
      </c>
      <c r="G410" s="132">
        <v>3</v>
      </c>
    </row>
    <row r="411" spans="1:7" ht="15.75">
      <c r="A411" s="87">
        <v>405</v>
      </c>
      <c r="B411" s="97">
        <v>1539</v>
      </c>
      <c r="C411" s="98">
        <v>60802669</v>
      </c>
      <c r="D411" s="122" t="s">
        <v>729</v>
      </c>
      <c r="E411" s="100" t="s">
        <v>730</v>
      </c>
      <c r="F411" s="101">
        <v>3146</v>
      </c>
      <c r="G411" s="132">
        <v>26</v>
      </c>
    </row>
    <row r="412" spans="1:7" ht="15.75">
      <c r="A412" s="87">
        <v>406</v>
      </c>
      <c r="B412" s="97">
        <v>1540</v>
      </c>
      <c r="C412" s="98">
        <v>60802791</v>
      </c>
      <c r="D412" s="99" t="s">
        <v>731</v>
      </c>
      <c r="E412" s="100" t="s">
        <v>732</v>
      </c>
      <c r="F412" s="101">
        <v>3114</v>
      </c>
      <c r="G412" s="132">
        <v>523</v>
      </c>
    </row>
    <row r="413" spans="1:7" ht="15.75">
      <c r="A413" s="87">
        <v>407</v>
      </c>
      <c r="B413" s="97">
        <v>1540</v>
      </c>
      <c r="C413" s="98">
        <v>60802791</v>
      </c>
      <c r="D413" s="99" t="s">
        <v>731</v>
      </c>
      <c r="E413" s="100" t="s">
        <v>732</v>
      </c>
      <c r="F413" s="101">
        <v>3143</v>
      </c>
      <c r="G413" s="132">
        <v>5</v>
      </c>
    </row>
    <row r="414" spans="1:7" ht="15.75">
      <c r="A414" s="87">
        <v>408</v>
      </c>
      <c r="B414" s="97">
        <v>1541</v>
      </c>
      <c r="C414" s="98">
        <v>60780509</v>
      </c>
      <c r="D414" s="99" t="s">
        <v>733</v>
      </c>
      <c r="E414" s="100" t="s">
        <v>734</v>
      </c>
      <c r="F414" s="101">
        <v>3114</v>
      </c>
      <c r="G414" s="132">
        <v>662</v>
      </c>
    </row>
    <row r="415" spans="1:7" ht="15.75">
      <c r="A415" s="87">
        <v>409</v>
      </c>
      <c r="B415" s="97">
        <v>1541</v>
      </c>
      <c r="C415" s="98">
        <v>60780509</v>
      </c>
      <c r="D415" s="99" t="s">
        <v>733</v>
      </c>
      <c r="E415" s="100" t="s">
        <v>734</v>
      </c>
      <c r="F415" s="101">
        <v>3143</v>
      </c>
      <c r="G415" s="132">
        <v>5</v>
      </c>
    </row>
    <row r="416" spans="1:7" ht="15.75">
      <c r="A416" s="87">
        <v>410</v>
      </c>
      <c r="B416" s="97">
        <v>1543</v>
      </c>
      <c r="C416" s="98">
        <v>60802561</v>
      </c>
      <c r="D416" s="100" t="s">
        <v>735</v>
      </c>
      <c r="E416" s="100" t="s">
        <v>736</v>
      </c>
      <c r="F416" s="101">
        <v>3114</v>
      </c>
      <c r="G416" s="132">
        <v>658</v>
      </c>
    </row>
    <row r="417" spans="1:7" ht="15.75">
      <c r="A417" s="87">
        <v>411</v>
      </c>
      <c r="B417" s="97">
        <v>1543</v>
      </c>
      <c r="C417" s="98">
        <v>60802561</v>
      </c>
      <c r="D417" s="100" t="s">
        <v>735</v>
      </c>
      <c r="E417" s="100" t="s">
        <v>736</v>
      </c>
      <c r="F417" s="101">
        <v>3143</v>
      </c>
      <c r="G417" s="132">
        <v>2</v>
      </c>
    </row>
    <row r="418" spans="1:7" ht="15.75">
      <c r="A418" s="87">
        <v>412</v>
      </c>
      <c r="B418" s="137">
        <v>1544</v>
      </c>
      <c r="C418" s="115" t="s">
        <v>737</v>
      </c>
      <c r="D418" s="122" t="s">
        <v>0</v>
      </c>
      <c r="E418" s="103" t="s">
        <v>1</v>
      </c>
      <c r="F418" s="110">
        <v>3114</v>
      </c>
      <c r="G418" s="138">
        <v>1120</v>
      </c>
    </row>
    <row r="419" spans="1:7" ht="15.75">
      <c r="A419" s="87">
        <v>413</v>
      </c>
      <c r="B419" s="137">
        <v>1544</v>
      </c>
      <c r="C419" s="115" t="s">
        <v>737</v>
      </c>
      <c r="D419" s="122" t="s">
        <v>0</v>
      </c>
      <c r="E419" s="103" t="s">
        <v>1</v>
      </c>
      <c r="F419" s="110">
        <v>3141</v>
      </c>
      <c r="G419" s="138">
        <v>1</v>
      </c>
    </row>
    <row r="420" spans="1:7" ht="15.75">
      <c r="A420" s="87">
        <v>414</v>
      </c>
      <c r="B420" s="137">
        <v>1544</v>
      </c>
      <c r="C420" s="115" t="s">
        <v>737</v>
      </c>
      <c r="D420" s="122" t="s">
        <v>0</v>
      </c>
      <c r="E420" s="103" t="s">
        <v>1</v>
      </c>
      <c r="F420" s="110">
        <v>3143</v>
      </c>
      <c r="G420" s="138">
        <v>2</v>
      </c>
    </row>
    <row r="421" spans="1:7" ht="15.75">
      <c r="A421" s="87">
        <v>415</v>
      </c>
      <c r="B421" s="137">
        <v>1544</v>
      </c>
      <c r="C421" s="115" t="s">
        <v>737</v>
      </c>
      <c r="D421" s="122" t="s">
        <v>0</v>
      </c>
      <c r="E421" s="103" t="s">
        <v>1</v>
      </c>
      <c r="F421" s="110">
        <v>3146</v>
      </c>
      <c r="G421" s="138">
        <v>60</v>
      </c>
    </row>
    <row r="422" spans="1:7" ht="15.75">
      <c r="A422" s="87">
        <v>416</v>
      </c>
      <c r="B422" s="137">
        <v>1545</v>
      </c>
      <c r="C422" s="123" t="s">
        <v>2</v>
      </c>
      <c r="D422" s="122" t="s">
        <v>3</v>
      </c>
      <c r="E422" s="100" t="s">
        <v>4</v>
      </c>
      <c r="F422" s="101">
        <v>3114</v>
      </c>
      <c r="G422" s="132">
        <v>1957</v>
      </c>
    </row>
    <row r="423" spans="1:7" ht="15.75">
      <c r="A423" s="87">
        <v>417</v>
      </c>
      <c r="B423" s="137">
        <v>1545</v>
      </c>
      <c r="C423" s="123" t="s">
        <v>2</v>
      </c>
      <c r="D423" s="122" t="s">
        <v>3</v>
      </c>
      <c r="E423" s="100" t="s">
        <v>4</v>
      </c>
      <c r="F423" s="101">
        <v>3143</v>
      </c>
      <c r="G423" s="132">
        <v>3</v>
      </c>
    </row>
    <row r="424" spans="1:7" ht="15.75">
      <c r="A424" s="87">
        <v>418</v>
      </c>
      <c r="B424" s="97">
        <v>1601</v>
      </c>
      <c r="C424" s="98">
        <v>61989207</v>
      </c>
      <c r="D424" s="99" t="s">
        <v>5</v>
      </c>
      <c r="E424" s="119" t="s">
        <v>6</v>
      </c>
      <c r="F424" s="110">
        <v>3231</v>
      </c>
      <c r="G424" s="102">
        <v>0</v>
      </c>
    </row>
    <row r="425" spans="1:7" ht="15.75">
      <c r="A425" s="87">
        <v>419</v>
      </c>
      <c r="B425" s="97">
        <v>1602</v>
      </c>
      <c r="C425" s="98">
        <v>61989185</v>
      </c>
      <c r="D425" s="99" t="s">
        <v>7</v>
      </c>
      <c r="E425" s="119" t="s">
        <v>8</v>
      </c>
      <c r="F425" s="110">
        <v>3231</v>
      </c>
      <c r="G425" s="102">
        <v>0</v>
      </c>
    </row>
    <row r="426" spans="1:7" ht="15.75">
      <c r="A426" s="87">
        <v>420</v>
      </c>
      <c r="B426" s="97">
        <v>1603</v>
      </c>
      <c r="C426" s="98">
        <v>61989177</v>
      </c>
      <c r="D426" s="99" t="s">
        <v>9</v>
      </c>
      <c r="E426" s="119" t="s">
        <v>10</v>
      </c>
      <c r="F426" s="110">
        <v>3231</v>
      </c>
      <c r="G426" s="102">
        <v>0</v>
      </c>
    </row>
    <row r="427" spans="1:7" ht="15.75">
      <c r="A427" s="87">
        <v>421</v>
      </c>
      <c r="B427" s="97">
        <v>1604</v>
      </c>
      <c r="C427" s="98">
        <v>61989215</v>
      </c>
      <c r="D427" s="99" t="s">
        <v>11</v>
      </c>
      <c r="E427" s="119" t="s">
        <v>12</v>
      </c>
      <c r="F427" s="110">
        <v>3231</v>
      </c>
      <c r="G427" s="102">
        <v>0</v>
      </c>
    </row>
    <row r="428" spans="1:7" ht="15.75">
      <c r="A428" s="87">
        <v>422</v>
      </c>
      <c r="B428" s="97">
        <v>1605</v>
      </c>
      <c r="C428" s="98">
        <v>61989193</v>
      </c>
      <c r="D428" s="99" t="s">
        <v>13</v>
      </c>
      <c r="E428" s="119" t="s">
        <v>14</v>
      </c>
      <c r="F428" s="110">
        <v>3231</v>
      </c>
      <c r="G428" s="102">
        <v>0</v>
      </c>
    </row>
    <row r="429" spans="1:7" ht="15.75">
      <c r="A429" s="87">
        <v>423</v>
      </c>
      <c r="B429" s="97">
        <v>1606</v>
      </c>
      <c r="C429" s="98">
        <v>61989223</v>
      </c>
      <c r="D429" s="99" t="s">
        <v>15</v>
      </c>
      <c r="E429" s="119" t="s">
        <v>64</v>
      </c>
      <c r="F429" s="110">
        <v>3231</v>
      </c>
      <c r="G429" s="102">
        <v>0</v>
      </c>
    </row>
    <row r="430" spans="1:7" ht="15.75">
      <c r="A430" s="87">
        <v>424</v>
      </c>
      <c r="B430" s="97">
        <v>1607</v>
      </c>
      <c r="C430" s="98">
        <v>63731983</v>
      </c>
      <c r="D430" s="99" t="s">
        <v>65</v>
      </c>
      <c r="E430" s="119" t="s">
        <v>66</v>
      </c>
      <c r="F430" s="110">
        <v>3231</v>
      </c>
      <c r="G430" s="102">
        <v>0</v>
      </c>
    </row>
    <row r="431" spans="1:7" ht="15.75">
      <c r="A431" s="87">
        <v>425</v>
      </c>
      <c r="B431" s="97">
        <v>1608</v>
      </c>
      <c r="C431" s="98">
        <v>64628116</v>
      </c>
      <c r="D431" s="99" t="s">
        <v>67</v>
      </c>
      <c r="E431" s="119" t="s">
        <v>68</v>
      </c>
      <c r="F431" s="110">
        <v>3231</v>
      </c>
      <c r="G431" s="102">
        <v>0</v>
      </c>
    </row>
    <row r="432" spans="1:7" ht="15.75">
      <c r="A432" s="87">
        <v>426</v>
      </c>
      <c r="B432" s="97">
        <v>1609</v>
      </c>
      <c r="C432" s="98">
        <v>64628221</v>
      </c>
      <c r="D432" s="99" t="s">
        <v>1193</v>
      </c>
      <c r="E432" s="119" t="s">
        <v>1194</v>
      </c>
      <c r="F432" s="110">
        <v>3231</v>
      </c>
      <c r="G432" s="102">
        <v>0</v>
      </c>
    </row>
    <row r="433" spans="1:7" ht="15.75">
      <c r="A433" s="87">
        <v>427</v>
      </c>
      <c r="B433" s="97">
        <v>1610</v>
      </c>
      <c r="C433" s="98">
        <v>61989231</v>
      </c>
      <c r="D433" s="99" t="s">
        <v>1195</v>
      </c>
      <c r="E433" s="119" t="s">
        <v>1196</v>
      </c>
      <c r="F433" s="110">
        <v>3231</v>
      </c>
      <c r="G433" s="102">
        <v>0</v>
      </c>
    </row>
    <row r="434" spans="1:7" ht="15.75">
      <c r="A434" s="87">
        <v>428</v>
      </c>
      <c r="B434" s="97">
        <v>1611</v>
      </c>
      <c r="C434" s="98">
        <v>62331701</v>
      </c>
      <c r="D434" s="99" t="s">
        <v>1197</v>
      </c>
      <c r="E434" s="119" t="s">
        <v>1198</v>
      </c>
      <c r="F434" s="110">
        <v>3231</v>
      </c>
      <c r="G434" s="102">
        <v>0</v>
      </c>
    </row>
    <row r="435" spans="1:7" ht="15.75">
      <c r="A435" s="87">
        <v>429</v>
      </c>
      <c r="B435" s="97">
        <v>1612</v>
      </c>
      <c r="C435" s="98">
        <v>68899106</v>
      </c>
      <c r="D435" s="99" t="s">
        <v>1199</v>
      </c>
      <c r="E435" s="119" t="s">
        <v>495</v>
      </c>
      <c r="F435" s="110">
        <v>3231</v>
      </c>
      <c r="G435" s="102">
        <v>0</v>
      </c>
    </row>
    <row r="436" spans="1:7" ht="15.75">
      <c r="A436" s="87">
        <v>430</v>
      </c>
      <c r="B436" s="97">
        <v>1613</v>
      </c>
      <c r="C436" s="98">
        <v>62331663</v>
      </c>
      <c r="D436" s="99" t="s">
        <v>496</v>
      </c>
      <c r="E436" s="119" t="s">
        <v>497</v>
      </c>
      <c r="F436" s="110">
        <v>3231</v>
      </c>
      <c r="G436" s="102">
        <v>65</v>
      </c>
    </row>
    <row r="437" spans="1:7" ht="15.75">
      <c r="A437" s="87">
        <v>431</v>
      </c>
      <c r="B437" s="97">
        <v>1614</v>
      </c>
      <c r="C437" s="98">
        <v>62331647</v>
      </c>
      <c r="D437" s="99" t="s">
        <v>498</v>
      </c>
      <c r="E437" s="119" t="s">
        <v>499</v>
      </c>
      <c r="F437" s="110">
        <v>3231</v>
      </c>
      <c r="G437" s="102">
        <v>0</v>
      </c>
    </row>
    <row r="438" spans="1:7" ht="15.75">
      <c r="A438" s="87">
        <v>432</v>
      </c>
      <c r="B438" s="97">
        <v>1615</v>
      </c>
      <c r="C438" s="98">
        <v>68899092</v>
      </c>
      <c r="D438" s="99" t="s">
        <v>500</v>
      </c>
      <c r="E438" s="119" t="s">
        <v>501</v>
      </c>
      <c r="F438" s="110">
        <v>3231</v>
      </c>
      <c r="G438" s="102">
        <v>0</v>
      </c>
    </row>
    <row r="439" spans="1:7" ht="15.75">
      <c r="A439" s="87">
        <v>433</v>
      </c>
      <c r="B439" s="97">
        <v>1616</v>
      </c>
      <c r="C439" s="98">
        <v>62331680</v>
      </c>
      <c r="D439" s="99" t="s">
        <v>502</v>
      </c>
      <c r="E439" s="119" t="s">
        <v>503</v>
      </c>
      <c r="F439" s="110">
        <v>3231</v>
      </c>
      <c r="G439" s="102">
        <v>0</v>
      </c>
    </row>
    <row r="440" spans="1:7" ht="15.75">
      <c r="A440" s="87">
        <v>434</v>
      </c>
      <c r="B440" s="97">
        <v>1617</v>
      </c>
      <c r="C440" s="98">
        <v>62331621</v>
      </c>
      <c r="D440" s="99" t="s">
        <v>504</v>
      </c>
      <c r="E440" s="119" t="s">
        <v>505</v>
      </c>
      <c r="F440" s="110">
        <v>3231</v>
      </c>
      <c r="G440" s="102">
        <v>0</v>
      </c>
    </row>
    <row r="441" spans="1:7" ht="15.75">
      <c r="A441" s="87">
        <v>435</v>
      </c>
      <c r="B441" s="97">
        <v>1618</v>
      </c>
      <c r="C441" s="98">
        <v>62331698</v>
      </c>
      <c r="D441" s="99" t="s">
        <v>506</v>
      </c>
      <c r="E441" s="119" t="s">
        <v>507</v>
      </c>
      <c r="F441" s="110">
        <v>3231</v>
      </c>
      <c r="G441" s="102">
        <v>0</v>
      </c>
    </row>
    <row r="442" spans="1:7" ht="15.75">
      <c r="A442" s="87">
        <v>436</v>
      </c>
      <c r="B442" s="97">
        <v>1619</v>
      </c>
      <c r="C442" s="98">
        <v>62330276</v>
      </c>
      <c r="D442" s="99" t="s">
        <v>508</v>
      </c>
      <c r="E442" s="119" t="s">
        <v>509</v>
      </c>
      <c r="F442" s="110">
        <v>3231</v>
      </c>
      <c r="G442" s="102">
        <v>0</v>
      </c>
    </row>
    <row r="443" spans="1:7" ht="15.75">
      <c r="A443" s="87">
        <v>437</v>
      </c>
      <c r="B443" s="97">
        <v>1620</v>
      </c>
      <c r="C443" s="98">
        <v>62330357</v>
      </c>
      <c r="D443" s="99" t="s">
        <v>510</v>
      </c>
      <c r="E443" s="119" t="s">
        <v>511</v>
      </c>
      <c r="F443" s="110">
        <v>3231</v>
      </c>
      <c r="G443" s="102">
        <v>0</v>
      </c>
    </row>
    <row r="444" spans="1:7" ht="15.75">
      <c r="A444" s="87">
        <v>438</v>
      </c>
      <c r="B444" s="97">
        <v>1621</v>
      </c>
      <c r="C444" s="98">
        <v>62330365</v>
      </c>
      <c r="D444" s="99" t="s">
        <v>512</v>
      </c>
      <c r="E444" s="119" t="s">
        <v>513</v>
      </c>
      <c r="F444" s="110">
        <v>3231</v>
      </c>
      <c r="G444" s="102">
        <v>0</v>
      </c>
    </row>
    <row r="445" spans="1:7" ht="15.75">
      <c r="A445" s="87">
        <v>439</v>
      </c>
      <c r="B445" s="97">
        <v>1622</v>
      </c>
      <c r="C445" s="98">
        <v>62330420</v>
      </c>
      <c r="D445" s="99" t="s">
        <v>514</v>
      </c>
      <c r="E445" s="119" t="s">
        <v>515</v>
      </c>
      <c r="F445" s="110">
        <v>3231</v>
      </c>
      <c r="G445" s="102">
        <v>0</v>
      </c>
    </row>
    <row r="446" spans="1:7" ht="15.75">
      <c r="A446" s="87">
        <v>440</v>
      </c>
      <c r="B446" s="97">
        <v>1623</v>
      </c>
      <c r="C446" s="98">
        <v>62330322</v>
      </c>
      <c r="D446" s="99" t="s">
        <v>516</v>
      </c>
      <c r="E446" s="119" t="s">
        <v>1241</v>
      </c>
      <c r="F446" s="110">
        <v>3231</v>
      </c>
      <c r="G446" s="102">
        <v>0</v>
      </c>
    </row>
    <row r="447" spans="1:7" ht="15.75">
      <c r="A447" s="87">
        <v>441</v>
      </c>
      <c r="B447" s="97">
        <v>1624</v>
      </c>
      <c r="C447" s="98">
        <v>62330292</v>
      </c>
      <c r="D447" s="99" t="s">
        <v>1242</v>
      </c>
      <c r="E447" s="119" t="s">
        <v>1243</v>
      </c>
      <c r="F447" s="110">
        <v>3231</v>
      </c>
      <c r="G447" s="102">
        <v>0</v>
      </c>
    </row>
    <row r="448" spans="1:7" ht="15.75">
      <c r="A448" s="87">
        <v>442</v>
      </c>
      <c r="B448" s="97">
        <v>1625</v>
      </c>
      <c r="C448" s="98">
        <v>62330373</v>
      </c>
      <c r="D448" s="99" t="s">
        <v>1244</v>
      </c>
      <c r="E448" s="119" t="s">
        <v>1245</v>
      </c>
      <c r="F448" s="110">
        <v>3231</v>
      </c>
      <c r="G448" s="102">
        <v>0</v>
      </c>
    </row>
    <row r="449" spans="1:7" ht="15.75">
      <c r="A449" s="87">
        <v>443</v>
      </c>
      <c r="B449" s="97">
        <v>1626</v>
      </c>
      <c r="C449" s="98">
        <v>49590928</v>
      </c>
      <c r="D449" s="99" t="s">
        <v>1246</v>
      </c>
      <c r="E449" s="119" t="s">
        <v>1247</v>
      </c>
      <c r="F449" s="113">
        <v>3231</v>
      </c>
      <c r="G449" s="102">
        <v>0</v>
      </c>
    </row>
    <row r="450" spans="1:7" ht="15.75">
      <c r="A450" s="87">
        <v>444</v>
      </c>
      <c r="B450" s="97">
        <v>1627</v>
      </c>
      <c r="C450" s="98">
        <v>62330349</v>
      </c>
      <c r="D450" s="99" t="s">
        <v>1248</v>
      </c>
      <c r="E450" s="119" t="s">
        <v>1249</v>
      </c>
      <c r="F450" s="139">
        <v>3231</v>
      </c>
      <c r="G450" s="102">
        <v>0</v>
      </c>
    </row>
    <row r="451" spans="1:7" ht="15.75">
      <c r="A451" s="87">
        <v>445</v>
      </c>
      <c r="B451" s="97">
        <v>1628</v>
      </c>
      <c r="C451" s="98">
        <v>47813539</v>
      </c>
      <c r="D451" s="99" t="s">
        <v>1250</v>
      </c>
      <c r="E451" s="119" t="s">
        <v>1251</v>
      </c>
      <c r="F451" s="139">
        <v>3231</v>
      </c>
      <c r="G451" s="102">
        <v>0</v>
      </c>
    </row>
    <row r="452" spans="1:7" ht="15.75">
      <c r="A452" s="87">
        <v>446</v>
      </c>
      <c r="B452" s="97">
        <v>1629</v>
      </c>
      <c r="C452" s="98" t="s">
        <v>1252</v>
      </c>
      <c r="D452" s="99" t="s">
        <v>1253</v>
      </c>
      <c r="E452" s="119" t="s">
        <v>1254</v>
      </c>
      <c r="F452" s="139">
        <v>3231</v>
      </c>
      <c r="G452" s="102">
        <v>0</v>
      </c>
    </row>
    <row r="453" spans="1:7" ht="15.75">
      <c r="A453" s="87">
        <v>447</v>
      </c>
      <c r="B453" s="97">
        <v>1630</v>
      </c>
      <c r="C453" s="98">
        <v>47813504</v>
      </c>
      <c r="D453" s="99" t="s">
        <v>1255</v>
      </c>
      <c r="E453" s="119" t="s">
        <v>1256</v>
      </c>
      <c r="F453" s="139">
        <v>3231</v>
      </c>
      <c r="G453" s="102">
        <v>0</v>
      </c>
    </row>
    <row r="454" spans="1:7" ht="15.75">
      <c r="A454" s="87">
        <v>448</v>
      </c>
      <c r="B454" s="97">
        <v>1631</v>
      </c>
      <c r="C454" s="98">
        <v>47813521</v>
      </c>
      <c r="D454" s="99" t="s">
        <v>1257</v>
      </c>
      <c r="E454" s="119" t="s">
        <v>1258</v>
      </c>
      <c r="F454" s="139">
        <v>3231</v>
      </c>
      <c r="G454" s="102">
        <v>0</v>
      </c>
    </row>
    <row r="455" spans="1:7" ht="15.75">
      <c r="A455" s="87">
        <v>449</v>
      </c>
      <c r="B455" s="97">
        <v>1632</v>
      </c>
      <c r="C455" s="98">
        <v>47813512</v>
      </c>
      <c r="D455" s="99" t="s">
        <v>1259</v>
      </c>
      <c r="E455" s="119" t="s">
        <v>1260</v>
      </c>
      <c r="F455" s="139">
        <v>3231</v>
      </c>
      <c r="G455" s="102">
        <v>0</v>
      </c>
    </row>
    <row r="456" spans="1:7" ht="15.75">
      <c r="A456" s="87">
        <v>450</v>
      </c>
      <c r="B456" s="97">
        <v>1633</v>
      </c>
      <c r="C456" s="98">
        <v>47813598</v>
      </c>
      <c r="D456" s="99" t="s">
        <v>1261</v>
      </c>
      <c r="E456" s="119" t="s">
        <v>1262</v>
      </c>
      <c r="F456" s="139">
        <v>3231</v>
      </c>
      <c r="G456" s="102">
        <v>0</v>
      </c>
    </row>
    <row r="457" spans="1:7" ht="15.75">
      <c r="A457" s="87">
        <v>451</v>
      </c>
      <c r="B457" s="97">
        <v>1634</v>
      </c>
      <c r="C457" s="98">
        <v>64120422</v>
      </c>
      <c r="D457" s="99" t="s">
        <v>1263</v>
      </c>
      <c r="E457" s="119" t="s">
        <v>1264</v>
      </c>
      <c r="F457" s="139">
        <v>3231</v>
      </c>
      <c r="G457" s="102">
        <v>0</v>
      </c>
    </row>
    <row r="458" spans="1:7" ht="15.75">
      <c r="A458" s="87">
        <v>452</v>
      </c>
      <c r="B458" s="97">
        <v>1635</v>
      </c>
      <c r="C458" s="98">
        <v>64120384</v>
      </c>
      <c r="D458" s="99" t="s">
        <v>1265</v>
      </c>
      <c r="E458" s="119" t="s">
        <v>1266</v>
      </c>
      <c r="F458" s="110">
        <v>3231</v>
      </c>
      <c r="G458" s="102">
        <v>0</v>
      </c>
    </row>
    <row r="459" spans="1:7" ht="15.75">
      <c r="A459" s="87">
        <v>453</v>
      </c>
      <c r="B459" s="97">
        <v>1636</v>
      </c>
      <c r="C459" s="98">
        <v>64120392</v>
      </c>
      <c r="D459" s="99" t="s">
        <v>1267</v>
      </c>
      <c r="E459" s="119" t="s">
        <v>1268</v>
      </c>
      <c r="F459" s="110">
        <v>3231</v>
      </c>
      <c r="G459" s="102">
        <v>0</v>
      </c>
    </row>
    <row r="460" spans="1:7" ht="15.75">
      <c r="A460" s="87">
        <v>454</v>
      </c>
      <c r="B460" s="97">
        <v>1637</v>
      </c>
      <c r="C460" s="98">
        <v>61955574</v>
      </c>
      <c r="D460" s="99" t="s">
        <v>1269</v>
      </c>
      <c r="E460" s="119" t="s">
        <v>1270</v>
      </c>
      <c r="F460" s="110">
        <v>3231</v>
      </c>
      <c r="G460" s="102">
        <v>0</v>
      </c>
    </row>
    <row r="461" spans="1:7" ht="15.75">
      <c r="A461" s="87">
        <v>455</v>
      </c>
      <c r="B461" s="97">
        <v>1638</v>
      </c>
      <c r="C461" s="98">
        <v>60780568</v>
      </c>
      <c r="D461" s="99" t="s">
        <v>1271</v>
      </c>
      <c r="E461" s="119" t="s">
        <v>1272</v>
      </c>
      <c r="F461" s="110">
        <v>3231</v>
      </c>
      <c r="G461" s="102">
        <v>0</v>
      </c>
    </row>
    <row r="462" spans="1:7" ht="15.75">
      <c r="A462" s="87">
        <v>456</v>
      </c>
      <c r="B462" s="97">
        <v>1640</v>
      </c>
      <c r="C462" s="98">
        <v>60780541</v>
      </c>
      <c r="D462" s="99" t="s">
        <v>1273</v>
      </c>
      <c r="E462" s="119" t="s">
        <v>1274</v>
      </c>
      <c r="F462" s="110">
        <v>3231</v>
      </c>
      <c r="G462" s="102">
        <v>0</v>
      </c>
    </row>
    <row r="463" spans="1:7" ht="15.75">
      <c r="A463" s="87">
        <v>457</v>
      </c>
      <c r="B463" s="97">
        <v>1641</v>
      </c>
      <c r="C463" s="98">
        <v>60780487</v>
      </c>
      <c r="D463" s="99" t="s">
        <v>1275</v>
      </c>
      <c r="E463" s="119" t="s">
        <v>1276</v>
      </c>
      <c r="F463" s="110">
        <v>3231</v>
      </c>
      <c r="G463" s="102">
        <v>0</v>
      </c>
    </row>
    <row r="464" spans="1:7" ht="15.75">
      <c r="A464" s="87">
        <v>458</v>
      </c>
      <c r="B464" s="97">
        <v>1643</v>
      </c>
      <c r="C464" s="98" t="s">
        <v>1277</v>
      </c>
      <c r="D464" s="99" t="s">
        <v>1278</v>
      </c>
      <c r="E464" s="119" t="s">
        <v>1279</v>
      </c>
      <c r="F464" s="110">
        <v>3231</v>
      </c>
      <c r="G464" s="102">
        <v>0</v>
      </c>
    </row>
    <row r="465" spans="1:7" ht="15.75">
      <c r="A465" s="87">
        <v>459</v>
      </c>
      <c r="B465" s="97">
        <v>1705</v>
      </c>
      <c r="C465" s="105">
        <v>60337401</v>
      </c>
      <c r="D465" s="99" t="s">
        <v>1280</v>
      </c>
      <c r="E465" s="119" t="s">
        <v>1281</v>
      </c>
      <c r="F465" s="110">
        <v>3421</v>
      </c>
      <c r="G465" s="102">
        <v>93</v>
      </c>
    </row>
    <row r="466" spans="1:7" ht="15.75">
      <c r="A466" s="87">
        <v>460</v>
      </c>
      <c r="B466" s="97">
        <v>1707</v>
      </c>
      <c r="C466" s="105">
        <v>60337273</v>
      </c>
      <c r="D466" s="99" t="s">
        <v>177</v>
      </c>
      <c r="E466" s="119" t="s">
        <v>178</v>
      </c>
      <c r="F466" s="110">
        <v>3421</v>
      </c>
      <c r="G466" s="102">
        <v>90</v>
      </c>
    </row>
    <row r="467" spans="1:7" ht="15.75">
      <c r="A467" s="87">
        <v>461</v>
      </c>
      <c r="B467" s="97">
        <v>1708</v>
      </c>
      <c r="C467" s="105" t="s">
        <v>179</v>
      </c>
      <c r="D467" s="99" t="s">
        <v>180</v>
      </c>
      <c r="E467" s="119" t="s">
        <v>181</v>
      </c>
      <c r="F467" s="110">
        <v>3421</v>
      </c>
      <c r="G467" s="102">
        <v>5175</v>
      </c>
    </row>
    <row r="468" spans="1:7" ht="15.75">
      <c r="A468" s="87">
        <v>462</v>
      </c>
      <c r="B468" s="97">
        <v>1710</v>
      </c>
      <c r="C468" s="105">
        <v>62331442</v>
      </c>
      <c r="D468" s="99" t="s">
        <v>182</v>
      </c>
      <c r="E468" s="119" t="s">
        <v>183</v>
      </c>
      <c r="F468" s="110">
        <v>3421</v>
      </c>
      <c r="G468" s="102">
        <v>41</v>
      </c>
    </row>
    <row r="469" spans="1:7" ht="15.75">
      <c r="A469" s="87">
        <v>463</v>
      </c>
      <c r="B469" s="97">
        <v>1713</v>
      </c>
      <c r="C469" s="105">
        <v>47658142</v>
      </c>
      <c r="D469" s="99" t="s">
        <v>184</v>
      </c>
      <c r="E469" s="119" t="s">
        <v>185</v>
      </c>
      <c r="F469" s="110">
        <v>3421</v>
      </c>
      <c r="G469" s="102">
        <v>38</v>
      </c>
    </row>
    <row r="470" spans="1:7" ht="15.75">
      <c r="A470" s="87">
        <v>464</v>
      </c>
      <c r="B470" s="97">
        <v>1714</v>
      </c>
      <c r="C470" s="105">
        <v>47658193</v>
      </c>
      <c r="D470" s="99" t="s">
        <v>186</v>
      </c>
      <c r="E470" s="119" t="s">
        <v>187</v>
      </c>
      <c r="F470" s="110">
        <v>3421</v>
      </c>
      <c r="G470" s="102">
        <v>44</v>
      </c>
    </row>
    <row r="471" spans="1:7" ht="15.75">
      <c r="A471" s="87">
        <v>465</v>
      </c>
      <c r="B471" s="97">
        <v>1715</v>
      </c>
      <c r="C471" s="105">
        <v>47998300</v>
      </c>
      <c r="D471" s="99" t="s">
        <v>188</v>
      </c>
      <c r="E471" s="119" t="s">
        <v>189</v>
      </c>
      <c r="F471" s="110">
        <v>3421</v>
      </c>
      <c r="G471" s="102">
        <v>37</v>
      </c>
    </row>
    <row r="472" spans="1:7" ht="15.75">
      <c r="A472" s="87">
        <v>466</v>
      </c>
      <c r="B472" s="97">
        <v>1716</v>
      </c>
      <c r="C472" s="105" t="s">
        <v>190</v>
      </c>
      <c r="D472" s="99" t="s">
        <v>191</v>
      </c>
      <c r="E472" s="119" t="s">
        <v>192</v>
      </c>
      <c r="F472" s="110">
        <v>3421</v>
      </c>
      <c r="G472" s="102">
        <v>55</v>
      </c>
    </row>
    <row r="473" spans="1:7" ht="15.75">
      <c r="A473" s="87">
        <v>467</v>
      </c>
      <c r="B473" s="97">
        <v>1718</v>
      </c>
      <c r="C473" s="105">
        <v>47998008</v>
      </c>
      <c r="D473" s="99" t="s">
        <v>193</v>
      </c>
      <c r="E473" s="119" t="s">
        <v>1709</v>
      </c>
      <c r="F473" s="110">
        <v>3421</v>
      </c>
      <c r="G473" s="102">
        <v>36</v>
      </c>
    </row>
    <row r="474" spans="1:7" ht="15.75">
      <c r="A474" s="87">
        <v>468</v>
      </c>
      <c r="B474" s="97">
        <v>1721</v>
      </c>
      <c r="C474" s="105" t="s">
        <v>194</v>
      </c>
      <c r="D474" s="119" t="s">
        <v>195</v>
      </c>
      <c r="E474" s="100" t="s">
        <v>196</v>
      </c>
      <c r="F474" s="101">
        <v>3421</v>
      </c>
      <c r="G474" s="102">
        <v>607</v>
      </c>
    </row>
    <row r="475" spans="1:7" ht="15.75">
      <c r="A475" s="87">
        <v>469</v>
      </c>
      <c r="B475" s="97">
        <v>1724</v>
      </c>
      <c r="C475" s="105">
        <v>61955680</v>
      </c>
      <c r="D475" s="99" t="s">
        <v>197</v>
      </c>
      <c r="E475" s="119" t="s">
        <v>198</v>
      </c>
      <c r="F475" s="110">
        <v>3421</v>
      </c>
      <c r="G475" s="102">
        <v>35</v>
      </c>
    </row>
    <row r="476" spans="1:7" ht="15.75">
      <c r="A476" s="87">
        <v>470</v>
      </c>
      <c r="B476" s="97">
        <v>1726</v>
      </c>
      <c r="C476" s="105">
        <v>61955671</v>
      </c>
      <c r="D476" s="140" t="s">
        <v>199</v>
      </c>
      <c r="E476" s="119" t="s">
        <v>200</v>
      </c>
      <c r="F476" s="110">
        <v>3421</v>
      </c>
      <c r="G476" s="102">
        <v>40</v>
      </c>
    </row>
    <row r="477" spans="1:7" ht="15.75">
      <c r="A477" s="87">
        <v>471</v>
      </c>
      <c r="B477" s="97">
        <v>1727</v>
      </c>
      <c r="C477" s="105">
        <v>61955744</v>
      </c>
      <c r="D477" s="99" t="s">
        <v>201</v>
      </c>
      <c r="E477" s="119" t="s">
        <v>202</v>
      </c>
      <c r="F477" s="110">
        <v>3421</v>
      </c>
      <c r="G477" s="102">
        <v>115</v>
      </c>
    </row>
    <row r="478" spans="1:7" ht="15.75">
      <c r="A478" s="87">
        <v>472</v>
      </c>
      <c r="B478" s="97">
        <v>1728</v>
      </c>
      <c r="C478" s="105">
        <v>64120368</v>
      </c>
      <c r="D478" s="99" t="s">
        <v>203</v>
      </c>
      <c r="E478" s="119" t="s">
        <v>204</v>
      </c>
      <c r="F478" s="110">
        <v>3421</v>
      </c>
      <c r="G478" s="102">
        <v>51</v>
      </c>
    </row>
    <row r="479" spans="1:7" ht="15.75">
      <c r="A479" s="87">
        <v>473</v>
      </c>
      <c r="B479" s="97">
        <v>1804</v>
      </c>
      <c r="C479" s="123">
        <v>45234370</v>
      </c>
      <c r="D479" s="99" t="s">
        <v>205</v>
      </c>
      <c r="E479" s="100" t="s">
        <v>206</v>
      </c>
      <c r="F479" s="101">
        <v>3146</v>
      </c>
      <c r="G479" s="102">
        <v>931</v>
      </c>
    </row>
    <row r="480" spans="1:7" ht="15.75">
      <c r="A480" s="87">
        <v>474</v>
      </c>
      <c r="B480" s="97">
        <v>1806</v>
      </c>
      <c r="C480" s="98" t="s">
        <v>207</v>
      </c>
      <c r="D480" s="99" t="s">
        <v>208</v>
      </c>
      <c r="E480" s="119" t="s">
        <v>209</v>
      </c>
      <c r="F480" s="110">
        <v>3142</v>
      </c>
      <c r="G480" s="102">
        <v>75</v>
      </c>
    </row>
    <row r="481" spans="1:7" ht="15.75">
      <c r="A481" s="87">
        <v>475</v>
      </c>
      <c r="B481" s="97">
        <v>1806</v>
      </c>
      <c r="C481" s="98" t="s">
        <v>207</v>
      </c>
      <c r="D481" s="99" t="s">
        <v>208</v>
      </c>
      <c r="E481" s="119" t="s">
        <v>209</v>
      </c>
      <c r="F481" s="110">
        <v>3147</v>
      </c>
      <c r="G481" s="102">
        <v>1487</v>
      </c>
    </row>
    <row r="482" spans="1:7" ht="15.75">
      <c r="A482" s="87">
        <v>476</v>
      </c>
      <c r="B482" s="97">
        <v>1807</v>
      </c>
      <c r="C482" s="98">
        <v>65497902</v>
      </c>
      <c r="D482" s="99" t="s">
        <v>210</v>
      </c>
      <c r="E482" s="119" t="s">
        <v>211</v>
      </c>
      <c r="F482" s="110">
        <v>3147</v>
      </c>
      <c r="G482" s="102">
        <v>966</v>
      </c>
    </row>
    <row r="483" spans="1:7" ht="15.75">
      <c r="A483" s="87">
        <v>477</v>
      </c>
      <c r="B483" s="97">
        <v>1810</v>
      </c>
      <c r="C483" s="98" t="s">
        <v>212</v>
      </c>
      <c r="D483" s="99" t="s">
        <v>213</v>
      </c>
      <c r="E483" s="119" t="s">
        <v>214</v>
      </c>
      <c r="F483" s="110">
        <v>3239</v>
      </c>
      <c r="G483" s="102">
        <v>0</v>
      </c>
    </row>
    <row r="484" spans="1:7" ht="15.75">
      <c r="A484" s="87">
        <v>478</v>
      </c>
      <c r="B484" s="97">
        <v>1814</v>
      </c>
      <c r="C484" s="123">
        <v>62331752</v>
      </c>
      <c r="D484" s="99" t="s">
        <v>215</v>
      </c>
      <c r="E484" s="100" t="s">
        <v>216</v>
      </c>
      <c r="F484" s="101">
        <v>3146</v>
      </c>
      <c r="G484" s="102">
        <v>860</v>
      </c>
    </row>
    <row r="485" spans="1:7" ht="15.75">
      <c r="A485" s="87">
        <v>479</v>
      </c>
      <c r="B485" s="97">
        <v>1817</v>
      </c>
      <c r="C485" s="123">
        <v>62330381</v>
      </c>
      <c r="D485" s="99" t="s">
        <v>217</v>
      </c>
      <c r="E485" s="100" t="s">
        <v>218</v>
      </c>
      <c r="F485" s="101">
        <v>3146</v>
      </c>
      <c r="G485" s="102">
        <v>795</v>
      </c>
    </row>
    <row r="486" spans="1:7" ht="15.75">
      <c r="A486" s="87">
        <v>480</v>
      </c>
      <c r="B486" s="97">
        <v>1818</v>
      </c>
      <c r="C486" s="105">
        <v>62330403</v>
      </c>
      <c r="D486" s="99" t="s">
        <v>478</v>
      </c>
      <c r="E486" s="119" t="s">
        <v>479</v>
      </c>
      <c r="F486" s="110">
        <v>3149</v>
      </c>
      <c r="G486" s="102">
        <v>3938</v>
      </c>
    </row>
    <row r="487" spans="1:7" ht="15.75">
      <c r="A487" s="87">
        <v>481</v>
      </c>
      <c r="B487" s="97">
        <v>1819</v>
      </c>
      <c r="C487" s="98" t="s">
        <v>480</v>
      </c>
      <c r="D487" s="99" t="s">
        <v>481</v>
      </c>
      <c r="E487" s="103" t="s">
        <v>482</v>
      </c>
      <c r="F487" s="110">
        <v>3125</v>
      </c>
      <c r="G487" s="102">
        <v>4780</v>
      </c>
    </row>
    <row r="488" spans="1:7" ht="15.75">
      <c r="A488" s="87">
        <v>482</v>
      </c>
      <c r="B488" s="97">
        <v>1821</v>
      </c>
      <c r="C488" s="123" t="s">
        <v>483</v>
      </c>
      <c r="D488" s="99" t="s">
        <v>484</v>
      </c>
      <c r="E488" s="100" t="s">
        <v>485</v>
      </c>
      <c r="F488" s="101">
        <v>3146</v>
      </c>
      <c r="G488" s="102">
        <f>594+19</f>
        <v>613</v>
      </c>
    </row>
    <row r="489" spans="1:7" ht="15.75">
      <c r="A489" s="87">
        <v>483</v>
      </c>
      <c r="B489" s="97">
        <v>1823</v>
      </c>
      <c r="C489" s="98">
        <v>47813369</v>
      </c>
      <c r="D489" s="100" t="s">
        <v>486</v>
      </c>
      <c r="E489" s="119" t="s">
        <v>826</v>
      </c>
      <c r="F489" s="110">
        <v>3142</v>
      </c>
      <c r="G489" s="102">
        <v>826</v>
      </c>
    </row>
    <row r="490" spans="1:7" ht="15.75">
      <c r="A490" s="87">
        <v>484</v>
      </c>
      <c r="B490" s="97">
        <v>1825</v>
      </c>
      <c r="C490" s="98" t="s">
        <v>827</v>
      </c>
      <c r="D490" s="99" t="s">
        <v>828</v>
      </c>
      <c r="E490" s="119" t="s">
        <v>829</v>
      </c>
      <c r="F490" s="110">
        <v>3239</v>
      </c>
      <c r="G490" s="102">
        <v>0</v>
      </c>
    </row>
    <row r="491" spans="1:7" ht="15.75">
      <c r="A491" s="87">
        <v>485</v>
      </c>
      <c r="B491" s="97">
        <v>1826</v>
      </c>
      <c r="C491" s="123">
        <v>60045922</v>
      </c>
      <c r="D491" s="99" t="s">
        <v>830</v>
      </c>
      <c r="E491" s="100" t="s">
        <v>831</v>
      </c>
      <c r="F491" s="101">
        <v>3146</v>
      </c>
      <c r="G491" s="102">
        <f>737+15</f>
        <v>752</v>
      </c>
    </row>
    <row r="492" spans="1:7" ht="15.75">
      <c r="A492" s="87">
        <v>486</v>
      </c>
      <c r="B492" s="97">
        <v>1828</v>
      </c>
      <c r="C492" s="123">
        <v>60802774</v>
      </c>
      <c r="D492" s="99" t="s">
        <v>832</v>
      </c>
      <c r="E492" s="100" t="s">
        <v>2380</v>
      </c>
      <c r="F492" s="101">
        <v>3146</v>
      </c>
      <c r="G492" s="102">
        <f>641</f>
        <v>641</v>
      </c>
    </row>
    <row r="493" spans="1:7" ht="15.75">
      <c r="A493" s="87">
        <v>487</v>
      </c>
      <c r="B493" s="97">
        <v>1901</v>
      </c>
      <c r="C493" s="115">
        <v>61989321</v>
      </c>
      <c r="D493" s="99" t="s">
        <v>833</v>
      </c>
      <c r="E493" s="103" t="s">
        <v>834</v>
      </c>
      <c r="F493" s="110">
        <v>3149</v>
      </c>
      <c r="G493" s="102">
        <v>2307</v>
      </c>
    </row>
    <row r="494" spans="1:7" ht="15.75">
      <c r="A494" s="87">
        <v>488</v>
      </c>
      <c r="B494" s="97">
        <v>1902</v>
      </c>
      <c r="C494" s="115">
        <v>61989339</v>
      </c>
      <c r="D494" s="119" t="s">
        <v>835</v>
      </c>
      <c r="E494" s="103" t="s">
        <v>836</v>
      </c>
      <c r="F494" s="110">
        <v>3149</v>
      </c>
      <c r="G494" s="102">
        <v>2425</v>
      </c>
    </row>
    <row r="495" spans="1:7" ht="15.75">
      <c r="A495" s="87">
        <v>489</v>
      </c>
      <c r="B495" s="97">
        <v>1903</v>
      </c>
      <c r="C495" s="115">
        <v>48004774</v>
      </c>
      <c r="D495" s="99" t="s">
        <v>837</v>
      </c>
      <c r="E495" s="103" t="s">
        <v>838</v>
      </c>
      <c r="F495" s="110">
        <v>3149</v>
      </c>
      <c r="G495" s="102">
        <f>2012+50</f>
        <v>2062</v>
      </c>
    </row>
    <row r="496" spans="1:7" ht="15.75">
      <c r="A496" s="87">
        <v>490</v>
      </c>
      <c r="B496" s="97">
        <v>1904</v>
      </c>
      <c r="C496" s="115">
        <v>48004898</v>
      </c>
      <c r="D496" s="99" t="s">
        <v>839</v>
      </c>
      <c r="E496" s="103" t="s">
        <v>840</v>
      </c>
      <c r="F496" s="110">
        <v>3149</v>
      </c>
      <c r="G496" s="102">
        <f>4256</f>
        <v>4256</v>
      </c>
    </row>
    <row r="497" spans="1:7" ht="15.75">
      <c r="A497" s="87">
        <v>491</v>
      </c>
      <c r="B497" s="97">
        <v>1905</v>
      </c>
      <c r="C497" s="115">
        <v>47658061</v>
      </c>
      <c r="D497" s="99" t="s">
        <v>841</v>
      </c>
      <c r="E497" s="103" t="s">
        <v>842</v>
      </c>
      <c r="F497" s="110">
        <v>3149</v>
      </c>
      <c r="G497" s="102">
        <v>2224</v>
      </c>
    </row>
    <row r="498" spans="1:7" ht="15.75">
      <c r="A498" s="87">
        <v>492</v>
      </c>
      <c r="B498" s="97">
        <v>1906</v>
      </c>
      <c r="C498" s="115">
        <v>47998296</v>
      </c>
      <c r="D498" s="99" t="s">
        <v>843</v>
      </c>
      <c r="E498" s="103" t="s">
        <v>844</v>
      </c>
      <c r="F498" s="110">
        <v>3149</v>
      </c>
      <c r="G498" s="102">
        <v>1650</v>
      </c>
    </row>
    <row r="499" spans="1:7" ht="15.75">
      <c r="A499" s="87">
        <v>493</v>
      </c>
      <c r="B499" s="97">
        <v>1907</v>
      </c>
      <c r="C499" s="115">
        <v>47813466</v>
      </c>
      <c r="D499" s="99" t="s">
        <v>845</v>
      </c>
      <c r="E499" s="103" t="s">
        <v>846</v>
      </c>
      <c r="F499" s="110">
        <v>3149</v>
      </c>
      <c r="G499" s="102">
        <v>2484</v>
      </c>
    </row>
    <row r="500" spans="1:7" ht="15.75">
      <c r="A500" s="87">
        <v>494</v>
      </c>
      <c r="B500" s="97">
        <v>1908</v>
      </c>
      <c r="C500" s="115">
        <v>47811927</v>
      </c>
      <c r="D500" s="99" t="s">
        <v>847</v>
      </c>
      <c r="E500" s="103" t="s">
        <v>848</v>
      </c>
      <c r="F500" s="110">
        <v>3149</v>
      </c>
      <c r="G500" s="102">
        <f>3316+80+45</f>
        <v>3441</v>
      </c>
    </row>
    <row r="501" spans="1:7" ht="15.75">
      <c r="A501" s="87">
        <v>495</v>
      </c>
      <c r="B501" s="97">
        <v>1909</v>
      </c>
      <c r="C501" s="115">
        <v>47811919</v>
      </c>
      <c r="D501" s="99" t="s">
        <v>849</v>
      </c>
      <c r="E501" s="103" t="s">
        <v>850</v>
      </c>
      <c r="F501" s="110">
        <v>3149</v>
      </c>
      <c r="G501" s="102">
        <f>3958</f>
        <v>3958</v>
      </c>
    </row>
    <row r="502" spans="1:7" ht="15.75">
      <c r="A502" s="87">
        <v>496</v>
      </c>
      <c r="B502" s="97">
        <v>1910</v>
      </c>
      <c r="C502" s="115">
        <v>60043652</v>
      </c>
      <c r="D502" s="99" t="s">
        <v>851</v>
      </c>
      <c r="E502" s="103" t="s">
        <v>852</v>
      </c>
      <c r="F502" s="110">
        <v>3149</v>
      </c>
      <c r="G502" s="102">
        <v>3909</v>
      </c>
    </row>
    <row r="503" spans="1:7" ht="15.75">
      <c r="A503" s="87">
        <v>497</v>
      </c>
      <c r="B503" s="97">
        <v>1911</v>
      </c>
      <c r="C503" s="115">
        <v>68334222</v>
      </c>
      <c r="D503" s="99" t="s">
        <v>853</v>
      </c>
      <c r="E503" s="103" t="s">
        <v>854</v>
      </c>
      <c r="F503" s="110">
        <v>3149</v>
      </c>
      <c r="G503" s="102">
        <f>1899</f>
        <v>1899</v>
      </c>
    </row>
    <row r="504" spans="1:7" ht="15.75">
      <c r="A504" s="87">
        <v>498</v>
      </c>
      <c r="B504" s="97">
        <v>1912</v>
      </c>
      <c r="C504" s="115">
        <v>60043661</v>
      </c>
      <c r="D504" s="99" t="s">
        <v>855</v>
      </c>
      <c r="E504" s="103" t="s">
        <v>856</v>
      </c>
      <c r="F504" s="110">
        <v>3149</v>
      </c>
      <c r="G504" s="102">
        <v>3764</v>
      </c>
    </row>
    <row r="505" spans="1:7" ht="15.75">
      <c r="A505" s="87">
        <v>499</v>
      </c>
      <c r="B505" s="97">
        <v>1913</v>
      </c>
      <c r="C505" s="115">
        <v>60802464</v>
      </c>
      <c r="D505" s="99" t="s">
        <v>857</v>
      </c>
      <c r="E505" s="103" t="s">
        <v>858</v>
      </c>
      <c r="F505" s="110">
        <v>3149</v>
      </c>
      <c r="G505" s="102">
        <v>1302</v>
      </c>
    </row>
    <row r="506" spans="1:7" ht="15.75">
      <c r="A506" s="87">
        <v>500</v>
      </c>
      <c r="B506" s="97">
        <v>1914</v>
      </c>
      <c r="C506" s="115" t="s">
        <v>859</v>
      </c>
      <c r="D506" s="119" t="s">
        <v>860</v>
      </c>
      <c r="E506" s="103" t="s">
        <v>861</v>
      </c>
      <c r="F506" s="110">
        <v>3149</v>
      </c>
      <c r="G506" s="102">
        <f>3002+50</f>
        <v>3052</v>
      </c>
    </row>
    <row r="507" spans="1:7" ht="15.75">
      <c r="A507" s="87">
        <v>501</v>
      </c>
      <c r="B507" s="97">
        <v>1915</v>
      </c>
      <c r="C507" s="115">
        <v>60802472</v>
      </c>
      <c r="D507" s="99" t="s">
        <v>862</v>
      </c>
      <c r="E507" s="103" t="s">
        <v>863</v>
      </c>
      <c r="F507" s="110">
        <v>3149</v>
      </c>
      <c r="G507" s="102">
        <f>1364+48</f>
        <v>1412</v>
      </c>
    </row>
    <row r="508" spans="1:7" ht="15.75">
      <c r="A508" s="141"/>
      <c r="B508" s="97"/>
      <c r="C508" s="98"/>
      <c r="D508" s="99" t="s">
        <v>671</v>
      </c>
      <c r="E508" s="119"/>
      <c r="F508" s="110"/>
      <c r="G508" s="142">
        <f>SUM(G7:G507)</f>
        <v>650198</v>
      </c>
    </row>
    <row r="509" ht="15.75">
      <c r="F509" s="143"/>
    </row>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C505"/>
  <sheetViews>
    <sheetView workbookViewId="0" topLeftCell="A1">
      <pane ySplit="1" topLeftCell="BM140" activePane="bottomLeft" state="frozen"/>
      <selection pane="topLeft" activeCell="C123" sqref="C123"/>
      <selection pane="bottomLeft" activeCell="A156" sqref="A156"/>
    </sheetView>
  </sheetViews>
  <sheetFormatPr defaultColWidth="9.00390625" defaultRowHeight="12.75"/>
  <cols>
    <col min="1" max="1" width="9.25390625" style="72" bestFit="1" customWidth="1"/>
    <col min="2" max="2" width="48.25390625" style="73" customWidth="1"/>
    <col min="3" max="3" width="77.125" style="55" customWidth="1"/>
    <col min="4" max="16384" width="10.25390625" style="55" customWidth="1"/>
  </cols>
  <sheetData>
    <row r="1" spans="1:3" ht="47.25">
      <c r="A1" s="9" t="s">
        <v>2385</v>
      </c>
      <c r="B1" s="53" t="s">
        <v>2386</v>
      </c>
      <c r="C1" s="54"/>
    </row>
    <row r="2" spans="1:3" ht="15.75">
      <c r="A2" s="9" t="s">
        <v>765</v>
      </c>
      <c r="B2" s="53" t="s">
        <v>2387</v>
      </c>
      <c r="C2" s="54"/>
    </row>
    <row r="3" spans="1:3" ht="31.5">
      <c r="A3" s="9" t="s">
        <v>2388</v>
      </c>
      <c r="B3" s="53" t="s">
        <v>2389</v>
      </c>
      <c r="C3" s="54"/>
    </row>
    <row r="4" spans="1:3" ht="15.75">
      <c r="A4" s="9" t="s">
        <v>2390</v>
      </c>
      <c r="B4" s="53" t="s">
        <v>2711</v>
      </c>
      <c r="C4" s="54"/>
    </row>
    <row r="5" spans="1:3" ht="47.25">
      <c r="A5" s="9" t="s">
        <v>2712</v>
      </c>
      <c r="B5" s="53" t="s">
        <v>2713</v>
      </c>
      <c r="C5" s="54"/>
    </row>
    <row r="6" spans="1:3" ht="15.75">
      <c r="A6" s="9" t="s">
        <v>2714</v>
      </c>
      <c r="B6" s="56" t="s">
        <v>2715</v>
      </c>
      <c r="C6" s="54"/>
    </row>
    <row r="7" spans="1:3" ht="15.75">
      <c r="A7" s="9" t="s">
        <v>2716</v>
      </c>
      <c r="B7" s="53" t="s">
        <v>2717</v>
      </c>
      <c r="C7" s="54"/>
    </row>
    <row r="8" spans="1:3" ht="31.5">
      <c r="A8" s="9" t="s">
        <v>1501</v>
      </c>
      <c r="B8" s="53" t="s">
        <v>1502</v>
      </c>
      <c r="C8" s="54"/>
    </row>
    <row r="9" spans="1:3" ht="15.75">
      <c r="A9" s="9" t="s">
        <v>1503</v>
      </c>
      <c r="B9" s="53" t="s">
        <v>1504</v>
      </c>
      <c r="C9" s="54"/>
    </row>
    <row r="10" spans="1:3" ht="31.5">
      <c r="A10" s="9" t="s">
        <v>1505</v>
      </c>
      <c r="B10" s="53" t="s">
        <v>1506</v>
      </c>
      <c r="C10" s="54"/>
    </row>
    <row r="11" spans="1:3" ht="31.5">
      <c r="A11" s="9" t="s">
        <v>1507</v>
      </c>
      <c r="B11" s="53" t="s">
        <v>1508</v>
      </c>
      <c r="C11" s="54"/>
    </row>
    <row r="12" spans="1:3" ht="15.75">
      <c r="A12" s="9" t="s">
        <v>1509</v>
      </c>
      <c r="B12" s="53" t="s">
        <v>1510</v>
      </c>
      <c r="C12" s="54"/>
    </row>
    <row r="13" spans="1:3" ht="15.75">
      <c r="A13" s="9" t="s">
        <v>1511</v>
      </c>
      <c r="B13" s="53" t="s">
        <v>1512</v>
      </c>
      <c r="C13" s="54"/>
    </row>
    <row r="14" spans="1:3" ht="15.75">
      <c r="A14" s="9" t="s">
        <v>1513</v>
      </c>
      <c r="B14" s="53" t="s">
        <v>1514</v>
      </c>
      <c r="C14" s="54"/>
    </row>
    <row r="15" spans="1:3" ht="15.75">
      <c r="A15" s="9" t="s">
        <v>1515</v>
      </c>
      <c r="B15" s="53" t="s">
        <v>1516</v>
      </c>
      <c r="C15" s="54"/>
    </row>
    <row r="16" spans="1:3" ht="15.75">
      <c r="A16" s="9" t="s">
        <v>1517</v>
      </c>
      <c r="B16" s="53" t="s">
        <v>1518</v>
      </c>
      <c r="C16" s="54"/>
    </row>
    <row r="17" spans="1:3" ht="15.75">
      <c r="A17" s="9" t="s">
        <v>1519</v>
      </c>
      <c r="B17" s="53" t="s">
        <v>1520</v>
      </c>
      <c r="C17" s="54"/>
    </row>
    <row r="18" spans="1:3" ht="15.75">
      <c r="A18" s="9" t="s">
        <v>1521</v>
      </c>
      <c r="B18" s="53" t="s">
        <v>1522</v>
      </c>
      <c r="C18" s="54"/>
    </row>
    <row r="19" spans="1:3" ht="15.75">
      <c r="A19" s="9" t="s">
        <v>1523</v>
      </c>
      <c r="B19" s="53" t="s">
        <v>1524</v>
      </c>
      <c r="C19" s="54"/>
    </row>
    <row r="20" spans="1:3" ht="15.75">
      <c r="A20" s="9" t="s">
        <v>1525</v>
      </c>
      <c r="B20" s="53" t="s">
        <v>1526</v>
      </c>
      <c r="C20" s="54"/>
    </row>
    <row r="21" spans="1:3" s="60" customFormat="1" ht="15.75">
      <c r="A21" s="57" t="s">
        <v>1527</v>
      </c>
      <c r="B21" s="58" t="s">
        <v>1528</v>
      </c>
      <c r="C21" s="59" t="s">
        <v>1529</v>
      </c>
    </row>
    <row r="22" spans="1:3" ht="15.75">
      <c r="A22" s="9" t="s">
        <v>1530</v>
      </c>
      <c r="B22" s="53" t="s">
        <v>1531</v>
      </c>
      <c r="C22" s="54"/>
    </row>
    <row r="23" spans="1:3" ht="15.75">
      <c r="A23" s="9" t="s">
        <v>1532</v>
      </c>
      <c r="B23" s="53" t="s">
        <v>2759</v>
      </c>
      <c r="C23" s="54"/>
    </row>
    <row r="24" spans="1:3" ht="15.75">
      <c r="A24" s="57" t="s">
        <v>2760</v>
      </c>
      <c r="B24" s="58" t="s">
        <v>2761</v>
      </c>
      <c r="C24" s="54"/>
    </row>
    <row r="25" spans="1:3" ht="15.75">
      <c r="A25" s="57" t="s">
        <v>2762</v>
      </c>
      <c r="B25" s="58" t="s">
        <v>2763</v>
      </c>
      <c r="C25" s="54"/>
    </row>
    <row r="26" spans="1:3" ht="15.75">
      <c r="A26" s="57" t="s">
        <v>2764</v>
      </c>
      <c r="B26" s="58" t="s">
        <v>2765</v>
      </c>
      <c r="C26" s="54"/>
    </row>
    <row r="27" spans="1:3" ht="15.75">
      <c r="A27" s="57" t="s">
        <v>2766</v>
      </c>
      <c r="B27" s="58" t="s">
        <v>2767</v>
      </c>
      <c r="C27" s="54"/>
    </row>
    <row r="28" spans="1:3" s="60" customFormat="1" ht="15.75">
      <c r="A28" s="57" t="s">
        <v>2941</v>
      </c>
      <c r="B28" s="58" t="s">
        <v>2768</v>
      </c>
      <c r="C28" s="59" t="s">
        <v>2769</v>
      </c>
    </row>
    <row r="29" spans="1:3" s="60" customFormat="1" ht="15.75">
      <c r="A29" s="57" t="s">
        <v>2770</v>
      </c>
      <c r="B29" s="58" t="s">
        <v>2771</v>
      </c>
      <c r="C29" s="59"/>
    </row>
    <row r="30" spans="1:3" s="60" customFormat="1" ht="15.75">
      <c r="A30" s="57">
        <v>2113</v>
      </c>
      <c r="B30" s="58" t="s">
        <v>2772</v>
      </c>
      <c r="C30" s="59"/>
    </row>
    <row r="31" spans="1:3" s="60" customFormat="1" ht="15.75">
      <c r="A31" s="57" t="s">
        <v>2773</v>
      </c>
      <c r="B31" s="58" t="s">
        <v>2774</v>
      </c>
      <c r="C31" s="59"/>
    </row>
    <row r="32" spans="1:3" s="60" customFormat="1" ht="47.25">
      <c r="A32" s="57" t="s">
        <v>2775</v>
      </c>
      <c r="B32" s="58" t="s">
        <v>2776</v>
      </c>
      <c r="C32" s="59" t="s">
        <v>2777</v>
      </c>
    </row>
    <row r="33" spans="1:3" s="60" customFormat="1" ht="15.75">
      <c r="A33" s="57" t="s">
        <v>2778</v>
      </c>
      <c r="B33" s="58" t="s">
        <v>2779</v>
      </c>
      <c r="C33" s="59"/>
    </row>
    <row r="34" spans="1:3" s="60" customFormat="1" ht="15.75">
      <c r="A34" s="57">
        <v>2117</v>
      </c>
      <c r="B34" s="58" t="s">
        <v>2455</v>
      </c>
      <c r="C34" s="59" t="s">
        <v>2780</v>
      </c>
    </row>
    <row r="35" spans="1:3" s="60" customFormat="1" ht="15.75">
      <c r="A35" s="57" t="s">
        <v>2781</v>
      </c>
      <c r="B35" s="58" t="s">
        <v>2782</v>
      </c>
      <c r="C35" s="59" t="s">
        <v>2783</v>
      </c>
    </row>
    <row r="36" spans="1:3" s="60" customFormat="1" ht="15.75">
      <c r="A36" s="57" t="s">
        <v>2946</v>
      </c>
      <c r="B36" s="58" t="s">
        <v>2784</v>
      </c>
      <c r="C36" s="59"/>
    </row>
    <row r="37" spans="1:3" ht="15.75">
      <c r="A37" s="9" t="s">
        <v>519</v>
      </c>
      <c r="B37" s="53" t="s">
        <v>520</v>
      </c>
      <c r="C37" s="54"/>
    </row>
    <row r="38" spans="1:3" ht="15.75">
      <c r="A38" s="9">
        <v>2122</v>
      </c>
      <c r="B38" s="53" t="s">
        <v>521</v>
      </c>
      <c r="C38" s="54"/>
    </row>
    <row r="39" spans="1:3" ht="15.75">
      <c r="A39" s="9" t="s">
        <v>2952</v>
      </c>
      <c r="B39" s="53" t="s">
        <v>522</v>
      </c>
      <c r="C39" s="54"/>
    </row>
    <row r="40" spans="1:3" ht="31.5">
      <c r="A40" s="9">
        <v>2124</v>
      </c>
      <c r="B40" s="53" t="s">
        <v>523</v>
      </c>
      <c r="C40" s="54"/>
    </row>
    <row r="41" spans="1:3" ht="15.75">
      <c r="A41" s="57" t="s">
        <v>524</v>
      </c>
      <c r="B41" s="58" t="s">
        <v>525</v>
      </c>
      <c r="C41" s="54"/>
    </row>
    <row r="42" spans="1:3" ht="15.75">
      <c r="A42" s="9" t="s">
        <v>526</v>
      </c>
      <c r="B42" s="53" t="s">
        <v>527</v>
      </c>
      <c r="C42" s="54"/>
    </row>
    <row r="43" spans="1:3" ht="15.75">
      <c r="A43" s="9">
        <v>2131</v>
      </c>
      <c r="B43" s="53" t="s">
        <v>528</v>
      </c>
      <c r="C43" s="54"/>
    </row>
    <row r="44" spans="1:3" ht="15.75">
      <c r="A44" s="9" t="s">
        <v>529</v>
      </c>
      <c r="B44" s="53" t="s">
        <v>530</v>
      </c>
      <c r="C44" s="54"/>
    </row>
    <row r="45" spans="1:3" ht="15.75">
      <c r="A45" s="61" t="s">
        <v>531</v>
      </c>
      <c r="B45" s="62" t="s">
        <v>532</v>
      </c>
      <c r="C45" s="63"/>
    </row>
    <row r="46" spans="1:3" s="60" customFormat="1" ht="63">
      <c r="A46" s="57" t="s">
        <v>1835</v>
      </c>
      <c r="B46" s="58" t="s">
        <v>533</v>
      </c>
      <c r="C46" s="59" t="s">
        <v>534</v>
      </c>
    </row>
    <row r="47" spans="1:3" s="60" customFormat="1" ht="15.75">
      <c r="A47" s="57" t="s">
        <v>1837</v>
      </c>
      <c r="B47" s="64" t="s">
        <v>535</v>
      </c>
      <c r="C47" s="59"/>
    </row>
    <row r="48" spans="1:3" s="60" customFormat="1" ht="15.75">
      <c r="A48" s="57" t="s">
        <v>1840</v>
      </c>
      <c r="B48" s="65" t="s">
        <v>536</v>
      </c>
      <c r="C48" s="59"/>
    </row>
    <row r="49" spans="1:3" s="60" customFormat="1" ht="15.75">
      <c r="A49" s="57" t="s">
        <v>537</v>
      </c>
      <c r="B49" s="58" t="s">
        <v>538</v>
      </c>
      <c r="C49" s="59"/>
    </row>
    <row r="50" spans="1:3" ht="47.25">
      <c r="A50" s="9">
        <v>2161</v>
      </c>
      <c r="B50" s="53" t="s">
        <v>539</v>
      </c>
      <c r="C50" s="54"/>
    </row>
    <row r="51" spans="1:3" ht="47.25">
      <c r="A51" s="9" t="s">
        <v>540</v>
      </c>
      <c r="B51" s="53" t="s">
        <v>541</v>
      </c>
      <c r="C51" s="54"/>
    </row>
    <row r="52" spans="1:3" ht="31.5">
      <c r="A52" s="9">
        <v>2169</v>
      </c>
      <c r="B52" s="53" t="s">
        <v>542</v>
      </c>
      <c r="C52" s="54"/>
    </row>
    <row r="53" spans="1:3" ht="31.5">
      <c r="A53" s="61" t="s">
        <v>543</v>
      </c>
      <c r="B53" s="66" t="s">
        <v>544</v>
      </c>
      <c r="C53" s="63"/>
    </row>
    <row r="54" spans="1:3" s="60" customFormat="1" ht="15.75">
      <c r="A54" s="57" t="s">
        <v>545</v>
      </c>
      <c r="B54" s="58" t="s">
        <v>546</v>
      </c>
      <c r="C54" s="59"/>
    </row>
    <row r="55" spans="1:3" s="60" customFormat="1" ht="15.75">
      <c r="A55" s="57" t="s">
        <v>547</v>
      </c>
      <c r="B55" s="58" t="s">
        <v>548</v>
      </c>
      <c r="C55" s="59"/>
    </row>
    <row r="56" spans="1:3" s="60" customFormat="1" ht="15.75">
      <c r="A56" s="57" t="s">
        <v>549</v>
      </c>
      <c r="B56" s="58" t="s">
        <v>550</v>
      </c>
      <c r="C56" s="59"/>
    </row>
    <row r="57" spans="1:3" s="60" customFormat="1" ht="15.75">
      <c r="A57" s="57" t="s">
        <v>551</v>
      </c>
      <c r="B57" s="58" t="s">
        <v>552</v>
      </c>
      <c r="C57" s="59"/>
    </row>
    <row r="58" spans="1:3" s="60" customFormat="1" ht="15.75">
      <c r="A58" s="67" t="s">
        <v>553</v>
      </c>
      <c r="B58" s="68" t="s">
        <v>554</v>
      </c>
      <c r="C58" s="69"/>
    </row>
    <row r="59" spans="1:3" ht="31.5">
      <c r="A59" s="9" t="s">
        <v>555</v>
      </c>
      <c r="B59" s="53" t="s">
        <v>556</v>
      </c>
      <c r="C59" s="54"/>
    </row>
    <row r="60" spans="1:3" ht="31.5">
      <c r="A60" s="9" t="s">
        <v>557</v>
      </c>
      <c r="B60" s="53" t="s">
        <v>558</v>
      </c>
      <c r="C60" s="54"/>
    </row>
    <row r="61" spans="1:3" ht="31.5">
      <c r="A61" s="9" t="s">
        <v>559</v>
      </c>
      <c r="B61" s="53" t="s">
        <v>560</v>
      </c>
      <c r="C61" s="54"/>
    </row>
    <row r="62" spans="1:3" ht="15.75">
      <c r="A62" s="9" t="s">
        <v>561</v>
      </c>
      <c r="B62" s="70" t="s">
        <v>562</v>
      </c>
      <c r="C62" s="54"/>
    </row>
    <row r="63" spans="1:3" ht="15.75">
      <c r="A63" s="9" t="s">
        <v>563</v>
      </c>
      <c r="B63" s="53" t="s">
        <v>564</v>
      </c>
      <c r="C63" s="54"/>
    </row>
    <row r="64" spans="1:3" ht="15.75">
      <c r="A64" s="9" t="s">
        <v>2722</v>
      </c>
      <c r="B64" s="53" t="s">
        <v>565</v>
      </c>
      <c r="C64" s="54"/>
    </row>
    <row r="65" spans="1:3" ht="15.75">
      <c r="A65" s="9" t="s">
        <v>2724</v>
      </c>
      <c r="B65" s="53" t="s">
        <v>566</v>
      </c>
      <c r="C65" s="54"/>
    </row>
    <row r="66" spans="1:3" ht="15.75">
      <c r="A66" s="9" t="s">
        <v>2726</v>
      </c>
      <c r="B66" s="53" t="s">
        <v>567</v>
      </c>
      <c r="C66" s="54"/>
    </row>
    <row r="67" spans="1:3" ht="15.75">
      <c r="A67" s="9" t="s">
        <v>458</v>
      </c>
      <c r="B67" s="53" t="s">
        <v>568</v>
      </c>
      <c r="C67" s="54"/>
    </row>
    <row r="68" spans="1:3" ht="15.75">
      <c r="A68" s="9" t="s">
        <v>569</v>
      </c>
      <c r="B68" s="53" t="s">
        <v>570</v>
      </c>
      <c r="C68" s="54"/>
    </row>
    <row r="69" spans="1:3" ht="15.75">
      <c r="A69" s="9" t="s">
        <v>571</v>
      </c>
      <c r="B69" s="53" t="s">
        <v>572</v>
      </c>
      <c r="C69" s="54"/>
    </row>
    <row r="70" spans="1:3" ht="15.75">
      <c r="A70" s="9" t="s">
        <v>573</v>
      </c>
      <c r="B70" s="53" t="s">
        <v>574</v>
      </c>
      <c r="C70" s="54"/>
    </row>
    <row r="71" spans="1:3" ht="15.75">
      <c r="A71" s="9" t="s">
        <v>575</v>
      </c>
      <c r="B71" s="53" t="s">
        <v>576</v>
      </c>
      <c r="C71" s="54"/>
    </row>
    <row r="72" spans="1:3" ht="15.75">
      <c r="A72" s="9" t="s">
        <v>577</v>
      </c>
      <c r="B72" s="53" t="s">
        <v>578</v>
      </c>
      <c r="C72" s="54"/>
    </row>
    <row r="73" spans="1:3" ht="15.75">
      <c r="A73" s="9" t="s">
        <v>579</v>
      </c>
      <c r="B73" s="53" t="s">
        <v>580</v>
      </c>
      <c r="C73" s="54"/>
    </row>
    <row r="74" spans="1:3" ht="15.75">
      <c r="A74" s="9" t="s">
        <v>581</v>
      </c>
      <c r="B74" s="53" t="s">
        <v>582</v>
      </c>
      <c r="C74" s="54"/>
    </row>
    <row r="75" spans="1:3" ht="15.75">
      <c r="A75" s="9" t="s">
        <v>583</v>
      </c>
      <c r="B75" s="53" t="s">
        <v>584</v>
      </c>
      <c r="C75" s="54"/>
    </row>
    <row r="76" spans="1:3" ht="15.75">
      <c r="A76" s="9" t="s">
        <v>767</v>
      </c>
      <c r="B76" s="53" t="s">
        <v>766</v>
      </c>
      <c r="C76" s="54"/>
    </row>
    <row r="77" spans="1:3" ht="15.75">
      <c r="A77" s="9" t="s">
        <v>585</v>
      </c>
      <c r="B77" s="53" t="s">
        <v>586</v>
      </c>
      <c r="C77" s="54"/>
    </row>
    <row r="78" spans="1:3" ht="15.75">
      <c r="A78" s="9" t="s">
        <v>587</v>
      </c>
      <c r="B78" s="53" t="s">
        <v>588</v>
      </c>
      <c r="C78" s="54"/>
    </row>
    <row r="79" spans="1:3" ht="15.75">
      <c r="A79" s="9" t="s">
        <v>589</v>
      </c>
      <c r="B79" s="53" t="s">
        <v>590</v>
      </c>
      <c r="C79" s="54"/>
    </row>
    <row r="80" spans="1:3" ht="15.75">
      <c r="A80" s="9" t="s">
        <v>591</v>
      </c>
      <c r="B80" s="53" t="s">
        <v>592</v>
      </c>
      <c r="C80" s="54"/>
    </row>
    <row r="81" spans="1:3" ht="15.75">
      <c r="A81" s="9" t="s">
        <v>2799</v>
      </c>
      <c r="B81" s="53" t="s">
        <v>2800</v>
      </c>
      <c r="C81" s="54"/>
    </row>
    <row r="82" spans="1:3" ht="15.75">
      <c r="A82" s="9" t="s">
        <v>2801</v>
      </c>
      <c r="B82" s="53" t="s">
        <v>2802</v>
      </c>
      <c r="C82" s="54"/>
    </row>
    <row r="83" spans="1:3" ht="15.75">
      <c r="A83" s="9" t="s">
        <v>2803</v>
      </c>
      <c r="B83" s="53" t="s">
        <v>2804</v>
      </c>
      <c r="C83" s="54"/>
    </row>
    <row r="84" spans="1:3" ht="15.75">
      <c r="A84" s="9" t="s">
        <v>2805</v>
      </c>
      <c r="B84" s="53" t="s">
        <v>2806</v>
      </c>
      <c r="C84" s="54"/>
    </row>
    <row r="85" spans="1:3" ht="15.75">
      <c r="A85" s="9" t="s">
        <v>2807</v>
      </c>
      <c r="B85" s="53" t="s">
        <v>2808</v>
      </c>
      <c r="C85" s="54"/>
    </row>
    <row r="86" spans="1:3" ht="15.75">
      <c r="A86" s="9" t="s">
        <v>2809</v>
      </c>
      <c r="B86" s="53" t="s">
        <v>2810</v>
      </c>
      <c r="C86" s="54"/>
    </row>
    <row r="87" spans="1:3" ht="15.75">
      <c r="A87" s="9" t="s">
        <v>2811</v>
      </c>
      <c r="B87" s="53" t="s">
        <v>2812</v>
      </c>
      <c r="C87" s="54"/>
    </row>
    <row r="88" spans="1:3" ht="15.75">
      <c r="A88" s="9" t="s">
        <v>2813</v>
      </c>
      <c r="B88" s="53" t="s">
        <v>2814</v>
      </c>
      <c r="C88" s="54"/>
    </row>
    <row r="89" spans="1:3" ht="15.75">
      <c r="A89" s="9">
        <v>2310</v>
      </c>
      <c r="B89" s="53" t="s">
        <v>2815</v>
      </c>
      <c r="C89" s="54"/>
    </row>
    <row r="90" spans="1:3" ht="15.75">
      <c r="A90" s="9" t="s">
        <v>464</v>
      </c>
      <c r="B90" s="53" t="s">
        <v>2816</v>
      </c>
      <c r="C90" s="54"/>
    </row>
    <row r="91" spans="1:3" ht="15.75">
      <c r="A91" s="9" t="s">
        <v>467</v>
      </c>
      <c r="B91" s="53" t="s">
        <v>2817</v>
      </c>
      <c r="C91" s="54"/>
    </row>
    <row r="92" spans="1:3" ht="15.75">
      <c r="A92" s="9" t="s">
        <v>493</v>
      </c>
      <c r="B92" s="53" t="s">
        <v>2818</v>
      </c>
      <c r="C92" s="54"/>
    </row>
    <row r="93" spans="1:3" ht="31.5">
      <c r="A93" s="9">
        <v>2331</v>
      </c>
      <c r="B93" s="53" t="s">
        <v>2819</v>
      </c>
      <c r="C93" s="54"/>
    </row>
    <row r="94" spans="1:3" ht="31.5">
      <c r="A94" s="9" t="s">
        <v>2820</v>
      </c>
      <c r="B94" s="53" t="s">
        <v>2821</v>
      </c>
      <c r="C94" s="54"/>
    </row>
    <row r="95" spans="1:3" ht="15.75">
      <c r="A95" s="9" t="s">
        <v>2822</v>
      </c>
      <c r="B95" s="53" t="s">
        <v>2823</v>
      </c>
      <c r="C95" s="54"/>
    </row>
    <row r="96" spans="1:3" ht="15.75">
      <c r="A96" s="9">
        <v>2334</v>
      </c>
      <c r="B96" s="53" t="s">
        <v>2824</v>
      </c>
      <c r="C96" s="54"/>
    </row>
    <row r="97" spans="1:3" ht="31.5">
      <c r="A97" s="9" t="s">
        <v>2825</v>
      </c>
      <c r="B97" s="53" t="s">
        <v>1583</v>
      </c>
      <c r="C97" s="54"/>
    </row>
    <row r="98" spans="1:3" ht="15.75">
      <c r="A98" s="9">
        <v>2341</v>
      </c>
      <c r="B98" s="53" t="s">
        <v>1584</v>
      </c>
      <c r="C98" s="54"/>
    </row>
    <row r="99" spans="1:3" ht="15.75">
      <c r="A99" s="9" t="s">
        <v>1757</v>
      </c>
      <c r="B99" s="53" t="s">
        <v>1585</v>
      </c>
      <c r="C99" s="54"/>
    </row>
    <row r="100" spans="1:3" ht="15.75">
      <c r="A100" s="9">
        <v>2349</v>
      </c>
      <c r="B100" s="53" t="s">
        <v>1586</v>
      </c>
      <c r="C100" s="54"/>
    </row>
    <row r="101" spans="1:3" ht="31.5">
      <c r="A101" s="9" t="s">
        <v>1587</v>
      </c>
      <c r="B101" s="53" t="s">
        <v>1588</v>
      </c>
      <c r="C101" s="54"/>
    </row>
    <row r="102" spans="1:3" ht="31.5">
      <c r="A102" s="9">
        <v>2362</v>
      </c>
      <c r="B102" s="53" t="s">
        <v>1589</v>
      </c>
      <c r="C102" s="54"/>
    </row>
    <row r="103" spans="1:3" ht="15.75">
      <c r="A103" s="9" t="s">
        <v>1590</v>
      </c>
      <c r="B103" s="53" t="s">
        <v>1591</v>
      </c>
      <c r="C103" s="54"/>
    </row>
    <row r="104" spans="1:3" ht="15.75">
      <c r="A104" s="9">
        <v>2380</v>
      </c>
      <c r="B104" s="53" t="s">
        <v>1592</v>
      </c>
      <c r="C104" s="54"/>
    </row>
    <row r="105" spans="1:3" ht="31.5">
      <c r="A105" s="9" t="s">
        <v>1593</v>
      </c>
      <c r="B105" s="53" t="s">
        <v>1594</v>
      </c>
      <c r="C105" s="54"/>
    </row>
    <row r="106" spans="1:3" ht="15.75">
      <c r="A106" s="9" t="s">
        <v>768</v>
      </c>
      <c r="B106" s="53" t="s">
        <v>769</v>
      </c>
      <c r="C106" s="54"/>
    </row>
    <row r="107" spans="1:3" ht="15.75">
      <c r="A107" s="9" t="s">
        <v>1595</v>
      </c>
      <c r="B107" s="53" t="s">
        <v>1596</v>
      </c>
      <c r="C107" s="54"/>
    </row>
    <row r="108" spans="1:3" ht="15.75">
      <c r="A108" s="9" t="s">
        <v>1597</v>
      </c>
      <c r="B108" s="53" t="s">
        <v>1598</v>
      </c>
      <c r="C108" s="54"/>
    </row>
    <row r="109" spans="1:3" ht="15.75">
      <c r="A109" s="9" t="s">
        <v>1599</v>
      </c>
      <c r="B109" s="53" t="s">
        <v>1600</v>
      </c>
      <c r="C109" s="54"/>
    </row>
    <row r="110" spans="1:3" ht="15.75">
      <c r="A110" s="9" t="s">
        <v>1601</v>
      </c>
      <c r="B110" s="53" t="s">
        <v>1602</v>
      </c>
      <c r="C110" s="54"/>
    </row>
    <row r="111" spans="1:3" ht="15.75">
      <c r="A111" s="9" t="s">
        <v>1603</v>
      </c>
      <c r="B111" s="53" t="s">
        <v>1604</v>
      </c>
      <c r="C111" s="54"/>
    </row>
    <row r="112" spans="1:3" ht="15.75">
      <c r="A112" s="9" t="s">
        <v>1605</v>
      </c>
      <c r="B112" s="53" t="s">
        <v>1606</v>
      </c>
      <c r="C112" s="54"/>
    </row>
    <row r="113" spans="1:3" ht="15.75">
      <c r="A113" s="9" t="s">
        <v>1607</v>
      </c>
      <c r="B113" s="53" t="s">
        <v>1608</v>
      </c>
      <c r="C113" s="54"/>
    </row>
    <row r="114" spans="1:3" ht="15.75">
      <c r="A114" s="9" t="s">
        <v>1609</v>
      </c>
      <c r="B114" s="53" t="s">
        <v>1610</v>
      </c>
      <c r="C114" s="54"/>
    </row>
    <row r="115" spans="1:3" ht="15.75">
      <c r="A115" s="9" t="s">
        <v>1611</v>
      </c>
      <c r="B115" s="53" t="s">
        <v>1612</v>
      </c>
      <c r="C115" s="54"/>
    </row>
    <row r="116" spans="1:3" ht="15.75">
      <c r="A116" s="9" t="s">
        <v>1613</v>
      </c>
      <c r="B116" s="53" t="s">
        <v>1602</v>
      </c>
      <c r="C116" s="54"/>
    </row>
    <row r="117" spans="1:3" ht="15.75">
      <c r="A117" s="9">
        <v>2510</v>
      </c>
      <c r="B117" s="53" t="s">
        <v>1614</v>
      </c>
      <c r="C117" s="54"/>
    </row>
    <row r="118" spans="1:3" ht="15.75">
      <c r="A118" s="9" t="s">
        <v>1615</v>
      </c>
      <c r="B118" s="53" t="s">
        <v>1616</v>
      </c>
      <c r="C118" s="54"/>
    </row>
    <row r="119" spans="1:3" ht="15.75">
      <c r="A119" s="9">
        <v>2529</v>
      </c>
      <c r="B119" s="53" t="s">
        <v>1617</v>
      </c>
      <c r="C119" s="54"/>
    </row>
    <row r="120" spans="1:3" ht="15.75">
      <c r="A120" s="9" t="s">
        <v>1618</v>
      </c>
      <c r="B120" s="53" t="s">
        <v>1619</v>
      </c>
      <c r="C120" s="54"/>
    </row>
    <row r="121" spans="1:3" ht="15.75">
      <c r="A121" s="9">
        <v>2539</v>
      </c>
      <c r="B121" s="53" t="s">
        <v>1620</v>
      </c>
      <c r="C121" s="54"/>
    </row>
    <row r="122" spans="1:3" ht="15.75">
      <c r="A122" s="9" t="s">
        <v>1621</v>
      </c>
      <c r="B122" s="53" t="s">
        <v>1622</v>
      </c>
      <c r="C122" s="54"/>
    </row>
    <row r="123" spans="1:3" ht="15.75">
      <c r="A123" s="9" t="s">
        <v>1623</v>
      </c>
      <c r="B123" s="53" t="s">
        <v>1624</v>
      </c>
      <c r="C123" s="54"/>
    </row>
    <row r="124" spans="1:3" ht="15.75">
      <c r="A124" s="9" t="s">
        <v>1625</v>
      </c>
      <c r="B124" s="53" t="s">
        <v>1626</v>
      </c>
      <c r="C124" s="54"/>
    </row>
    <row r="125" spans="1:3" ht="31.5">
      <c r="A125" s="9" t="s">
        <v>1627</v>
      </c>
      <c r="B125" s="53" t="s">
        <v>1628</v>
      </c>
      <c r="C125" s="54"/>
    </row>
    <row r="126" spans="1:3" ht="31.5">
      <c r="A126" s="9" t="s">
        <v>1629</v>
      </c>
      <c r="B126" s="53" t="s">
        <v>1630</v>
      </c>
      <c r="C126" s="54"/>
    </row>
    <row r="127" spans="1:3" ht="31.5">
      <c r="A127" s="9">
        <v>2563</v>
      </c>
      <c r="B127" s="53" t="s">
        <v>1631</v>
      </c>
      <c r="C127" s="54"/>
    </row>
    <row r="128" spans="1:3" ht="15.75">
      <c r="A128" s="9" t="s">
        <v>1632</v>
      </c>
      <c r="B128" s="53" t="s">
        <v>647</v>
      </c>
      <c r="C128" s="54"/>
    </row>
    <row r="129" spans="1:3" ht="31.5">
      <c r="A129" s="9" t="s">
        <v>648</v>
      </c>
      <c r="B129" s="53" t="s">
        <v>649</v>
      </c>
      <c r="C129" s="54"/>
    </row>
    <row r="130" spans="1:3" ht="15.75">
      <c r="A130" s="9" t="s">
        <v>650</v>
      </c>
      <c r="B130" s="53" t="s">
        <v>651</v>
      </c>
      <c r="C130" s="54"/>
    </row>
    <row r="131" spans="1:3" ht="31.5">
      <c r="A131" s="9" t="s">
        <v>652</v>
      </c>
      <c r="B131" s="53" t="s">
        <v>653</v>
      </c>
      <c r="C131" s="54"/>
    </row>
    <row r="132" spans="1:3" ht="31.5">
      <c r="A132" s="9" t="s">
        <v>654</v>
      </c>
      <c r="B132" s="53" t="s">
        <v>1000</v>
      </c>
      <c r="C132" s="54"/>
    </row>
    <row r="133" spans="1:3" ht="15.75">
      <c r="A133" s="9" t="s">
        <v>783</v>
      </c>
      <c r="B133" s="53" t="s">
        <v>1001</v>
      </c>
      <c r="C133" s="54"/>
    </row>
    <row r="134" spans="1:3" ht="31.5">
      <c r="A134" s="57" t="s">
        <v>786</v>
      </c>
      <c r="B134" s="58" t="s">
        <v>1002</v>
      </c>
      <c r="C134" s="59" t="s">
        <v>1003</v>
      </c>
    </row>
    <row r="135" spans="1:3" ht="15.75">
      <c r="A135" s="9">
        <v>3113</v>
      </c>
      <c r="B135" s="53" t="s">
        <v>1004</v>
      </c>
      <c r="C135" s="54"/>
    </row>
    <row r="136" spans="1:3" s="60" customFormat="1" ht="31.5">
      <c r="A136" s="57" t="s">
        <v>792</v>
      </c>
      <c r="B136" s="58" t="s">
        <v>1868</v>
      </c>
      <c r="C136" s="59" t="s">
        <v>593</v>
      </c>
    </row>
    <row r="137" spans="1:3" s="60" customFormat="1" ht="31.5">
      <c r="A137" s="57" t="s">
        <v>594</v>
      </c>
      <c r="B137" s="58" t="s">
        <v>595</v>
      </c>
      <c r="C137" s="59" t="s">
        <v>596</v>
      </c>
    </row>
    <row r="138" spans="1:3" s="60" customFormat="1" ht="47.25">
      <c r="A138" s="57" t="s">
        <v>597</v>
      </c>
      <c r="B138" s="58" t="s">
        <v>598</v>
      </c>
      <c r="C138" s="59" t="s">
        <v>599</v>
      </c>
    </row>
    <row r="139" spans="1:3" ht="31.5">
      <c r="A139" s="9" t="s">
        <v>600</v>
      </c>
      <c r="B139" s="53" t="s">
        <v>601</v>
      </c>
      <c r="C139" s="54"/>
    </row>
    <row r="140" spans="1:3" ht="15.75">
      <c r="A140" s="9" t="s">
        <v>795</v>
      </c>
      <c r="B140" s="53" t="s">
        <v>602</v>
      </c>
      <c r="C140" s="54"/>
    </row>
    <row r="141" spans="1:3" ht="15.75">
      <c r="A141" s="9" t="s">
        <v>1803</v>
      </c>
      <c r="B141" s="53" t="s">
        <v>603</v>
      </c>
      <c r="C141" s="54"/>
    </row>
    <row r="142" spans="1:3" ht="15.75">
      <c r="A142" s="9" t="s">
        <v>604</v>
      </c>
      <c r="B142" s="53" t="s">
        <v>605</v>
      </c>
      <c r="C142" s="54"/>
    </row>
    <row r="143" spans="1:3" ht="31.5">
      <c r="A143" s="57" t="s">
        <v>606</v>
      </c>
      <c r="B143" s="58" t="s">
        <v>607</v>
      </c>
      <c r="C143" s="54"/>
    </row>
    <row r="144" spans="1:3" ht="31.5">
      <c r="A144" s="57" t="s">
        <v>608</v>
      </c>
      <c r="B144" s="58" t="s">
        <v>609</v>
      </c>
      <c r="C144" s="54"/>
    </row>
    <row r="145" spans="1:3" ht="15.75">
      <c r="A145" s="57" t="s">
        <v>1844</v>
      </c>
      <c r="B145" s="58" t="s">
        <v>610</v>
      </c>
      <c r="C145" s="54"/>
    </row>
    <row r="146" spans="1:3" ht="15.75">
      <c r="A146" s="9" t="s">
        <v>611</v>
      </c>
      <c r="B146" s="53" t="s">
        <v>612</v>
      </c>
      <c r="C146" s="59" t="s">
        <v>613</v>
      </c>
    </row>
    <row r="147" spans="1:3" ht="15.75">
      <c r="A147" s="9">
        <v>3129</v>
      </c>
      <c r="B147" s="53" t="s">
        <v>614</v>
      </c>
      <c r="C147" s="54"/>
    </row>
    <row r="148" spans="1:3" ht="15.75">
      <c r="A148" s="57" t="s">
        <v>615</v>
      </c>
      <c r="B148" s="58" t="s">
        <v>616</v>
      </c>
      <c r="C148" s="54"/>
    </row>
    <row r="149" spans="1:3" ht="15.75">
      <c r="A149" s="57">
        <v>3132</v>
      </c>
      <c r="B149" s="58" t="s">
        <v>617</v>
      </c>
      <c r="C149" s="54"/>
    </row>
    <row r="150" spans="1:3" ht="31.5">
      <c r="A150" s="9" t="s">
        <v>618</v>
      </c>
      <c r="B150" s="53" t="s">
        <v>619</v>
      </c>
      <c r="C150" s="54"/>
    </row>
    <row r="151" spans="1:3" ht="31.5">
      <c r="A151" s="9" t="s">
        <v>2443</v>
      </c>
      <c r="B151" s="53" t="s">
        <v>620</v>
      </c>
      <c r="C151" s="54"/>
    </row>
    <row r="152" spans="1:3" ht="31.5">
      <c r="A152" s="57" t="s">
        <v>621</v>
      </c>
      <c r="B152" s="58" t="s">
        <v>622</v>
      </c>
      <c r="C152" s="59" t="s">
        <v>623</v>
      </c>
    </row>
    <row r="153" spans="1:3" ht="15.75">
      <c r="A153" s="9">
        <v>3143</v>
      </c>
      <c r="B153" s="53" t="s">
        <v>624</v>
      </c>
      <c r="C153" s="54"/>
    </row>
    <row r="154" spans="1:3" ht="15.75">
      <c r="A154" s="9" t="s">
        <v>625</v>
      </c>
      <c r="B154" s="53" t="s">
        <v>626</v>
      </c>
      <c r="C154" s="54"/>
    </row>
    <row r="155" spans="1:3" ht="15.75">
      <c r="A155" s="57" t="s">
        <v>1845</v>
      </c>
      <c r="B155" s="58" t="s">
        <v>627</v>
      </c>
      <c r="C155" s="54"/>
    </row>
    <row r="156" spans="1:3" ht="47.25">
      <c r="A156" s="9" t="s">
        <v>628</v>
      </c>
      <c r="B156" s="53" t="s">
        <v>629</v>
      </c>
      <c r="C156" s="59" t="s">
        <v>661</v>
      </c>
    </row>
    <row r="157" spans="1:3" ht="15.75">
      <c r="A157" s="57" t="s">
        <v>662</v>
      </c>
      <c r="B157" s="58" t="s">
        <v>663</v>
      </c>
      <c r="C157" s="54"/>
    </row>
    <row r="158" spans="1:3" ht="31.5" customHeight="1">
      <c r="A158" s="9" t="s">
        <v>664</v>
      </c>
      <c r="B158" s="53" t="s">
        <v>665</v>
      </c>
      <c r="C158" s="59" t="s">
        <v>666</v>
      </c>
    </row>
    <row r="159" spans="1:3" ht="15.75">
      <c r="A159" s="9" t="s">
        <v>667</v>
      </c>
      <c r="B159" s="53" t="s">
        <v>668</v>
      </c>
      <c r="C159" s="54"/>
    </row>
    <row r="160" spans="1:3" ht="31.5">
      <c r="A160" s="9">
        <v>3211</v>
      </c>
      <c r="B160" s="53" t="s">
        <v>669</v>
      </c>
      <c r="C160" s="59" t="s">
        <v>866</v>
      </c>
    </row>
    <row r="161" spans="1:3" ht="15.75">
      <c r="A161" s="9" t="s">
        <v>867</v>
      </c>
      <c r="B161" s="53" t="s">
        <v>868</v>
      </c>
      <c r="C161" s="54"/>
    </row>
    <row r="162" spans="1:3" s="60" customFormat="1" ht="31.5">
      <c r="A162" s="57">
        <v>3213</v>
      </c>
      <c r="B162" s="58" t="s">
        <v>869</v>
      </c>
      <c r="C162" s="59" t="s">
        <v>870</v>
      </c>
    </row>
    <row r="163" spans="1:3" s="60" customFormat="1" ht="31.5">
      <c r="A163" s="57" t="s">
        <v>871</v>
      </c>
      <c r="B163" s="58" t="s">
        <v>872</v>
      </c>
      <c r="C163" s="59" t="s">
        <v>873</v>
      </c>
    </row>
    <row r="164" spans="1:3" ht="15.75">
      <c r="A164" s="9">
        <v>3221</v>
      </c>
      <c r="B164" s="53" t="s">
        <v>874</v>
      </c>
      <c r="C164" s="54"/>
    </row>
    <row r="165" spans="1:3" ht="31.5">
      <c r="A165" s="9" t="s">
        <v>875</v>
      </c>
      <c r="B165" s="53" t="s">
        <v>876</v>
      </c>
      <c r="C165" s="54"/>
    </row>
    <row r="166" spans="1:3" ht="15.75">
      <c r="A166" s="9" t="s">
        <v>877</v>
      </c>
      <c r="B166" s="53" t="s">
        <v>878</v>
      </c>
      <c r="C166" s="54"/>
    </row>
    <row r="167" spans="1:3" ht="15.75">
      <c r="A167" s="9" t="s">
        <v>879</v>
      </c>
      <c r="B167" s="53" t="s">
        <v>880</v>
      </c>
      <c r="C167" s="54"/>
    </row>
    <row r="168" spans="1:3" ht="15.75">
      <c r="A168" s="9">
        <v>3261</v>
      </c>
      <c r="B168" s="53" t="s">
        <v>881</v>
      </c>
      <c r="C168" s="54"/>
    </row>
    <row r="169" spans="1:3" ht="15.75">
      <c r="A169" s="9" t="s">
        <v>882</v>
      </c>
      <c r="B169" s="53" t="s">
        <v>883</v>
      </c>
      <c r="C169" s="54"/>
    </row>
    <row r="170" spans="1:3" ht="15.75">
      <c r="A170" s="9">
        <v>3269</v>
      </c>
      <c r="B170" s="53" t="s">
        <v>884</v>
      </c>
      <c r="C170" s="54"/>
    </row>
    <row r="171" spans="1:3" ht="15.75">
      <c r="A171" s="9" t="s">
        <v>885</v>
      </c>
      <c r="B171" s="53" t="s">
        <v>886</v>
      </c>
      <c r="C171" s="54"/>
    </row>
    <row r="172" spans="1:3" ht="15.75">
      <c r="A172" s="9">
        <v>3291</v>
      </c>
      <c r="B172" s="53" t="s">
        <v>887</v>
      </c>
      <c r="C172" s="54"/>
    </row>
    <row r="173" spans="1:3" ht="31.5">
      <c r="A173" s="57" t="s">
        <v>888</v>
      </c>
      <c r="B173" s="58" t="s">
        <v>889</v>
      </c>
      <c r="C173" s="54"/>
    </row>
    <row r="174" spans="1:3" ht="15.75">
      <c r="A174" s="57">
        <v>3293</v>
      </c>
      <c r="B174" s="58" t="s">
        <v>890</v>
      </c>
      <c r="C174" s="54"/>
    </row>
    <row r="175" spans="1:3" ht="15.75">
      <c r="A175" s="9" t="s">
        <v>743</v>
      </c>
      <c r="B175" s="53" t="s">
        <v>744</v>
      </c>
      <c r="C175" s="54"/>
    </row>
    <row r="176" spans="1:3" ht="15.75">
      <c r="A176" s="9" t="s">
        <v>891</v>
      </c>
      <c r="B176" s="53" t="s">
        <v>892</v>
      </c>
      <c r="C176" s="54"/>
    </row>
    <row r="177" spans="1:3" ht="15.75">
      <c r="A177" s="9" t="s">
        <v>893</v>
      </c>
      <c r="B177" s="53" t="s">
        <v>894</v>
      </c>
      <c r="C177" s="54"/>
    </row>
    <row r="178" spans="1:3" ht="31.5">
      <c r="A178" s="9">
        <v>3313</v>
      </c>
      <c r="B178" s="53" t="s">
        <v>895</v>
      </c>
      <c r="C178" s="54"/>
    </row>
    <row r="179" spans="1:3" ht="15.75">
      <c r="A179" s="9" t="s">
        <v>896</v>
      </c>
      <c r="B179" s="53" t="s">
        <v>897</v>
      </c>
      <c r="C179" s="54"/>
    </row>
    <row r="180" spans="1:3" ht="15.75">
      <c r="A180" s="9" t="s">
        <v>898</v>
      </c>
      <c r="B180" s="53" t="s">
        <v>899</v>
      </c>
      <c r="C180" s="54"/>
    </row>
    <row r="181" spans="1:3" ht="15.75">
      <c r="A181" s="9" t="s">
        <v>900</v>
      </c>
      <c r="B181" s="53" t="s">
        <v>901</v>
      </c>
      <c r="C181" s="54"/>
    </row>
    <row r="182" spans="1:3" ht="15.75">
      <c r="A182" s="9">
        <v>3317</v>
      </c>
      <c r="B182" s="53" t="s">
        <v>902</v>
      </c>
      <c r="C182" s="54"/>
    </row>
    <row r="183" spans="1:3" ht="15.75">
      <c r="A183" s="9" t="s">
        <v>903</v>
      </c>
      <c r="B183" s="53" t="s">
        <v>904</v>
      </c>
      <c r="C183" s="54"/>
    </row>
    <row r="184" spans="1:3" ht="15.75">
      <c r="A184" s="9">
        <v>3321</v>
      </c>
      <c r="B184" s="53" t="s">
        <v>905</v>
      </c>
      <c r="C184" s="54"/>
    </row>
    <row r="185" spans="1:3" ht="15.75">
      <c r="A185" s="9" t="s">
        <v>906</v>
      </c>
      <c r="B185" s="53" t="s">
        <v>907</v>
      </c>
      <c r="C185" s="54"/>
    </row>
    <row r="186" spans="1:3" ht="15.75">
      <c r="A186" s="9">
        <v>3324</v>
      </c>
      <c r="B186" s="53" t="s">
        <v>908</v>
      </c>
      <c r="C186" s="54"/>
    </row>
    <row r="187" spans="1:3" ht="15.75">
      <c r="A187" s="9" t="s">
        <v>909</v>
      </c>
      <c r="B187" s="53" t="s">
        <v>910</v>
      </c>
      <c r="C187" s="54"/>
    </row>
    <row r="188" spans="1:3" ht="31.5">
      <c r="A188" s="9">
        <v>3326</v>
      </c>
      <c r="B188" s="53" t="s">
        <v>940</v>
      </c>
      <c r="C188" s="54"/>
    </row>
    <row r="189" spans="1:3" ht="31.5">
      <c r="A189" s="9" t="s">
        <v>941</v>
      </c>
      <c r="B189" s="53" t="s">
        <v>942</v>
      </c>
      <c r="C189" s="54"/>
    </row>
    <row r="190" spans="1:3" ht="31.5">
      <c r="A190" s="9">
        <v>3330</v>
      </c>
      <c r="B190" s="53" t="s">
        <v>943</v>
      </c>
      <c r="C190" s="54"/>
    </row>
    <row r="191" spans="1:3" ht="15.75">
      <c r="A191" s="9" t="s">
        <v>944</v>
      </c>
      <c r="B191" s="53" t="s">
        <v>945</v>
      </c>
      <c r="C191" s="54"/>
    </row>
    <row r="192" spans="1:3" ht="15.75">
      <c r="A192" s="9" t="s">
        <v>946</v>
      </c>
      <c r="B192" s="53" t="s">
        <v>947</v>
      </c>
      <c r="C192" s="54"/>
    </row>
    <row r="193" spans="1:3" ht="31.5">
      <c r="A193" s="9" t="s">
        <v>948</v>
      </c>
      <c r="B193" s="53" t="s">
        <v>949</v>
      </c>
      <c r="C193" s="54"/>
    </row>
    <row r="194" spans="1:3" ht="31.5">
      <c r="A194" s="9">
        <v>3362</v>
      </c>
      <c r="B194" s="53" t="s">
        <v>950</v>
      </c>
      <c r="C194" s="54"/>
    </row>
    <row r="195" spans="1:3" ht="31.5">
      <c r="A195" s="9" t="s">
        <v>951</v>
      </c>
      <c r="B195" s="53" t="s">
        <v>952</v>
      </c>
      <c r="C195" s="54"/>
    </row>
    <row r="196" spans="1:3" ht="31.5">
      <c r="A196" s="9">
        <v>3391</v>
      </c>
      <c r="B196" s="53" t="s">
        <v>953</v>
      </c>
      <c r="C196" s="54"/>
    </row>
    <row r="197" spans="1:3" ht="15.75">
      <c r="A197" s="9" t="s">
        <v>954</v>
      </c>
      <c r="B197" s="53" t="s">
        <v>955</v>
      </c>
      <c r="C197" s="54"/>
    </row>
    <row r="198" spans="1:3" ht="31.5">
      <c r="A198" s="9" t="s">
        <v>956</v>
      </c>
      <c r="B198" s="53" t="s">
        <v>957</v>
      </c>
      <c r="C198" s="54"/>
    </row>
    <row r="199" spans="1:3" ht="15.75">
      <c r="A199" s="9" t="s">
        <v>958</v>
      </c>
      <c r="B199" s="53" t="s">
        <v>959</v>
      </c>
      <c r="C199" s="54"/>
    </row>
    <row r="200" spans="1:3" ht="15.75">
      <c r="A200" s="9">
        <v>3412</v>
      </c>
      <c r="B200" s="53" t="s">
        <v>960</v>
      </c>
      <c r="C200" s="54"/>
    </row>
    <row r="201" spans="1:3" ht="15.75">
      <c r="A201" s="9" t="s">
        <v>961</v>
      </c>
      <c r="B201" s="53" t="s">
        <v>962</v>
      </c>
      <c r="C201" s="54"/>
    </row>
    <row r="202" spans="1:3" ht="15.75">
      <c r="A202" s="9" t="s">
        <v>963</v>
      </c>
      <c r="B202" s="53" t="s">
        <v>964</v>
      </c>
      <c r="C202" s="54"/>
    </row>
    <row r="203" spans="1:3" ht="15.75">
      <c r="A203" s="9" t="s">
        <v>965</v>
      </c>
      <c r="B203" s="53" t="s">
        <v>966</v>
      </c>
      <c r="C203" s="54"/>
    </row>
    <row r="204" spans="1:3" ht="31.5">
      <c r="A204" s="9">
        <v>3480</v>
      </c>
      <c r="B204" s="53" t="s">
        <v>967</v>
      </c>
      <c r="C204" s="54"/>
    </row>
    <row r="205" spans="1:3" s="60" customFormat="1" ht="15.75">
      <c r="A205" s="57" t="s">
        <v>968</v>
      </c>
      <c r="B205" s="58" t="s">
        <v>969</v>
      </c>
      <c r="C205" s="59" t="s">
        <v>970</v>
      </c>
    </row>
    <row r="206" spans="1:3" ht="15.75">
      <c r="A206" s="9">
        <v>3512</v>
      </c>
      <c r="B206" s="53" t="s">
        <v>971</v>
      </c>
      <c r="C206" s="54"/>
    </row>
    <row r="207" spans="1:3" ht="15.75">
      <c r="A207" s="9" t="s">
        <v>972</v>
      </c>
      <c r="B207" s="53" t="s">
        <v>973</v>
      </c>
      <c r="C207" s="54"/>
    </row>
    <row r="208" spans="1:3" ht="15.75">
      <c r="A208" s="9">
        <v>3514</v>
      </c>
      <c r="B208" s="53" t="s">
        <v>974</v>
      </c>
      <c r="C208" s="54"/>
    </row>
    <row r="209" spans="1:3" s="60" customFormat="1" ht="15.75">
      <c r="A209" s="57" t="s">
        <v>975</v>
      </c>
      <c r="B209" s="58" t="s">
        <v>976</v>
      </c>
      <c r="C209" s="59" t="s">
        <v>977</v>
      </c>
    </row>
    <row r="210" spans="1:3" s="60" customFormat="1" ht="31.5">
      <c r="A210" s="57">
        <v>3516</v>
      </c>
      <c r="B210" s="58" t="s">
        <v>978</v>
      </c>
      <c r="C210" s="59" t="s">
        <v>979</v>
      </c>
    </row>
    <row r="211" spans="1:3" ht="15.75">
      <c r="A211" s="9" t="s">
        <v>980</v>
      </c>
      <c r="B211" s="53" t="s">
        <v>981</v>
      </c>
      <c r="C211" s="54"/>
    </row>
    <row r="212" spans="1:3" ht="15.75">
      <c r="A212" s="9">
        <v>3521</v>
      </c>
      <c r="B212" s="53" t="s">
        <v>982</v>
      </c>
      <c r="C212" s="54"/>
    </row>
    <row r="213" spans="1:3" ht="15.75">
      <c r="A213" s="9" t="s">
        <v>745</v>
      </c>
      <c r="B213" s="53" t="s">
        <v>746</v>
      </c>
      <c r="C213" s="54"/>
    </row>
    <row r="214" spans="1:3" ht="15.75">
      <c r="A214" s="9" t="s">
        <v>983</v>
      </c>
      <c r="B214" s="53" t="s">
        <v>984</v>
      </c>
      <c r="C214" s="54"/>
    </row>
    <row r="215" spans="1:3" ht="15.75">
      <c r="A215" s="9" t="s">
        <v>985</v>
      </c>
      <c r="B215" s="53" t="s">
        <v>986</v>
      </c>
      <c r="C215" s="54"/>
    </row>
    <row r="216" spans="1:3" ht="15.75">
      <c r="A216" s="9" t="s">
        <v>987</v>
      </c>
      <c r="B216" s="53" t="s">
        <v>988</v>
      </c>
      <c r="C216" s="54"/>
    </row>
    <row r="217" spans="1:3" ht="15.75">
      <c r="A217" s="9" t="s">
        <v>989</v>
      </c>
      <c r="B217" s="53" t="s">
        <v>990</v>
      </c>
      <c r="C217" s="54"/>
    </row>
    <row r="218" spans="1:3" ht="31.5">
      <c r="A218" s="9">
        <v>3532</v>
      </c>
      <c r="B218" s="53" t="s">
        <v>991</v>
      </c>
      <c r="C218" s="54"/>
    </row>
    <row r="219" spans="1:3" ht="15.75">
      <c r="A219" s="9" t="s">
        <v>992</v>
      </c>
      <c r="B219" s="53" t="s">
        <v>993</v>
      </c>
      <c r="C219" s="54"/>
    </row>
    <row r="220" spans="1:3" ht="31.5">
      <c r="A220" s="9">
        <v>3539</v>
      </c>
      <c r="B220" s="53" t="s">
        <v>994</v>
      </c>
      <c r="C220" s="54"/>
    </row>
    <row r="221" spans="1:3" ht="31.5">
      <c r="A221" s="9" t="s">
        <v>995</v>
      </c>
      <c r="B221" s="53" t="s">
        <v>996</v>
      </c>
      <c r="C221" s="54"/>
    </row>
    <row r="222" spans="1:3" ht="15.75">
      <c r="A222" s="9">
        <v>3542</v>
      </c>
      <c r="B222" s="53" t="s">
        <v>997</v>
      </c>
      <c r="C222" s="54"/>
    </row>
    <row r="223" spans="1:3" ht="15.75">
      <c r="A223" s="9" t="s">
        <v>998</v>
      </c>
      <c r="B223" s="53" t="s">
        <v>999</v>
      </c>
      <c r="C223" s="54"/>
    </row>
    <row r="224" spans="1:3" ht="15.75">
      <c r="A224" s="9">
        <v>3544</v>
      </c>
      <c r="B224" s="53" t="s">
        <v>675</v>
      </c>
      <c r="C224" s="54"/>
    </row>
    <row r="225" spans="1:3" s="60" customFormat="1" ht="15.75">
      <c r="A225" s="57" t="s">
        <v>676</v>
      </c>
      <c r="B225" s="58" t="s">
        <v>677</v>
      </c>
      <c r="C225" s="59" t="s">
        <v>678</v>
      </c>
    </row>
    <row r="226" spans="1:3" ht="31.5">
      <c r="A226" s="9">
        <v>3561</v>
      </c>
      <c r="B226" s="53" t="s">
        <v>1956</v>
      </c>
      <c r="C226" s="54"/>
    </row>
    <row r="227" spans="1:3" ht="31.5">
      <c r="A227" s="9" t="s">
        <v>1957</v>
      </c>
      <c r="B227" s="53" t="s">
        <v>1958</v>
      </c>
      <c r="C227" s="54"/>
    </row>
    <row r="228" spans="1:3" ht="15.75">
      <c r="A228" s="9">
        <v>3569</v>
      </c>
      <c r="B228" s="53" t="s">
        <v>1649</v>
      </c>
      <c r="C228" s="54"/>
    </row>
    <row r="229" spans="1:3" ht="15.75">
      <c r="A229" s="9" t="s">
        <v>1650</v>
      </c>
      <c r="B229" s="53" t="s">
        <v>1651</v>
      </c>
      <c r="C229" s="54"/>
    </row>
    <row r="230" spans="1:3" ht="15.75">
      <c r="A230" s="9">
        <v>3589</v>
      </c>
      <c r="B230" s="53" t="s">
        <v>1652</v>
      </c>
      <c r="C230" s="54"/>
    </row>
    <row r="231" spans="1:3" ht="15.75">
      <c r="A231" s="9" t="s">
        <v>1653</v>
      </c>
      <c r="B231" s="53" t="s">
        <v>1654</v>
      </c>
      <c r="C231" s="54"/>
    </row>
    <row r="232" spans="1:3" ht="15.75">
      <c r="A232" s="9">
        <v>3592</v>
      </c>
      <c r="B232" s="53" t="s">
        <v>1655</v>
      </c>
      <c r="C232" s="54"/>
    </row>
    <row r="233" spans="1:3" ht="15.75">
      <c r="A233" s="9" t="s">
        <v>1656</v>
      </c>
      <c r="B233" s="53" t="s">
        <v>1657</v>
      </c>
      <c r="C233" s="54"/>
    </row>
    <row r="234" spans="1:3" ht="15.75">
      <c r="A234" s="9">
        <v>3611</v>
      </c>
      <c r="B234" s="53" t="s">
        <v>1658</v>
      </c>
      <c r="C234" s="54"/>
    </row>
    <row r="235" spans="1:3" ht="31.5">
      <c r="A235" s="9" t="s">
        <v>1659</v>
      </c>
      <c r="B235" s="53" t="s">
        <v>1660</v>
      </c>
      <c r="C235" s="59" t="s">
        <v>1661</v>
      </c>
    </row>
    <row r="236" spans="1:3" ht="15.75">
      <c r="A236" s="9">
        <v>3613</v>
      </c>
      <c r="B236" s="53" t="s">
        <v>1662</v>
      </c>
      <c r="C236" s="54"/>
    </row>
    <row r="237" spans="1:3" ht="47.25">
      <c r="A237" s="57" t="s">
        <v>1663</v>
      </c>
      <c r="B237" s="58" t="s">
        <v>1664</v>
      </c>
      <c r="C237" s="59" t="s">
        <v>753</v>
      </c>
    </row>
    <row r="238" spans="1:3" ht="15.75">
      <c r="A238" s="9">
        <v>3619</v>
      </c>
      <c r="B238" s="53" t="s">
        <v>754</v>
      </c>
      <c r="C238" s="54"/>
    </row>
    <row r="239" spans="1:3" ht="15.75">
      <c r="A239" s="9" t="s">
        <v>755</v>
      </c>
      <c r="B239" s="53" t="s">
        <v>756</v>
      </c>
      <c r="C239" s="54"/>
    </row>
    <row r="240" spans="1:3" ht="15.75">
      <c r="A240" s="9">
        <v>3632</v>
      </c>
      <c r="B240" s="53" t="s">
        <v>757</v>
      </c>
      <c r="C240" s="54"/>
    </row>
    <row r="241" spans="1:3" ht="15.75">
      <c r="A241" s="9" t="s">
        <v>758</v>
      </c>
      <c r="B241" s="53" t="s">
        <v>759</v>
      </c>
      <c r="C241" s="54"/>
    </row>
    <row r="242" spans="1:3" ht="15.75">
      <c r="A242" s="9">
        <v>3634</v>
      </c>
      <c r="B242" s="53" t="s">
        <v>760</v>
      </c>
      <c r="C242" s="54"/>
    </row>
    <row r="243" spans="1:3" ht="15.75">
      <c r="A243" s="9" t="s">
        <v>761</v>
      </c>
      <c r="B243" s="53" t="s">
        <v>762</v>
      </c>
      <c r="C243" s="54"/>
    </row>
    <row r="244" spans="1:3" ht="15.75">
      <c r="A244" s="9" t="s">
        <v>763</v>
      </c>
      <c r="B244" s="53" t="s">
        <v>764</v>
      </c>
      <c r="C244" s="54"/>
    </row>
    <row r="245" spans="1:3" ht="15.75">
      <c r="A245" s="9" t="s">
        <v>747</v>
      </c>
      <c r="B245" s="53" t="s">
        <v>2730</v>
      </c>
      <c r="C245" s="54"/>
    </row>
    <row r="246" spans="1:3" ht="31.5">
      <c r="A246" s="9">
        <v>3661</v>
      </c>
      <c r="B246" s="53" t="s">
        <v>2731</v>
      </c>
      <c r="C246" s="54"/>
    </row>
    <row r="247" spans="1:3" ht="31.5">
      <c r="A247" s="9" t="s">
        <v>2732</v>
      </c>
      <c r="B247" s="53" t="s">
        <v>2733</v>
      </c>
      <c r="C247" s="54"/>
    </row>
    <row r="248" spans="1:3" ht="31.5">
      <c r="A248" s="9">
        <v>3669</v>
      </c>
      <c r="B248" s="53" t="s">
        <v>2734</v>
      </c>
      <c r="C248" s="54"/>
    </row>
    <row r="249" spans="1:3" ht="31.5">
      <c r="A249" s="9" t="s">
        <v>2735</v>
      </c>
      <c r="B249" s="53" t="s">
        <v>2736</v>
      </c>
      <c r="C249" s="54"/>
    </row>
    <row r="250" spans="1:3" ht="31.5">
      <c r="A250" s="9">
        <v>3691</v>
      </c>
      <c r="B250" s="53" t="s">
        <v>2737</v>
      </c>
      <c r="C250" s="54"/>
    </row>
    <row r="251" spans="1:3" ht="31.5">
      <c r="A251" s="9" t="s">
        <v>2738</v>
      </c>
      <c r="B251" s="53" t="s">
        <v>2739</v>
      </c>
      <c r="C251" s="54"/>
    </row>
    <row r="252" spans="1:3" ht="15.75">
      <c r="A252" s="9">
        <v>3711</v>
      </c>
      <c r="B252" s="53" t="s">
        <v>2740</v>
      </c>
      <c r="C252" s="54"/>
    </row>
    <row r="253" spans="1:3" ht="15.75">
      <c r="A253" s="9" t="s">
        <v>2741</v>
      </c>
      <c r="B253" s="53" t="s">
        <v>2742</v>
      </c>
      <c r="C253" s="54"/>
    </row>
    <row r="254" spans="1:3" ht="15.75">
      <c r="A254" s="9">
        <v>3713</v>
      </c>
      <c r="B254" s="53" t="s">
        <v>2743</v>
      </c>
      <c r="C254" s="54"/>
    </row>
    <row r="255" spans="1:3" ht="31.5">
      <c r="A255" s="9" t="s">
        <v>2744</v>
      </c>
      <c r="B255" s="53" t="s">
        <v>2745</v>
      </c>
      <c r="C255" s="54"/>
    </row>
    <row r="256" spans="1:3" ht="31.5">
      <c r="A256" s="9">
        <v>3715</v>
      </c>
      <c r="B256" s="53" t="s">
        <v>2746</v>
      </c>
      <c r="C256" s="54"/>
    </row>
    <row r="257" spans="1:3" ht="15.75">
      <c r="A257" s="9" t="s">
        <v>2747</v>
      </c>
      <c r="B257" s="53" t="s">
        <v>2748</v>
      </c>
      <c r="C257" s="54"/>
    </row>
    <row r="258" spans="1:3" ht="15.75">
      <c r="A258" s="9" t="s">
        <v>2749</v>
      </c>
      <c r="B258" s="53" t="s">
        <v>2750</v>
      </c>
      <c r="C258" s="54"/>
    </row>
    <row r="259" spans="1:3" ht="15.75">
      <c r="A259" s="9" t="s">
        <v>2751</v>
      </c>
      <c r="B259" s="53" t="s">
        <v>2752</v>
      </c>
      <c r="C259" s="54"/>
    </row>
    <row r="260" spans="1:3" ht="15.75">
      <c r="A260" s="9">
        <v>3722</v>
      </c>
      <c r="B260" s="53" t="s">
        <v>2753</v>
      </c>
      <c r="C260" s="54"/>
    </row>
    <row r="261" spans="1:3" ht="31.5">
      <c r="A261" s="9" t="s">
        <v>2754</v>
      </c>
      <c r="B261" s="53" t="s">
        <v>2755</v>
      </c>
      <c r="C261" s="54"/>
    </row>
    <row r="262" spans="1:3" ht="15.75">
      <c r="A262" s="9" t="s">
        <v>2756</v>
      </c>
      <c r="B262" s="53" t="s">
        <v>2757</v>
      </c>
      <c r="C262" s="54"/>
    </row>
    <row r="263" spans="1:3" ht="15.75">
      <c r="A263" s="9" t="s">
        <v>2758</v>
      </c>
      <c r="B263" s="53" t="s">
        <v>1906</v>
      </c>
      <c r="C263" s="54"/>
    </row>
    <row r="264" spans="1:3" ht="15.75">
      <c r="A264" s="9">
        <v>3726</v>
      </c>
      <c r="B264" s="53" t="s">
        <v>1907</v>
      </c>
      <c r="C264" s="54"/>
    </row>
    <row r="265" spans="1:3" ht="15.75">
      <c r="A265" s="9" t="s">
        <v>1908</v>
      </c>
      <c r="B265" s="53" t="s">
        <v>1909</v>
      </c>
      <c r="C265" s="54"/>
    </row>
    <row r="266" spans="1:3" ht="15.75">
      <c r="A266" s="9">
        <v>3728</v>
      </c>
      <c r="B266" s="53" t="s">
        <v>1910</v>
      </c>
      <c r="C266" s="54"/>
    </row>
    <row r="267" spans="1:3" ht="15.75">
      <c r="A267" s="9" t="s">
        <v>1911</v>
      </c>
      <c r="B267" s="53" t="s">
        <v>1912</v>
      </c>
      <c r="C267" s="54"/>
    </row>
    <row r="268" spans="1:3" ht="31.5">
      <c r="A268" s="9">
        <v>3731</v>
      </c>
      <c r="B268" s="53" t="s">
        <v>1913</v>
      </c>
      <c r="C268" s="54"/>
    </row>
    <row r="269" spans="1:3" ht="15.75">
      <c r="A269" s="9" t="s">
        <v>1914</v>
      </c>
      <c r="B269" s="53" t="s">
        <v>1915</v>
      </c>
      <c r="C269" s="54"/>
    </row>
    <row r="270" spans="1:3" ht="15.75">
      <c r="A270" s="9">
        <v>3733</v>
      </c>
      <c r="B270" s="53" t="s">
        <v>1916</v>
      </c>
      <c r="C270" s="54"/>
    </row>
    <row r="271" spans="1:3" ht="15.75">
      <c r="A271" s="9" t="s">
        <v>1917</v>
      </c>
      <c r="B271" s="53" t="s">
        <v>1918</v>
      </c>
      <c r="C271" s="54"/>
    </row>
    <row r="272" spans="1:3" ht="15.75">
      <c r="A272" s="9">
        <v>3739</v>
      </c>
      <c r="B272" s="53" t="s">
        <v>1919</v>
      </c>
      <c r="C272" s="54"/>
    </row>
    <row r="273" spans="1:3" ht="15.75">
      <c r="A273" s="9" t="s">
        <v>1920</v>
      </c>
      <c r="B273" s="53" t="s">
        <v>1921</v>
      </c>
      <c r="C273" s="54"/>
    </row>
    <row r="274" spans="1:3" ht="15.75">
      <c r="A274" s="9" t="s">
        <v>1922</v>
      </c>
      <c r="B274" s="53" t="s">
        <v>1923</v>
      </c>
      <c r="C274" s="54"/>
    </row>
    <row r="275" spans="1:3" ht="31.5">
      <c r="A275" s="9" t="s">
        <v>1924</v>
      </c>
      <c r="B275" s="53" t="s">
        <v>1925</v>
      </c>
      <c r="C275" s="54"/>
    </row>
    <row r="276" spans="1:3" ht="15.75">
      <c r="A276" s="9">
        <v>3744</v>
      </c>
      <c r="B276" s="53" t="s">
        <v>1926</v>
      </c>
      <c r="C276" s="54"/>
    </row>
    <row r="277" spans="1:3" ht="15.75">
      <c r="A277" s="9" t="s">
        <v>1927</v>
      </c>
      <c r="B277" s="53" t="s">
        <v>1928</v>
      </c>
      <c r="C277" s="54"/>
    </row>
    <row r="278" spans="1:3" s="60" customFormat="1" ht="47.25">
      <c r="A278" s="57" t="s">
        <v>1929</v>
      </c>
      <c r="B278" s="58" t="s">
        <v>1930</v>
      </c>
      <c r="C278" s="59" t="s">
        <v>1931</v>
      </c>
    </row>
    <row r="279" spans="1:3" ht="47.25">
      <c r="A279" s="9" t="s">
        <v>1932</v>
      </c>
      <c r="B279" s="53" t="s">
        <v>1933</v>
      </c>
      <c r="C279" s="54"/>
    </row>
    <row r="280" spans="1:3" ht="15.75">
      <c r="A280" s="9">
        <v>3753</v>
      </c>
      <c r="B280" s="53" t="s">
        <v>1934</v>
      </c>
      <c r="C280" s="54"/>
    </row>
    <row r="281" spans="1:3" ht="15.75">
      <c r="A281" s="9" t="s">
        <v>1935</v>
      </c>
      <c r="B281" s="53" t="s">
        <v>1936</v>
      </c>
      <c r="C281" s="54"/>
    </row>
    <row r="282" spans="1:3" ht="31.5">
      <c r="A282" s="9">
        <v>3761</v>
      </c>
      <c r="B282" s="53" t="s">
        <v>1937</v>
      </c>
      <c r="C282" s="54"/>
    </row>
    <row r="283" spans="1:3" ht="31.5">
      <c r="A283" s="9" t="s">
        <v>1938</v>
      </c>
      <c r="B283" s="53" t="s">
        <v>1937</v>
      </c>
      <c r="C283" s="54"/>
    </row>
    <row r="284" spans="1:3" ht="15.75">
      <c r="A284" s="9" t="s">
        <v>748</v>
      </c>
      <c r="B284" s="53" t="s">
        <v>749</v>
      </c>
      <c r="C284" s="54"/>
    </row>
    <row r="285" spans="1:3" ht="15.75">
      <c r="A285" s="9" t="s">
        <v>1939</v>
      </c>
      <c r="B285" s="53" t="s">
        <v>1940</v>
      </c>
      <c r="C285" s="54"/>
    </row>
    <row r="286" spans="1:3" ht="31.5">
      <c r="A286" s="9">
        <v>3772</v>
      </c>
      <c r="B286" s="53" t="s">
        <v>1941</v>
      </c>
      <c r="C286" s="54"/>
    </row>
    <row r="287" spans="1:3" ht="31.5">
      <c r="A287" s="9" t="s">
        <v>1942</v>
      </c>
      <c r="B287" s="53" t="s">
        <v>1943</v>
      </c>
      <c r="C287" s="54"/>
    </row>
    <row r="288" spans="1:3" ht="15.75">
      <c r="A288" s="9">
        <v>3779</v>
      </c>
      <c r="B288" s="53" t="s">
        <v>1944</v>
      </c>
      <c r="C288" s="54"/>
    </row>
    <row r="289" spans="1:3" ht="15.75">
      <c r="A289" s="9" t="s">
        <v>1945</v>
      </c>
      <c r="B289" s="53" t="s">
        <v>1946</v>
      </c>
      <c r="C289" s="54"/>
    </row>
    <row r="290" spans="1:3" ht="15.75">
      <c r="A290" s="9">
        <v>3791</v>
      </c>
      <c r="B290" s="53" t="s">
        <v>1947</v>
      </c>
      <c r="C290" s="54"/>
    </row>
    <row r="291" spans="1:3" ht="15.75">
      <c r="A291" s="9" t="s">
        <v>1948</v>
      </c>
      <c r="B291" s="53" t="s">
        <v>1949</v>
      </c>
      <c r="C291" s="54"/>
    </row>
    <row r="292" spans="1:3" ht="15.75">
      <c r="A292" s="9">
        <v>3793</v>
      </c>
      <c r="B292" s="53" t="s">
        <v>1950</v>
      </c>
      <c r="C292" s="54"/>
    </row>
    <row r="293" spans="1:3" ht="15.75">
      <c r="A293" s="9" t="s">
        <v>1951</v>
      </c>
      <c r="B293" s="53" t="s">
        <v>1952</v>
      </c>
      <c r="C293" s="54"/>
    </row>
    <row r="294" spans="1:3" ht="15.75">
      <c r="A294" s="9">
        <v>3801</v>
      </c>
      <c r="B294" s="53" t="s">
        <v>1953</v>
      </c>
      <c r="C294" s="54"/>
    </row>
    <row r="295" spans="1:3" ht="15.75">
      <c r="A295" s="9" t="s">
        <v>1954</v>
      </c>
      <c r="B295" s="53" t="s">
        <v>1955</v>
      </c>
      <c r="C295" s="54"/>
    </row>
    <row r="296" spans="1:3" ht="15.75">
      <c r="A296" s="9">
        <v>3809</v>
      </c>
      <c r="B296" s="53" t="s">
        <v>2785</v>
      </c>
      <c r="C296" s="54"/>
    </row>
    <row r="297" spans="1:3" ht="15.75">
      <c r="A297" s="9" t="s">
        <v>1812</v>
      </c>
      <c r="B297" s="53" t="s">
        <v>2786</v>
      </c>
      <c r="C297" s="54"/>
    </row>
    <row r="298" spans="1:3" ht="15.75">
      <c r="A298" s="9">
        <v>4112</v>
      </c>
      <c r="B298" s="53" t="s">
        <v>2787</v>
      </c>
      <c r="C298" s="54"/>
    </row>
    <row r="299" spans="1:3" ht="15.75">
      <c r="A299" s="9" t="s">
        <v>473</v>
      </c>
      <c r="B299" s="53" t="s">
        <v>2788</v>
      </c>
      <c r="C299" s="54"/>
    </row>
    <row r="300" spans="1:3" ht="15.75">
      <c r="A300" s="9">
        <v>4114</v>
      </c>
      <c r="B300" s="53" t="s">
        <v>2789</v>
      </c>
      <c r="C300" s="54"/>
    </row>
    <row r="301" spans="1:3" ht="15.75">
      <c r="A301" s="9" t="s">
        <v>2790</v>
      </c>
      <c r="B301" s="53" t="s">
        <v>2791</v>
      </c>
      <c r="C301" s="54"/>
    </row>
    <row r="302" spans="1:3" ht="15.75">
      <c r="A302" s="9">
        <v>4116</v>
      </c>
      <c r="B302" s="53" t="s">
        <v>2792</v>
      </c>
      <c r="C302" s="54"/>
    </row>
    <row r="303" spans="1:3" ht="15.75">
      <c r="A303" s="9" t="s">
        <v>2793</v>
      </c>
      <c r="B303" s="53" t="s">
        <v>2794</v>
      </c>
      <c r="C303" s="54"/>
    </row>
    <row r="304" spans="1:3" ht="15.75">
      <c r="A304" s="9">
        <v>4121</v>
      </c>
      <c r="B304" s="53" t="s">
        <v>2795</v>
      </c>
      <c r="C304" s="54"/>
    </row>
    <row r="305" spans="1:3" ht="15.75">
      <c r="A305" s="9" t="s">
        <v>1814</v>
      </c>
      <c r="B305" s="53" t="s">
        <v>2796</v>
      </c>
      <c r="C305" s="54"/>
    </row>
    <row r="306" spans="1:3" ht="15.75">
      <c r="A306" s="9">
        <v>4123</v>
      </c>
      <c r="B306" s="53" t="s">
        <v>2830</v>
      </c>
      <c r="C306" s="54"/>
    </row>
    <row r="307" spans="1:3" ht="15.75">
      <c r="A307" s="9" t="s">
        <v>2831</v>
      </c>
      <c r="B307" s="53" t="s">
        <v>2832</v>
      </c>
      <c r="C307" s="54"/>
    </row>
    <row r="308" spans="1:3" ht="15.75">
      <c r="A308" s="9">
        <v>4129</v>
      </c>
      <c r="B308" s="53" t="s">
        <v>2833</v>
      </c>
      <c r="C308" s="54"/>
    </row>
    <row r="309" spans="1:3" ht="15.75">
      <c r="A309" s="9" t="s">
        <v>1823</v>
      </c>
      <c r="B309" s="53" t="s">
        <v>2834</v>
      </c>
      <c r="C309" s="54"/>
    </row>
    <row r="310" spans="1:3" ht="15.75">
      <c r="A310" s="9">
        <v>4132</v>
      </c>
      <c r="B310" s="53" t="s">
        <v>2835</v>
      </c>
      <c r="C310" s="54"/>
    </row>
    <row r="311" spans="1:3" ht="15.75">
      <c r="A311" s="9" t="s">
        <v>2836</v>
      </c>
      <c r="B311" s="53" t="s">
        <v>2837</v>
      </c>
      <c r="C311" s="54"/>
    </row>
    <row r="312" spans="1:3" ht="15.75">
      <c r="A312" s="9">
        <v>4134</v>
      </c>
      <c r="B312" s="53" t="s">
        <v>2838</v>
      </c>
      <c r="C312" s="54"/>
    </row>
    <row r="313" spans="1:3" ht="15.75">
      <c r="A313" s="9" t="s">
        <v>808</v>
      </c>
      <c r="B313" s="53" t="s">
        <v>2839</v>
      </c>
      <c r="C313" s="54"/>
    </row>
    <row r="314" spans="1:3" ht="15.75">
      <c r="A314" s="9">
        <v>4138</v>
      </c>
      <c r="B314" s="53" t="s">
        <v>2840</v>
      </c>
      <c r="C314" s="54"/>
    </row>
    <row r="315" spans="1:3" ht="15.75">
      <c r="A315" s="9" t="s">
        <v>2841</v>
      </c>
      <c r="B315" s="53" t="s">
        <v>2842</v>
      </c>
      <c r="C315" s="54"/>
    </row>
    <row r="316" spans="1:3" s="60" customFormat="1" ht="47.25">
      <c r="A316" s="57">
        <v>4142</v>
      </c>
      <c r="B316" s="58" t="s">
        <v>2843</v>
      </c>
      <c r="C316" s="59" t="s">
        <v>2844</v>
      </c>
    </row>
    <row r="317" spans="1:3" ht="15.75">
      <c r="A317" s="9" t="s">
        <v>2845</v>
      </c>
      <c r="B317" s="53" t="s">
        <v>2846</v>
      </c>
      <c r="C317" s="54"/>
    </row>
    <row r="318" spans="1:3" ht="31.5">
      <c r="A318" s="9">
        <v>4150</v>
      </c>
      <c r="B318" s="53" t="s">
        <v>2847</v>
      </c>
      <c r="C318" s="54"/>
    </row>
    <row r="319" spans="1:3" s="60" customFormat="1" ht="15.75">
      <c r="A319" s="57" t="s">
        <v>2848</v>
      </c>
      <c r="B319" s="58" t="s">
        <v>2849</v>
      </c>
      <c r="C319" s="59"/>
    </row>
    <row r="320" spans="1:3" s="60" customFormat="1" ht="15.75">
      <c r="A320" s="57">
        <v>4162</v>
      </c>
      <c r="B320" s="58" t="s">
        <v>2850</v>
      </c>
      <c r="C320" s="59"/>
    </row>
    <row r="321" spans="1:3" s="60" customFormat="1" ht="15.75">
      <c r="A321" s="57" t="s">
        <v>2851</v>
      </c>
      <c r="B321" s="58" t="s">
        <v>2852</v>
      </c>
      <c r="C321" s="59"/>
    </row>
    <row r="322" spans="1:3" s="60" customFormat="1" ht="15.75">
      <c r="A322" s="57">
        <v>4164</v>
      </c>
      <c r="B322" s="58" t="s">
        <v>2853</v>
      </c>
      <c r="C322" s="59"/>
    </row>
    <row r="323" spans="1:3" s="60" customFormat="1" ht="15.75">
      <c r="A323" s="57" t="s">
        <v>2854</v>
      </c>
      <c r="B323" s="58" t="s">
        <v>2855</v>
      </c>
      <c r="C323" s="59"/>
    </row>
    <row r="324" spans="1:3" s="60" customFormat="1" ht="15.75">
      <c r="A324" s="57">
        <v>4166</v>
      </c>
      <c r="B324" s="58" t="s">
        <v>2856</v>
      </c>
      <c r="C324" s="59"/>
    </row>
    <row r="325" spans="1:3" s="60" customFormat="1" ht="15.75">
      <c r="A325" s="57" t="s">
        <v>2857</v>
      </c>
      <c r="B325" s="58" t="s">
        <v>2858</v>
      </c>
      <c r="C325" s="59"/>
    </row>
    <row r="326" spans="1:3" s="60" customFormat="1" ht="15.75">
      <c r="A326" s="57">
        <v>4168</v>
      </c>
      <c r="B326" s="58" t="s">
        <v>2859</v>
      </c>
      <c r="C326" s="59"/>
    </row>
    <row r="327" spans="1:3" s="60" customFormat="1" ht="15.75">
      <c r="A327" s="57" t="s">
        <v>2860</v>
      </c>
      <c r="B327" s="58" t="s">
        <v>2861</v>
      </c>
      <c r="C327" s="59"/>
    </row>
    <row r="328" spans="1:3" s="60" customFormat="1" ht="31.5">
      <c r="A328" s="57">
        <v>4171</v>
      </c>
      <c r="B328" s="58" t="s">
        <v>2862</v>
      </c>
      <c r="C328" s="59" t="s">
        <v>2863</v>
      </c>
    </row>
    <row r="329" spans="1:3" s="60" customFormat="1" ht="47.25">
      <c r="A329" s="57" t="s">
        <v>2864</v>
      </c>
      <c r="B329" s="58" t="s">
        <v>2865</v>
      </c>
      <c r="C329" s="59" t="s">
        <v>2866</v>
      </c>
    </row>
    <row r="330" spans="1:3" s="60" customFormat="1" ht="31.5">
      <c r="A330" s="57">
        <v>4173</v>
      </c>
      <c r="B330" s="58" t="s">
        <v>2867</v>
      </c>
      <c r="C330" s="59" t="s">
        <v>2868</v>
      </c>
    </row>
    <row r="331" spans="1:3" s="60" customFormat="1" ht="63">
      <c r="A331" s="57" t="s">
        <v>2869</v>
      </c>
      <c r="B331" s="58" t="s">
        <v>2870</v>
      </c>
      <c r="C331" s="59" t="s">
        <v>1348</v>
      </c>
    </row>
    <row r="332" spans="1:3" s="60" customFormat="1" ht="63">
      <c r="A332" s="57">
        <v>4179</v>
      </c>
      <c r="B332" s="58" t="s">
        <v>1349</v>
      </c>
      <c r="C332" s="59" t="s">
        <v>1350</v>
      </c>
    </row>
    <row r="333" spans="1:3" ht="63">
      <c r="A333" s="9" t="s">
        <v>1351</v>
      </c>
      <c r="B333" s="53" t="s">
        <v>1352</v>
      </c>
      <c r="C333" s="59" t="s">
        <v>1353</v>
      </c>
    </row>
    <row r="334" spans="1:3" ht="15.75">
      <c r="A334" s="9">
        <v>4182</v>
      </c>
      <c r="B334" s="53" t="s">
        <v>1354</v>
      </c>
      <c r="C334" s="54"/>
    </row>
    <row r="335" spans="1:3" ht="15.75">
      <c r="A335" s="9" t="s">
        <v>1355</v>
      </c>
      <c r="B335" s="53" t="s">
        <v>1356</v>
      </c>
      <c r="C335" s="54"/>
    </row>
    <row r="336" spans="1:3" ht="31.5">
      <c r="A336" s="9">
        <v>4184</v>
      </c>
      <c r="B336" s="53" t="s">
        <v>1357</v>
      </c>
      <c r="C336" s="54"/>
    </row>
    <row r="337" spans="1:3" ht="15.75">
      <c r="A337" s="9" t="s">
        <v>1358</v>
      </c>
      <c r="B337" s="53" t="s">
        <v>1359</v>
      </c>
      <c r="C337" s="54"/>
    </row>
    <row r="338" spans="1:3" ht="15.75">
      <c r="A338" s="9">
        <v>4186</v>
      </c>
      <c r="B338" s="53" t="s">
        <v>1360</v>
      </c>
      <c r="C338" s="54"/>
    </row>
    <row r="339" spans="1:3" s="60" customFormat="1" ht="63">
      <c r="A339" s="57" t="s">
        <v>1361</v>
      </c>
      <c r="B339" s="58" t="s">
        <v>1362</v>
      </c>
      <c r="C339" s="59" t="s">
        <v>2896</v>
      </c>
    </row>
    <row r="340" spans="1:3" ht="15.75">
      <c r="A340" s="9">
        <v>4191</v>
      </c>
      <c r="B340" s="53" t="s">
        <v>2897</v>
      </c>
      <c r="C340" s="54"/>
    </row>
    <row r="341" spans="1:3" ht="15.75">
      <c r="A341" s="9" t="s">
        <v>2898</v>
      </c>
      <c r="B341" s="53" t="s">
        <v>2899</v>
      </c>
      <c r="C341" s="54"/>
    </row>
    <row r="342" spans="1:3" ht="31.5">
      <c r="A342" s="9">
        <v>4193</v>
      </c>
      <c r="B342" s="53" t="s">
        <v>2900</v>
      </c>
      <c r="C342" s="54"/>
    </row>
    <row r="343" spans="1:3" ht="63">
      <c r="A343" s="9" t="s">
        <v>2901</v>
      </c>
      <c r="B343" s="53" t="s">
        <v>2902</v>
      </c>
      <c r="C343" s="59" t="s">
        <v>2903</v>
      </c>
    </row>
    <row r="344" spans="1:3" s="60" customFormat="1" ht="47.25">
      <c r="A344" s="57">
        <v>4195</v>
      </c>
      <c r="B344" s="58" t="s">
        <v>2904</v>
      </c>
      <c r="C344" s="59" t="s">
        <v>2905</v>
      </c>
    </row>
    <row r="345" spans="1:3" ht="31.5">
      <c r="A345" s="9" t="s">
        <v>2906</v>
      </c>
      <c r="B345" s="53" t="s">
        <v>2907</v>
      </c>
      <c r="C345" s="54"/>
    </row>
    <row r="346" spans="1:3" s="60" customFormat="1" ht="15.75">
      <c r="A346" s="57" t="s">
        <v>2908</v>
      </c>
      <c r="B346" s="58" t="s">
        <v>2909</v>
      </c>
      <c r="C346" s="59"/>
    </row>
    <row r="347" spans="1:3" ht="15.75">
      <c r="A347" s="9">
        <v>4221</v>
      </c>
      <c r="B347" s="53" t="s">
        <v>2910</v>
      </c>
      <c r="C347" s="54"/>
    </row>
    <row r="348" spans="1:3" ht="15.75">
      <c r="A348" s="9" t="s">
        <v>2911</v>
      </c>
      <c r="B348" s="53" t="s">
        <v>2912</v>
      </c>
      <c r="C348" s="54"/>
    </row>
    <row r="349" spans="1:3" s="60" customFormat="1" ht="15.75">
      <c r="A349" s="57">
        <v>4223</v>
      </c>
      <c r="B349" s="58" t="s">
        <v>2913</v>
      </c>
      <c r="C349" s="59"/>
    </row>
    <row r="350" spans="1:3" s="60" customFormat="1" ht="31.5">
      <c r="A350" s="57" t="s">
        <v>2914</v>
      </c>
      <c r="B350" s="58" t="s">
        <v>2915</v>
      </c>
      <c r="C350" s="59"/>
    </row>
    <row r="351" spans="1:3" ht="15.75">
      <c r="A351" s="9">
        <v>4226</v>
      </c>
      <c r="B351" s="53" t="s">
        <v>2916</v>
      </c>
      <c r="C351" s="54"/>
    </row>
    <row r="352" spans="1:3" s="60" customFormat="1" ht="15.75">
      <c r="A352" s="57" t="s">
        <v>2917</v>
      </c>
      <c r="B352" s="58" t="s">
        <v>2918</v>
      </c>
      <c r="C352" s="59"/>
    </row>
    <row r="353" spans="1:3" ht="15.75">
      <c r="A353" s="9">
        <v>4229</v>
      </c>
      <c r="B353" s="53" t="s">
        <v>2919</v>
      </c>
      <c r="C353" s="54"/>
    </row>
    <row r="354" spans="1:3" ht="31.5">
      <c r="A354" s="9" t="s">
        <v>2920</v>
      </c>
      <c r="B354" s="53" t="s">
        <v>2921</v>
      </c>
      <c r="C354" s="54"/>
    </row>
    <row r="355" spans="1:3" ht="31.5">
      <c r="A355" s="9" t="s">
        <v>2922</v>
      </c>
      <c r="B355" s="53" t="s">
        <v>2923</v>
      </c>
      <c r="C355" s="54"/>
    </row>
    <row r="356" spans="1:3" ht="15.75">
      <c r="A356" s="9">
        <v>4250</v>
      </c>
      <c r="B356" s="53" t="s">
        <v>2924</v>
      </c>
      <c r="C356" s="54"/>
    </row>
    <row r="357" spans="1:3" ht="15.75">
      <c r="A357" s="9" t="s">
        <v>2925</v>
      </c>
      <c r="B357" s="53" t="s">
        <v>2926</v>
      </c>
      <c r="C357" s="54"/>
    </row>
    <row r="358" spans="1:3" s="60" customFormat="1" ht="15.75">
      <c r="A358" s="57">
        <v>4311</v>
      </c>
      <c r="B358" s="58" t="s">
        <v>2927</v>
      </c>
      <c r="C358" s="59"/>
    </row>
    <row r="359" spans="1:3" s="60" customFormat="1" ht="15.75">
      <c r="A359" s="57" t="s">
        <v>2928</v>
      </c>
      <c r="B359" s="58" t="s">
        <v>2929</v>
      </c>
      <c r="C359" s="59"/>
    </row>
    <row r="360" spans="1:3" ht="15.75">
      <c r="A360" s="9" t="s">
        <v>2930</v>
      </c>
      <c r="B360" s="53" t="s">
        <v>2931</v>
      </c>
      <c r="C360" s="54"/>
    </row>
    <row r="361" spans="1:3" ht="47.25">
      <c r="A361" s="57" t="s">
        <v>2932</v>
      </c>
      <c r="B361" s="71" t="s">
        <v>2933</v>
      </c>
      <c r="C361" s="59" t="s">
        <v>2934</v>
      </c>
    </row>
    <row r="362" spans="1:3" ht="15.75">
      <c r="A362" s="9" t="s">
        <v>2174</v>
      </c>
      <c r="B362" s="53" t="s">
        <v>2175</v>
      </c>
      <c r="C362" s="54"/>
    </row>
    <row r="363" spans="1:3" ht="47.25">
      <c r="A363" s="57" t="s">
        <v>2176</v>
      </c>
      <c r="B363" s="58" t="s">
        <v>2177</v>
      </c>
      <c r="C363" s="59" t="s">
        <v>2178</v>
      </c>
    </row>
    <row r="364" spans="1:3" ht="15.75">
      <c r="A364" s="9">
        <v>4333</v>
      </c>
      <c r="B364" s="53" t="s">
        <v>2179</v>
      </c>
      <c r="C364" s="54"/>
    </row>
    <row r="365" spans="1:3" ht="15.75">
      <c r="A365" s="9" t="s">
        <v>2180</v>
      </c>
      <c r="B365" s="53" t="s">
        <v>2181</v>
      </c>
      <c r="C365" s="54"/>
    </row>
    <row r="366" spans="1:3" ht="15.75">
      <c r="A366" s="9" t="s">
        <v>2182</v>
      </c>
      <c r="B366" s="53" t="s">
        <v>2183</v>
      </c>
      <c r="C366" s="54"/>
    </row>
    <row r="367" spans="1:3" ht="31.5">
      <c r="A367" s="9" t="s">
        <v>2184</v>
      </c>
      <c r="B367" s="53" t="s">
        <v>2185</v>
      </c>
      <c r="C367" s="54"/>
    </row>
    <row r="368" spans="1:3" ht="31.5">
      <c r="A368" s="9">
        <v>4342</v>
      </c>
      <c r="B368" s="53" t="s">
        <v>2186</v>
      </c>
      <c r="C368" s="54"/>
    </row>
    <row r="369" spans="1:3" ht="31.5">
      <c r="A369" s="9" t="s">
        <v>2187</v>
      </c>
      <c r="B369" s="53" t="s">
        <v>2188</v>
      </c>
      <c r="C369" s="54"/>
    </row>
    <row r="370" spans="1:3" s="60" customFormat="1" ht="31.5">
      <c r="A370" s="57">
        <v>4344</v>
      </c>
      <c r="B370" s="58" t="s">
        <v>2189</v>
      </c>
      <c r="C370" s="59" t="s">
        <v>2190</v>
      </c>
    </row>
    <row r="371" spans="1:3" s="60" customFormat="1" ht="15.75">
      <c r="A371" s="57" t="s">
        <v>2191</v>
      </c>
      <c r="B371" s="58" t="s">
        <v>2192</v>
      </c>
      <c r="C371" s="59"/>
    </row>
    <row r="372" spans="1:3" ht="31.5">
      <c r="A372" s="9" t="s">
        <v>2193</v>
      </c>
      <c r="B372" s="53" t="s">
        <v>2194</v>
      </c>
      <c r="C372" s="54"/>
    </row>
    <row r="373" spans="1:3" s="60" customFormat="1" ht="31.5">
      <c r="A373" s="57" t="s">
        <v>2195</v>
      </c>
      <c r="B373" s="58" t="s">
        <v>1082</v>
      </c>
      <c r="C373" s="59"/>
    </row>
    <row r="374" spans="1:3" s="60" customFormat="1" ht="15.75">
      <c r="A374" s="57">
        <v>4352</v>
      </c>
      <c r="B374" s="58" t="s">
        <v>1083</v>
      </c>
      <c r="C374" s="59"/>
    </row>
    <row r="375" spans="1:3" s="60" customFormat="1" ht="15.75">
      <c r="A375" s="57" t="s">
        <v>1084</v>
      </c>
      <c r="B375" s="58" t="s">
        <v>1085</v>
      </c>
      <c r="C375" s="59"/>
    </row>
    <row r="376" spans="1:3" s="60" customFormat="1" ht="15.75">
      <c r="A376" s="57">
        <v>4354</v>
      </c>
      <c r="B376" s="58" t="s">
        <v>1086</v>
      </c>
      <c r="C376" s="59"/>
    </row>
    <row r="377" spans="1:3" s="60" customFormat="1" ht="15.75">
      <c r="A377" s="57" t="s">
        <v>1087</v>
      </c>
      <c r="B377" s="58" t="s">
        <v>1088</v>
      </c>
      <c r="C377" s="59"/>
    </row>
    <row r="378" spans="1:3" s="60" customFormat="1" ht="15.75">
      <c r="A378" s="57">
        <v>4356</v>
      </c>
      <c r="B378" s="58" t="s">
        <v>1089</v>
      </c>
      <c r="C378" s="59"/>
    </row>
    <row r="379" spans="1:3" s="60" customFormat="1" ht="31.5">
      <c r="A379" s="57" t="s">
        <v>1090</v>
      </c>
      <c r="B379" s="58" t="s">
        <v>1091</v>
      </c>
      <c r="C379" s="59" t="s">
        <v>1092</v>
      </c>
    </row>
    <row r="380" spans="1:3" s="60" customFormat="1" ht="31.5">
      <c r="A380" s="57">
        <v>4358</v>
      </c>
      <c r="B380" s="58" t="s">
        <v>1093</v>
      </c>
      <c r="C380" s="59"/>
    </row>
    <row r="381" spans="1:3" s="60" customFormat="1" ht="15.75">
      <c r="A381" s="57" t="s">
        <v>1094</v>
      </c>
      <c r="B381" s="58" t="s">
        <v>1095</v>
      </c>
      <c r="C381" s="59" t="s">
        <v>1096</v>
      </c>
    </row>
    <row r="382" spans="1:3" ht="31.5">
      <c r="A382" s="57">
        <v>4361</v>
      </c>
      <c r="B382" s="58" t="s">
        <v>1097</v>
      </c>
      <c r="C382" s="54"/>
    </row>
    <row r="383" spans="1:3" ht="31.5">
      <c r="A383" s="9" t="s">
        <v>1098</v>
      </c>
      <c r="B383" s="53" t="s">
        <v>1099</v>
      </c>
      <c r="C383" s="54"/>
    </row>
    <row r="384" spans="1:3" ht="31.5">
      <c r="A384" s="9">
        <v>4363</v>
      </c>
      <c r="B384" s="53" t="s">
        <v>1100</v>
      </c>
      <c r="C384" s="54"/>
    </row>
    <row r="385" spans="1:3" ht="31.5">
      <c r="A385" s="9" t="s">
        <v>1101</v>
      </c>
      <c r="B385" s="53" t="s">
        <v>1102</v>
      </c>
      <c r="C385" s="54"/>
    </row>
    <row r="386" spans="1:3" s="60" customFormat="1" ht="31.5">
      <c r="A386" s="57">
        <v>4371</v>
      </c>
      <c r="B386" s="58" t="s">
        <v>1103</v>
      </c>
      <c r="C386" s="59"/>
    </row>
    <row r="387" spans="1:3" s="60" customFormat="1" ht="15.75">
      <c r="A387" s="57" t="s">
        <v>1104</v>
      </c>
      <c r="B387" s="58" t="s">
        <v>1105</v>
      </c>
      <c r="C387" s="59"/>
    </row>
    <row r="388" spans="1:3" s="60" customFormat="1" ht="15.75">
      <c r="A388" s="57">
        <v>4373</v>
      </c>
      <c r="B388" s="58" t="s">
        <v>1106</v>
      </c>
      <c r="C388" s="59"/>
    </row>
    <row r="389" spans="1:3" s="60" customFormat="1" ht="31.5">
      <c r="A389" s="57" t="s">
        <v>1107</v>
      </c>
      <c r="B389" s="58" t="s">
        <v>2196</v>
      </c>
      <c r="C389" s="59"/>
    </row>
    <row r="390" spans="1:3" s="60" customFormat="1" ht="15.75">
      <c r="A390" s="57">
        <v>4375</v>
      </c>
      <c r="B390" s="58" t="s">
        <v>2197</v>
      </c>
      <c r="C390" s="59"/>
    </row>
    <row r="391" spans="1:3" s="60" customFormat="1" ht="31.5">
      <c r="A391" s="57" t="s">
        <v>2198</v>
      </c>
      <c r="B391" s="58" t="s">
        <v>2199</v>
      </c>
      <c r="C391" s="59"/>
    </row>
    <row r="392" spans="1:3" s="60" customFormat="1" ht="15.75">
      <c r="A392" s="57">
        <v>4377</v>
      </c>
      <c r="B392" s="58" t="s">
        <v>2200</v>
      </c>
      <c r="C392" s="59"/>
    </row>
    <row r="393" spans="1:3" s="60" customFormat="1" ht="15.75">
      <c r="A393" s="57" t="s">
        <v>2201</v>
      </c>
      <c r="B393" s="58" t="s">
        <v>2202</v>
      </c>
      <c r="C393" s="59"/>
    </row>
    <row r="394" spans="1:3" s="60" customFormat="1" ht="47.25">
      <c r="A394" s="57">
        <v>4379</v>
      </c>
      <c r="B394" s="58" t="s">
        <v>2203</v>
      </c>
      <c r="C394" s="59" t="s">
        <v>2204</v>
      </c>
    </row>
    <row r="395" spans="1:3" ht="31.5">
      <c r="A395" s="9" t="s">
        <v>2205</v>
      </c>
      <c r="B395" s="53" t="s">
        <v>2206</v>
      </c>
      <c r="C395" s="54"/>
    </row>
    <row r="396" spans="1:3" ht="31.5">
      <c r="A396" s="9">
        <v>4391</v>
      </c>
      <c r="B396" s="53" t="s">
        <v>2207</v>
      </c>
      <c r="C396" s="54"/>
    </row>
    <row r="397" spans="1:3" ht="31.5">
      <c r="A397" s="9" t="s">
        <v>2208</v>
      </c>
      <c r="B397" s="53" t="s">
        <v>2209</v>
      </c>
      <c r="C397" s="54"/>
    </row>
    <row r="398" spans="1:3" ht="63">
      <c r="A398" s="9">
        <v>5111</v>
      </c>
      <c r="B398" s="53" t="s">
        <v>2210</v>
      </c>
      <c r="C398" s="59" t="s">
        <v>2211</v>
      </c>
    </row>
    <row r="399" spans="1:3" ht="47.25">
      <c r="A399" s="9" t="s">
        <v>2212</v>
      </c>
      <c r="B399" s="53" t="s">
        <v>2213</v>
      </c>
      <c r="C399" s="59" t="s">
        <v>2625</v>
      </c>
    </row>
    <row r="400" spans="1:3" ht="15.75">
      <c r="A400" s="57">
        <v>5113</v>
      </c>
      <c r="B400" s="65" t="s">
        <v>2626</v>
      </c>
      <c r="C400" s="59" t="s">
        <v>2627</v>
      </c>
    </row>
    <row r="401" spans="1:3" ht="33.75" customHeight="1">
      <c r="A401" s="9" t="s">
        <v>2628</v>
      </c>
      <c r="B401" s="53" t="s">
        <v>2629</v>
      </c>
      <c r="C401" s="59" t="s">
        <v>2630</v>
      </c>
    </row>
    <row r="402" spans="1:3" ht="31.5">
      <c r="A402" s="9">
        <v>5161</v>
      </c>
      <c r="B402" s="53" t="s">
        <v>2631</v>
      </c>
      <c r="C402" s="54"/>
    </row>
    <row r="403" spans="1:3" s="60" customFormat="1" ht="63">
      <c r="A403" s="57" t="s">
        <v>2465</v>
      </c>
      <c r="B403" s="58" t="s">
        <v>2632</v>
      </c>
      <c r="C403" s="59" t="s">
        <v>2633</v>
      </c>
    </row>
    <row r="404" spans="1:3" ht="47.25">
      <c r="A404" s="9">
        <v>5169</v>
      </c>
      <c r="B404" s="53" t="s">
        <v>2634</v>
      </c>
      <c r="C404" s="59" t="s">
        <v>2635</v>
      </c>
    </row>
    <row r="405" spans="1:3" ht="15.75">
      <c r="A405" s="9" t="s">
        <v>2484</v>
      </c>
      <c r="B405" s="53" t="s">
        <v>2636</v>
      </c>
      <c r="C405" s="54"/>
    </row>
    <row r="406" spans="1:3" ht="15.75">
      <c r="A406" s="9">
        <v>5172</v>
      </c>
      <c r="B406" s="53" t="s">
        <v>2637</v>
      </c>
      <c r="C406" s="54"/>
    </row>
    <row r="407" spans="1:3" ht="31.5">
      <c r="A407" s="9" t="s">
        <v>1464</v>
      </c>
      <c r="B407" s="53" t="s">
        <v>2638</v>
      </c>
      <c r="C407" s="54"/>
    </row>
    <row r="408" spans="1:3" ht="15.75">
      <c r="A408" s="9">
        <v>5180</v>
      </c>
      <c r="B408" s="53" t="s">
        <v>2639</v>
      </c>
      <c r="C408" s="54"/>
    </row>
    <row r="409" spans="1:3" ht="15.75">
      <c r="A409" s="9" t="s">
        <v>1472</v>
      </c>
      <c r="B409" s="53" t="s">
        <v>2640</v>
      </c>
      <c r="C409" s="54"/>
    </row>
    <row r="410" spans="1:3" s="60" customFormat="1" ht="47.25">
      <c r="A410" s="57">
        <v>5192</v>
      </c>
      <c r="B410" s="58" t="s">
        <v>2641</v>
      </c>
      <c r="C410" s="59" t="s">
        <v>2642</v>
      </c>
    </row>
    <row r="411" spans="1:3" ht="15.75">
      <c r="A411" s="9" t="s">
        <v>1109</v>
      </c>
      <c r="B411" s="53" t="s">
        <v>2643</v>
      </c>
      <c r="C411" s="54"/>
    </row>
    <row r="412" spans="1:3" ht="15.75">
      <c r="A412" s="9">
        <v>5211</v>
      </c>
      <c r="B412" s="53" t="s">
        <v>2644</v>
      </c>
      <c r="C412" s="54"/>
    </row>
    <row r="413" spans="1:3" ht="15.75">
      <c r="A413" s="9" t="s">
        <v>1115</v>
      </c>
      <c r="B413" s="53" t="s">
        <v>2645</v>
      </c>
      <c r="C413" s="54"/>
    </row>
    <row r="414" spans="1:3" ht="15.75">
      <c r="A414" s="9">
        <v>5219</v>
      </c>
      <c r="B414" s="53" t="s">
        <v>2646</v>
      </c>
      <c r="C414" s="54"/>
    </row>
    <row r="415" spans="1:3" ht="15.75">
      <c r="A415" s="9" t="s">
        <v>2647</v>
      </c>
      <c r="B415" s="53" t="s">
        <v>2648</v>
      </c>
      <c r="C415" s="54"/>
    </row>
    <row r="416" spans="1:3" ht="31.5">
      <c r="A416" s="9">
        <v>5261</v>
      </c>
      <c r="B416" s="53" t="s">
        <v>2649</v>
      </c>
      <c r="C416" s="54"/>
    </row>
    <row r="417" spans="1:3" ht="31.5">
      <c r="A417" s="9" t="s">
        <v>2650</v>
      </c>
      <c r="B417" s="53" t="s">
        <v>2236</v>
      </c>
      <c r="C417" s="54"/>
    </row>
    <row r="418" spans="1:3" ht="31.5">
      <c r="A418" s="9">
        <v>5269</v>
      </c>
      <c r="B418" s="53" t="s">
        <v>2237</v>
      </c>
      <c r="C418" s="54"/>
    </row>
    <row r="419" spans="1:3" ht="31.5">
      <c r="A419" s="9" t="s">
        <v>2238</v>
      </c>
      <c r="B419" s="53" t="s">
        <v>2239</v>
      </c>
      <c r="C419" s="54"/>
    </row>
    <row r="420" spans="1:3" ht="47.25">
      <c r="A420" s="9">
        <v>5272</v>
      </c>
      <c r="B420" s="53" t="s">
        <v>2240</v>
      </c>
      <c r="C420" s="54"/>
    </row>
    <row r="421" spans="1:3" ht="15.75">
      <c r="A421" s="9" t="s">
        <v>2241</v>
      </c>
      <c r="B421" s="53" t="s">
        <v>1139</v>
      </c>
      <c r="C421" s="54"/>
    </row>
    <row r="422" spans="1:3" ht="15.75">
      <c r="A422" s="9">
        <v>5274</v>
      </c>
      <c r="B422" s="53" t="s">
        <v>1140</v>
      </c>
      <c r="C422" s="54"/>
    </row>
    <row r="423" spans="1:3" ht="15.75">
      <c r="A423" s="9" t="s">
        <v>1141</v>
      </c>
      <c r="B423" s="53" t="s">
        <v>2321</v>
      </c>
      <c r="C423" s="54"/>
    </row>
    <row r="424" spans="1:3" ht="15.75">
      <c r="A424" s="9">
        <v>5281</v>
      </c>
      <c r="B424" s="53" t="s">
        <v>2322</v>
      </c>
      <c r="C424" s="54"/>
    </row>
    <row r="425" spans="1:3" ht="15.75">
      <c r="A425" s="9" t="s">
        <v>2323</v>
      </c>
      <c r="B425" s="53" t="s">
        <v>2324</v>
      </c>
      <c r="C425" s="54"/>
    </row>
    <row r="426" spans="1:3" ht="15.75">
      <c r="A426" s="9" t="s">
        <v>2325</v>
      </c>
      <c r="B426" s="53" t="s">
        <v>2326</v>
      </c>
      <c r="C426" s="54"/>
    </row>
    <row r="427" spans="1:3" ht="31.5">
      <c r="A427" s="9" t="s">
        <v>2327</v>
      </c>
      <c r="B427" s="53" t="s">
        <v>2328</v>
      </c>
      <c r="C427" s="54"/>
    </row>
    <row r="428" spans="1:3" ht="31.5">
      <c r="A428" s="9" t="s">
        <v>2329</v>
      </c>
      <c r="B428" s="53" t="s">
        <v>2330</v>
      </c>
      <c r="C428" s="54"/>
    </row>
    <row r="429" spans="1:3" ht="15.75">
      <c r="A429" s="9">
        <v>5311</v>
      </c>
      <c r="B429" s="53" t="s">
        <v>2331</v>
      </c>
      <c r="C429" s="54"/>
    </row>
    <row r="430" spans="1:3" ht="31.5">
      <c r="A430" s="9" t="s">
        <v>2332</v>
      </c>
      <c r="B430" s="53" t="s">
        <v>2333</v>
      </c>
      <c r="C430" s="54"/>
    </row>
    <row r="431" spans="1:3" s="60" customFormat="1" ht="15.75">
      <c r="A431" s="57">
        <v>5317</v>
      </c>
      <c r="B431" s="58" t="s">
        <v>2334</v>
      </c>
      <c r="C431" s="59"/>
    </row>
    <row r="432" spans="1:3" ht="15.75">
      <c r="A432" s="9" t="s">
        <v>2335</v>
      </c>
      <c r="B432" s="53" t="s">
        <v>2336</v>
      </c>
      <c r="C432" s="54"/>
    </row>
    <row r="433" spans="1:3" ht="15.75">
      <c r="A433" s="9">
        <v>5380</v>
      </c>
      <c r="B433" s="53" t="s">
        <v>2337</v>
      </c>
      <c r="C433" s="54"/>
    </row>
    <row r="434" spans="1:3" ht="31.5">
      <c r="A434" s="9" t="s">
        <v>2338</v>
      </c>
      <c r="B434" s="53" t="s">
        <v>2339</v>
      </c>
      <c r="C434" s="54"/>
    </row>
    <row r="435" spans="1:3" ht="15.75">
      <c r="A435" s="9">
        <v>5399</v>
      </c>
      <c r="B435" s="53" t="s">
        <v>2340</v>
      </c>
      <c r="C435" s="54"/>
    </row>
    <row r="436" spans="1:3" ht="15.75">
      <c r="A436" s="9" t="s">
        <v>1643</v>
      </c>
      <c r="B436" s="53" t="s">
        <v>2341</v>
      </c>
      <c r="C436" s="54"/>
    </row>
    <row r="437" spans="1:3" ht="15.75">
      <c r="A437" s="9">
        <v>5420</v>
      </c>
      <c r="B437" s="53" t="s">
        <v>2342</v>
      </c>
      <c r="C437" s="54"/>
    </row>
    <row r="438" spans="1:3" ht="15.75">
      <c r="A438" s="9" t="s">
        <v>2343</v>
      </c>
      <c r="B438" s="53" t="s">
        <v>2344</v>
      </c>
      <c r="C438" s="54"/>
    </row>
    <row r="439" spans="1:3" ht="31.5">
      <c r="A439" s="9">
        <v>5441</v>
      </c>
      <c r="B439" s="53" t="s">
        <v>1766</v>
      </c>
      <c r="C439" s="54"/>
    </row>
    <row r="440" spans="1:3" ht="15.75">
      <c r="A440" s="9" t="s">
        <v>1767</v>
      </c>
      <c r="B440" s="53" t="s">
        <v>1768</v>
      </c>
      <c r="C440" s="54"/>
    </row>
    <row r="441" spans="1:3" ht="15.75">
      <c r="A441" s="9">
        <v>5449</v>
      </c>
      <c r="B441" s="53" t="s">
        <v>1769</v>
      </c>
      <c r="C441" s="54"/>
    </row>
    <row r="442" spans="1:3" ht="15.75">
      <c r="A442" s="9" t="s">
        <v>1770</v>
      </c>
      <c r="B442" s="53" t="s">
        <v>1771</v>
      </c>
      <c r="C442" s="54"/>
    </row>
    <row r="443" spans="1:3" ht="31.5">
      <c r="A443" s="9">
        <v>5461</v>
      </c>
      <c r="B443" s="53" t="s">
        <v>1772</v>
      </c>
      <c r="C443" s="54"/>
    </row>
    <row r="444" spans="1:3" ht="31.5">
      <c r="A444" s="9" t="s">
        <v>1773</v>
      </c>
      <c r="B444" s="53" t="s">
        <v>1774</v>
      </c>
      <c r="C444" s="54"/>
    </row>
    <row r="445" spans="1:3" ht="15.75">
      <c r="A445" s="9">
        <v>5469</v>
      </c>
      <c r="B445" s="53" t="s">
        <v>1775</v>
      </c>
      <c r="C445" s="54"/>
    </row>
    <row r="446" spans="1:3" ht="15.75">
      <c r="A446" s="9" t="s">
        <v>1776</v>
      </c>
      <c r="B446" s="53" t="s">
        <v>1777</v>
      </c>
      <c r="C446" s="54"/>
    </row>
    <row r="447" spans="1:3" ht="15.75">
      <c r="A447" s="9" t="s">
        <v>1778</v>
      </c>
      <c r="B447" s="53" t="s">
        <v>1779</v>
      </c>
      <c r="C447" s="54"/>
    </row>
    <row r="448" spans="1:3" ht="15.75">
      <c r="A448" s="9" t="s">
        <v>1674</v>
      </c>
      <c r="B448" s="53" t="s">
        <v>1780</v>
      </c>
      <c r="C448" s="54"/>
    </row>
    <row r="449" spans="1:3" ht="15.75">
      <c r="A449" s="9" t="s">
        <v>658</v>
      </c>
      <c r="B449" s="53" t="s">
        <v>1781</v>
      </c>
      <c r="C449" s="54"/>
    </row>
    <row r="450" spans="1:3" ht="15.75">
      <c r="A450" s="9" t="s">
        <v>2887</v>
      </c>
      <c r="B450" s="53" t="s">
        <v>1782</v>
      </c>
      <c r="C450" s="54"/>
    </row>
    <row r="451" spans="1:3" ht="15.75">
      <c r="A451" s="9" t="s">
        <v>1783</v>
      </c>
      <c r="B451" s="53" t="s">
        <v>1784</v>
      </c>
      <c r="C451" s="54"/>
    </row>
    <row r="452" spans="1:3" ht="15.75">
      <c r="A452" s="9">
        <v>5517</v>
      </c>
      <c r="B452" s="53" t="s">
        <v>1785</v>
      </c>
      <c r="C452" s="54"/>
    </row>
    <row r="453" spans="1:3" ht="15.75">
      <c r="A453" s="9" t="s">
        <v>1786</v>
      </c>
      <c r="B453" s="53" t="s">
        <v>1787</v>
      </c>
      <c r="C453" s="54"/>
    </row>
    <row r="454" spans="1:3" ht="31.5">
      <c r="A454" s="9" t="s">
        <v>1788</v>
      </c>
      <c r="B454" s="53" t="s">
        <v>1789</v>
      </c>
      <c r="C454" s="54"/>
    </row>
    <row r="455" spans="1:3" ht="15.75">
      <c r="A455" s="9" t="s">
        <v>1790</v>
      </c>
      <c r="B455" s="53" t="s">
        <v>1791</v>
      </c>
      <c r="C455" s="54"/>
    </row>
    <row r="456" spans="1:3" ht="31.5">
      <c r="A456" s="9">
        <v>5529</v>
      </c>
      <c r="B456" s="53" t="s">
        <v>1792</v>
      </c>
      <c r="C456" s="54"/>
    </row>
    <row r="457" spans="1:3" ht="31.5">
      <c r="A457" s="9" t="s">
        <v>1793</v>
      </c>
      <c r="B457" s="53" t="s">
        <v>1151</v>
      </c>
      <c r="C457" s="54"/>
    </row>
    <row r="458" spans="1:3" ht="31.5">
      <c r="A458" s="9">
        <v>5562</v>
      </c>
      <c r="B458" s="53" t="s">
        <v>1152</v>
      </c>
      <c r="C458" s="54"/>
    </row>
    <row r="459" spans="1:3" ht="31.5">
      <c r="A459" s="9" t="s">
        <v>1153</v>
      </c>
      <c r="B459" s="53" t="s">
        <v>1154</v>
      </c>
      <c r="C459" s="54"/>
    </row>
    <row r="460" spans="1:3" ht="31.5">
      <c r="A460" s="9" t="s">
        <v>1155</v>
      </c>
      <c r="B460" s="53" t="s">
        <v>1156</v>
      </c>
      <c r="C460" s="54"/>
    </row>
    <row r="461" spans="1:3" ht="31.5">
      <c r="A461" s="9" t="s">
        <v>1157</v>
      </c>
      <c r="B461" s="53" t="s">
        <v>1158</v>
      </c>
      <c r="C461" s="54"/>
    </row>
    <row r="462" spans="1:3" ht="31.5">
      <c r="A462" s="9" t="s">
        <v>1159</v>
      </c>
      <c r="B462" s="53" t="s">
        <v>2328</v>
      </c>
      <c r="C462" s="54"/>
    </row>
    <row r="463" spans="1:3" ht="31.5">
      <c r="A463" s="9" t="s">
        <v>1160</v>
      </c>
      <c r="B463" s="53" t="s">
        <v>1161</v>
      </c>
      <c r="C463" s="54"/>
    </row>
    <row r="464" spans="1:3" ht="15.75">
      <c r="A464" s="9" t="s">
        <v>1698</v>
      </c>
      <c r="B464" s="53" t="s">
        <v>1162</v>
      </c>
      <c r="C464" s="54"/>
    </row>
    <row r="465" spans="1:3" ht="15.75">
      <c r="A465" s="9" t="s">
        <v>1163</v>
      </c>
      <c r="B465" s="53" t="s">
        <v>1164</v>
      </c>
      <c r="C465" s="54"/>
    </row>
    <row r="466" spans="1:3" ht="15.75">
      <c r="A466" s="9" t="s">
        <v>1165</v>
      </c>
      <c r="B466" s="53" t="s">
        <v>1166</v>
      </c>
      <c r="C466" s="54"/>
    </row>
    <row r="467" spans="1:3" ht="15.75">
      <c r="A467" s="9">
        <v>6114</v>
      </c>
      <c r="B467" s="53" t="s">
        <v>1167</v>
      </c>
      <c r="C467" s="54"/>
    </row>
    <row r="468" spans="1:3" ht="31.5">
      <c r="A468" s="9" t="s">
        <v>1168</v>
      </c>
      <c r="B468" s="53" t="s">
        <v>1169</v>
      </c>
      <c r="C468" s="54"/>
    </row>
    <row r="469" spans="1:3" ht="15.75">
      <c r="A469" s="9">
        <v>6116</v>
      </c>
      <c r="B469" s="53" t="s">
        <v>1170</v>
      </c>
      <c r="C469" s="54"/>
    </row>
    <row r="470" spans="1:3" ht="15.75">
      <c r="A470" s="9" t="s">
        <v>1171</v>
      </c>
      <c r="B470" s="53" t="s">
        <v>1172</v>
      </c>
      <c r="C470" s="54"/>
    </row>
    <row r="471" spans="1:3" ht="15.75">
      <c r="A471" s="9" t="s">
        <v>1173</v>
      </c>
      <c r="B471" s="53" t="s">
        <v>1174</v>
      </c>
      <c r="C471" s="54"/>
    </row>
    <row r="472" spans="1:3" ht="15.75">
      <c r="A472" s="9" t="s">
        <v>2620</v>
      </c>
      <c r="B472" s="53" t="s">
        <v>1175</v>
      </c>
      <c r="C472" s="54"/>
    </row>
    <row r="473" spans="1:3" s="60" customFormat="1" ht="31.5">
      <c r="A473" s="57">
        <v>6141</v>
      </c>
      <c r="B473" s="58" t="s">
        <v>1176</v>
      </c>
      <c r="C473" s="59" t="s">
        <v>1177</v>
      </c>
    </row>
    <row r="474" spans="1:3" ht="15.75">
      <c r="A474" s="9" t="s">
        <v>1178</v>
      </c>
      <c r="B474" s="53" t="s">
        <v>1179</v>
      </c>
      <c r="C474" s="54"/>
    </row>
    <row r="475" spans="1:3" ht="15.75">
      <c r="A475" s="9">
        <v>6143</v>
      </c>
      <c r="B475" s="53" t="s">
        <v>1180</v>
      </c>
      <c r="C475" s="54"/>
    </row>
    <row r="476" spans="1:3" s="60" customFormat="1" ht="63">
      <c r="A476" s="57" t="s">
        <v>1181</v>
      </c>
      <c r="B476" s="58" t="s">
        <v>1182</v>
      </c>
      <c r="C476" s="59" t="s">
        <v>1183</v>
      </c>
    </row>
    <row r="477" spans="1:3" s="60" customFormat="1" ht="15.75">
      <c r="A477" s="57" t="s">
        <v>1184</v>
      </c>
      <c r="B477" s="58" t="s">
        <v>1185</v>
      </c>
      <c r="C477" s="59" t="s">
        <v>1186</v>
      </c>
    </row>
    <row r="478" spans="1:3" s="60" customFormat="1" ht="47.25">
      <c r="A478" s="57" t="s">
        <v>1187</v>
      </c>
      <c r="B478" s="58" t="s">
        <v>1188</v>
      </c>
      <c r="C478" s="59" t="s">
        <v>1123</v>
      </c>
    </row>
    <row r="479" spans="1:3" s="60" customFormat="1" ht="15.75">
      <c r="A479" s="57" t="s">
        <v>1124</v>
      </c>
      <c r="B479" s="58" t="s">
        <v>1125</v>
      </c>
      <c r="C479" s="59" t="s">
        <v>1126</v>
      </c>
    </row>
    <row r="480" spans="1:3" ht="15.75">
      <c r="A480" s="9" t="s">
        <v>1127</v>
      </c>
      <c r="B480" s="53" t="s">
        <v>1128</v>
      </c>
      <c r="C480" s="54"/>
    </row>
    <row r="481" spans="1:3" ht="31.5">
      <c r="A481" s="9" t="s">
        <v>1129</v>
      </c>
      <c r="B481" s="53" t="s">
        <v>1130</v>
      </c>
      <c r="C481" s="54"/>
    </row>
    <row r="482" spans="1:3" ht="15.75">
      <c r="A482" s="9" t="s">
        <v>1131</v>
      </c>
      <c r="B482" s="53" t="s">
        <v>1132</v>
      </c>
      <c r="C482" s="54"/>
    </row>
    <row r="483" spans="1:3" ht="15.75">
      <c r="A483" s="9">
        <v>6153</v>
      </c>
      <c r="B483" s="53" t="s">
        <v>1133</v>
      </c>
      <c r="C483" s="54"/>
    </row>
    <row r="484" spans="1:3" ht="15.75">
      <c r="A484" s="9" t="s">
        <v>1134</v>
      </c>
      <c r="B484" s="53" t="s">
        <v>1135</v>
      </c>
      <c r="C484" s="54"/>
    </row>
    <row r="485" spans="1:3" s="60" customFormat="1" ht="47.25">
      <c r="A485" s="57">
        <v>6171</v>
      </c>
      <c r="B485" s="58" t="s">
        <v>1136</v>
      </c>
      <c r="C485" s="59" t="s">
        <v>1137</v>
      </c>
    </row>
    <row r="486" spans="1:3" s="60" customFormat="1" ht="47.25">
      <c r="A486" s="57" t="s">
        <v>750</v>
      </c>
      <c r="B486" s="58" t="s">
        <v>1138</v>
      </c>
      <c r="C486" s="59" t="s">
        <v>1210</v>
      </c>
    </row>
    <row r="487" spans="1:3" ht="15.75">
      <c r="A487" s="9">
        <v>6173</v>
      </c>
      <c r="B487" s="53" t="s">
        <v>1211</v>
      </c>
      <c r="C487" s="54"/>
    </row>
    <row r="488" spans="1:3" s="60" customFormat="1" ht="31.5">
      <c r="A488" s="57" t="s">
        <v>1212</v>
      </c>
      <c r="B488" s="58" t="s">
        <v>1213</v>
      </c>
      <c r="C488" s="59" t="s">
        <v>1214</v>
      </c>
    </row>
    <row r="489" spans="1:3" ht="15.75">
      <c r="A489" s="9" t="s">
        <v>1215</v>
      </c>
      <c r="B489" s="53" t="s">
        <v>1216</v>
      </c>
      <c r="C489" s="54"/>
    </row>
    <row r="490" spans="1:3" ht="15.75">
      <c r="A490" s="9" t="s">
        <v>1217</v>
      </c>
      <c r="B490" s="53" t="s">
        <v>1218</v>
      </c>
      <c r="C490" s="54"/>
    </row>
    <row r="491" spans="1:3" ht="15.75">
      <c r="A491" s="9" t="s">
        <v>1219</v>
      </c>
      <c r="B491" s="53" t="s">
        <v>1220</v>
      </c>
      <c r="C491" s="54"/>
    </row>
    <row r="492" spans="1:3" ht="15.75">
      <c r="A492" s="9" t="s">
        <v>1221</v>
      </c>
      <c r="B492" s="53" t="s">
        <v>1222</v>
      </c>
      <c r="C492" s="54"/>
    </row>
    <row r="493" spans="1:3" s="60" customFormat="1" ht="63">
      <c r="A493" s="57" t="s">
        <v>1223</v>
      </c>
      <c r="B493" s="58" t="s">
        <v>1224</v>
      </c>
      <c r="C493" s="59" t="s">
        <v>1225</v>
      </c>
    </row>
    <row r="494" spans="1:3" ht="15.75">
      <c r="A494" s="9" t="s">
        <v>1226</v>
      </c>
      <c r="B494" s="53" t="s">
        <v>1227</v>
      </c>
      <c r="C494" s="54"/>
    </row>
    <row r="495" spans="1:3" s="60" customFormat="1" ht="63">
      <c r="A495" s="57" t="s">
        <v>1228</v>
      </c>
      <c r="B495" s="58" t="s">
        <v>1229</v>
      </c>
      <c r="C495" s="59" t="s">
        <v>1236</v>
      </c>
    </row>
    <row r="496" spans="1:3" s="60" customFormat="1" ht="31.5">
      <c r="A496" s="57" t="s">
        <v>1237</v>
      </c>
      <c r="B496" s="58" t="s">
        <v>1238</v>
      </c>
      <c r="C496" s="59"/>
    </row>
    <row r="497" spans="1:3" s="60" customFormat="1" ht="31.5">
      <c r="A497" s="57">
        <v>6229</v>
      </c>
      <c r="B497" s="58" t="s">
        <v>1239</v>
      </c>
      <c r="C497" s="59" t="s">
        <v>1240</v>
      </c>
    </row>
    <row r="498" spans="1:3" ht="31.5">
      <c r="A498" s="9" t="s">
        <v>751</v>
      </c>
      <c r="B498" s="53" t="s">
        <v>752</v>
      </c>
      <c r="C498" s="59" t="s">
        <v>2424</v>
      </c>
    </row>
    <row r="499" spans="1:3" ht="15.75">
      <c r="A499" s="9" t="s">
        <v>2425</v>
      </c>
      <c r="B499" s="53" t="s">
        <v>2426</v>
      </c>
      <c r="C499" s="54"/>
    </row>
    <row r="500" spans="1:3" ht="31.5">
      <c r="A500" s="9" t="s">
        <v>2427</v>
      </c>
      <c r="B500" s="53" t="s">
        <v>2428</v>
      </c>
      <c r="C500" s="54"/>
    </row>
    <row r="501" spans="1:3" ht="15.75">
      <c r="A501" s="9" t="s">
        <v>2429</v>
      </c>
      <c r="B501" s="53" t="s">
        <v>2430</v>
      </c>
      <c r="C501" s="54"/>
    </row>
    <row r="502" spans="1:3" ht="15.75">
      <c r="A502" s="9" t="s">
        <v>2431</v>
      </c>
      <c r="B502" s="53" t="s">
        <v>2432</v>
      </c>
      <c r="C502" s="54"/>
    </row>
    <row r="503" spans="1:3" ht="15.75">
      <c r="A503" s="9">
        <v>6401</v>
      </c>
      <c r="B503" s="53" t="s">
        <v>2433</v>
      </c>
      <c r="C503" s="54"/>
    </row>
    <row r="504" spans="1:3" ht="15.75">
      <c r="A504" s="9" t="s">
        <v>2434</v>
      </c>
      <c r="B504" s="53" t="s">
        <v>2435</v>
      </c>
      <c r="C504" s="54"/>
    </row>
    <row r="505" spans="1:3" ht="15.75">
      <c r="A505" s="9" t="s">
        <v>2436</v>
      </c>
      <c r="B505" s="53" t="s">
        <v>2437</v>
      </c>
      <c r="C505" s="54"/>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89"/>
  <sheetViews>
    <sheetView showGridLines="0" zoomScale="90" zoomScaleNormal="90" zoomScaleSheetLayoutView="100" workbookViewId="0" topLeftCell="A1">
      <pane ySplit="1" topLeftCell="BM107" activePane="bottomLeft" state="frozen"/>
      <selection pane="topLeft" activeCell="C123" sqref="C123"/>
      <selection pane="bottomLeft" activeCell="B112" sqref="B112"/>
    </sheetView>
  </sheetViews>
  <sheetFormatPr defaultColWidth="9.00390625" defaultRowHeight="12.75"/>
  <cols>
    <col min="1" max="1" width="10.00390625" style="50" customWidth="1"/>
    <col min="2" max="2" width="30.875" style="51" customWidth="1"/>
    <col min="3" max="3" width="90.25390625" style="52" customWidth="1"/>
    <col min="4" max="16384" width="10.25390625" style="12" customWidth="1"/>
  </cols>
  <sheetData>
    <row r="1" spans="1:3" ht="47.25">
      <c r="A1" s="9" t="s">
        <v>696</v>
      </c>
      <c r="B1" s="10" t="s">
        <v>697</v>
      </c>
      <c r="C1" s="362" t="s">
        <v>698</v>
      </c>
    </row>
    <row r="2" spans="1:3" ht="31.5">
      <c r="A2" s="9" t="s">
        <v>699</v>
      </c>
      <c r="B2" s="10" t="s">
        <v>700</v>
      </c>
      <c r="C2" s="363"/>
    </row>
    <row r="3" spans="1:3" ht="31.5">
      <c r="A3" s="9" t="s">
        <v>701</v>
      </c>
      <c r="B3" s="10" t="s">
        <v>702</v>
      </c>
      <c r="C3" s="363"/>
    </row>
    <row r="4" spans="1:3" ht="31.5">
      <c r="A4" s="9" t="s">
        <v>2247</v>
      </c>
      <c r="B4" s="10" t="s">
        <v>2248</v>
      </c>
      <c r="C4" s="363"/>
    </row>
    <row r="5" spans="1:3" ht="15.75">
      <c r="A5" s="9" t="s">
        <v>703</v>
      </c>
      <c r="B5" s="10" t="s">
        <v>704</v>
      </c>
      <c r="C5" s="363"/>
    </row>
    <row r="6" spans="1:3" ht="31.5">
      <c r="A6" s="9" t="s">
        <v>2249</v>
      </c>
      <c r="B6" s="10" t="s">
        <v>2250</v>
      </c>
      <c r="C6" s="363"/>
    </row>
    <row r="7" spans="1:3" ht="31.5">
      <c r="A7" s="9" t="s">
        <v>705</v>
      </c>
      <c r="B7" s="10" t="s">
        <v>706</v>
      </c>
      <c r="C7" s="364"/>
    </row>
    <row r="8" spans="1:3" ht="31.5">
      <c r="A8" s="9" t="s">
        <v>2251</v>
      </c>
      <c r="B8" s="10" t="s">
        <v>2252</v>
      </c>
      <c r="C8" s="14"/>
    </row>
    <row r="9" spans="1:3" ht="38.25">
      <c r="A9" s="9" t="s">
        <v>707</v>
      </c>
      <c r="B9" s="10" t="s">
        <v>708</v>
      </c>
      <c r="C9" s="15" t="s">
        <v>709</v>
      </c>
    </row>
    <row r="10" spans="1:3" ht="15.75">
      <c r="A10" s="9" t="s">
        <v>2253</v>
      </c>
      <c r="B10" s="10" t="s">
        <v>2254</v>
      </c>
      <c r="C10" s="15"/>
    </row>
    <row r="11" spans="1:3" ht="15.75">
      <c r="A11" s="9" t="s">
        <v>2255</v>
      </c>
      <c r="B11" s="10"/>
      <c r="C11" s="15"/>
    </row>
    <row r="12" spans="1:3" ht="15.75">
      <c r="A12" s="9" t="s">
        <v>2256</v>
      </c>
      <c r="B12" s="10"/>
      <c r="C12" s="15"/>
    </row>
    <row r="13" spans="1:3" ht="15.75">
      <c r="A13" s="9" t="s">
        <v>2257</v>
      </c>
      <c r="B13" s="10"/>
      <c r="C13" s="15"/>
    </row>
    <row r="14" spans="1:3" ht="15.75">
      <c r="A14" s="9" t="s">
        <v>2258</v>
      </c>
      <c r="B14" s="10"/>
      <c r="C14" s="15"/>
    </row>
    <row r="15" spans="1:3" ht="15.75">
      <c r="A15" s="9" t="s">
        <v>2259</v>
      </c>
      <c r="B15" s="10"/>
      <c r="C15" s="15"/>
    </row>
    <row r="16" spans="1:3" ht="15.75">
      <c r="A16" s="9" t="s">
        <v>2260</v>
      </c>
      <c r="B16" s="10"/>
      <c r="C16" s="15"/>
    </row>
    <row r="17" spans="1:3" s="16" customFormat="1" ht="47.25">
      <c r="A17" s="9" t="s">
        <v>710</v>
      </c>
      <c r="B17" s="10" t="s">
        <v>711</v>
      </c>
      <c r="C17" s="15" t="s">
        <v>712</v>
      </c>
    </row>
    <row r="18" spans="1:3" s="16" customFormat="1" ht="15.75">
      <c r="A18" s="9" t="s">
        <v>2261</v>
      </c>
      <c r="B18" s="10"/>
      <c r="C18" s="15"/>
    </row>
    <row r="19" spans="1:3" s="16" customFormat="1" ht="15.75">
      <c r="A19" s="9" t="s">
        <v>2262</v>
      </c>
      <c r="B19" s="10"/>
      <c r="C19" s="15"/>
    </row>
    <row r="20" spans="1:3" s="16" customFormat="1" ht="15.75">
      <c r="A20" s="9" t="s">
        <v>2263</v>
      </c>
      <c r="B20" s="10"/>
      <c r="C20" s="15"/>
    </row>
    <row r="21" spans="1:3" s="16" customFormat="1" ht="15.75">
      <c r="A21" s="9" t="s">
        <v>2264</v>
      </c>
      <c r="B21" s="10"/>
      <c r="C21" s="15"/>
    </row>
    <row r="22" spans="1:3" s="16" customFormat="1" ht="15.75">
      <c r="A22" s="9" t="s">
        <v>2265</v>
      </c>
      <c r="B22" s="10"/>
      <c r="C22" s="15"/>
    </row>
    <row r="23" spans="1:3" s="16" customFormat="1" ht="15.75">
      <c r="A23" s="9" t="s">
        <v>2266</v>
      </c>
      <c r="B23" s="10"/>
      <c r="C23" s="15"/>
    </row>
    <row r="24" spans="1:3" s="16" customFormat="1" ht="15.75">
      <c r="A24" s="9" t="s">
        <v>2267</v>
      </c>
      <c r="B24" s="10"/>
      <c r="C24" s="15"/>
    </row>
    <row r="25" spans="1:3" s="16" customFormat="1" ht="15.75">
      <c r="A25" s="9" t="s">
        <v>2268</v>
      </c>
      <c r="B25" s="10"/>
      <c r="C25" s="15"/>
    </row>
    <row r="26" spans="1:3" s="16" customFormat="1" ht="15.75">
      <c r="A26" s="9" t="s">
        <v>2269</v>
      </c>
      <c r="B26" s="10"/>
      <c r="C26" s="15"/>
    </row>
    <row r="27" spans="1:3" s="16" customFormat="1" ht="15.75">
      <c r="A27" s="9" t="s">
        <v>2270</v>
      </c>
      <c r="B27" s="10"/>
      <c r="C27" s="15"/>
    </row>
    <row r="28" spans="1:3" ht="15.75">
      <c r="A28" s="9" t="s">
        <v>713</v>
      </c>
      <c r="B28" s="17" t="s">
        <v>714</v>
      </c>
      <c r="C28" s="18"/>
    </row>
    <row r="29" spans="1:3" ht="15.75">
      <c r="A29" s="9" t="s">
        <v>2271</v>
      </c>
      <c r="B29" s="76"/>
      <c r="C29" s="11"/>
    </row>
    <row r="30" spans="1:3" ht="15.75">
      <c r="A30" s="9" t="s">
        <v>2272</v>
      </c>
      <c r="B30" s="76"/>
      <c r="C30" s="11"/>
    </row>
    <row r="31" spans="1:3" ht="15.75">
      <c r="A31" s="9" t="s">
        <v>2273</v>
      </c>
      <c r="B31" s="76"/>
      <c r="C31" s="11"/>
    </row>
    <row r="32" spans="1:3" ht="15.75">
      <c r="A32" s="9" t="s">
        <v>2274</v>
      </c>
      <c r="B32" s="76"/>
      <c r="C32" s="11"/>
    </row>
    <row r="33" spans="1:3" ht="15.75">
      <c r="A33" s="9" t="s">
        <v>2275</v>
      </c>
      <c r="B33" s="76"/>
      <c r="C33" s="11"/>
    </row>
    <row r="34" spans="1:3" ht="15.75">
      <c r="A34" s="9" t="s">
        <v>2276</v>
      </c>
      <c r="B34" s="76"/>
      <c r="C34" s="11"/>
    </row>
    <row r="35" spans="1:3" ht="15.75">
      <c r="A35" s="9" t="s">
        <v>2277</v>
      </c>
      <c r="B35" s="76"/>
      <c r="C35" s="11"/>
    </row>
    <row r="36" spans="1:3" ht="15.75">
      <c r="A36" s="9" t="s">
        <v>2278</v>
      </c>
      <c r="B36" s="76"/>
      <c r="C36" s="11"/>
    </row>
    <row r="37" spans="1:3" ht="15.75">
      <c r="A37" s="9" t="s">
        <v>2279</v>
      </c>
      <c r="B37" s="76"/>
      <c r="C37" s="11"/>
    </row>
    <row r="38" spans="1:3" ht="15.75">
      <c r="A38" s="9" t="s">
        <v>2280</v>
      </c>
      <c r="B38" s="76"/>
      <c r="C38" s="11"/>
    </row>
    <row r="39" spans="1:3" ht="15.75">
      <c r="A39" s="9" t="s">
        <v>2281</v>
      </c>
      <c r="B39" s="76"/>
      <c r="C39" s="11"/>
    </row>
    <row r="40" spans="1:3" ht="38.25">
      <c r="A40" s="9" t="s">
        <v>715</v>
      </c>
      <c r="B40" s="19" t="s">
        <v>716</v>
      </c>
      <c r="C40" s="20" t="s">
        <v>717</v>
      </c>
    </row>
    <row r="41" spans="1:3" ht="15.75">
      <c r="A41" s="9" t="s">
        <v>718</v>
      </c>
      <c r="B41" s="21" t="s">
        <v>719</v>
      </c>
      <c r="C41" s="22" t="s">
        <v>720</v>
      </c>
    </row>
    <row r="42" spans="1:3" ht="15.75">
      <c r="A42" s="9" t="s">
        <v>721</v>
      </c>
      <c r="B42" s="21" t="s">
        <v>722</v>
      </c>
      <c r="C42" s="23"/>
    </row>
    <row r="43" spans="1:3" ht="15.75">
      <c r="A43" s="9" t="s">
        <v>723</v>
      </c>
      <c r="B43" s="10" t="s">
        <v>724</v>
      </c>
      <c r="C43" s="18" t="s">
        <v>725</v>
      </c>
    </row>
    <row r="44" spans="1:3" ht="38.25">
      <c r="A44" s="9" t="s">
        <v>726</v>
      </c>
      <c r="B44" s="21" t="s">
        <v>727</v>
      </c>
      <c r="C44" s="15" t="s">
        <v>49</v>
      </c>
    </row>
    <row r="45" spans="1:3" ht="25.5">
      <c r="A45" s="9" t="s">
        <v>50</v>
      </c>
      <c r="B45" s="21" t="s">
        <v>51</v>
      </c>
      <c r="C45" s="24" t="s">
        <v>1727</v>
      </c>
    </row>
    <row r="46" spans="1:3" ht="15.75">
      <c r="A46" s="9" t="s">
        <v>1728</v>
      </c>
      <c r="B46" s="21" t="s">
        <v>1729</v>
      </c>
      <c r="C46" s="24" t="s">
        <v>1730</v>
      </c>
    </row>
    <row r="47" spans="1:3" ht="15.75">
      <c r="A47" s="9" t="s">
        <v>1731</v>
      </c>
      <c r="B47" s="21" t="s">
        <v>1732</v>
      </c>
      <c r="C47" s="24" t="s">
        <v>1733</v>
      </c>
    </row>
    <row r="48" spans="1:3" ht="38.25">
      <c r="A48" s="9" t="s">
        <v>1734</v>
      </c>
      <c r="B48" s="10" t="s">
        <v>1735</v>
      </c>
      <c r="C48" s="15" t="s">
        <v>2937</v>
      </c>
    </row>
    <row r="49" spans="1:3" ht="38.25">
      <c r="A49" s="9" t="s">
        <v>2938</v>
      </c>
      <c r="B49" s="10" t="s">
        <v>2939</v>
      </c>
      <c r="C49" s="15" t="s">
        <v>2940</v>
      </c>
    </row>
    <row r="50" spans="1:3" ht="38.25">
      <c r="A50" s="9" t="s">
        <v>2941</v>
      </c>
      <c r="B50" s="10" t="s">
        <v>2942</v>
      </c>
      <c r="C50" s="15" t="s">
        <v>2438</v>
      </c>
    </row>
    <row r="51" spans="1:3" ht="25.5">
      <c r="A51" s="9" t="s">
        <v>2943</v>
      </c>
      <c r="B51" s="10" t="s">
        <v>2944</v>
      </c>
      <c r="C51" s="15" t="s">
        <v>2945</v>
      </c>
    </row>
    <row r="52" spans="1:3" ht="38.25">
      <c r="A52" s="9" t="s">
        <v>2946</v>
      </c>
      <c r="B52" s="10" t="s">
        <v>2947</v>
      </c>
      <c r="C52" s="15" t="s">
        <v>2948</v>
      </c>
    </row>
    <row r="53" spans="1:3" ht="31.5">
      <c r="A53" s="9" t="s">
        <v>2949</v>
      </c>
      <c r="B53" s="10" t="s">
        <v>2950</v>
      </c>
      <c r="C53" s="18" t="s">
        <v>2951</v>
      </c>
    </row>
    <row r="54" spans="1:3" ht="38.25">
      <c r="A54" s="9" t="s">
        <v>2952</v>
      </c>
      <c r="B54" s="10" t="s">
        <v>2953</v>
      </c>
      <c r="C54" s="18" t="s">
        <v>2704</v>
      </c>
    </row>
    <row r="55" spans="1:3" ht="47.25">
      <c r="A55" s="9" t="s">
        <v>2705</v>
      </c>
      <c r="B55" s="10" t="s">
        <v>1824</v>
      </c>
      <c r="C55" s="15" t="s">
        <v>1825</v>
      </c>
    </row>
    <row r="56" spans="1:3" ht="15.75">
      <c r="A56" s="9" t="s">
        <v>1826</v>
      </c>
      <c r="B56" s="10" t="s">
        <v>1827</v>
      </c>
      <c r="C56" s="18" t="s">
        <v>1828</v>
      </c>
    </row>
    <row r="57" spans="1:3" ht="31.5">
      <c r="A57" s="9" t="s">
        <v>1829</v>
      </c>
      <c r="B57" s="10" t="s">
        <v>1830</v>
      </c>
      <c r="C57" s="18" t="s">
        <v>1831</v>
      </c>
    </row>
    <row r="58" spans="1:3" ht="15.75">
      <c r="A58" s="9" t="s">
        <v>1832</v>
      </c>
      <c r="B58" s="10" t="s">
        <v>1833</v>
      </c>
      <c r="C58" s="18" t="s">
        <v>1834</v>
      </c>
    </row>
    <row r="59" spans="1:3" ht="15.75">
      <c r="A59" s="9" t="s">
        <v>1835</v>
      </c>
      <c r="B59" s="10" t="s">
        <v>1836</v>
      </c>
      <c r="C59" s="15" t="s">
        <v>2439</v>
      </c>
    </row>
    <row r="60" spans="1:3" ht="31.5">
      <c r="A60" s="25" t="s">
        <v>1837</v>
      </c>
      <c r="B60" s="26" t="s">
        <v>1838</v>
      </c>
      <c r="C60" s="27" t="s">
        <v>1839</v>
      </c>
    </row>
    <row r="61" spans="1:3" s="16" customFormat="1" ht="25.5">
      <c r="A61" s="25" t="s">
        <v>1840</v>
      </c>
      <c r="B61" s="26" t="s">
        <v>1841</v>
      </c>
      <c r="C61" s="27" t="s">
        <v>2718</v>
      </c>
    </row>
    <row r="62" spans="1:3" ht="38.25">
      <c r="A62" s="9" t="s">
        <v>2719</v>
      </c>
      <c r="B62" s="28" t="s">
        <v>2720</v>
      </c>
      <c r="C62" s="29" t="s">
        <v>2721</v>
      </c>
    </row>
    <row r="63" spans="1:3" ht="31.5">
      <c r="A63" s="9" t="s">
        <v>2722</v>
      </c>
      <c r="B63" s="28" t="s">
        <v>2723</v>
      </c>
      <c r="C63" s="29"/>
    </row>
    <row r="64" spans="1:3" ht="47.25">
      <c r="A64" s="9" t="s">
        <v>2724</v>
      </c>
      <c r="B64" s="28" t="s">
        <v>2725</v>
      </c>
      <c r="C64" s="30" t="s">
        <v>2440</v>
      </c>
    </row>
    <row r="65" spans="1:3" ht="47.25">
      <c r="A65" s="9" t="s">
        <v>2726</v>
      </c>
      <c r="B65" s="28" t="s">
        <v>2727</v>
      </c>
      <c r="C65" s="30" t="s">
        <v>2441</v>
      </c>
    </row>
    <row r="66" spans="1:3" ht="31.5">
      <c r="A66" s="9" t="s">
        <v>2728</v>
      </c>
      <c r="B66" s="28" t="s">
        <v>2729</v>
      </c>
      <c r="C66" s="30" t="s">
        <v>1753</v>
      </c>
    </row>
    <row r="67" spans="1:3" ht="63">
      <c r="A67" s="9" t="s">
        <v>1754</v>
      </c>
      <c r="B67" s="28" t="s">
        <v>1755</v>
      </c>
      <c r="C67" s="30" t="s">
        <v>457</v>
      </c>
    </row>
    <row r="68" spans="1:3" ht="25.5">
      <c r="A68" s="9" t="s">
        <v>458</v>
      </c>
      <c r="B68" s="28" t="s">
        <v>459</v>
      </c>
      <c r="C68" s="29" t="s">
        <v>460</v>
      </c>
    </row>
    <row r="69" spans="1:3" ht="31.5">
      <c r="A69" s="9" t="s">
        <v>461</v>
      </c>
      <c r="B69" s="28" t="s">
        <v>462</v>
      </c>
      <c r="C69" s="29" t="s">
        <v>463</v>
      </c>
    </row>
    <row r="70" spans="1:3" ht="25.5">
      <c r="A70" s="9" t="s">
        <v>464</v>
      </c>
      <c r="B70" s="10" t="s">
        <v>465</v>
      </c>
      <c r="C70" s="18" t="s">
        <v>466</v>
      </c>
    </row>
    <row r="71" spans="1:3" ht="15.75">
      <c r="A71" s="9" t="s">
        <v>467</v>
      </c>
      <c r="B71" s="10" t="s">
        <v>468</v>
      </c>
      <c r="C71" s="18" t="s">
        <v>487</v>
      </c>
    </row>
    <row r="72" spans="1:3" ht="38.25">
      <c r="A72" s="9" t="s">
        <v>488</v>
      </c>
      <c r="B72" s="10" t="s">
        <v>489</v>
      </c>
      <c r="C72" s="31" t="s">
        <v>2442</v>
      </c>
    </row>
    <row r="73" spans="1:3" ht="25.5">
      <c r="A73" s="9" t="s">
        <v>490</v>
      </c>
      <c r="B73" s="10" t="s">
        <v>491</v>
      </c>
      <c r="C73" s="18" t="s">
        <v>492</v>
      </c>
    </row>
    <row r="74" spans="1:3" ht="31.5">
      <c r="A74" s="9" t="s">
        <v>493</v>
      </c>
      <c r="B74" s="10" t="s">
        <v>494</v>
      </c>
      <c r="C74" s="18" t="s">
        <v>1756</v>
      </c>
    </row>
    <row r="75" spans="1:3" ht="31.5">
      <c r="A75" s="9" t="s">
        <v>1757</v>
      </c>
      <c r="B75" s="10" t="s">
        <v>770</v>
      </c>
      <c r="C75" s="18" t="s">
        <v>1758</v>
      </c>
    </row>
    <row r="76" spans="1:3" ht="31.5">
      <c r="A76" s="9" t="s">
        <v>1759</v>
      </c>
      <c r="B76" s="10" t="s">
        <v>1760</v>
      </c>
      <c r="C76" s="15" t="s">
        <v>771</v>
      </c>
    </row>
    <row r="77" spans="1:3" ht="31.5">
      <c r="A77" s="9" t="s">
        <v>772</v>
      </c>
      <c r="B77" s="10" t="s">
        <v>773</v>
      </c>
      <c r="C77" s="15" t="s">
        <v>774</v>
      </c>
    </row>
    <row r="78" spans="1:3" ht="31.5">
      <c r="A78" s="9" t="s">
        <v>775</v>
      </c>
      <c r="B78" s="10" t="s">
        <v>776</v>
      </c>
      <c r="C78" s="15" t="s">
        <v>777</v>
      </c>
    </row>
    <row r="79" spans="1:3" ht="31.5">
      <c r="A79" s="9" t="s">
        <v>778</v>
      </c>
      <c r="B79" s="10" t="s">
        <v>779</v>
      </c>
      <c r="C79" s="18"/>
    </row>
    <row r="80" spans="1:3" ht="31.5">
      <c r="A80" s="9" t="s">
        <v>780</v>
      </c>
      <c r="B80" s="10" t="s">
        <v>781</v>
      </c>
      <c r="C80" s="18" t="s">
        <v>782</v>
      </c>
    </row>
    <row r="81" spans="1:3" ht="15.75">
      <c r="A81" s="9" t="s">
        <v>783</v>
      </c>
      <c r="B81" s="10" t="s">
        <v>784</v>
      </c>
      <c r="C81" s="18" t="s">
        <v>785</v>
      </c>
    </row>
    <row r="82" spans="1:3" ht="31.5">
      <c r="A82" s="9" t="s">
        <v>786</v>
      </c>
      <c r="B82" s="10" t="s">
        <v>787</v>
      </c>
      <c r="C82" s="18" t="s">
        <v>788</v>
      </c>
    </row>
    <row r="83" spans="1:3" ht="31.5">
      <c r="A83" s="9" t="s">
        <v>789</v>
      </c>
      <c r="B83" s="10" t="s">
        <v>790</v>
      </c>
      <c r="C83" s="18" t="s">
        <v>791</v>
      </c>
    </row>
    <row r="84" spans="1:3" ht="31.5">
      <c r="A84" s="9" t="s">
        <v>792</v>
      </c>
      <c r="B84" s="10" t="s">
        <v>793</v>
      </c>
      <c r="C84" s="18" t="s">
        <v>794</v>
      </c>
    </row>
    <row r="85" spans="1:3" ht="31.5">
      <c r="A85" s="9" t="s">
        <v>795</v>
      </c>
      <c r="B85" s="10" t="s">
        <v>796</v>
      </c>
      <c r="C85" s="18" t="s">
        <v>1802</v>
      </c>
    </row>
    <row r="86" spans="1:3" ht="31.5">
      <c r="A86" s="9" t="s">
        <v>1803</v>
      </c>
      <c r="B86" s="10" t="s">
        <v>1804</v>
      </c>
      <c r="C86" s="18" t="s">
        <v>1805</v>
      </c>
    </row>
    <row r="87" spans="1:3" ht="15.75">
      <c r="A87" s="9" t="s">
        <v>1806</v>
      </c>
      <c r="B87" s="10" t="s">
        <v>1807</v>
      </c>
      <c r="C87" s="18" t="s">
        <v>1808</v>
      </c>
    </row>
    <row r="88" spans="1:3" ht="31.5">
      <c r="A88" s="9" t="s">
        <v>1809</v>
      </c>
      <c r="B88" s="10" t="s">
        <v>1810</v>
      </c>
      <c r="C88" s="18" t="s">
        <v>1811</v>
      </c>
    </row>
    <row r="89" spans="1:3" ht="47.25">
      <c r="A89" s="9" t="s">
        <v>1812</v>
      </c>
      <c r="B89" s="10" t="s">
        <v>1813</v>
      </c>
      <c r="C89" s="18" t="s">
        <v>469</v>
      </c>
    </row>
    <row r="90" spans="1:3" ht="47.25">
      <c r="A90" s="9" t="s">
        <v>470</v>
      </c>
      <c r="B90" s="10" t="s">
        <v>471</v>
      </c>
      <c r="C90" s="18" t="s">
        <v>472</v>
      </c>
    </row>
    <row r="91" spans="1:3" ht="31.5">
      <c r="A91" s="9" t="s">
        <v>473</v>
      </c>
      <c r="B91" s="10" t="s">
        <v>474</v>
      </c>
      <c r="C91" s="18" t="s">
        <v>475</v>
      </c>
    </row>
    <row r="92" spans="1:3" ht="31.5">
      <c r="A92" s="9" t="s">
        <v>476</v>
      </c>
      <c r="B92" s="10" t="s">
        <v>477</v>
      </c>
      <c r="C92" s="15" t="s">
        <v>1846</v>
      </c>
    </row>
    <row r="93" spans="1:3" ht="38.25">
      <c r="A93" s="9" t="s">
        <v>1847</v>
      </c>
      <c r="B93" s="10" t="s">
        <v>1848</v>
      </c>
      <c r="C93" s="15" t="s">
        <v>2407</v>
      </c>
    </row>
    <row r="94" spans="1:3" ht="31.5">
      <c r="A94" s="9" t="s">
        <v>1849</v>
      </c>
      <c r="B94" s="10" t="s">
        <v>1850</v>
      </c>
      <c r="C94" s="18" t="s">
        <v>1851</v>
      </c>
    </row>
    <row r="95" spans="1:3" ht="31.5">
      <c r="A95" s="9" t="s">
        <v>1852</v>
      </c>
      <c r="B95" s="10" t="s">
        <v>1853</v>
      </c>
      <c r="C95" s="18" t="s">
        <v>1854</v>
      </c>
    </row>
    <row r="96" spans="1:3" ht="31.5">
      <c r="A96" s="9" t="s">
        <v>1814</v>
      </c>
      <c r="B96" s="10" t="s">
        <v>1815</v>
      </c>
      <c r="C96" s="18" t="s">
        <v>1816</v>
      </c>
    </row>
    <row r="97" spans="1:3" ht="31.5">
      <c r="A97" s="9" t="s">
        <v>1817</v>
      </c>
      <c r="B97" s="10" t="s">
        <v>1818</v>
      </c>
      <c r="C97" s="15" t="s">
        <v>1819</v>
      </c>
    </row>
    <row r="98" spans="1:3" ht="47.25">
      <c r="A98" s="9" t="s">
        <v>1820</v>
      </c>
      <c r="B98" s="10" t="s">
        <v>1821</v>
      </c>
      <c r="C98" s="18" t="s">
        <v>1822</v>
      </c>
    </row>
    <row r="99" spans="1:3" ht="47.25">
      <c r="A99" s="9" t="s">
        <v>1823</v>
      </c>
      <c r="B99" s="10" t="s">
        <v>797</v>
      </c>
      <c r="C99" s="18" t="s">
        <v>798</v>
      </c>
    </row>
    <row r="100" spans="1:3" ht="31.5">
      <c r="A100" s="9" t="s">
        <v>799</v>
      </c>
      <c r="B100" s="10" t="s">
        <v>800</v>
      </c>
      <c r="C100" s="18" t="s">
        <v>801</v>
      </c>
    </row>
    <row r="101" spans="1:3" ht="15.75">
      <c r="A101" s="32" t="s">
        <v>802</v>
      </c>
      <c r="B101" s="10" t="s">
        <v>803</v>
      </c>
      <c r="C101" s="18" t="s">
        <v>804</v>
      </c>
    </row>
    <row r="102" spans="1:3" ht="38.25">
      <c r="A102" s="32" t="s">
        <v>805</v>
      </c>
      <c r="B102" s="10" t="s">
        <v>806</v>
      </c>
      <c r="C102" s="15" t="s">
        <v>807</v>
      </c>
    </row>
    <row r="103" spans="1:3" ht="38.25">
      <c r="A103" s="32" t="s">
        <v>808</v>
      </c>
      <c r="B103" s="10" t="s">
        <v>809</v>
      </c>
      <c r="C103" s="15" t="s">
        <v>810</v>
      </c>
    </row>
    <row r="104" spans="1:3" ht="15.75">
      <c r="A104" s="32" t="s">
        <v>811</v>
      </c>
      <c r="B104" s="10" t="s">
        <v>812</v>
      </c>
      <c r="C104" s="18" t="s">
        <v>813</v>
      </c>
    </row>
    <row r="105" spans="1:3" ht="31.5">
      <c r="A105" s="32" t="s">
        <v>814</v>
      </c>
      <c r="B105" s="10" t="s">
        <v>815</v>
      </c>
      <c r="C105" s="33" t="s">
        <v>816</v>
      </c>
    </row>
    <row r="106" spans="1:3" ht="47.25">
      <c r="A106" s="9" t="s">
        <v>817</v>
      </c>
      <c r="B106" s="10" t="s">
        <v>818</v>
      </c>
      <c r="C106" s="18" t="s">
        <v>469</v>
      </c>
    </row>
    <row r="107" spans="1:3" ht="47.25">
      <c r="A107" s="9" t="s">
        <v>819</v>
      </c>
      <c r="B107" s="10" t="s">
        <v>820</v>
      </c>
      <c r="C107" s="18" t="s">
        <v>472</v>
      </c>
    </row>
    <row r="108" spans="1:3" ht="31.5">
      <c r="A108" s="9" t="s">
        <v>821</v>
      </c>
      <c r="B108" s="10" t="s">
        <v>822</v>
      </c>
      <c r="C108" s="15" t="s">
        <v>823</v>
      </c>
    </row>
    <row r="109" spans="1:3" ht="31.5">
      <c r="A109" s="9" t="s">
        <v>824</v>
      </c>
      <c r="B109" s="10" t="s">
        <v>825</v>
      </c>
      <c r="C109" s="18" t="s">
        <v>1858</v>
      </c>
    </row>
    <row r="110" spans="1:3" ht="31.5">
      <c r="A110" s="9" t="s">
        <v>1859</v>
      </c>
      <c r="B110" s="10" t="s">
        <v>1860</v>
      </c>
      <c r="C110" s="18" t="s">
        <v>1861</v>
      </c>
    </row>
    <row r="111" spans="1:3" ht="47.25">
      <c r="A111" s="9" t="s">
        <v>1842</v>
      </c>
      <c r="B111" s="10" t="s">
        <v>1843</v>
      </c>
      <c r="C111" s="18"/>
    </row>
    <row r="112" spans="1:3" ht="31.5">
      <c r="A112" s="9" t="s">
        <v>1862</v>
      </c>
      <c r="B112" s="10" t="s">
        <v>1863</v>
      </c>
      <c r="C112" s="15" t="s">
        <v>1864</v>
      </c>
    </row>
    <row r="113" spans="1:3" ht="31.5">
      <c r="A113" s="34" t="s">
        <v>1865</v>
      </c>
      <c r="B113" s="35" t="s">
        <v>156</v>
      </c>
      <c r="C113" s="18" t="s">
        <v>157</v>
      </c>
    </row>
    <row r="114" spans="1:3" ht="15.75">
      <c r="A114" s="34" t="s">
        <v>158</v>
      </c>
      <c r="B114" s="35" t="s">
        <v>159</v>
      </c>
      <c r="C114" s="18" t="s">
        <v>160</v>
      </c>
    </row>
    <row r="115" spans="1:3" ht="38.25">
      <c r="A115" s="34" t="s">
        <v>161</v>
      </c>
      <c r="B115" s="35" t="s">
        <v>162</v>
      </c>
      <c r="C115" s="15" t="s">
        <v>163</v>
      </c>
    </row>
    <row r="116" spans="1:3" ht="31.5">
      <c r="A116" s="34" t="s">
        <v>164</v>
      </c>
      <c r="B116" s="35" t="s">
        <v>165</v>
      </c>
      <c r="C116" s="18" t="s">
        <v>166</v>
      </c>
    </row>
    <row r="117" spans="1:3" ht="38.25">
      <c r="A117" s="34" t="s">
        <v>167</v>
      </c>
      <c r="B117" s="35" t="s">
        <v>168</v>
      </c>
      <c r="C117" s="15" t="s">
        <v>169</v>
      </c>
    </row>
    <row r="118" spans="1:3" ht="25.5">
      <c r="A118" s="34" t="s">
        <v>170</v>
      </c>
      <c r="B118" s="35" t="s">
        <v>171</v>
      </c>
      <c r="C118" s="15" t="s">
        <v>172</v>
      </c>
    </row>
    <row r="119" spans="1:3" ht="47.25">
      <c r="A119" s="34" t="s">
        <v>173</v>
      </c>
      <c r="B119" s="35" t="s">
        <v>174</v>
      </c>
      <c r="C119" s="15" t="s">
        <v>911</v>
      </c>
    </row>
    <row r="120" spans="1:3" ht="15.75">
      <c r="A120" s="34" t="s">
        <v>912</v>
      </c>
      <c r="B120" s="35" t="s">
        <v>913</v>
      </c>
      <c r="C120" s="15"/>
    </row>
    <row r="121" spans="1:3" ht="31.5">
      <c r="A121" s="34" t="s">
        <v>914</v>
      </c>
      <c r="B121" s="35" t="s">
        <v>915</v>
      </c>
      <c r="C121" s="18" t="s">
        <v>916</v>
      </c>
    </row>
    <row r="122" spans="1:3" ht="63">
      <c r="A122" s="34" t="s">
        <v>917</v>
      </c>
      <c r="B122" s="35" t="s">
        <v>918</v>
      </c>
      <c r="C122" s="36" t="s">
        <v>919</v>
      </c>
    </row>
    <row r="123" spans="1:3" ht="31.5">
      <c r="A123" s="34" t="s">
        <v>920</v>
      </c>
      <c r="B123" s="35" t="s">
        <v>921</v>
      </c>
      <c r="C123" s="36" t="s">
        <v>922</v>
      </c>
    </row>
    <row r="124" spans="1:3" ht="38.25">
      <c r="A124" s="34" t="s">
        <v>923</v>
      </c>
      <c r="B124" s="35" t="s">
        <v>924</v>
      </c>
      <c r="C124" s="37" t="s">
        <v>925</v>
      </c>
    </row>
    <row r="125" spans="1:3" ht="31.5">
      <c r="A125" s="34" t="s">
        <v>926</v>
      </c>
      <c r="B125" s="35" t="s">
        <v>927</v>
      </c>
      <c r="C125" s="18" t="s">
        <v>928</v>
      </c>
    </row>
    <row r="126" spans="1:3" ht="38.25">
      <c r="A126" s="34" t="s">
        <v>929</v>
      </c>
      <c r="B126" s="35" t="s">
        <v>930</v>
      </c>
      <c r="C126" s="37" t="s">
        <v>931</v>
      </c>
    </row>
    <row r="127" spans="1:3" ht="38.25">
      <c r="A127" s="34" t="s">
        <v>932</v>
      </c>
      <c r="B127" s="35" t="s">
        <v>933</v>
      </c>
      <c r="C127" s="15" t="s">
        <v>934</v>
      </c>
    </row>
    <row r="128" spans="1:3" ht="25.5">
      <c r="A128" s="34" t="s">
        <v>935</v>
      </c>
      <c r="B128" s="35" t="s">
        <v>936</v>
      </c>
      <c r="C128" s="15" t="s">
        <v>937</v>
      </c>
    </row>
    <row r="129" spans="1:3" ht="15.75">
      <c r="A129" s="34" t="s">
        <v>938</v>
      </c>
      <c r="B129" s="35" t="s">
        <v>939</v>
      </c>
      <c r="C129" s="18" t="s">
        <v>1959</v>
      </c>
    </row>
    <row r="130" spans="1:3" s="16" customFormat="1" ht="38.25">
      <c r="A130" s="34" t="s">
        <v>1960</v>
      </c>
      <c r="B130" s="35" t="s">
        <v>1961</v>
      </c>
      <c r="C130" s="15" t="s">
        <v>1962</v>
      </c>
    </row>
    <row r="131" spans="1:3" ht="25.5">
      <c r="A131" s="34" t="s">
        <v>1963</v>
      </c>
      <c r="B131" s="35" t="s">
        <v>1964</v>
      </c>
      <c r="C131" s="15" t="s">
        <v>2408</v>
      </c>
    </row>
    <row r="132" spans="1:3" ht="38.25">
      <c r="A132" s="34" t="s">
        <v>1965</v>
      </c>
      <c r="B132" s="35" t="s">
        <v>1966</v>
      </c>
      <c r="C132" s="31" t="s">
        <v>1230</v>
      </c>
    </row>
    <row r="133" spans="1:3" ht="38.25">
      <c r="A133" s="34" t="s">
        <v>1967</v>
      </c>
      <c r="B133" s="35" t="s">
        <v>1968</v>
      </c>
      <c r="C133" s="31" t="s">
        <v>1231</v>
      </c>
    </row>
    <row r="134" spans="1:3" ht="38.25">
      <c r="A134" s="34" t="s">
        <v>1969</v>
      </c>
      <c r="B134" s="35" t="s">
        <v>1970</v>
      </c>
      <c r="C134" s="27" t="s">
        <v>1971</v>
      </c>
    </row>
    <row r="135" spans="1:3" ht="38.25">
      <c r="A135" s="34" t="s">
        <v>1972</v>
      </c>
      <c r="B135" s="35" t="s">
        <v>1973</v>
      </c>
      <c r="C135" s="15" t="s">
        <v>1477</v>
      </c>
    </row>
    <row r="136" spans="1:3" s="16" customFormat="1" ht="15.75">
      <c r="A136" s="34" t="s">
        <v>1974</v>
      </c>
      <c r="B136" s="35" t="s">
        <v>1975</v>
      </c>
      <c r="C136" s="38"/>
    </row>
    <row r="137" spans="1:3" s="16" customFormat="1" ht="15.75">
      <c r="A137" s="34" t="s">
        <v>1976</v>
      </c>
      <c r="B137" s="35" t="s">
        <v>1977</v>
      </c>
      <c r="C137" s="15"/>
    </row>
    <row r="138" spans="1:3" s="16" customFormat="1" ht="25.5">
      <c r="A138" s="34" t="s">
        <v>1978</v>
      </c>
      <c r="B138" s="35" t="s">
        <v>1979</v>
      </c>
      <c r="C138" s="15" t="s">
        <v>2444</v>
      </c>
    </row>
    <row r="139" spans="1:3" ht="15.75">
      <c r="A139" s="34" t="s">
        <v>2445</v>
      </c>
      <c r="B139" s="35" t="s">
        <v>2446</v>
      </c>
      <c r="C139" s="18" t="s">
        <v>2447</v>
      </c>
    </row>
    <row r="140" spans="1:3" ht="15.75">
      <c r="A140" s="34" t="s">
        <v>2448</v>
      </c>
      <c r="B140" s="35" t="s">
        <v>2449</v>
      </c>
      <c r="C140" s="18" t="s">
        <v>2450</v>
      </c>
    </row>
    <row r="141" spans="1:3" ht="15.75">
      <c r="A141" s="34" t="s">
        <v>2451</v>
      </c>
      <c r="B141" s="35" t="s">
        <v>2452</v>
      </c>
      <c r="C141" s="18" t="s">
        <v>2453</v>
      </c>
    </row>
    <row r="142" spans="1:3" ht="15.75">
      <c r="A142" s="34" t="s">
        <v>2454</v>
      </c>
      <c r="B142" s="35" t="s">
        <v>2455</v>
      </c>
      <c r="C142" s="18" t="s">
        <v>2456</v>
      </c>
    </row>
    <row r="143" spans="1:3" ht="15.75">
      <c r="A143" s="34" t="s">
        <v>2457</v>
      </c>
      <c r="B143" s="35" t="s">
        <v>2458</v>
      </c>
      <c r="C143" s="18" t="s">
        <v>2459</v>
      </c>
    </row>
    <row r="144" spans="1:3" ht="15.75">
      <c r="A144" s="34" t="s">
        <v>2460</v>
      </c>
      <c r="B144" s="35" t="s">
        <v>2461</v>
      </c>
      <c r="C144" s="18" t="s">
        <v>2462</v>
      </c>
    </row>
    <row r="145" spans="1:3" ht="25.5">
      <c r="A145" s="34" t="s">
        <v>2463</v>
      </c>
      <c r="B145" s="35" t="s">
        <v>2464</v>
      </c>
      <c r="C145" s="15" t="s">
        <v>1478</v>
      </c>
    </row>
    <row r="146" spans="1:3" ht="38.25">
      <c r="A146" s="34" t="s">
        <v>2465</v>
      </c>
      <c r="B146" s="35" t="s">
        <v>2466</v>
      </c>
      <c r="C146" s="15" t="s">
        <v>1479</v>
      </c>
    </row>
    <row r="147" spans="1:3" ht="25.5">
      <c r="A147" s="34" t="s">
        <v>2467</v>
      </c>
      <c r="B147" s="35" t="s">
        <v>2468</v>
      </c>
      <c r="C147" s="18" t="s">
        <v>2469</v>
      </c>
    </row>
    <row r="148" spans="1:3" ht="38.25">
      <c r="A148" s="34" t="s">
        <v>2470</v>
      </c>
      <c r="B148" s="35" t="s">
        <v>2471</v>
      </c>
      <c r="C148" s="15" t="s">
        <v>1480</v>
      </c>
    </row>
    <row r="149" spans="1:3" ht="38.25">
      <c r="A149" s="34" t="s">
        <v>2472</v>
      </c>
      <c r="B149" s="35" t="s">
        <v>2473</v>
      </c>
      <c r="C149" s="31" t="s">
        <v>2474</v>
      </c>
    </row>
    <row r="150" spans="1:3" ht="15.75">
      <c r="A150" s="34" t="s">
        <v>2475</v>
      </c>
      <c r="B150" s="35" t="s">
        <v>2476</v>
      </c>
      <c r="C150" s="18" t="s">
        <v>2477</v>
      </c>
    </row>
    <row r="151" spans="1:3" ht="15.75">
      <c r="A151" s="34" t="s">
        <v>2478</v>
      </c>
      <c r="B151" s="35" t="s">
        <v>2479</v>
      </c>
      <c r="C151" s="18" t="s">
        <v>2480</v>
      </c>
    </row>
    <row r="152" spans="1:3" ht="38.25">
      <c r="A152" s="39" t="s">
        <v>2481</v>
      </c>
      <c r="B152" s="40" t="s">
        <v>2482</v>
      </c>
      <c r="C152" s="41" t="s">
        <v>2483</v>
      </c>
    </row>
    <row r="153" spans="1:3" ht="135.75" customHeight="1">
      <c r="A153" s="39" t="s">
        <v>2484</v>
      </c>
      <c r="B153" s="40" t="s">
        <v>2601</v>
      </c>
      <c r="C153" s="42" t="s">
        <v>2602</v>
      </c>
    </row>
    <row r="154" spans="1:3" ht="38.25">
      <c r="A154" s="34" t="s">
        <v>1341</v>
      </c>
      <c r="B154" s="35" t="s">
        <v>1342</v>
      </c>
      <c r="C154" s="15" t="s">
        <v>1481</v>
      </c>
    </row>
    <row r="155" spans="1:3" ht="151.5" customHeight="1">
      <c r="A155" s="34" t="s">
        <v>1343</v>
      </c>
      <c r="B155" s="35" t="s">
        <v>1344</v>
      </c>
      <c r="C155" s="31" t="s">
        <v>2419</v>
      </c>
    </row>
    <row r="156" spans="1:3" ht="38.25">
      <c r="A156" s="34" t="s">
        <v>1345</v>
      </c>
      <c r="B156" s="35" t="s">
        <v>1346</v>
      </c>
      <c r="C156" s="15" t="s">
        <v>2420</v>
      </c>
    </row>
    <row r="157" spans="1:3" ht="31.5">
      <c r="A157" s="34" t="s">
        <v>1347</v>
      </c>
      <c r="B157" s="35" t="s">
        <v>454</v>
      </c>
      <c r="C157" s="18" t="s">
        <v>455</v>
      </c>
    </row>
    <row r="158" spans="1:3" ht="38.25">
      <c r="A158" s="34" t="s">
        <v>1464</v>
      </c>
      <c r="B158" s="35" t="s">
        <v>1465</v>
      </c>
      <c r="C158" s="15" t="s">
        <v>2421</v>
      </c>
    </row>
    <row r="159" spans="1:3" ht="31.5">
      <c r="A159" s="34" t="s">
        <v>1466</v>
      </c>
      <c r="B159" s="35" t="s">
        <v>1467</v>
      </c>
      <c r="C159" s="18" t="s">
        <v>1468</v>
      </c>
    </row>
    <row r="160" spans="1:3" ht="31.5">
      <c r="A160" s="34" t="s">
        <v>1469</v>
      </c>
      <c r="B160" s="35" t="s">
        <v>1470</v>
      </c>
      <c r="C160" s="18" t="s">
        <v>1471</v>
      </c>
    </row>
    <row r="161" spans="1:3" ht="15.75">
      <c r="A161" s="34" t="s">
        <v>1472</v>
      </c>
      <c r="B161" s="35" t="s">
        <v>1473</v>
      </c>
      <c r="C161" s="18" t="s">
        <v>1474</v>
      </c>
    </row>
    <row r="162" spans="1:3" ht="139.5" customHeight="1">
      <c r="A162" s="39" t="s">
        <v>1475</v>
      </c>
      <c r="B162" s="40" t="s">
        <v>1476</v>
      </c>
      <c r="C162" s="20" t="s">
        <v>1142</v>
      </c>
    </row>
    <row r="163" spans="1:3" ht="31.5">
      <c r="A163" s="34" t="s">
        <v>1143</v>
      </c>
      <c r="B163" s="35" t="s">
        <v>1144</v>
      </c>
      <c r="C163" s="18" t="s">
        <v>1145</v>
      </c>
    </row>
    <row r="164" spans="1:3" ht="15.75">
      <c r="A164" s="34" t="s">
        <v>1146</v>
      </c>
      <c r="B164" s="35" t="s">
        <v>1147</v>
      </c>
      <c r="C164" s="18" t="s">
        <v>1148</v>
      </c>
    </row>
    <row r="165" spans="1:3" ht="31.5">
      <c r="A165" s="34" t="s">
        <v>1149</v>
      </c>
      <c r="B165" s="35" t="s">
        <v>1150</v>
      </c>
      <c r="C165" s="15" t="s">
        <v>61</v>
      </c>
    </row>
    <row r="166" spans="1:3" s="16" customFormat="1" ht="47.25">
      <c r="A166" s="34" t="s">
        <v>62</v>
      </c>
      <c r="B166" s="35" t="s">
        <v>63</v>
      </c>
      <c r="C166" s="15" t="s">
        <v>1108</v>
      </c>
    </row>
    <row r="167" spans="1:3" ht="38.25">
      <c r="A167" s="34" t="s">
        <v>1109</v>
      </c>
      <c r="B167" s="35" t="s">
        <v>1110</v>
      </c>
      <c r="C167" s="18" t="s">
        <v>1111</v>
      </c>
    </row>
    <row r="168" spans="1:3" ht="38.25">
      <c r="A168" s="34" t="s">
        <v>1112</v>
      </c>
      <c r="B168" s="35" t="s">
        <v>1113</v>
      </c>
      <c r="C168" s="20" t="s">
        <v>1114</v>
      </c>
    </row>
    <row r="169" spans="1:3" ht="47.25">
      <c r="A169" s="34" t="s">
        <v>1115</v>
      </c>
      <c r="B169" s="35" t="s">
        <v>1116</v>
      </c>
      <c r="C169" s="20" t="s">
        <v>1117</v>
      </c>
    </row>
    <row r="170" spans="1:3" ht="47.25">
      <c r="A170" s="34" t="s">
        <v>1118</v>
      </c>
      <c r="B170" s="35" t="s">
        <v>1119</v>
      </c>
      <c r="C170" s="20" t="s">
        <v>1120</v>
      </c>
    </row>
    <row r="171" spans="1:3" ht="47.25">
      <c r="A171" s="34" t="s">
        <v>1121</v>
      </c>
      <c r="B171" s="35" t="s">
        <v>1122</v>
      </c>
      <c r="C171" s="20" t="s">
        <v>2218</v>
      </c>
    </row>
    <row r="172" spans="1:3" ht="47.25">
      <c r="A172" s="34" t="s">
        <v>2219</v>
      </c>
      <c r="B172" s="35" t="s">
        <v>2220</v>
      </c>
      <c r="C172" s="20" t="s">
        <v>2221</v>
      </c>
    </row>
    <row r="173" spans="1:3" ht="31.5">
      <c r="A173" s="34" t="s">
        <v>2222</v>
      </c>
      <c r="B173" s="35" t="s">
        <v>2223</v>
      </c>
      <c r="C173" s="43" t="s">
        <v>2224</v>
      </c>
    </row>
    <row r="174" spans="1:3" ht="38.25">
      <c r="A174" s="34" t="s">
        <v>2225</v>
      </c>
      <c r="B174" s="35" t="s">
        <v>2226</v>
      </c>
      <c r="C174" s="44" t="s">
        <v>2227</v>
      </c>
    </row>
    <row r="175" spans="1:3" ht="38.25">
      <c r="A175" s="34" t="s">
        <v>2228</v>
      </c>
      <c r="B175" s="35" t="s">
        <v>2229</v>
      </c>
      <c r="C175" s="43" t="s">
        <v>2230</v>
      </c>
    </row>
    <row r="176" spans="1:3" ht="38.25">
      <c r="A176" s="34" t="s">
        <v>2231</v>
      </c>
      <c r="B176" s="35" t="s">
        <v>2232</v>
      </c>
      <c r="C176" s="31" t="s">
        <v>2233</v>
      </c>
    </row>
    <row r="177" spans="1:4" ht="47.25">
      <c r="A177" s="34" t="s">
        <v>2234</v>
      </c>
      <c r="B177" s="35" t="s">
        <v>1233</v>
      </c>
      <c r="C177" s="11" t="s">
        <v>2224</v>
      </c>
      <c r="D177" s="45"/>
    </row>
    <row r="178" spans="1:3" ht="150" customHeight="1">
      <c r="A178" s="34" t="s">
        <v>1234</v>
      </c>
      <c r="B178" s="35" t="s">
        <v>1235</v>
      </c>
      <c r="C178" s="31" t="s">
        <v>1282</v>
      </c>
    </row>
    <row r="179" spans="1:3" ht="31.5">
      <c r="A179" s="34" t="s">
        <v>1283</v>
      </c>
      <c r="B179" s="35" t="s">
        <v>1284</v>
      </c>
      <c r="C179" s="15" t="s">
        <v>1285</v>
      </c>
    </row>
    <row r="180" spans="1:3" ht="15.75">
      <c r="A180" s="34" t="s">
        <v>1286</v>
      </c>
      <c r="B180" s="35" t="s">
        <v>1287</v>
      </c>
      <c r="C180" s="11" t="s">
        <v>2224</v>
      </c>
    </row>
    <row r="181" spans="1:3" ht="15.75">
      <c r="A181" s="34" t="s">
        <v>1288</v>
      </c>
      <c r="B181" s="35" t="s">
        <v>1289</v>
      </c>
      <c r="C181" s="11" t="s">
        <v>2224</v>
      </c>
    </row>
    <row r="182" spans="1:3" ht="31.5">
      <c r="A182" s="34" t="s">
        <v>1290</v>
      </c>
      <c r="B182" s="35" t="s">
        <v>1291</v>
      </c>
      <c r="C182" s="20" t="s">
        <v>1292</v>
      </c>
    </row>
    <row r="183" spans="1:3" ht="47.25">
      <c r="A183" s="34" t="s">
        <v>1293</v>
      </c>
      <c r="B183" s="35" t="s">
        <v>1294</v>
      </c>
      <c r="C183" s="11" t="s">
        <v>2224</v>
      </c>
    </row>
    <row r="184" spans="1:3" ht="31.5">
      <c r="A184" s="34" t="s">
        <v>1295</v>
      </c>
      <c r="B184" s="35" t="s">
        <v>1296</v>
      </c>
      <c r="C184" s="18" t="s">
        <v>1297</v>
      </c>
    </row>
    <row r="185" spans="1:3" ht="31.5">
      <c r="A185" s="34" t="s">
        <v>1298</v>
      </c>
      <c r="B185" s="35" t="s">
        <v>1299</v>
      </c>
      <c r="C185" s="18" t="s">
        <v>1300</v>
      </c>
    </row>
    <row r="186" spans="1:3" ht="63">
      <c r="A186" s="34" t="s">
        <v>1301</v>
      </c>
      <c r="B186" s="35" t="s">
        <v>1302</v>
      </c>
      <c r="C186" s="15" t="s">
        <v>1303</v>
      </c>
    </row>
    <row r="187" spans="1:3" ht="31.5">
      <c r="A187" s="34" t="s">
        <v>1304</v>
      </c>
      <c r="B187" s="35" t="s">
        <v>1305</v>
      </c>
      <c r="C187" s="15" t="s">
        <v>1306</v>
      </c>
    </row>
    <row r="188" spans="1:3" ht="63">
      <c r="A188" s="34" t="s">
        <v>1307</v>
      </c>
      <c r="B188" s="35" t="s">
        <v>1308</v>
      </c>
      <c r="C188" s="15" t="s">
        <v>245</v>
      </c>
    </row>
    <row r="189" spans="1:3" ht="31.5">
      <c r="A189" s="34" t="s">
        <v>246</v>
      </c>
      <c r="B189" s="35" t="s">
        <v>247</v>
      </c>
      <c r="C189" s="18" t="s">
        <v>248</v>
      </c>
    </row>
    <row r="190" spans="1:3" ht="47.25">
      <c r="A190" s="34" t="s">
        <v>249</v>
      </c>
      <c r="B190" s="35" t="s">
        <v>250</v>
      </c>
      <c r="C190" s="18" t="s">
        <v>251</v>
      </c>
    </row>
    <row r="191" spans="1:3" ht="31.5">
      <c r="A191" s="34" t="s">
        <v>252</v>
      </c>
      <c r="B191" s="35" t="s">
        <v>253</v>
      </c>
      <c r="C191" s="18" t="s">
        <v>254</v>
      </c>
    </row>
    <row r="192" spans="1:3" ht="38.25">
      <c r="A192" s="34" t="s">
        <v>255</v>
      </c>
      <c r="B192" s="35" t="s">
        <v>256</v>
      </c>
      <c r="C192" s="15" t="s">
        <v>2877</v>
      </c>
    </row>
    <row r="193" spans="1:3" ht="15.75">
      <c r="A193" s="34" t="s">
        <v>2878</v>
      </c>
      <c r="B193" s="35" t="s">
        <v>2879</v>
      </c>
      <c r="C193" s="18" t="s">
        <v>2880</v>
      </c>
    </row>
    <row r="194" spans="1:3" ht="15.75">
      <c r="A194" s="34" t="s">
        <v>2881</v>
      </c>
      <c r="B194" s="35" t="s">
        <v>2882</v>
      </c>
      <c r="C194" s="18" t="s">
        <v>2883</v>
      </c>
    </row>
    <row r="195" spans="1:3" ht="151.5" customHeight="1">
      <c r="A195" s="34" t="s">
        <v>2884</v>
      </c>
      <c r="B195" s="35" t="s">
        <v>2885</v>
      </c>
      <c r="C195" s="15" t="s">
        <v>1309</v>
      </c>
    </row>
    <row r="196" spans="1:3" ht="38.25">
      <c r="A196" s="34" t="s">
        <v>1310</v>
      </c>
      <c r="B196" s="35" t="s">
        <v>1311</v>
      </c>
      <c r="C196" s="15" t="s">
        <v>2422</v>
      </c>
    </row>
    <row r="197" spans="1:3" ht="63">
      <c r="A197" s="34" t="s">
        <v>1312</v>
      </c>
      <c r="B197" s="35" t="s">
        <v>1313</v>
      </c>
      <c r="C197" s="18" t="s">
        <v>1314</v>
      </c>
    </row>
    <row r="198" spans="1:3" ht="31.5">
      <c r="A198" s="34" t="s">
        <v>1315</v>
      </c>
      <c r="B198" s="35" t="s">
        <v>1316</v>
      </c>
      <c r="C198" s="15" t="s">
        <v>1633</v>
      </c>
    </row>
    <row r="199" spans="1:3" s="16" customFormat="1" ht="47.25">
      <c r="A199" s="34" t="s">
        <v>1634</v>
      </c>
      <c r="B199" s="35" t="s">
        <v>1635</v>
      </c>
      <c r="C199" s="15" t="s">
        <v>1636</v>
      </c>
    </row>
    <row r="200" spans="1:3" ht="31.5">
      <c r="A200" s="34" t="s">
        <v>1637</v>
      </c>
      <c r="B200" s="35" t="s">
        <v>1638</v>
      </c>
      <c r="C200" s="15" t="s">
        <v>1639</v>
      </c>
    </row>
    <row r="201" spans="1:3" ht="78.75">
      <c r="A201" s="34" t="s">
        <v>1640</v>
      </c>
      <c r="B201" s="35" t="s">
        <v>1641</v>
      </c>
      <c r="C201" s="15" t="s">
        <v>1642</v>
      </c>
    </row>
    <row r="202" spans="1:3" s="16" customFormat="1" ht="38.25">
      <c r="A202" s="9" t="s">
        <v>1643</v>
      </c>
      <c r="B202" s="10" t="s">
        <v>1644</v>
      </c>
      <c r="C202" s="18" t="s">
        <v>2423</v>
      </c>
    </row>
    <row r="203" spans="1:3" ht="38.25">
      <c r="A203" s="9" t="s">
        <v>1645</v>
      </c>
      <c r="B203" s="10" t="s">
        <v>1646</v>
      </c>
      <c r="C203" s="18" t="s">
        <v>2826</v>
      </c>
    </row>
    <row r="204" spans="1:3" ht="38.25">
      <c r="A204" s="9" t="s">
        <v>1647</v>
      </c>
      <c r="B204" s="10" t="s">
        <v>1648</v>
      </c>
      <c r="C204" s="15" t="s">
        <v>1671</v>
      </c>
    </row>
    <row r="205" spans="1:3" ht="38.25">
      <c r="A205" s="9" t="s">
        <v>1672</v>
      </c>
      <c r="B205" s="10" t="s">
        <v>1673</v>
      </c>
      <c r="C205" s="15" t="s">
        <v>2827</v>
      </c>
    </row>
    <row r="206" spans="1:3" s="16" customFormat="1" ht="31.5">
      <c r="A206" s="9" t="s">
        <v>1674</v>
      </c>
      <c r="B206" s="10" t="s">
        <v>1675</v>
      </c>
      <c r="C206" s="38"/>
    </row>
    <row r="207" spans="1:3" ht="15.75">
      <c r="A207" s="34" t="s">
        <v>1676</v>
      </c>
      <c r="B207" s="35" t="s">
        <v>1677</v>
      </c>
      <c r="C207" s="18" t="s">
        <v>1678</v>
      </c>
    </row>
    <row r="208" spans="1:3" ht="31.5">
      <c r="A208" s="34" t="s">
        <v>1679</v>
      </c>
      <c r="B208" s="35" t="s">
        <v>1680</v>
      </c>
      <c r="C208" s="18" t="s">
        <v>655</v>
      </c>
    </row>
    <row r="209" spans="1:3" ht="47.25">
      <c r="A209" s="34" t="s">
        <v>656</v>
      </c>
      <c r="B209" s="35" t="s">
        <v>657</v>
      </c>
      <c r="C209" s="15" t="s">
        <v>2828</v>
      </c>
    </row>
    <row r="210" spans="1:3" ht="38.25">
      <c r="A210" s="34" t="s">
        <v>658</v>
      </c>
      <c r="B210" s="35" t="s">
        <v>659</v>
      </c>
      <c r="C210" s="27" t="s">
        <v>2886</v>
      </c>
    </row>
    <row r="211" spans="1:3" ht="31.5">
      <c r="A211" s="34" t="s">
        <v>2887</v>
      </c>
      <c r="B211" s="35" t="s">
        <v>2888</v>
      </c>
      <c r="C211" s="18" t="s">
        <v>2889</v>
      </c>
    </row>
    <row r="212" spans="1:3" ht="38.25">
      <c r="A212" s="34" t="s">
        <v>2890</v>
      </c>
      <c r="B212" s="35" t="s">
        <v>2891</v>
      </c>
      <c r="C212" s="18" t="s">
        <v>2829</v>
      </c>
    </row>
    <row r="213" spans="1:3" ht="38.25">
      <c r="A213" s="34" t="s">
        <v>2892</v>
      </c>
      <c r="B213" s="35" t="s">
        <v>2893</v>
      </c>
      <c r="C213" s="15" t="s">
        <v>2894</v>
      </c>
    </row>
    <row r="214" spans="1:3" ht="63">
      <c r="A214" s="34" t="s">
        <v>2895</v>
      </c>
      <c r="B214" s="35" t="s">
        <v>1681</v>
      </c>
      <c r="C214" s="15" t="s">
        <v>1682</v>
      </c>
    </row>
    <row r="215" spans="1:3" ht="63">
      <c r="A215" s="34" t="s">
        <v>1683</v>
      </c>
      <c r="B215" s="35" t="s">
        <v>1684</v>
      </c>
      <c r="C215" s="15" t="s">
        <v>1685</v>
      </c>
    </row>
    <row r="216" spans="1:3" ht="31.5">
      <c r="A216" s="34" t="s">
        <v>1686</v>
      </c>
      <c r="B216" s="35" t="s">
        <v>1687</v>
      </c>
      <c r="C216" s="15" t="s">
        <v>1688</v>
      </c>
    </row>
    <row r="217" spans="1:3" ht="47.25">
      <c r="A217" s="34" t="s">
        <v>1689</v>
      </c>
      <c r="B217" s="35" t="s">
        <v>1690</v>
      </c>
      <c r="C217" s="18" t="s">
        <v>1691</v>
      </c>
    </row>
    <row r="218" spans="1:3" ht="15.75">
      <c r="A218" s="34" t="s">
        <v>1692</v>
      </c>
      <c r="B218" s="35" t="s">
        <v>1693</v>
      </c>
      <c r="C218" s="18" t="s">
        <v>1694</v>
      </c>
    </row>
    <row r="219" spans="1:3" ht="38.25">
      <c r="A219" s="34" t="s">
        <v>1695</v>
      </c>
      <c r="B219" s="35" t="s">
        <v>1696</v>
      </c>
      <c r="C219" s="15" t="s">
        <v>1697</v>
      </c>
    </row>
    <row r="220" spans="1:3" ht="15.75">
      <c r="A220" s="34" t="s">
        <v>1698</v>
      </c>
      <c r="B220" s="35" t="s">
        <v>1699</v>
      </c>
      <c r="C220" s="18" t="s">
        <v>1700</v>
      </c>
    </row>
    <row r="221" spans="1:3" ht="38.25">
      <c r="A221" s="34" t="s">
        <v>1701</v>
      </c>
      <c r="B221" s="35" t="s">
        <v>1702</v>
      </c>
      <c r="C221" s="46" t="s">
        <v>1232</v>
      </c>
    </row>
    <row r="222" spans="1:3" ht="15.75">
      <c r="A222" s="34" t="s">
        <v>1703</v>
      </c>
      <c r="B222" s="35" t="s">
        <v>2603</v>
      </c>
      <c r="C222" s="18" t="s">
        <v>2604</v>
      </c>
    </row>
    <row r="223" spans="1:3" ht="38.25">
      <c r="A223" s="34" t="s">
        <v>2605</v>
      </c>
      <c r="B223" s="35" t="s">
        <v>2606</v>
      </c>
      <c r="C223" s="27" t="s">
        <v>2607</v>
      </c>
    </row>
    <row r="224" spans="1:3" ht="15.75">
      <c r="A224" s="34" t="s">
        <v>2608</v>
      </c>
      <c r="B224" s="35" t="s">
        <v>2609</v>
      </c>
      <c r="C224" s="18" t="s">
        <v>2610</v>
      </c>
    </row>
    <row r="225" spans="1:3" ht="15.75">
      <c r="A225" s="34" t="s">
        <v>2611</v>
      </c>
      <c r="B225" s="35" t="s">
        <v>2612</v>
      </c>
      <c r="C225" s="18" t="s">
        <v>2613</v>
      </c>
    </row>
    <row r="226" spans="1:3" ht="25.5">
      <c r="A226" s="34" t="s">
        <v>2614</v>
      </c>
      <c r="B226" s="35" t="s">
        <v>2615</v>
      </c>
      <c r="C226" s="18" t="s">
        <v>2616</v>
      </c>
    </row>
    <row r="227" spans="1:3" ht="31.5">
      <c r="A227" s="34" t="s">
        <v>2617</v>
      </c>
      <c r="B227" s="35" t="s">
        <v>2618</v>
      </c>
      <c r="C227" s="47" t="s">
        <v>2619</v>
      </c>
    </row>
    <row r="228" spans="1:3" ht="15.75">
      <c r="A228" s="34" t="s">
        <v>2620</v>
      </c>
      <c r="B228" s="35" t="s">
        <v>2621</v>
      </c>
      <c r="C228" s="18" t="s">
        <v>2622</v>
      </c>
    </row>
    <row r="229" spans="1:3" ht="15.75">
      <c r="A229" s="34" t="s">
        <v>2623</v>
      </c>
      <c r="B229" s="35" t="s">
        <v>2624</v>
      </c>
      <c r="C229" s="18" t="s">
        <v>1388</v>
      </c>
    </row>
    <row r="230" spans="1:3" ht="15.75">
      <c r="A230" s="34" t="s">
        <v>1389</v>
      </c>
      <c r="B230" s="35" t="s">
        <v>1390</v>
      </c>
      <c r="C230" s="18" t="s">
        <v>1391</v>
      </c>
    </row>
    <row r="231" spans="1:3" ht="31.5">
      <c r="A231" s="34" t="s">
        <v>1392</v>
      </c>
      <c r="B231" s="35" t="s">
        <v>1393</v>
      </c>
      <c r="C231" s="15" t="s">
        <v>1394</v>
      </c>
    </row>
    <row r="232" spans="1:3" ht="38.25">
      <c r="A232" s="34" t="s">
        <v>1395</v>
      </c>
      <c r="B232" s="35" t="s">
        <v>1396</v>
      </c>
      <c r="C232" s="15" t="s">
        <v>1397</v>
      </c>
    </row>
    <row r="233" spans="1:3" ht="47.25">
      <c r="A233" s="34" t="s">
        <v>1398</v>
      </c>
      <c r="B233" s="35" t="s">
        <v>1399</v>
      </c>
      <c r="C233" s="20" t="s">
        <v>356</v>
      </c>
    </row>
    <row r="234" spans="1:3" ht="47.25">
      <c r="A234" s="34" t="s">
        <v>357</v>
      </c>
      <c r="B234" s="35" t="s">
        <v>358</v>
      </c>
      <c r="C234" s="15" t="s">
        <v>359</v>
      </c>
    </row>
    <row r="235" spans="1:3" ht="47.25">
      <c r="A235" s="34" t="s">
        <v>360</v>
      </c>
      <c r="B235" s="35" t="s">
        <v>361</v>
      </c>
      <c r="C235" s="15" t="s">
        <v>362</v>
      </c>
    </row>
    <row r="236" spans="1:3" ht="47.25">
      <c r="A236" s="34" t="s">
        <v>363</v>
      </c>
      <c r="B236" s="35" t="s">
        <v>364</v>
      </c>
      <c r="C236" s="15" t="s">
        <v>365</v>
      </c>
    </row>
    <row r="237" spans="1:3" ht="38.25">
      <c r="A237" s="34" t="s">
        <v>366</v>
      </c>
      <c r="B237" s="35" t="s">
        <v>367</v>
      </c>
      <c r="C237" s="15" t="s">
        <v>368</v>
      </c>
    </row>
    <row r="238" spans="1:3" ht="38.25">
      <c r="A238" s="34" t="s">
        <v>369</v>
      </c>
      <c r="B238" s="35" t="s">
        <v>370</v>
      </c>
      <c r="C238" s="15" t="s">
        <v>371</v>
      </c>
    </row>
    <row r="239" spans="1:3" ht="38.25">
      <c r="A239" s="34" t="s">
        <v>372</v>
      </c>
      <c r="B239" s="35" t="s">
        <v>373</v>
      </c>
      <c r="C239" s="15" t="s">
        <v>1423</v>
      </c>
    </row>
    <row r="240" spans="1:3" ht="47.25">
      <c r="A240" s="34" t="s">
        <v>1424</v>
      </c>
      <c r="B240" s="35" t="s">
        <v>1425</v>
      </c>
      <c r="C240" s="15" t="s">
        <v>1426</v>
      </c>
    </row>
    <row r="241" spans="1:3" ht="15.75">
      <c r="A241" s="34" t="s">
        <v>1427</v>
      </c>
      <c r="B241" s="35" t="s">
        <v>1428</v>
      </c>
      <c r="C241" s="13" t="s">
        <v>1429</v>
      </c>
    </row>
    <row r="242" spans="1:3" ht="31.5">
      <c r="A242" s="34" t="s">
        <v>2935</v>
      </c>
      <c r="B242" s="35" t="s">
        <v>2936</v>
      </c>
      <c r="C242" s="15" t="s">
        <v>1400</v>
      </c>
    </row>
    <row r="243" spans="1:3" ht="47.25">
      <c r="A243" s="34" t="s">
        <v>1401</v>
      </c>
      <c r="B243" s="35" t="s">
        <v>1402</v>
      </c>
      <c r="C243" s="14"/>
    </row>
    <row r="244" spans="1:3" ht="31.5">
      <c r="A244" s="34" t="s">
        <v>1403</v>
      </c>
      <c r="B244" s="35" t="s">
        <v>1404</v>
      </c>
      <c r="C244" s="18" t="s">
        <v>1405</v>
      </c>
    </row>
    <row r="245" spans="1:3" ht="63">
      <c r="A245" s="34" t="s">
        <v>1406</v>
      </c>
      <c r="B245" s="35" t="s">
        <v>1407</v>
      </c>
      <c r="C245" s="15" t="s">
        <v>1408</v>
      </c>
    </row>
    <row r="246" spans="1:3" ht="31.5">
      <c r="A246" s="34" t="s">
        <v>1409</v>
      </c>
      <c r="B246" s="35" t="s">
        <v>1410</v>
      </c>
      <c r="C246" s="15" t="s">
        <v>1411</v>
      </c>
    </row>
    <row r="247" spans="1:3" ht="63">
      <c r="A247" s="34" t="s">
        <v>1412</v>
      </c>
      <c r="B247" s="35" t="s">
        <v>1413</v>
      </c>
      <c r="C247" s="15" t="s">
        <v>1414</v>
      </c>
    </row>
    <row r="248" spans="1:3" ht="31.5">
      <c r="A248" s="34" t="s">
        <v>1415</v>
      </c>
      <c r="B248" s="35" t="s">
        <v>1416</v>
      </c>
      <c r="C248" s="18" t="s">
        <v>1417</v>
      </c>
    </row>
    <row r="249" spans="1:3" ht="38.25">
      <c r="A249" s="34" t="s">
        <v>1418</v>
      </c>
      <c r="B249" s="35" t="s">
        <v>1419</v>
      </c>
      <c r="C249" s="15" t="s">
        <v>1420</v>
      </c>
    </row>
    <row r="250" spans="1:3" ht="38.25">
      <c r="A250" s="34" t="s">
        <v>1421</v>
      </c>
      <c r="B250" s="35" t="s">
        <v>1422</v>
      </c>
      <c r="C250" s="15" t="s">
        <v>2651</v>
      </c>
    </row>
    <row r="251" spans="1:3" ht="63">
      <c r="A251" s="34" t="s">
        <v>2652</v>
      </c>
      <c r="B251" s="48" t="s">
        <v>2653</v>
      </c>
      <c r="C251" s="15" t="s">
        <v>2654</v>
      </c>
    </row>
    <row r="252" spans="1:3" ht="63">
      <c r="A252" s="34" t="s">
        <v>1761</v>
      </c>
      <c r="B252" s="49" t="s">
        <v>1762</v>
      </c>
      <c r="C252" s="15" t="s">
        <v>1763</v>
      </c>
    </row>
    <row r="253" spans="1:3" ht="47.25">
      <c r="A253" s="34" t="s">
        <v>2282</v>
      </c>
      <c r="B253" s="35" t="s">
        <v>2284</v>
      </c>
      <c r="C253" s="14"/>
    </row>
    <row r="254" spans="1:3" ht="47.25">
      <c r="A254" s="34" t="s">
        <v>2285</v>
      </c>
      <c r="B254" s="35" t="s">
        <v>2286</v>
      </c>
      <c r="C254" s="14"/>
    </row>
    <row r="255" spans="1:3" ht="31.5">
      <c r="A255" s="34" t="s">
        <v>2287</v>
      </c>
      <c r="B255" s="35" t="s">
        <v>2288</v>
      </c>
      <c r="C255" s="14"/>
    </row>
    <row r="256" spans="1:3" ht="47.25">
      <c r="A256" s="34" t="s">
        <v>2289</v>
      </c>
      <c r="B256" s="35" t="s">
        <v>2290</v>
      </c>
      <c r="C256" s="14"/>
    </row>
    <row r="257" spans="1:3" ht="31.5">
      <c r="A257" s="34" t="s">
        <v>2291</v>
      </c>
      <c r="B257" s="35" t="s">
        <v>2292</v>
      </c>
      <c r="C257" s="14"/>
    </row>
    <row r="258" spans="1:3" ht="31.5">
      <c r="A258" s="34" t="s">
        <v>2293</v>
      </c>
      <c r="B258" s="35" t="s">
        <v>2294</v>
      </c>
      <c r="C258" s="14"/>
    </row>
    <row r="259" spans="1:3" ht="47.25">
      <c r="A259" s="34" t="s">
        <v>2295</v>
      </c>
      <c r="B259" s="35" t="s">
        <v>2296</v>
      </c>
      <c r="C259" s="14"/>
    </row>
    <row r="260" spans="1:3" ht="47.25">
      <c r="A260" s="34" t="s">
        <v>2297</v>
      </c>
      <c r="B260" s="35" t="s">
        <v>2298</v>
      </c>
      <c r="C260" s="14"/>
    </row>
    <row r="261" spans="1:3" ht="47.25">
      <c r="A261" s="34" t="s">
        <v>2299</v>
      </c>
      <c r="B261" s="35" t="s">
        <v>2300</v>
      </c>
      <c r="C261" s="14"/>
    </row>
    <row r="262" spans="1:3" ht="63">
      <c r="A262" s="34" t="s">
        <v>2302</v>
      </c>
      <c r="B262" s="35" t="s">
        <v>2301</v>
      </c>
      <c r="C262" s="14"/>
    </row>
    <row r="263" spans="1:3" ht="63">
      <c r="A263" s="34" t="s">
        <v>2303</v>
      </c>
      <c r="B263" s="35" t="s">
        <v>2304</v>
      </c>
      <c r="C263" s="14"/>
    </row>
    <row r="264" spans="1:3" ht="63">
      <c r="A264" s="34" t="s">
        <v>2305</v>
      </c>
      <c r="B264" s="35" t="s">
        <v>2306</v>
      </c>
      <c r="C264" s="14"/>
    </row>
    <row r="265" spans="1:3" ht="31.5">
      <c r="A265" s="34" t="s">
        <v>2307</v>
      </c>
      <c r="B265" s="35" t="s">
        <v>2308</v>
      </c>
      <c r="C265" s="14"/>
    </row>
    <row r="266" spans="1:3" ht="15.75">
      <c r="A266" s="34" t="s">
        <v>2309</v>
      </c>
      <c r="B266" s="35" t="s">
        <v>2310</v>
      </c>
      <c r="C266" s="14"/>
    </row>
    <row r="267" spans="1:3" ht="31.5">
      <c r="A267" s="34" t="s">
        <v>2246</v>
      </c>
      <c r="B267" s="35" t="s">
        <v>660</v>
      </c>
      <c r="C267" s="14"/>
    </row>
    <row r="268" spans="1:3" ht="15.75">
      <c r="A268" s="34" t="s">
        <v>2311</v>
      </c>
      <c r="B268" s="35" t="s">
        <v>2312</v>
      </c>
      <c r="C268" s="14"/>
    </row>
    <row r="269" spans="1:3" ht="31.5">
      <c r="A269" s="34" t="s">
        <v>2313</v>
      </c>
      <c r="B269" s="35" t="s">
        <v>2314</v>
      </c>
      <c r="C269" s="14"/>
    </row>
    <row r="270" spans="1:3" ht="31.5">
      <c r="A270" s="34" t="s">
        <v>2315</v>
      </c>
      <c r="B270" s="35" t="s">
        <v>2316</v>
      </c>
      <c r="C270" s="14"/>
    </row>
    <row r="271" spans="1:3" ht="31.5">
      <c r="A271" s="34" t="s">
        <v>2317</v>
      </c>
      <c r="B271" s="35" t="s">
        <v>2318</v>
      </c>
      <c r="C271" s="14"/>
    </row>
    <row r="272" spans="1:3" ht="31.5">
      <c r="A272" s="34" t="s">
        <v>2319</v>
      </c>
      <c r="B272" s="35" t="s">
        <v>2244</v>
      </c>
      <c r="C272" s="14"/>
    </row>
    <row r="273" spans="1:3" ht="31.5">
      <c r="A273" s="34" t="s">
        <v>2320</v>
      </c>
      <c r="B273" s="35" t="s">
        <v>2683</v>
      </c>
      <c r="C273" s="14"/>
    </row>
    <row r="274" spans="1:3" ht="31.5">
      <c r="A274" s="34" t="s">
        <v>2682</v>
      </c>
      <c r="B274" s="35" t="s">
        <v>2684</v>
      </c>
      <c r="C274" s="14"/>
    </row>
    <row r="275" spans="1:3" ht="15.75">
      <c r="A275" s="34" t="s">
        <v>2685</v>
      </c>
      <c r="B275" s="35" t="s">
        <v>2686</v>
      </c>
      <c r="C275" s="14"/>
    </row>
    <row r="276" spans="1:3" ht="31.5">
      <c r="A276" s="34" t="s">
        <v>2687</v>
      </c>
      <c r="B276" s="35" t="s">
        <v>2688</v>
      </c>
      <c r="C276" s="14"/>
    </row>
    <row r="277" spans="1:3" ht="31.5">
      <c r="A277" s="34" t="s">
        <v>2689</v>
      </c>
      <c r="B277" s="35" t="s">
        <v>2245</v>
      </c>
      <c r="C277" s="14"/>
    </row>
    <row r="278" spans="1:3" ht="31.5">
      <c r="A278" s="34" t="s">
        <v>2690</v>
      </c>
      <c r="B278" s="35" t="s">
        <v>2691</v>
      </c>
      <c r="C278" s="14"/>
    </row>
    <row r="279" spans="1:3" ht="31.5">
      <c r="A279" s="34" t="s">
        <v>2692</v>
      </c>
      <c r="B279" s="35" t="s">
        <v>2693</v>
      </c>
      <c r="C279" s="14"/>
    </row>
    <row r="280" spans="1:3" ht="31.5">
      <c r="A280" s="34" t="s">
        <v>2694</v>
      </c>
      <c r="B280" s="35" t="s">
        <v>2697</v>
      </c>
      <c r="C280" s="14"/>
    </row>
    <row r="281" spans="1:3" ht="31.5">
      <c r="A281" s="34" t="s">
        <v>2695</v>
      </c>
      <c r="B281" s="35" t="s">
        <v>2696</v>
      </c>
      <c r="C281" s="14"/>
    </row>
    <row r="282" spans="1:3" ht="15.75">
      <c r="A282" s="34" t="s">
        <v>2698</v>
      </c>
      <c r="B282" s="35" t="s">
        <v>2312</v>
      </c>
      <c r="C282" s="14"/>
    </row>
    <row r="283" spans="1:3" ht="31.5">
      <c r="A283" s="34" t="s">
        <v>2699</v>
      </c>
      <c r="B283" s="35" t="s">
        <v>2314</v>
      </c>
      <c r="C283" s="14"/>
    </row>
    <row r="284" spans="1:3" ht="31.5">
      <c r="A284" s="34" t="s">
        <v>2700</v>
      </c>
      <c r="B284" s="35" t="s">
        <v>2316</v>
      </c>
      <c r="C284" s="14"/>
    </row>
    <row r="285" spans="1:3" ht="31.5">
      <c r="A285" s="34" t="s">
        <v>2701</v>
      </c>
      <c r="B285" s="35" t="s">
        <v>2318</v>
      </c>
      <c r="C285" s="14"/>
    </row>
    <row r="286" spans="1:3" ht="31.5">
      <c r="A286" s="34" t="s">
        <v>2702</v>
      </c>
      <c r="B286" s="35" t="s">
        <v>2244</v>
      </c>
      <c r="C286" s="14"/>
    </row>
    <row r="287" spans="1:3" ht="31.5">
      <c r="A287" s="34" t="s">
        <v>2703</v>
      </c>
      <c r="B287" s="35" t="s">
        <v>2245</v>
      </c>
      <c r="C287" s="14"/>
    </row>
    <row r="288" spans="1:3" ht="31.5">
      <c r="A288" s="34" t="s">
        <v>1764</v>
      </c>
      <c r="B288" s="35" t="s">
        <v>1765</v>
      </c>
      <c r="C288" s="15" t="s">
        <v>2384</v>
      </c>
    </row>
    <row r="289" spans="1:2" ht="15.75">
      <c r="A289" s="9" t="s">
        <v>2282</v>
      </c>
      <c r="B289" s="10" t="s">
        <v>2283</v>
      </c>
    </row>
  </sheetData>
  <mergeCells count="1">
    <mergeCell ref="C1:C7"/>
  </mergeCells>
  <printOptions horizontalCentered="1"/>
  <pageMargins left="0.38" right="0.2362204724409449" top="0.44" bottom="0.5905511811023623" header="0.17" footer="0.31496062992125984"/>
  <pageSetup horizontalDpi="600" verticalDpi="600" orientation="portrait" paperSize="9" scale="99" r:id="rId1"/>
  <headerFooter alignWithMargins="0">
    <oddHeader>&amp;RPříloha č. 1</oddHeader>
    <oddFooter>&amp;C&amp;P</oddFooter>
  </headerFooter>
</worksheet>
</file>

<file path=xl/worksheets/sheet5.xml><?xml version="1.0" encoding="utf-8"?>
<worksheet xmlns="http://schemas.openxmlformats.org/spreadsheetml/2006/main" xmlns:r="http://schemas.openxmlformats.org/officeDocument/2006/relationships">
  <dimension ref="A1:E209"/>
  <sheetViews>
    <sheetView workbookViewId="0" topLeftCell="A1">
      <selection activeCell="E9" sqref="E9"/>
    </sheetView>
  </sheetViews>
  <sheetFormatPr defaultColWidth="9.00390625" defaultRowHeight="12.75"/>
  <cols>
    <col min="1" max="1" width="7.75390625" style="8" customWidth="1"/>
    <col min="2" max="2" width="11.00390625" style="8" customWidth="1"/>
    <col min="3" max="3" width="61.375" style="8" customWidth="1"/>
    <col min="4" max="4" width="33.00390625" style="8" customWidth="1"/>
    <col min="5" max="5" width="20.25390625" style="8" customWidth="1"/>
    <col min="6" max="16384" width="9.125" style="8" customWidth="1"/>
  </cols>
  <sheetData>
    <row r="1" spans="2:5" s="221" customFormat="1" ht="15.75">
      <c r="B1" s="368" t="s">
        <v>692</v>
      </c>
      <c r="C1" s="368"/>
      <c r="D1" s="368"/>
      <c r="E1" s="368"/>
    </row>
    <row r="2" ht="13.5" thickBot="1"/>
    <row r="3" spans="2:5" ht="12.75">
      <c r="B3" s="369" t="s">
        <v>1005</v>
      </c>
      <c r="C3" s="371" t="s">
        <v>693</v>
      </c>
      <c r="D3" s="371" t="s">
        <v>314</v>
      </c>
      <c r="E3" s="223" t="s">
        <v>1007</v>
      </c>
    </row>
    <row r="4" spans="1:5" ht="26.25" thickBot="1">
      <c r="A4" s="225" t="s">
        <v>312</v>
      </c>
      <c r="B4" s="370"/>
      <c r="C4" s="372"/>
      <c r="D4" s="372"/>
      <c r="E4" s="226" t="s">
        <v>2391</v>
      </c>
    </row>
    <row r="5" spans="1:5" ht="12.75">
      <c r="A5" s="227">
        <v>1101</v>
      </c>
      <c r="B5" s="228" t="s">
        <v>318</v>
      </c>
      <c r="C5" s="229" t="s">
        <v>319</v>
      </c>
      <c r="D5" s="229" t="s">
        <v>320</v>
      </c>
      <c r="E5" s="230">
        <v>3144</v>
      </c>
    </row>
    <row r="6" spans="1:5" ht="25.5">
      <c r="A6" s="227">
        <v>1102</v>
      </c>
      <c r="B6" s="231" t="s">
        <v>321</v>
      </c>
      <c r="C6" s="227" t="s">
        <v>322</v>
      </c>
      <c r="D6" s="227" t="s">
        <v>323</v>
      </c>
      <c r="E6" s="232">
        <v>2787</v>
      </c>
    </row>
    <row r="7" spans="1:5" ht="12.75">
      <c r="A7" s="227">
        <v>1103</v>
      </c>
      <c r="B7" s="231" t="s">
        <v>324</v>
      </c>
      <c r="C7" s="227" t="s">
        <v>325</v>
      </c>
      <c r="D7" s="227" t="s">
        <v>326</v>
      </c>
      <c r="E7" s="232">
        <v>3514</v>
      </c>
    </row>
    <row r="8" spans="1:5" ht="12.75">
      <c r="A8" s="227">
        <v>1104</v>
      </c>
      <c r="B8" s="231" t="s">
        <v>327</v>
      </c>
      <c r="C8" s="227" t="s">
        <v>328</v>
      </c>
      <c r="D8" s="227" t="s">
        <v>329</v>
      </c>
      <c r="E8" s="232">
        <v>2667</v>
      </c>
    </row>
    <row r="9" spans="1:5" ht="12.75">
      <c r="A9" s="227">
        <v>1105</v>
      </c>
      <c r="B9" s="231" t="s">
        <v>330</v>
      </c>
      <c r="C9" s="227" t="s">
        <v>331</v>
      </c>
      <c r="D9" s="227" t="s">
        <v>332</v>
      </c>
      <c r="E9" s="232">
        <f>3503+10</f>
        <v>3513</v>
      </c>
    </row>
    <row r="10" spans="1:5" ht="12.75">
      <c r="A10" s="227">
        <v>1106</v>
      </c>
      <c r="B10" s="231" t="s">
        <v>333</v>
      </c>
      <c r="C10" s="227" t="s">
        <v>334</v>
      </c>
      <c r="D10" s="227" t="s">
        <v>335</v>
      </c>
      <c r="E10" s="232">
        <v>2600</v>
      </c>
    </row>
    <row r="11" spans="1:5" ht="12.75">
      <c r="A11" s="227">
        <v>1107</v>
      </c>
      <c r="B11" s="231">
        <v>61989011</v>
      </c>
      <c r="C11" s="227" t="s">
        <v>336</v>
      </c>
      <c r="D11" s="227" t="s">
        <v>337</v>
      </c>
      <c r="E11" s="232">
        <f>2556+25</f>
        <v>2581</v>
      </c>
    </row>
    <row r="12" spans="1:5" ht="25.5">
      <c r="A12" s="227">
        <v>1108</v>
      </c>
      <c r="B12" s="231" t="s">
        <v>338</v>
      </c>
      <c r="C12" s="227" t="s">
        <v>339</v>
      </c>
      <c r="D12" s="227" t="s">
        <v>340</v>
      </c>
      <c r="E12" s="232">
        <v>4297</v>
      </c>
    </row>
    <row r="13" spans="1:5" ht="25.5">
      <c r="A13" s="227">
        <v>1109</v>
      </c>
      <c r="B13" s="231">
        <v>62331205</v>
      </c>
      <c r="C13" s="227" t="s">
        <v>341</v>
      </c>
      <c r="D13" s="227" t="s">
        <v>342</v>
      </c>
      <c r="E13" s="232">
        <v>2210</v>
      </c>
    </row>
    <row r="14" spans="1:5" ht="12.75">
      <c r="A14" s="227">
        <v>1110</v>
      </c>
      <c r="B14" s="231">
        <v>62331639</v>
      </c>
      <c r="C14" s="227" t="s">
        <v>343</v>
      </c>
      <c r="D14" s="227" t="s">
        <v>344</v>
      </c>
      <c r="E14" s="232">
        <v>3388</v>
      </c>
    </row>
    <row r="15" spans="1:5" ht="25.5">
      <c r="A15" s="227">
        <v>1111</v>
      </c>
      <c r="B15" s="231">
        <v>62331493</v>
      </c>
      <c r="C15" s="227" t="s">
        <v>345</v>
      </c>
      <c r="D15" s="227" t="s">
        <v>346</v>
      </c>
      <c r="E15" s="232">
        <v>3686</v>
      </c>
    </row>
    <row r="16" spans="1:5" ht="12.75">
      <c r="A16" s="227">
        <v>1112</v>
      </c>
      <c r="B16" s="231">
        <v>62331558</v>
      </c>
      <c r="C16" s="227" t="s">
        <v>347</v>
      </c>
      <c r="D16" s="227" t="s">
        <v>348</v>
      </c>
      <c r="E16" s="232">
        <v>2222</v>
      </c>
    </row>
    <row r="17" spans="1:5" ht="12.75">
      <c r="A17" s="227">
        <v>1113</v>
      </c>
      <c r="B17" s="231">
        <v>62331582</v>
      </c>
      <c r="C17" s="227" t="s">
        <v>349</v>
      </c>
      <c r="D17" s="227" t="s">
        <v>350</v>
      </c>
      <c r="E17" s="232">
        <v>2807</v>
      </c>
    </row>
    <row r="18" spans="1:5" ht="12.75">
      <c r="A18" s="227">
        <v>1114</v>
      </c>
      <c r="B18" s="231">
        <v>62331795</v>
      </c>
      <c r="C18" s="227" t="s">
        <v>351</v>
      </c>
      <c r="D18" s="227" t="s">
        <v>352</v>
      </c>
      <c r="E18" s="232">
        <f>2922+50</f>
        <v>2972</v>
      </c>
    </row>
    <row r="19" spans="1:5" ht="12.75">
      <c r="A19" s="227">
        <v>1115</v>
      </c>
      <c r="B19" s="231">
        <v>62331540</v>
      </c>
      <c r="C19" s="227" t="s">
        <v>353</v>
      </c>
      <c r="D19" s="227" t="s">
        <v>354</v>
      </c>
      <c r="E19" s="232">
        <v>5277</v>
      </c>
    </row>
    <row r="20" spans="1:5" ht="12.75">
      <c r="A20" s="227">
        <v>1116</v>
      </c>
      <c r="B20" s="231" t="s">
        <v>355</v>
      </c>
      <c r="C20" s="227" t="s">
        <v>1317</v>
      </c>
      <c r="D20" s="227" t="s">
        <v>1318</v>
      </c>
      <c r="E20" s="232">
        <f>3748+10</f>
        <v>3758</v>
      </c>
    </row>
    <row r="21" spans="1:5" ht="25.5">
      <c r="A21" s="227">
        <v>1117</v>
      </c>
      <c r="B21" s="231" t="s">
        <v>1319</v>
      </c>
      <c r="C21" s="227" t="s">
        <v>1320</v>
      </c>
      <c r="D21" s="227" t="s">
        <v>1321</v>
      </c>
      <c r="E21" s="232">
        <v>1822</v>
      </c>
    </row>
    <row r="22" spans="1:5" ht="12.75">
      <c r="A22" s="227">
        <v>1118</v>
      </c>
      <c r="B22" s="231" t="s">
        <v>1322</v>
      </c>
      <c r="C22" s="227" t="s">
        <v>1323</v>
      </c>
      <c r="D22" s="227" t="s">
        <v>1324</v>
      </c>
      <c r="E22" s="232">
        <f>3668+10</f>
        <v>3678</v>
      </c>
    </row>
    <row r="23" spans="1:5" ht="12.75">
      <c r="A23" s="227">
        <v>1119</v>
      </c>
      <c r="B23" s="231" t="s">
        <v>1325</v>
      </c>
      <c r="C23" s="227" t="s">
        <v>1326</v>
      </c>
      <c r="D23" s="227" t="s">
        <v>1327</v>
      </c>
      <c r="E23" s="232">
        <v>3386</v>
      </c>
    </row>
    <row r="24" spans="1:5" ht="12.75">
      <c r="A24" s="227">
        <v>1120</v>
      </c>
      <c r="B24" s="231">
        <v>47813091</v>
      </c>
      <c r="C24" s="227" t="s">
        <v>1328</v>
      </c>
      <c r="D24" s="227" t="s">
        <v>1329</v>
      </c>
      <c r="E24" s="232">
        <f>1775+750</f>
        <v>2525</v>
      </c>
    </row>
    <row r="25" spans="1:5" ht="12.75">
      <c r="A25" s="227">
        <v>1121</v>
      </c>
      <c r="B25" s="231">
        <v>47813113</v>
      </c>
      <c r="C25" s="227" t="s">
        <v>1330</v>
      </c>
      <c r="D25" s="227" t="s">
        <v>1331</v>
      </c>
      <c r="E25" s="232">
        <f>4342+35</f>
        <v>4377</v>
      </c>
    </row>
    <row r="26" spans="1:5" ht="12.75">
      <c r="A26" s="227">
        <v>1122</v>
      </c>
      <c r="B26" s="231">
        <v>47813075</v>
      </c>
      <c r="C26" s="227" t="s">
        <v>1332</v>
      </c>
      <c r="D26" s="227" t="s">
        <v>1333</v>
      </c>
      <c r="E26" s="232">
        <v>2082</v>
      </c>
    </row>
    <row r="27" spans="1:5" ht="12.75">
      <c r="A27" s="227">
        <v>1123</v>
      </c>
      <c r="B27" s="231">
        <v>47813105</v>
      </c>
      <c r="C27" s="227" t="s">
        <v>2597</v>
      </c>
      <c r="D27" s="227" t="s">
        <v>2598</v>
      </c>
      <c r="E27" s="232">
        <v>1778</v>
      </c>
    </row>
    <row r="28" spans="1:5" ht="12.75">
      <c r="A28" s="227">
        <v>1124</v>
      </c>
      <c r="B28" s="231" t="s">
        <v>2599</v>
      </c>
      <c r="C28" s="227" t="s">
        <v>2600</v>
      </c>
      <c r="D28" s="227" t="s">
        <v>1339</v>
      </c>
      <c r="E28" s="232">
        <v>3651</v>
      </c>
    </row>
    <row r="29" spans="1:5" ht="25.5">
      <c r="A29" s="227">
        <v>1125</v>
      </c>
      <c r="B29" s="231" t="s">
        <v>1340</v>
      </c>
      <c r="C29" s="227" t="s">
        <v>257</v>
      </c>
      <c r="D29" s="227" t="s">
        <v>258</v>
      </c>
      <c r="E29" s="232">
        <v>3326</v>
      </c>
    </row>
    <row r="30" spans="1:5" ht="25.5">
      <c r="A30" s="227">
        <v>1126</v>
      </c>
      <c r="B30" s="231" t="s">
        <v>259</v>
      </c>
      <c r="C30" s="227" t="s">
        <v>260</v>
      </c>
      <c r="D30" s="227" t="s">
        <v>261</v>
      </c>
      <c r="E30" s="232">
        <v>2516</v>
      </c>
    </row>
    <row r="31" spans="1:5" ht="12.75">
      <c r="A31" s="227">
        <v>1127</v>
      </c>
      <c r="B31" s="231" t="s">
        <v>262</v>
      </c>
      <c r="C31" s="227" t="s">
        <v>263</v>
      </c>
      <c r="D31" s="227" t="s">
        <v>264</v>
      </c>
      <c r="E31" s="232">
        <v>3568</v>
      </c>
    </row>
    <row r="32" spans="1:5" ht="12.75">
      <c r="A32" s="227">
        <v>1128</v>
      </c>
      <c r="B32" s="231" t="s">
        <v>265</v>
      </c>
      <c r="C32" s="227" t="s">
        <v>266</v>
      </c>
      <c r="D32" s="227" t="s">
        <v>267</v>
      </c>
      <c r="E32" s="232">
        <v>1594</v>
      </c>
    </row>
    <row r="33" spans="1:5" ht="12.75">
      <c r="A33" s="227">
        <v>1129</v>
      </c>
      <c r="B33" s="231" t="s">
        <v>268</v>
      </c>
      <c r="C33" s="227" t="s">
        <v>269</v>
      </c>
      <c r="D33" s="227" t="s">
        <v>270</v>
      </c>
      <c r="E33" s="232">
        <v>2262</v>
      </c>
    </row>
    <row r="34" spans="1:5" ht="12.75">
      <c r="A34" s="227">
        <v>1130</v>
      </c>
      <c r="B34" s="231" t="s">
        <v>271</v>
      </c>
      <c r="C34" s="227" t="s">
        <v>272</v>
      </c>
      <c r="D34" s="227" t="s">
        <v>273</v>
      </c>
      <c r="E34" s="232">
        <v>1994</v>
      </c>
    </row>
    <row r="35" spans="1:5" ht="25.5">
      <c r="A35" s="227">
        <v>1131</v>
      </c>
      <c r="B35" s="231">
        <v>70645566</v>
      </c>
      <c r="C35" s="227" t="s">
        <v>274</v>
      </c>
      <c r="D35" s="227" t="s">
        <v>275</v>
      </c>
      <c r="E35" s="232">
        <v>2383</v>
      </c>
    </row>
    <row r="36" spans="1:5" ht="25.5">
      <c r="A36" s="227">
        <v>1201</v>
      </c>
      <c r="B36" s="231" t="s">
        <v>276</v>
      </c>
      <c r="C36" s="227" t="s">
        <v>277</v>
      </c>
      <c r="D36" s="227" t="s">
        <v>278</v>
      </c>
      <c r="E36" s="232">
        <v>5938</v>
      </c>
    </row>
    <row r="37" spans="1:5" ht="25.5">
      <c r="A37" s="227">
        <v>1202</v>
      </c>
      <c r="B37" s="231" t="s">
        <v>279</v>
      </c>
      <c r="C37" s="227" t="s">
        <v>280</v>
      </c>
      <c r="D37" s="227" t="s">
        <v>281</v>
      </c>
      <c r="E37" s="232">
        <f>4764+60</f>
        <v>4824</v>
      </c>
    </row>
    <row r="38" spans="1:5" ht="25.5">
      <c r="A38" s="227">
        <v>1203</v>
      </c>
      <c r="B38" s="231" t="s">
        <v>282</v>
      </c>
      <c r="C38" s="227" t="s">
        <v>283</v>
      </c>
      <c r="D38" s="227" t="s">
        <v>284</v>
      </c>
      <c r="E38" s="232">
        <v>3873</v>
      </c>
    </row>
    <row r="39" spans="1:5" ht="12.75">
      <c r="A39" s="227">
        <v>1204</v>
      </c>
      <c r="B39" s="231" t="s">
        <v>285</v>
      </c>
      <c r="C39" s="227" t="s">
        <v>286</v>
      </c>
      <c r="D39" s="227" t="s">
        <v>287</v>
      </c>
      <c r="E39" s="232">
        <v>3799</v>
      </c>
    </row>
    <row r="40" spans="1:5" ht="25.5">
      <c r="A40" s="227">
        <v>1205</v>
      </c>
      <c r="B40" s="231" t="s">
        <v>288</v>
      </c>
      <c r="C40" s="227" t="s">
        <v>289</v>
      </c>
      <c r="D40" s="227" t="s">
        <v>290</v>
      </c>
      <c r="E40" s="232">
        <v>4402</v>
      </c>
    </row>
    <row r="41" spans="1:5" ht="12.75">
      <c r="A41" s="227">
        <v>1206</v>
      </c>
      <c r="B41" s="231" t="s">
        <v>291</v>
      </c>
      <c r="C41" s="227" t="s">
        <v>292</v>
      </c>
      <c r="D41" s="227" t="s">
        <v>293</v>
      </c>
      <c r="E41" s="232">
        <f>3751+25</f>
        <v>3776</v>
      </c>
    </row>
    <row r="42" spans="1:5" ht="12.75">
      <c r="A42" s="227">
        <v>1207</v>
      </c>
      <c r="B42" s="231" t="s">
        <v>294</v>
      </c>
      <c r="C42" s="227" t="s">
        <v>295</v>
      </c>
      <c r="D42" s="227" t="s">
        <v>296</v>
      </c>
      <c r="E42" s="232">
        <v>9219</v>
      </c>
    </row>
    <row r="43" spans="1:5" ht="25.5">
      <c r="A43" s="227">
        <v>1208</v>
      </c>
      <c r="B43" s="231" t="s">
        <v>299</v>
      </c>
      <c r="C43" s="227" t="s">
        <v>300</v>
      </c>
      <c r="D43" s="227" t="s">
        <v>301</v>
      </c>
      <c r="E43" s="232">
        <v>6951</v>
      </c>
    </row>
    <row r="44" spans="1:5" ht="12.75">
      <c r="A44" s="227">
        <v>1209</v>
      </c>
      <c r="B44" s="231" t="s">
        <v>302</v>
      </c>
      <c r="C44" s="227" t="s">
        <v>303</v>
      </c>
      <c r="D44" s="227" t="s">
        <v>304</v>
      </c>
      <c r="E44" s="232">
        <v>3358</v>
      </c>
    </row>
    <row r="45" spans="1:5" ht="25.5">
      <c r="A45" s="227">
        <v>1210</v>
      </c>
      <c r="B45" s="231" t="s">
        <v>305</v>
      </c>
      <c r="C45" s="227" t="s">
        <v>1363</v>
      </c>
      <c r="D45" s="227" t="s">
        <v>1364</v>
      </c>
      <c r="E45" s="232">
        <v>6098</v>
      </c>
    </row>
    <row r="46" spans="1:5" ht="12.75">
      <c r="A46" s="227">
        <v>1211</v>
      </c>
      <c r="B46" s="231">
        <v>62331574</v>
      </c>
      <c r="C46" s="227" t="s">
        <v>1365</v>
      </c>
      <c r="D46" s="227" t="s">
        <v>1366</v>
      </c>
      <c r="E46" s="232">
        <v>2235</v>
      </c>
    </row>
    <row r="47" spans="1:5" ht="12.75">
      <c r="A47" s="227">
        <v>1212</v>
      </c>
      <c r="B47" s="231">
        <v>62331566</v>
      </c>
      <c r="C47" s="227" t="s">
        <v>1367</v>
      </c>
      <c r="D47" s="227" t="s">
        <v>1368</v>
      </c>
      <c r="E47" s="232">
        <v>3969</v>
      </c>
    </row>
    <row r="48" spans="1:5" ht="12.75">
      <c r="A48" s="227">
        <v>1214</v>
      </c>
      <c r="B48" s="231">
        <v>62331515</v>
      </c>
      <c r="C48" s="227" t="s">
        <v>1369</v>
      </c>
      <c r="D48" s="227" t="s">
        <v>1370</v>
      </c>
      <c r="E48" s="232">
        <f>4598+25</f>
        <v>4623</v>
      </c>
    </row>
    <row r="49" spans="1:5" ht="12.75">
      <c r="A49" s="227">
        <v>1215</v>
      </c>
      <c r="B49" s="231">
        <v>60337320</v>
      </c>
      <c r="C49" s="227" t="s">
        <v>1371</v>
      </c>
      <c r="D49" s="227" t="s">
        <v>1372</v>
      </c>
      <c r="E49" s="232">
        <v>1835</v>
      </c>
    </row>
    <row r="50" spans="1:5" ht="12.75">
      <c r="A50" s="227">
        <v>1216</v>
      </c>
      <c r="B50" s="231">
        <v>60337494</v>
      </c>
      <c r="C50" s="227" t="s">
        <v>1373</v>
      </c>
      <c r="D50" s="227" t="s">
        <v>1374</v>
      </c>
      <c r="E50" s="232">
        <v>2463</v>
      </c>
    </row>
    <row r="51" spans="1:5" ht="12.75">
      <c r="A51" s="227">
        <v>1217</v>
      </c>
      <c r="B51" s="231" t="s">
        <v>1375</v>
      </c>
      <c r="C51" s="227" t="s">
        <v>1376</v>
      </c>
      <c r="D51" s="227" t="s">
        <v>1377</v>
      </c>
      <c r="E51" s="232">
        <v>2366</v>
      </c>
    </row>
    <row r="52" spans="1:5" ht="25.5">
      <c r="A52" s="227">
        <v>1218</v>
      </c>
      <c r="B52" s="231" t="s">
        <v>1378</v>
      </c>
      <c r="C52" s="227" t="s">
        <v>1379</v>
      </c>
      <c r="D52" s="227" t="s">
        <v>1380</v>
      </c>
      <c r="E52" s="232">
        <v>14635</v>
      </c>
    </row>
    <row r="53" spans="1:5" ht="12.75">
      <c r="A53" s="227">
        <v>1220</v>
      </c>
      <c r="B53" s="231" t="s">
        <v>1381</v>
      </c>
      <c r="C53" s="227" t="s">
        <v>1384</v>
      </c>
      <c r="D53" s="227" t="s">
        <v>1383</v>
      </c>
      <c r="E53" s="232">
        <v>7492</v>
      </c>
    </row>
    <row r="54" spans="1:5" ht="25.5">
      <c r="A54" s="227">
        <v>1221</v>
      </c>
      <c r="B54" s="231" t="s">
        <v>1385</v>
      </c>
      <c r="C54" s="227" t="s">
        <v>1386</v>
      </c>
      <c r="D54" s="227" t="s">
        <v>1387</v>
      </c>
      <c r="E54" s="232">
        <v>1919</v>
      </c>
    </row>
    <row r="55" spans="1:5" ht="12.75">
      <c r="A55" s="227">
        <v>1222</v>
      </c>
      <c r="B55" s="231">
        <v>47813083</v>
      </c>
      <c r="C55" s="227" t="s">
        <v>16</v>
      </c>
      <c r="D55" s="227" t="s">
        <v>17</v>
      </c>
      <c r="E55" s="232">
        <v>3920</v>
      </c>
    </row>
    <row r="56" spans="1:5" ht="12.75">
      <c r="A56" s="227">
        <v>1223</v>
      </c>
      <c r="B56" s="231">
        <v>47813148</v>
      </c>
      <c r="C56" s="227" t="s">
        <v>18</v>
      </c>
      <c r="D56" s="227" t="s">
        <v>19</v>
      </c>
      <c r="E56" s="232">
        <v>3463</v>
      </c>
    </row>
    <row r="57" spans="1:5" ht="12.75">
      <c r="A57" s="227">
        <v>1224</v>
      </c>
      <c r="B57" s="231">
        <v>47813121</v>
      </c>
      <c r="C57" s="227" t="s">
        <v>20</v>
      </c>
      <c r="D57" s="227" t="s">
        <v>21</v>
      </c>
      <c r="E57" s="232">
        <v>2523</v>
      </c>
    </row>
    <row r="58" spans="1:5" ht="12.75">
      <c r="A58" s="227">
        <v>1225</v>
      </c>
      <c r="B58" s="231">
        <v>47813130</v>
      </c>
      <c r="C58" s="227" t="s">
        <v>22</v>
      </c>
      <c r="D58" s="227" t="s">
        <v>23</v>
      </c>
      <c r="E58" s="232">
        <v>7436</v>
      </c>
    </row>
    <row r="59" spans="1:5" ht="25.5">
      <c r="A59" s="227">
        <v>1226</v>
      </c>
      <c r="B59" s="231" t="s">
        <v>24</v>
      </c>
      <c r="C59" s="227" t="s">
        <v>25</v>
      </c>
      <c r="D59" s="227" t="s">
        <v>26</v>
      </c>
      <c r="E59" s="232">
        <v>9379</v>
      </c>
    </row>
    <row r="60" spans="1:5" ht="12.75">
      <c r="A60" s="227">
        <v>1227</v>
      </c>
      <c r="B60" s="231" t="s">
        <v>27</v>
      </c>
      <c r="C60" s="227" t="s">
        <v>28</v>
      </c>
      <c r="D60" s="227" t="s">
        <v>29</v>
      </c>
      <c r="E60" s="232">
        <v>5254</v>
      </c>
    </row>
    <row r="61" spans="1:5" ht="12.75">
      <c r="A61" s="227">
        <v>1228</v>
      </c>
      <c r="B61" s="231" t="s">
        <v>30</v>
      </c>
      <c r="C61" s="227" t="s">
        <v>31</v>
      </c>
      <c r="D61" s="227" t="s">
        <v>32</v>
      </c>
      <c r="E61" s="232">
        <v>1472</v>
      </c>
    </row>
    <row r="62" spans="1:5" ht="12.75">
      <c r="A62" s="227">
        <v>1229</v>
      </c>
      <c r="B62" s="231" t="s">
        <v>33</v>
      </c>
      <c r="C62" s="227" t="s">
        <v>34</v>
      </c>
      <c r="D62" s="227" t="s">
        <v>35</v>
      </c>
      <c r="E62" s="232">
        <v>1987</v>
      </c>
    </row>
    <row r="63" spans="1:5" ht="25.5">
      <c r="A63" s="227">
        <v>1230</v>
      </c>
      <c r="B63" s="231">
        <v>14450909</v>
      </c>
      <c r="C63" s="227" t="s">
        <v>36</v>
      </c>
      <c r="D63" s="227" t="s">
        <v>37</v>
      </c>
      <c r="E63" s="232">
        <v>2140</v>
      </c>
    </row>
    <row r="64" spans="1:5" ht="25.5">
      <c r="A64" s="227">
        <v>1231</v>
      </c>
      <c r="B64" s="231" t="s">
        <v>38</v>
      </c>
      <c r="C64" s="227" t="s">
        <v>39</v>
      </c>
      <c r="D64" s="227" t="s">
        <v>40</v>
      </c>
      <c r="E64" s="232">
        <v>4957</v>
      </c>
    </row>
    <row r="65" spans="1:5" ht="12.75">
      <c r="A65" s="227">
        <v>1232</v>
      </c>
      <c r="B65" s="231" t="s">
        <v>41</v>
      </c>
      <c r="C65" s="227" t="s">
        <v>42</v>
      </c>
      <c r="D65" s="227" t="s">
        <v>43</v>
      </c>
      <c r="E65" s="232">
        <v>5451</v>
      </c>
    </row>
    <row r="66" spans="1:5" ht="25.5">
      <c r="A66" s="227">
        <v>1234</v>
      </c>
      <c r="B66" s="231" t="s">
        <v>44</v>
      </c>
      <c r="C66" s="227" t="s">
        <v>45</v>
      </c>
      <c r="D66" s="227" t="s">
        <v>46</v>
      </c>
      <c r="E66" s="232">
        <v>2559</v>
      </c>
    </row>
    <row r="67" spans="1:5" ht="12.75">
      <c r="A67" s="227">
        <v>1235</v>
      </c>
      <c r="B67" s="231">
        <v>70947911</v>
      </c>
      <c r="C67" s="227" t="s">
        <v>1443</v>
      </c>
      <c r="D67" s="227" t="s">
        <v>1444</v>
      </c>
      <c r="E67" s="232">
        <v>1215</v>
      </c>
    </row>
    <row r="68" spans="1:5" ht="12.75">
      <c r="A68" s="227">
        <v>1302</v>
      </c>
      <c r="B68" s="231" t="s">
        <v>1445</v>
      </c>
      <c r="C68" s="227" t="s">
        <v>1446</v>
      </c>
      <c r="D68" s="227" t="s">
        <v>1447</v>
      </c>
      <c r="E68" s="232">
        <v>4607</v>
      </c>
    </row>
    <row r="69" spans="1:5" ht="12.75">
      <c r="A69" s="227">
        <v>1303</v>
      </c>
      <c r="B69" s="231" t="s">
        <v>1448</v>
      </c>
      <c r="C69" s="227" t="s">
        <v>1449</v>
      </c>
      <c r="D69" s="227" t="s">
        <v>1450</v>
      </c>
      <c r="E69" s="232">
        <v>18499</v>
      </c>
    </row>
    <row r="70" spans="1:5" ht="12.75">
      <c r="A70" s="227">
        <v>1304</v>
      </c>
      <c r="B70" s="231" t="s">
        <v>1451</v>
      </c>
      <c r="C70" s="227" t="s">
        <v>1452</v>
      </c>
      <c r="D70" s="227" t="s">
        <v>1453</v>
      </c>
      <c r="E70" s="232">
        <v>5282</v>
      </c>
    </row>
    <row r="71" spans="1:5" ht="12.75">
      <c r="A71" s="227">
        <v>1305</v>
      </c>
      <c r="B71" s="231" t="s">
        <v>1454</v>
      </c>
      <c r="C71" s="227" t="s">
        <v>1455</v>
      </c>
      <c r="D71" s="227" t="s">
        <v>1456</v>
      </c>
      <c r="E71" s="232">
        <v>14751</v>
      </c>
    </row>
    <row r="72" spans="1:5" ht="12.75">
      <c r="A72" s="227">
        <v>1306</v>
      </c>
      <c r="B72" s="231" t="s">
        <v>1457</v>
      </c>
      <c r="C72" s="227" t="s">
        <v>1458</v>
      </c>
      <c r="D72" s="227" t="s">
        <v>1459</v>
      </c>
      <c r="E72" s="232">
        <v>7868</v>
      </c>
    </row>
    <row r="73" spans="1:5" ht="25.5">
      <c r="A73" s="227">
        <v>1307</v>
      </c>
      <c r="B73" s="231" t="s">
        <v>1460</v>
      </c>
      <c r="C73" s="227" t="s">
        <v>1430</v>
      </c>
      <c r="D73" s="227" t="s">
        <v>1431</v>
      </c>
      <c r="E73" s="232">
        <v>7591</v>
      </c>
    </row>
    <row r="74" spans="1:5" ht="25.5">
      <c r="A74" s="227">
        <v>1308</v>
      </c>
      <c r="B74" s="231">
        <v>14451093</v>
      </c>
      <c r="C74" s="227" t="s">
        <v>1432</v>
      </c>
      <c r="D74" s="227" t="s">
        <v>1433</v>
      </c>
      <c r="E74" s="232">
        <f>8100+45</f>
        <v>8145</v>
      </c>
    </row>
    <row r="75" spans="1:5" ht="25.5">
      <c r="A75" s="227">
        <v>1309</v>
      </c>
      <c r="B75" s="231">
        <v>13644327</v>
      </c>
      <c r="C75" s="227" t="s">
        <v>1434</v>
      </c>
      <c r="D75" s="227" t="s">
        <v>1435</v>
      </c>
      <c r="E75" s="232">
        <v>6108</v>
      </c>
    </row>
    <row r="76" spans="1:5" ht="25.5">
      <c r="A76" s="227">
        <v>1310</v>
      </c>
      <c r="B76" s="231" t="s">
        <v>1436</v>
      </c>
      <c r="C76" s="227" t="s">
        <v>1437</v>
      </c>
      <c r="D76" s="227" t="s">
        <v>1438</v>
      </c>
      <c r="E76" s="232">
        <v>4402</v>
      </c>
    </row>
    <row r="77" spans="1:5" ht="12.75">
      <c r="A77" s="227">
        <v>1311</v>
      </c>
      <c r="B77" s="231">
        <v>68321082</v>
      </c>
      <c r="C77" s="227" t="s">
        <v>1439</v>
      </c>
      <c r="D77" s="227" t="s">
        <v>1440</v>
      </c>
      <c r="E77" s="232">
        <v>9167</v>
      </c>
    </row>
    <row r="78" spans="1:5" ht="12.75">
      <c r="A78" s="227">
        <v>1312</v>
      </c>
      <c r="B78" s="231">
        <v>66932581</v>
      </c>
      <c r="C78" s="227" t="s">
        <v>1441</v>
      </c>
      <c r="D78" s="227" t="s">
        <v>1442</v>
      </c>
      <c r="E78" s="232">
        <v>8452</v>
      </c>
    </row>
    <row r="79" spans="1:5" ht="25.5">
      <c r="A79" s="227">
        <v>1313</v>
      </c>
      <c r="B79" s="231">
        <v>68321261</v>
      </c>
      <c r="C79" s="227" t="s">
        <v>2655</v>
      </c>
      <c r="D79" s="227" t="s">
        <v>2656</v>
      </c>
      <c r="E79" s="232">
        <v>9349</v>
      </c>
    </row>
    <row r="80" spans="1:5" ht="25.5">
      <c r="A80" s="227">
        <v>1314</v>
      </c>
      <c r="B80" s="231">
        <v>13644271</v>
      </c>
      <c r="C80" s="227" t="s">
        <v>2657</v>
      </c>
      <c r="D80" s="227" t="s">
        <v>2658</v>
      </c>
      <c r="E80" s="232">
        <v>6340</v>
      </c>
    </row>
    <row r="81" spans="1:5" ht="12.75">
      <c r="A81" s="227">
        <v>1315</v>
      </c>
      <c r="B81" s="231">
        <v>13644289</v>
      </c>
      <c r="C81" s="227" t="s">
        <v>2659</v>
      </c>
      <c r="D81" s="227" t="s">
        <v>2660</v>
      </c>
      <c r="E81" s="232">
        <v>7068</v>
      </c>
    </row>
    <row r="82" spans="1:5" ht="25.5">
      <c r="A82" s="227">
        <v>1316</v>
      </c>
      <c r="B82" s="231" t="s">
        <v>2661</v>
      </c>
      <c r="C82" s="227" t="s">
        <v>2662</v>
      </c>
      <c r="D82" s="227" t="s">
        <v>2663</v>
      </c>
      <c r="E82" s="232">
        <v>6005</v>
      </c>
    </row>
    <row r="83" spans="1:5" ht="25.5">
      <c r="A83" s="227">
        <v>1317</v>
      </c>
      <c r="B83" s="231">
        <v>13644254</v>
      </c>
      <c r="C83" s="227" t="s">
        <v>2664</v>
      </c>
      <c r="D83" s="227" t="s">
        <v>2665</v>
      </c>
      <c r="E83" s="232">
        <v>8606</v>
      </c>
    </row>
    <row r="84" spans="1:5" ht="25.5">
      <c r="A84" s="227">
        <v>1318</v>
      </c>
      <c r="B84" s="231">
        <v>13644297</v>
      </c>
      <c r="C84" s="227" t="s">
        <v>2666</v>
      </c>
      <c r="D84" s="227" t="s">
        <v>2667</v>
      </c>
      <c r="E84" s="232">
        <v>10350</v>
      </c>
    </row>
    <row r="85" spans="1:5" ht="25.5">
      <c r="A85" s="227">
        <v>1321</v>
      </c>
      <c r="B85" s="231" t="s">
        <v>2668</v>
      </c>
      <c r="C85" s="227" t="s">
        <v>2669</v>
      </c>
      <c r="D85" s="227" t="s">
        <v>2670</v>
      </c>
      <c r="E85" s="232">
        <v>4941</v>
      </c>
    </row>
    <row r="86" spans="1:5" ht="12.75">
      <c r="A86" s="227">
        <v>1322</v>
      </c>
      <c r="B86" s="231" t="s">
        <v>2671</v>
      </c>
      <c r="C86" s="227" t="s">
        <v>2672</v>
      </c>
      <c r="D86" s="227" t="s">
        <v>2673</v>
      </c>
      <c r="E86" s="232">
        <f>4306+1650</f>
        <v>5956</v>
      </c>
    </row>
    <row r="87" spans="1:5" ht="25.5">
      <c r="A87" s="227">
        <v>1324</v>
      </c>
      <c r="B87" s="231" t="s">
        <v>2674</v>
      </c>
      <c r="C87" s="227" t="s">
        <v>2675</v>
      </c>
      <c r="D87" s="227" t="s">
        <v>2676</v>
      </c>
      <c r="E87" s="232">
        <v>6095</v>
      </c>
    </row>
    <row r="88" spans="1:5" ht="12.75">
      <c r="A88" s="227">
        <v>1326</v>
      </c>
      <c r="B88" s="231" t="s">
        <v>2677</v>
      </c>
      <c r="C88" s="227" t="s">
        <v>2678</v>
      </c>
      <c r="D88" s="227" t="s">
        <v>2679</v>
      </c>
      <c r="E88" s="232">
        <v>4030</v>
      </c>
    </row>
    <row r="89" spans="1:5" ht="12.75">
      <c r="A89" s="227">
        <v>1328</v>
      </c>
      <c r="B89" s="231" t="s">
        <v>2680</v>
      </c>
      <c r="C89" s="227" t="s">
        <v>2681</v>
      </c>
      <c r="D89" s="227" t="s">
        <v>1799</v>
      </c>
      <c r="E89" s="232">
        <v>5117</v>
      </c>
    </row>
    <row r="90" spans="1:5" ht="12.75">
      <c r="A90" s="227">
        <v>1329</v>
      </c>
      <c r="B90" s="231" t="s">
        <v>1800</v>
      </c>
      <c r="C90" s="227" t="s">
        <v>1801</v>
      </c>
      <c r="D90" s="227" t="s">
        <v>2345</v>
      </c>
      <c r="E90" s="232">
        <v>2100</v>
      </c>
    </row>
    <row r="91" spans="1:5" ht="12.75">
      <c r="A91" s="227">
        <v>1330</v>
      </c>
      <c r="B91" s="231" t="s">
        <v>2346</v>
      </c>
      <c r="C91" s="227" t="s">
        <v>2347</v>
      </c>
      <c r="D91" s="227" t="s">
        <v>2348</v>
      </c>
      <c r="E91" s="232">
        <v>1378</v>
      </c>
    </row>
    <row r="92" spans="1:5" ht="25.5">
      <c r="A92" s="227">
        <v>1331</v>
      </c>
      <c r="B92" s="231">
        <v>18054455</v>
      </c>
      <c r="C92" s="227" t="s">
        <v>2349</v>
      </c>
      <c r="D92" s="227" t="s">
        <v>2350</v>
      </c>
      <c r="E92" s="232">
        <v>5804</v>
      </c>
    </row>
    <row r="93" spans="1:5" ht="12.75">
      <c r="A93" s="227">
        <v>1332</v>
      </c>
      <c r="B93" s="231" t="s">
        <v>2351</v>
      </c>
      <c r="C93" s="227" t="s">
        <v>2352</v>
      </c>
      <c r="D93" s="227" t="s">
        <v>2353</v>
      </c>
      <c r="E93" s="232">
        <v>2420</v>
      </c>
    </row>
    <row r="94" spans="1:5" ht="25.5">
      <c r="A94" s="227">
        <v>1333</v>
      </c>
      <c r="B94" s="231" t="s">
        <v>2354</v>
      </c>
      <c r="C94" s="227" t="s">
        <v>2355</v>
      </c>
      <c r="D94" s="227" t="s">
        <v>2356</v>
      </c>
      <c r="E94" s="232">
        <v>5819</v>
      </c>
    </row>
    <row r="95" spans="1:5" ht="25.5">
      <c r="A95" s="227">
        <v>1334</v>
      </c>
      <c r="B95" s="231" t="s">
        <v>2357</v>
      </c>
      <c r="C95" s="227" t="s">
        <v>2358</v>
      </c>
      <c r="D95" s="227" t="s">
        <v>2359</v>
      </c>
      <c r="E95" s="232">
        <v>2117</v>
      </c>
    </row>
    <row r="96" spans="1:5" ht="12.75">
      <c r="A96" s="227">
        <v>1335</v>
      </c>
      <c r="B96" s="231">
        <v>14616068</v>
      </c>
      <c r="C96" s="227" t="s">
        <v>2360</v>
      </c>
      <c r="D96" s="227" t="s">
        <v>2361</v>
      </c>
      <c r="E96" s="232">
        <v>5755</v>
      </c>
    </row>
    <row r="97" spans="1:5" ht="12.75">
      <c r="A97" s="227">
        <v>1336</v>
      </c>
      <c r="B97" s="231" t="s">
        <v>2362</v>
      </c>
      <c r="C97" s="227" t="s">
        <v>2363</v>
      </c>
      <c r="D97" s="227" t="s">
        <v>2364</v>
      </c>
      <c r="E97" s="232">
        <v>1797</v>
      </c>
    </row>
    <row r="98" spans="1:5" ht="25.5">
      <c r="A98" s="227">
        <v>1337</v>
      </c>
      <c r="B98" s="231" t="s">
        <v>2365</v>
      </c>
      <c r="C98" s="227" t="s">
        <v>2366</v>
      </c>
      <c r="D98" s="227" t="s">
        <v>2367</v>
      </c>
      <c r="E98" s="232">
        <v>6729</v>
      </c>
    </row>
    <row r="99" spans="1:5" ht="25.5">
      <c r="A99" s="227">
        <v>1338</v>
      </c>
      <c r="B99" s="231">
        <v>14613280</v>
      </c>
      <c r="C99" s="227" t="s">
        <v>2368</v>
      </c>
      <c r="D99" s="227" t="s">
        <v>2369</v>
      </c>
      <c r="E99" s="232">
        <v>3968</v>
      </c>
    </row>
    <row r="100" spans="1:5" ht="25.5">
      <c r="A100" s="227">
        <v>1339</v>
      </c>
      <c r="B100" s="231">
        <v>13644301</v>
      </c>
      <c r="C100" s="227" t="s">
        <v>2370</v>
      </c>
      <c r="D100" s="227" t="s">
        <v>2371</v>
      </c>
      <c r="E100" s="232">
        <v>10959</v>
      </c>
    </row>
    <row r="101" spans="1:5" ht="25.5">
      <c r="A101" s="227">
        <v>1340</v>
      </c>
      <c r="B101" s="231" t="s">
        <v>2372</v>
      </c>
      <c r="C101" s="227" t="s">
        <v>2373</v>
      </c>
      <c r="D101" s="227" t="s">
        <v>2374</v>
      </c>
      <c r="E101" s="232">
        <v>7354</v>
      </c>
    </row>
    <row r="102" spans="1:5" ht="12.75">
      <c r="A102" s="227">
        <v>1341</v>
      </c>
      <c r="B102" s="231" t="s">
        <v>2375</v>
      </c>
      <c r="C102" s="227" t="s">
        <v>2376</v>
      </c>
      <c r="D102" s="227" t="s">
        <v>2377</v>
      </c>
      <c r="E102" s="232">
        <v>5927</v>
      </c>
    </row>
    <row r="103" spans="1:5" ht="12.75">
      <c r="A103" s="227">
        <v>1343</v>
      </c>
      <c r="B103" s="231" t="s">
        <v>2378</v>
      </c>
      <c r="C103" s="227" t="s">
        <v>2379</v>
      </c>
      <c r="D103" s="227" t="s">
        <v>2380</v>
      </c>
      <c r="E103" s="232">
        <v>6412</v>
      </c>
    </row>
    <row r="104" spans="1:5" ht="25.5">
      <c r="A104" s="227">
        <v>1344</v>
      </c>
      <c r="B104" s="231">
        <v>63731371</v>
      </c>
      <c r="C104" s="227" t="s">
        <v>2381</v>
      </c>
      <c r="D104" s="227" t="s">
        <v>2382</v>
      </c>
      <c r="E104" s="232">
        <v>4997</v>
      </c>
    </row>
    <row r="105" spans="1:5" ht="12.75">
      <c r="A105" s="227">
        <v>1345</v>
      </c>
      <c r="B105" s="231" t="s">
        <v>2383</v>
      </c>
      <c r="C105" s="227" t="s">
        <v>233</v>
      </c>
      <c r="D105" s="227" t="s">
        <v>234</v>
      </c>
      <c r="E105" s="232">
        <v>3058</v>
      </c>
    </row>
    <row r="106" spans="1:5" ht="12.75">
      <c r="A106" s="227">
        <v>1346</v>
      </c>
      <c r="B106" s="231">
        <v>13643479</v>
      </c>
      <c r="C106" s="227" t="s">
        <v>235</v>
      </c>
      <c r="D106" s="227" t="s">
        <v>236</v>
      </c>
      <c r="E106" s="232">
        <v>4353</v>
      </c>
    </row>
    <row r="107" spans="1:5" ht="25.5">
      <c r="A107" s="227">
        <v>1348</v>
      </c>
      <c r="B107" s="231" t="s">
        <v>237</v>
      </c>
      <c r="C107" s="227" t="s">
        <v>238</v>
      </c>
      <c r="D107" s="227" t="s">
        <v>239</v>
      </c>
      <c r="E107" s="232">
        <v>3040</v>
      </c>
    </row>
    <row r="108" spans="1:5" ht="12.75">
      <c r="A108" s="227">
        <v>1349</v>
      </c>
      <c r="B108" s="231" t="s">
        <v>240</v>
      </c>
      <c r="C108" s="227" t="s">
        <v>241</v>
      </c>
      <c r="D108" s="227" t="s">
        <v>242</v>
      </c>
      <c r="E108" s="232">
        <v>2285</v>
      </c>
    </row>
    <row r="109" spans="1:5" ht="12.75">
      <c r="A109" s="227">
        <v>1350</v>
      </c>
      <c r="B109" s="231" t="s">
        <v>243</v>
      </c>
      <c r="C109" s="227" t="s">
        <v>244</v>
      </c>
      <c r="D109" s="227" t="s">
        <v>631</v>
      </c>
      <c r="E109" s="232">
        <v>8348</v>
      </c>
    </row>
    <row r="110" spans="1:5" ht="25.5">
      <c r="A110" s="227">
        <v>1351</v>
      </c>
      <c r="B110" s="231" t="s">
        <v>632</v>
      </c>
      <c r="C110" s="227" t="s">
        <v>633</v>
      </c>
      <c r="D110" s="227" t="s">
        <v>634</v>
      </c>
      <c r="E110" s="232">
        <v>3655</v>
      </c>
    </row>
    <row r="111" spans="1:5" ht="25.5">
      <c r="A111" s="227">
        <v>1401</v>
      </c>
      <c r="B111" s="231">
        <v>64628141</v>
      </c>
      <c r="C111" s="227" t="s">
        <v>635</v>
      </c>
      <c r="D111" s="227" t="s">
        <v>636</v>
      </c>
      <c r="E111" s="232">
        <v>788</v>
      </c>
    </row>
    <row r="112" spans="1:5" ht="25.5">
      <c r="A112" s="227">
        <v>1402</v>
      </c>
      <c r="B112" s="231">
        <v>64628124</v>
      </c>
      <c r="C112" s="227" t="s">
        <v>637</v>
      </c>
      <c r="D112" s="227" t="s">
        <v>638</v>
      </c>
      <c r="E112" s="232">
        <v>853</v>
      </c>
    </row>
    <row r="113" spans="1:5" ht="12.75">
      <c r="A113" s="227">
        <v>1403</v>
      </c>
      <c r="B113" s="231">
        <v>64628132</v>
      </c>
      <c r="C113" s="227" t="s">
        <v>639</v>
      </c>
      <c r="D113" s="227" t="s">
        <v>640</v>
      </c>
      <c r="E113" s="232">
        <v>989</v>
      </c>
    </row>
    <row r="114" spans="1:5" ht="25.5">
      <c r="A114" s="227">
        <v>1404</v>
      </c>
      <c r="B114" s="231" t="s">
        <v>641</v>
      </c>
      <c r="C114" s="227" t="s">
        <v>642</v>
      </c>
      <c r="D114" s="227" t="s">
        <v>643</v>
      </c>
      <c r="E114" s="232">
        <f>3594+75</f>
        <v>3669</v>
      </c>
    </row>
    <row r="115" spans="1:5" ht="25.5">
      <c r="A115" s="227">
        <v>1405</v>
      </c>
      <c r="B115" s="231" t="s">
        <v>644</v>
      </c>
      <c r="C115" s="227" t="s">
        <v>645</v>
      </c>
      <c r="D115" s="227" t="s">
        <v>646</v>
      </c>
      <c r="E115" s="232">
        <v>1700</v>
      </c>
    </row>
    <row r="116" spans="1:5" ht="25.5">
      <c r="A116" s="227">
        <v>1406</v>
      </c>
      <c r="B116" s="231">
        <v>61989258</v>
      </c>
      <c r="C116" s="227" t="s">
        <v>630</v>
      </c>
      <c r="D116" s="227" t="s">
        <v>1665</v>
      </c>
      <c r="E116" s="232">
        <v>3871</v>
      </c>
    </row>
    <row r="117" spans="1:5" ht="25.5">
      <c r="A117" s="227">
        <v>1408</v>
      </c>
      <c r="B117" s="231">
        <v>13644319</v>
      </c>
      <c r="C117" s="227" t="s">
        <v>1666</v>
      </c>
      <c r="D117" s="227" t="s">
        <v>1667</v>
      </c>
      <c r="E117" s="232">
        <v>10754</v>
      </c>
    </row>
    <row r="118" spans="1:5" ht="25.5">
      <c r="A118" s="227">
        <v>1409</v>
      </c>
      <c r="B118" s="231">
        <v>60337389</v>
      </c>
      <c r="C118" s="227" t="s">
        <v>1668</v>
      </c>
      <c r="D118" s="227" t="s">
        <v>1669</v>
      </c>
      <c r="E118" s="232">
        <v>622</v>
      </c>
    </row>
    <row r="119" spans="1:5" ht="25.5">
      <c r="A119" s="227">
        <v>1411</v>
      </c>
      <c r="B119" s="231">
        <v>60337346</v>
      </c>
      <c r="C119" s="227" t="s">
        <v>1670</v>
      </c>
      <c r="D119" s="227" t="s">
        <v>1551</v>
      </c>
      <c r="E119" s="232">
        <v>1118</v>
      </c>
    </row>
    <row r="120" spans="1:5" ht="25.5">
      <c r="A120" s="227">
        <v>1413</v>
      </c>
      <c r="B120" s="231">
        <v>66741335</v>
      </c>
      <c r="C120" s="227" t="s">
        <v>1552</v>
      </c>
      <c r="D120" s="227" t="s">
        <v>1553</v>
      </c>
      <c r="E120" s="232">
        <v>1323</v>
      </c>
    </row>
    <row r="121" spans="1:5" ht="25.5">
      <c r="A121" s="227">
        <v>1414</v>
      </c>
      <c r="B121" s="231">
        <v>47813474</v>
      </c>
      <c r="C121" s="227" t="s">
        <v>1554</v>
      </c>
      <c r="D121" s="227" t="s">
        <v>1555</v>
      </c>
      <c r="E121" s="232">
        <v>961</v>
      </c>
    </row>
    <row r="122" spans="1:5" ht="25.5">
      <c r="A122" s="227">
        <v>1415</v>
      </c>
      <c r="B122" s="231">
        <v>63699214</v>
      </c>
      <c r="C122" s="227" t="s">
        <v>1556</v>
      </c>
      <c r="D122" s="227" t="s">
        <v>1557</v>
      </c>
      <c r="E122" s="232">
        <v>492</v>
      </c>
    </row>
    <row r="123" spans="1:5" ht="25.5">
      <c r="A123" s="227">
        <v>1501</v>
      </c>
      <c r="B123" s="231">
        <v>64628159</v>
      </c>
      <c r="C123" s="227" t="s">
        <v>1558</v>
      </c>
      <c r="D123" s="227" t="s">
        <v>1559</v>
      </c>
      <c r="E123" s="232">
        <v>1475</v>
      </c>
    </row>
    <row r="124" spans="1:5" ht="12.75">
      <c r="A124" s="227">
        <v>1502</v>
      </c>
      <c r="B124" s="231">
        <v>61989274</v>
      </c>
      <c r="C124" s="227" t="s">
        <v>1563</v>
      </c>
      <c r="D124" s="227" t="s">
        <v>1564</v>
      </c>
      <c r="E124" s="232">
        <v>2798</v>
      </c>
    </row>
    <row r="125" spans="1:5" ht="12.75">
      <c r="A125" s="227">
        <v>1503</v>
      </c>
      <c r="B125" s="231">
        <v>61989266</v>
      </c>
      <c r="C125" s="227" t="s">
        <v>1565</v>
      </c>
      <c r="D125" s="227" t="s">
        <v>1566</v>
      </c>
      <c r="E125" s="232">
        <v>2339</v>
      </c>
    </row>
    <row r="126" spans="1:5" ht="12.75">
      <c r="A126" s="227">
        <v>1504</v>
      </c>
      <c r="B126" s="231">
        <v>64628213</v>
      </c>
      <c r="C126" s="227" t="s">
        <v>1567</v>
      </c>
      <c r="D126" s="227" t="s">
        <v>1568</v>
      </c>
      <c r="E126" s="232">
        <v>952</v>
      </c>
    </row>
    <row r="127" spans="1:5" ht="25.5">
      <c r="A127" s="227">
        <v>1505</v>
      </c>
      <c r="B127" s="231">
        <v>64628205</v>
      </c>
      <c r="C127" s="227" t="s">
        <v>1570</v>
      </c>
      <c r="D127" s="227" t="s">
        <v>1571</v>
      </c>
      <c r="E127" s="232">
        <v>926</v>
      </c>
    </row>
    <row r="128" spans="1:5" ht="12.75">
      <c r="A128" s="227">
        <v>1507</v>
      </c>
      <c r="B128" s="231">
        <v>64628191</v>
      </c>
      <c r="C128" s="227" t="s">
        <v>1572</v>
      </c>
      <c r="D128" s="227" t="s">
        <v>1573</v>
      </c>
      <c r="E128" s="232">
        <v>888</v>
      </c>
    </row>
    <row r="129" spans="1:5" ht="12.75">
      <c r="A129" s="227">
        <v>1508</v>
      </c>
      <c r="B129" s="231">
        <v>64628183</v>
      </c>
      <c r="C129" s="227" t="s">
        <v>1574</v>
      </c>
      <c r="D129" s="227" t="s">
        <v>1575</v>
      </c>
      <c r="E129" s="232">
        <v>2645</v>
      </c>
    </row>
    <row r="130" spans="1:5" ht="25.5">
      <c r="A130" s="227">
        <v>1509</v>
      </c>
      <c r="B130" s="231">
        <v>68899173</v>
      </c>
      <c r="C130" s="227" t="s">
        <v>1576</v>
      </c>
      <c r="D130" s="227" t="s">
        <v>1577</v>
      </c>
      <c r="E130" s="232">
        <v>419</v>
      </c>
    </row>
    <row r="131" spans="1:5" ht="12.75">
      <c r="A131" s="227">
        <v>1512</v>
      </c>
      <c r="B131" s="231" t="s">
        <v>1578</v>
      </c>
      <c r="C131" s="227" t="s">
        <v>1579</v>
      </c>
      <c r="D131" s="227" t="s">
        <v>1580</v>
      </c>
      <c r="E131" s="232">
        <v>3027</v>
      </c>
    </row>
    <row r="132" spans="1:5" ht="12.75">
      <c r="A132" s="227">
        <v>1513</v>
      </c>
      <c r="B132" s="231">
        <v>47655259</v>
      </c>
      <c r="C132" s="227" t="s">
        <v>1581</v>
      </c>
      <c r="D132" s="227" t="s">
        <v>1582</v>
      </c>
      <c r="E132" s="232">
        <v>1959</v>
      </c>
    </row>
    <row r="133" spans="1:5" ht="25.5">
      <c r="A133" s="227">
        <v>1514</v>
      </c>
      <c r="B133" s="231">
        <v>63024616</v>
      </c>
      <c r="C133" s="227" t="s">
        <v>517</v>
      </c>
      <c r="D133" s="227" t="s">
        <v>518</v>
      </c>
      <c r="E133" s="232">
        <v>1135</v>
      </c>
    </row>
    <row r="134" spans="1:5" ht="12.75">
      <c r="A134" s="227">
        <v>1515</v>
      </c>
      <c r="B134" s="231" t="s">
        <v>679</v>
      </c>
      <c r="C134" s="227" t="s">
        <v>680</v>
      </c>
      <c r="D134" s="227" t="s">
        <v>681</v>
      </c>
      <c r="E134" s="232">
        <v>2089</v>
      </c>
    </row>
    <row r="135" spans="1:5" ht="25.5">
      <c r="A135" s="227">
        <v>1516</v>
      </c>
      <c r="B135" s="231">
        <v>70640700</v>
      </c>
      <c r="C135" s="227" t="s">
        <v>682</v>
      </c>
      <c r="D135" s="227" t="s">
        <v>683</v>
      </c>
      <c r="E135" s="232">
        <v>1498</v>
      </c>
    </row>
    <row r="136" spans="1:5" ht="25.5">
      <c r="A136" s="227">
        <v>1517</v>
      </c>
      <c r="B136" s="231">
        <v>70640696</v>
      </c>
      <c r="C136" s="227" t="s">
        <v>684</v>
      </c>
      <c r="D136" s="227" t="s">
        <v>685</v>
      </c>
      <c r="E136" s="232">
        <v>474</v>
      </c>
    </row>
    <row r="137" spans="1:5" ht="25.5">
      <c r="A137" s="227">
        <v>1518</v>
      </c>
      <c r="B137" s="231">
        <v>64125912</v>
      </c>
      <c r="C137" s="227" t="s">
        <v>686</v>
      </c>
      <c r="D137" s="227" t="s">
        <v>687</v>
      </c>
      <c r="E137" s="232">
        <v>1514</v>
      </c>
    </row>
    <row r="138" spans="1:5" ht="12.75">
      <c r="A138" s="227">
        <v>1519</v>
      </c>
      <c r="B138" s="231">
        <v>70640726</v>
      </c>
      <c r="C138" s="227" t="s">
        <v>688</v>
      </c>
      <c r="D138" s="227" t="s">
        <v>689</v>
      </c>
      <c r="E138" s="232">
        <v>514</v>
      </c>
    </row>
    <row r="139" spans="1:5" ht="25.5">
      <c r="A139" s="227">
        <v>1520</v>
      </c>
      <c r="B139" s="231">
        <v>70640718</v>
      </c>
      <c r="C139" s="227" t="s">
        <v>690</v>
      </c>
      <c r="D139" s="227" t="s">
        <v>691</v>
      </c>
      <c r="E139" s="232">
        <v>746</v>
      </c>
    </row>
    <row r="140" spans="1:5" ht="25.5">
      <c r="A140" s="227">
        <v>1521</v>
      </c>
      <c r="B140" s="231">
        <v>62330268</v>
      </c>
      <c r="C140" s="227" t="s">
        <v>1704</v>
      </c>
      <c r="D140" s="227" t="s">
        <v>1705</v>
      </c>
      <c r="E140" s="232">
        <v>1803</v>
      </c>
    </row>
    <row r="141" spans="1:5" ht="12.75">
      <c r="A141" s="227">
        <v>1522</v>
      </c>
      <c r="B141" s="231">
        <v>62330390</v>
      </c>
      <c r="C141" s="227" t="s">
        <v>1706</v>
      </c>
      <c r="D141" s="227" t="s">
        <v>1707</v>
      </c>
      <c r="E141" s="232">
        <v>847</v>
      </c>
    </row>
    <row r="142" spans="1:5" ht="12.75">
      <c r="A142" s="227">
        <v>1524</v>
      </c>
      <c r="B142" s="231">
        <v>70640661</v>
      </c>
      <c r="C142" s="227" t="s">
        <v>1708</v>
      </c>
      <c r="D142" s="227" t="s">
        <v>1709</v>
      </c>
      <c r="E142" s="232">
        <v>669</v>
      </c>
    </row>
    <row r="143" spans="1:5" ht="12.75">
      <c r="A143" s="227">
        <v>1525</v>
      </c>
      <c r="B143" s="231">
        <v>70640670</v>
      </c>
      <c r="C143" s="227" t="s">
        <v>1710</v>
      </c>
      <c r="D143" s="227" t="s">
        <v>1711</v>
      </c>
      <c r="E143" s="232">
        <v>892</v>
      </c>
    </row>
    <row r="144" spans="1:5" ht="12.75">
      <c r="A144" s="227">
        <v>1526</v>
      </c>
      <c r="B144" s="231">
        <v>47813482</v>
      </c>
      <c r="C144" s="227" t="s">
        <v>1712</v>
      </c>
      <c r="D144" s="227" t="s">
        <v>1713</v>
      </c>
      <c r="E144" s="232">
        <v>1945</v>
      </c>
    </row>
    <row r="145" spans="1:5" ht="25.5">
      <c r="A145" s="227">
        <v>1527</v>
      </c>
      <c r="B145" s="231">
        <v>47813491</v>
      </c>
      <c r="C145" s="227" t="s">
        <v>1714</v>
      </c>
      <c r="D145" s="227" t="s">
        <v>1715</v>
      </c>
      <c r="E145" s="232">
        <v>858</v>
      </c>
    </row>
    <row r="146" spans="1:5" ht="12.75">
      <c r="A146" s="227">
        <v>1528</v>
      </c>
      <c r="B146" s="231">
        <v>47813199</v>
      </c>
      <c r="C146" s="227" t="s">
        <v>1716</v>
      </c>
      <c r="D146" s="227" t="s">
        <v>1717</v>
      </c>
      <c r="E146" s="232">
        <v>819</v>
      </c>
    </row>
    <row r="147" spans="1:5" ht="12.75">
      <c r="A147" s="227">
        <v>1529</v>
      </c>
      <c r="B147" s="231">
        <v>47813181</v>
      </c>
      <c r="C147" s="227" t="s">
        <v>1718</v>
      </c>
      <c r="D147" s="227" t="s">
        <v>1719</v>
      </c>
      <c r="E147" s="232">
        <v>767</v>
      </c>
    </row>
    <row r="148" spans="1:5" ht="12.75">
      <c r="A148" s="227">
        <v>1530</v>
      </c>
      <c r="B148" s="231">
        <v>47813211</v>
      </c>
      <c r="C148" s="227" t="s">
        <v>1720</v>
      </c>
      <c r="D148" s="227" t="s">
        <v>1721</v>
      </c>
      <c r="E148" s="232">
        <v>988</v>
      </c>
    </row>
    <row r="149" spans="1:5" ht="12.75">
      <c r="A149" s="227">
        <v>1531</v>
      </c>
      <c r="B149" s="231">
        <v>47813563</v>
      </c>
      <c r="C149" s="227" t="s">
        <v>1722</v>
      </c>
      <c r="D149" s="227" t="s">
        <v>1723</v>
      </c>
      <c r="E149" s="232">
        <v>2964</v>
      </c>
    </row>
    <row r="150" spans="1:5" ht="25.5">
      <c r="A150" s="227">
        <v>1532</v>
      </c>
      <c r="B150" s="231">
        <v>47813571</v>
      </c>
      <c r="C150" s="227" t="s">
        <v>1724</v>
      </c>
      <c r="D150" s="227" t="s">
        <v>1725</v>
      </c>
      <c r="E150" s="232">
        <v>4930</v>
      </c>
    </row>
    <row r="151" spans="1:5" ht="12.75">
      <c r="A151" s="227">
        <v>1533</v>
      </c>
      <c r="B151" s="231">
        <v>47813172</v>
      </c>
      <c r="C151" s="227" t="s">
        <v>1726</v>
      </c>
      <c r="D151" s="227" t="s">
        <v>1749</v>
      </c>
      <c r="E151" s="232">
        <v>1124</v>
      </c>
    </row>
    <row r="152" spans="1:5" ht="25.5">
      <c r="A152" s="227">
        <v>1535</v>
      </c>
      <c r="B152" s="231">
        <v>69610134</v>
      </c>
      <c r="C152" s="227" t="s">
        <v>1750</v>
      </c>
      <c r="D152" s="227" t="s">
        <v>1751</v>
      </c>
      <c r="E152" s="232">
        <v>1348</v>
      </c>
    </row>
    <row r="153" spans="1:5" ht="25.5">
      <c r="A153" s="227">
        <v>1536</v>
      </c>
      <c r="B153" s="231">
        <v>70632090</v>
      </c>
      <c r="C153" s="227" t="s">
        <v>1752</v>
      </c>
      <c r="D153" s="227" t="s">
        <v>738</v>
      </c>
      <c r="E153" s="232">
        <v>515</v>
      </c>
    </row>
    <row r="154" spans="1:5" ht="25.5">
      <c r="A154" s="227">
        <v>1537</v>
      </c>
      <c r="B154" s="231">
        <v>69610126</v>
      </c>
      <c r="C154" s="227" t="s">
        <v>739</v>
      </c>
      <c r="D154" s="227" t="s">
        <v>740</v>
      </c>
      <c r="E154" s="232">
        <v>1552</v>
      </c>
    </row>
    <row r="155" spans="1:5" ht="25.5">
      <c r="A155" s="227">
        <v>1538</v>
      </c>
      <c r="B155" s="231" t="s">
        <v>741</v>
      </c>
      <c r="C155" s="227" t="s">
        <v>742</v>
      </c>
      <c r="D155" s="227" t="s">
        <v>728</v>
      </c>
      <c r="E155" s="232">
        <v>3630</v>
      </c>
    </row>
    <row r="156" spans="1:5" ht="12.75">
      <c r="A156" s="227">
        <v>1539</v>
      </c>
      <c r="B156" s="231">
        <v>60802669</v>
      </c>
      <c r="C156" s="227" t="s">
        <v>729</v>
      </c>
      <c r="D156" s="227" t="s">
        <v>730</v>
      </c>
      <c r="E156" s="232">
        <v>1623</v>
      </c>
    </row>
    <row r="157" spans="1:5" ht="12.75">
      <c r="A157" s="227">
        <v>1540</v>
      </c>
      <c r="B157" s="231">
        <v>60802791</v>
      </c>
      <c r="C157" s="227" t="s">
        <v>731</v>
      </c>
      <c r="D157" s="227" t="s">
        <v>732</v>
      </c>
      <c r="E157" s="232">
        <v>528</v>
      </c>
    </row>
    <row r="158" spans="1:5" ht="12.75">
      <c r="A158" s="227">
        <v>1541</v>
      </c>
      <c r="B158" s="231">
        <v>60780509</v>
      </c>
      <c r="C158" s="227" t="s">
        <v>733</v>
      </c>
      <c r="D158" s="227" t="s">
        <v>734</v>
      </c>
      <c r="E158" s="232">
        <v>667</v>
      </c>
    </row>
    <row r="159" spans="1:5" ht="12.75">
      <c r="A159" s="227">
        <v>1543</v>
      </c>
      <c r="B159" s="231">
        <v>60802561</v>
      </c>
      <c r="C159" s="227" t="s">
        <v>735</v>
      </c>
      <c r="D159" s="227" t="s">
        <v>736</v>
      </c>
      <c r="E159" s="232">
        <v>660</v>
      </c>
    </row>
    <row r="160" spans="1:5" ht="12.75">
      <c r="A160" s="227">
        <v>1544</v>
      </c>
      <c r="B160" s="231" t="s">
        <v>737</v>
      </c>
      <c r="C160" s="227" t="s">
        <v>0</v>
      </c>
      <c r="D160" s="227" t="s">
        <v>1</v>
      </c>
      <c r="E160" s="232">
        <v>1183</v>
      </c>
    </row>
    <row r="161" spans="1:5" ht="25.5">
      <c r="A161" s="227">
        <v>1545</v>
      </c>
      <c r="B161" s="231" t="s">
        <v>2</v>
      </c>
      <c r="C161" s="227" t="s">
        <v>3</v>
      </c>
      <c r="D161" s="227" t="s">
        <v>4</v>
      </c>
      <c r="E161" s="232">
        <v>1960</v>
      </c>
    </row>
    <row r="162" spans="1:5" ht="25.5">
      <c r="A162" s="227">
        <v>1613</v>
      </c>
      <c r="B162" s="231">
        <v>62331663</v>
      </c>
      <c r="C162" s="227" t="s">
        <v>496</v>
      </c>
      <c r="D162" s="227" t="s">
        <v>497</v>
      </c>
      <c r="E162" s="232">
        <v>65</v>
      </c>
    </row>
    <row r="163" spans="1:5" ht="25.5">
      <c r="A163" s="227">
        <v>1616</v>
      </c>
      <c r="B163" s="248">
        <v>62331680</v>
      </c>
      <c r="C163" s="227" t="s">
        <v>502</v>
      </c>
      <c r="D163" s="227" t="s">
        <v>2706</v>
      </c>
      <c r="E163" s="232">
        <v>70</v>
      </c>
    </row>
    <row r="164" spans="1:5" ht="12.75">
      <c r="A164" s="227">
        <v>1624</v>
      </c>
      <c r="B164" s="235" t="s">
        <v>1866</v>
      </c>
      <c r="C164" s="227" t="s">
        <v>1242</v>
      </c>
      <c r="D164" s="227" t="s">
        <v>1243</v>
      </c>
      <c r="E164" s="232">
        <v>900</v>
      </c>
    </row>
    <row r="165" spans="1:5" ht="12.75">
      <c r="A165" s="227">
        <v>1705</v>
      </c>
      <c r="B165" s="231">
        <v>60337401</v>
      </c>
      <c r="C165" s="227" t="s">
        <v>1280</v>
      </c>
      <c r="D165" s="227" t="s">
        <v>1281</v>
      </c>
      <c r="E165" s="232">
        <v>93</v>
      </c>
    </row>
    <row r="166" spans="1:5" ht="12.75">
      <c r="A166" s="227">
        <v>1707</v>
      </c>
      <c r="B166" s="231">
        <v>60337273</v>
      </c>
      <c r="C166" s="227" t="s">
        <v>177</v>
      </c>
      <c r="D166" s="227" t="s">
        <v>178</v>
      </c>
      <c r="E166" s="232">
        <v>90</v>
      </c>
    </row>
    <row r="167" spans="1:5" ht="25.5">
      <c r="A167" s="227">
        <v>1708</v>
      </c>
      <c r="B167" s="231" t="s">
        <v>179</v>
      </c>
      <c r="C167" s="227" t="s">
        <v>180</v>
      </c>
      <c r="D167" s="227" t="s">
        <v>181</v>
      </c>
      <c r="E167" s="232">
        <f>5175+280</f>
        <v>5455</v>
      </c>
    </row>
    <row r="168" spans="1:5" ht="12.75">
      <c r="A168" s="227">
        <v>1710</v>
      </c>
      <c r="B168" s="231">
        <v>62331442</v>
      </c>
      <c r="C168" s="227" t="s">
        <v>182</v>
      </c>
      <c r="D168" s="227" t="s">
        <v>183</v>
      </c>
      <c r="E168" s="232">
        <v>41</v>
      </c>
    </row>
    <row r="169" spans="1:5" ht="25.5">
      <c r="A169" s="227">
        <v>1713</v>
      </c>
      <c r="B169" s="231">
        <v>47658142</v>
      </c>
      <c r="C169" s="227" t="s">
        <v>184</v>
      </c>
      <c r="D169" s="227" t="s">
        <v>185</v>
      </c>
      <c r="E169" s="232">
        <v>38</v>
      </c>
    </row>
    <row r="170" spans="1:5" ht="25.5">
      <c r="A170" s="227">
        <v>1714</v>
      </c>
      <c r="B170" s="231">
        <v>47658193</v>
      </c>
      <c r="C170" s="227" t="s">
        <v>186</v>
      </c>
      <c r="D170" s="227" t="s">
        <v>187</v>
      </c>
      <c r="E170" s="232">
        <v>44</v>
      </c>
    </row>
    <row r="171" spans="1:5" ht="12.75">
      <c r="A171" s="227">
        <v>1715</v>
      </c>
      <c r="B171" s="231">
        <v>47998300</v>
      </c>
      <c r="C171" s="227" t="s">
        <v>188</v>
      </c>
      <c r="D171" s="227" t="s">
        <v>189</v>
      </c>
      <c r="E171" s="232">
        <v>37</v>
      </c>
    </row>
    <row r="172" spans="1:5" ht="12.75">
      <c r="A172" s="227">
        <v>1716</v>
      </c>
      <c r="B172" s="231" t="s">
        <v>190</v>
      </c>
      <c r="C172" s="227" t="s">
        <v>191</v>
      </c>
      <c r="D172" s="227" t="s">
        <v>192</v>
      </c>
      <c r="E172" s="232">
        <v>55</v>
      </c>
    </row>
    <row r="173" spans="1:5" ht="12.75">
      <c r="A173" s="227">
        <v>1718</v>
      </c>
      <c r="B173" s="231">
        <v>47998008</v>
      </c>
      <c r="C173" s="227" t="s">
        <v>193</v>
      </c>
      <c r="D173" s="227" t="s">
        <v>1709</v>
      </c>
      <c r="E173" s="232">
        <v>36</v>
      </c>
    </row>
    <row r="174" spans="1:5" ht="12.75">
      <c r="A174" s="227">
        <v>1721</v>
      </c>
      <c r="B174" s="231" t="s">
        <v>194</v>
      </c>
      <c r="C174" s="227" t="s">
        <v>195</v>
      </c>
      <c r="D174" s="227" t="s">
        <v>196</v>
      </c>
      <c r="E174" s="232">
        <v>607</v>
      </c>
    </row>
    <row r="175" spans="1:5" ht="12.75">
      <c r="A175" s="227">
        <v>1724</v>
      </c>
      <c r="B175" s="231">
        <v>61955680</v>
      </c>
      <c r="C175" s="227" t="s">
        <v>197</v>
      </c>
      <c r="D175" s="227" t="s">
        <v>198</v>
      </c>
      <c r="E175" s="232">
        <v>35</v>
      </c>
    </row>
    <row r="176" spans="1:5" ht="12.75">
      <c r="A176" s="227">
        <v>1726</v>
      </c>
      <c r="B176" s="231">
        <v>61955671</v>
      </c>
      <c r="C176" s="227" t="s">
        <v>199</v>
      </c>
      <c r="D176" s="227" t="s">
        <v>200</v>
      </c>
      <c r="E176" s="232">
        <v>40</v>
      </c>
    </row>
    <row r="177" spans="1:5" ht="12.75">
      <c r="A177" s="227">
        <v>1727</v>
      </c>
      <c r="B177" s="231">
        <v>61955744</v>
      </c>
      <c r="C177" s="227" t="s">
        <v>201</v>
      </c>
      <c r="D177" s="227" t="s">
        <v>202</v>
      </c>
      <c r="E177" s="232">
        <v>115</v>
      </c>
    </row>
    <row r="178" spans="1:5" ht="12.75">
      <c r="A178" s="227">
        <v>1728</v>
      </c>
      <c r="B178" s="231">
        <v>64120368</v>
      </c>
      <c r="C178" s="227" t="s">
        <v>203</v>
      </c>
      <c r="D178" s="227" t="s">
        <v>204</v>
      </c>
      <c r="E178" s="232">
        <v>51</v>
      </c>
    </row>
    <row r="179" spans="1:5" ht="25.5">
      <c r="A179" s="227">
        <v>1804</v>
      </c>
      <c r="B179" s="231">
        <v>45234370</v>
      </c>
      <c r="C179" s="227" t="s">
        <v>205</v>
      </c>
      <c r="D179" s="227" t="s">
        <v>206</v>
      </c>
      <c r="E179" s="232">
        <v>931</v>
      </c>
    </row>
    <row r="180" spans="1:5" ht="25.5">
      <c r="A180" s="227">
        <v>1806</v>
      </c>
      <c r="B180" s="231" t="s">
        <v>207</v>
      </c>
      <c r="C180" s="227" t="s">
        <v>208</v>
      </c>
      <c r="D180" s="227" t="s">
        <v>209</v>
      </c>
      <c r="E180" s="232">
        <v>1562</v>
      </c>
    </row>
    <row r="181" spans="1:5" ht="25.5">
      <c r="A181" s="227">
        <v>1807</v>
      </c>
      <c r="B181" s="231">
        <v>65497902</v>
      </c>
      <c r="C181" s="227" t="s">
        <v>210</v>
      </c>
      <c r="D181" s="227" t="s">
        <v>211</v>
      </c>
      <c r="E181" s="232">
        <v>966</v>
      </c>
    </row>
    <row r="182" spans="1:5" ht="12.75">
      <c r="A182" s="227">
        <v>1814</v>
      </c>
      <c r="B182" s="231">
        <v>62331752</v>
      </c>
      <c r="C182" s="227" t="s">
        <v>215</v>
      </c>
      <c r="D182" s="227" t="s">
        <v>216</v>
      </c>
      <c r="E182" s="232">
        <v>860</v>
      </c>
    </row>
    <row r="183" spans="1:5" ht="12.75">
      <c r="A183" s="227">
        <v>1817</v>
      </c>
      <c r="B183" s="231">
        <v>62330381</v>
      </c>
      <c r="C183" s="227" t="s">
        <v>217</v>
      </c>
      <c r="D183" s="227" t="s">
        <v>218</v>
      </c>
      <c r="E183" s="232">
        <v>795</v>
      </c>
    </row>
    <row r="184" spans="1:5" ht="25.5">
      <c r="A184" s="227">
        <v>1818</v>
      </c>
      <c r="B184" s="231">
        <v>62330403</v>
      </c>
      <c r="C184" s="227" t="s">
        <v>478</v>
      </c>
      <c r="D184" s="227" t="s">
        <v>479</v>
      </c>
      <c r="E184" s="232">
        <f>3938+2550</f>
        <v>6488</v>
      </c>
    </row>
    <row r="185" spans="1:5" ht="12.75">
      <c r="A185" s="227">
        <v>1819</v>
      </c>
      <c r="B185" s="231" t="s">
        <v>480</v>
      </c>
      <c r="C185" s="227" t="s">
        <v>481</v>
      </c>
      <c r="D185" s="227" t="s">
        <v>482</v>
      </c>
      <c r="E185" s="232">
        <v>4780</v>
      </c>
    </row>
    <row r="186" spans="1:5" ht="12.75">
      <c r="A186" s="227">
        <v>1821</v>
      </c>
      <c r="B186" s="231" t="s">
        <v>483</v>
      </c>
      <c r="C186" s="227" t="s">
        <v>484</v>
      </c>
      <c r="D186" s="227" t="s">
        <v>485</v>
      </c>
      <c r="E186" s="232">
        <v>613</v>
      </c>
    </row>
    <row r="187" spans="1:5" ht="12.75">
      <c r="A187" s="227">
        <v>1823</v>
      </c>
      <c r="B187" s="231">
        <v>47813369</v>
      </c>
      <c r="C187" s="227" t="s">
        <v>486</v>
      </c>
      <c r="D187" s="227" t="s">
        <v>826</v>
      </c>
      <c r="E187" s="232">
        <v>826</v>
      </c>
    </row>
    <row r="188" spans="1:5" ht="25.5">
      <c r="A188" s="227">
        <v>1826</v>
      </c>
      <c r="B188" s="231">
        <v>60045922</v>
      </c>
      <c r="C188" s="227" t="s">
        <v>830</v>
      </c>
      <c r="D188" s="227" t="s">
        <v>831</v>
      </c>
      <c r="E188" s="232">
        <v>752</v>
      </c>
    </row>
    <row r="189" spans="1:5" ht="12.75">
      <c r="A189" s="227">
        <v>1828</v>
      </c>
      <c r="B189" s="231">
        <v>60802774</v>
      </c>
      <c r="C189" s="227" t="s">
        <v>832</v>
      </c>
      <c r="D189" s="227" t="s">
        <v>2380</v>
      </c>
      <c r="E189" s="232">
        <v>641</v>
      </c>
    </row>
    <row r="190" spans="1:5" ht="25.5">
      <c r="A190" s="227">
        <v>1901</v>
      </c>
      <c r="B190" s="231">
        <v>61989321</v>
      </c>
      <c r="C190" s="227" t="s">
        <v>833</v>
      </c>
      <c r="D190" s="227" t="s">
        <v>834</v>
      </c>
      <c r="E190" s="232">
        <v>2307</v>
      </c>
    </row>
    <row r="191" spans="1:5" ht="25.5">
      <c r="A191" s="227">
        <v>1902</v>
      </c>
      <c r="B191" s="231">
        <v>61989339</v>
      </c>
      <c r="C191" s="227" t="s">
        <v>835</v>
      </c>
      <c r="D191" s="227" t="s">
        <v>836</v>
      </c>
      <c r="E191" s="232">
        <v>2425</v>
      </c>
    </row>
    <row r="192" spans="1:5" ht="25.5">
      <c r="A192" s="227">
        <v>1903</v>
      </c>
      <c r="B192" s="231">
        <v>48004774</v>
      </c>
      <c r="C192" s="227" t="s">
        <v>837</v>
      </c>
      <c r="D192" s="227" t="s">
        <v>838</v>
      </c>
      <c r="E192" s="232">
        <v>2062</v>
      </c>
    </row>
    <row r="193" spans="1:5" ht="25.5">
      <c r="A193" s="227">
        <v>1904</v>
      </c>
      <c r="B193" s="231">
        <v>48004898</v>
      </c>
      <c r="C193" s="227" t="s">
        <v>839</v>
      </c>
      <c r="D193" s="227" t="s">
        <v>840</v>
      </c>
      <c r="E193" s="232">
        <v>4256</v>
      </c>
    </row>
    <row r="194" spans="1:5" ht="12.75">
      <c r="A194" s="227">
        <v>1905</v>
      </c>
      <c r="B194" s="231">
        <v>47658061</v>
      </c>
      <c r="C194" s="227" t="s">
        <v>841</v>
      </c>
      <c r="D194" s="227" t="s">
        <v>842</v>
      </c>
      <c r="E194" s="232">
        <v>2224</v>
      </c>
    </row>
    <row r="195" spans="1:5" ht="25.5">
      <c r="A195" s="227">
        <v>1906</v>
      </c>
      <c r="B195" s="231">
        <v>47998296</v>
      </c>
      <c r="C195" s="227" t="s">
        <v>843</v>
      </c>
      <c r="D195" s="227" t="s">
        <v>844</v>
      </c>
      <c r="E195" s="232">
        <v>1650</v>
      </c>
    </row>
    <row r="196" spans="1:5" ht="25.5">
      <c r="A196" s="227">
        <v>1907</v>
      </c>
      <c r="B196" s="231">
        <v>47813466</v>
      </c>
      <c r="C196" s="227" t="s">
        <v>845</v>
      </c>
      <c r="D196" s="227" t="s">
        <v>846</v>
      </c>
      <c r="E196" s="232">
        <v>2484</v>
      </c>
    </row>
    <row r="197" spans="1:5" ht="12.75">
      <c r="A197" s="227">
        <v>1908</v>
      </c>
      <c r="B197" s="231">
        <v>47811927</v>
      </c>
      <c r="C197" s="227" t="s">
        <v>847</v>
      </c>
      <c r="D197" s="227" t="s">
        <v>848</v>
      </c>
      <c r="E197" s="232">
        <v>3441</v>
      </c>
    </row>
    <row r="198" spans="1:5" ht="12.75">
      <c r="A198" s="227">
        <v>1909</v>
      </c>
      <c r="B198" s="231">
        <v>47811919</v>
      </c>
      <c r="C198" s="227" t="s">
        <v>849</v>
      </c>
      <c r="D198" s="227" t="s">
        <v>850</v>
      </c>
      <c r="E198" s="232">
        <v>3958</v>
      </c>
    </row>
    <row r="199" spans="1:5" ht="25.5">
      <c r="A199" s="227">
        <v>1910</v>
      </c>
      <c r="B199" s="231">
        <v>60043652</v>
      </c>
      <c r="C199" s="227" t="s">
        <v>851</v>
      </c>
      <c r="D199" s="227" t="s">
        <v>852</v>
      </c>
      <c r="E199" s="232">
        <v>3909</v>
      </c>
    </row>
    <row r="200" spans="1:5" ht="25.5">
      <c r="A200" s="227">
        <v>1911</v>
      </c>
      <c r="B200" s="231">
        <v>68334222</v>
      </c>
      <c r="C200" s="227" t="s">
        <v>853</v>
      </c>
      <c r="D200" s="227" t="s">
        <v>854</v>
      </c>
      <c r="E200" s="232">
        <v>1899</v>
      </c>
    </row>
    <row r="201" spans="1:5" ht="12.75">
      <c r="A201" s="227">
        <v>1912</v>
      </c>
      <c r="B201" s="231">
        <v>60043661</v>
      </c>
      <c r="C201" s="227" t="s">
        <v>855</v>
      </c>
      <c r="D201" s="227" t="s">
        <v>856</v>
      </c>
      <c r="E201" s="232">
        <v>3764</v>
      </c>
    </row>
    <row r="202" spans="1:5" ht="25.5">
      <c r="A202" s="227">
        <v>1913</v>
      </c>
      <c r="B202" s="231">
        <v>60802464</v>
      </c>
      <c r="C202" s="227" t="s">
        <v>857</v>
      </c>
      <c r="D202" s="227" t="s">
        <v>858</v>
      </c>
      <c r="E202" s="232">
        <v>1302</v>
      </c>
    </row>
    <row r="203" spans="1:5" ht="12.75">
      <c r="A203" s="227">
        <v>1914</v>
      </c>
      <c r="B203" s="231" t="s">
        <v>859</v>
      </c>
      <c r="C203" s="227" t="s">
        <v>860</v>
      </c>
      <c r="D203" s="227" t="s">
        <v>861</v>
      </c>
      <c r="E203" s="232">
        <v>3052</v>
      </c>
    </row>
    <row r="204" spans="1:5" ht="25.5">
      <c r="A204" s="227">
        <v>1915</v>
      </c>
      <c r="B204" s="231">
        <v>60802472</v>
      </c>
      <c r="C204" s="227" t="s">
        <v>862</v>
      </c>
      <c r="D204" s="227" t="s">
        <v>863</v>
      </c>
      <c r="E204" s="232">
        <v>1412</v>
      </c>
    </row>
    <row r="205" spans="1:5" ht="12.75">
      <c r="A205" s="227"/>
      <c r="B205" s="373" t="s">
        <v>1191</v>
      </c>
      <c r="C205" s="374"/>
      <c r="D205" s="375"/>
      <c r="E205" s="232">
        <f>5574+630</f>
        <v>6204</v>
      </c>
    </row>
    <row r="206" spans="2:5" s="224" customFormat="1" ht="12.75">
      <c r="B206" s="365" t="s">
        <v>694</v>
      </c>
      <c r="C206" s="366"/>
      <c r="D206" s="367"/>
      <c r="E206" s="233">
        <f>SUM(E5:E205)</f>
        <v>663045</v>
      </c>
    </row>
    <row r="207" ht="12.75">
      <c r="E207" s="222">
        <f>-'TAB-4 účel'!E25</f>
        <v>-6570</v>
      </c>
    </row>
    <row r="208" ht="12.75">
      <c r="E208" s="222">
        <v>250</v>
      </c>
    </row>
    <row r="209" ht="12.75">
      <c r="E209" s="222">
        <f>SUM(E206:E208)</f>
        <v>656725</v>
      </c>
    </row>
  </sheetData>
  <mergeCells count="6">
    <mergeCell ref="B206:D206"/>
    <mergeCell ref="B1:E1"/>
    <mergeCell ref="B3:B4"/>
    <mergeCell ref="C3:C4"/>
    <mergeCell ref="D3:D4"/>
    <mergeCell ref="B205:D205"/>
  </mergeCells>
  <printOptions/>
  <pageMargins left="0.75" right="0.75" top="1" bottom="1" header="0.4921259845" footer="0.4921259845"/>
  <pageSetup firstPageNumber="51" useFirstPageNumber="1"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6.xml><?xml version="1.0" encoding="utf-8"?>
<worksheet xmlns="http://schemas.openxmlformats.org/spreadsheetml/2006/main" xmlns:r="http://schemas.openxmlformats.org/officeDocument/2006/relationships">
  <dimension ref="A2:H25"/>
  <sheetViews>
    <sheetView workbookViewId="0" topLeftCell="A1">
      <selection activeCell="A1" sqref="A1"/>
    </sheetView>
  </sheetViews>
  <sheetFormatPr defaultColWidth="9.00390625" defaultRowHeight="12.75"/>
  <cols>
    <col min="1" max="1" width="6.875" style="259" customWidth="1"/>
    <col min="2" max="2" width="11.25390625" style="8" customWidth="1"/>
    <col min="3" max="3" width="67.25390625" style="8" customWidth="1"/>
    <col min="4" max="4" width="32.125" style="8" customWidth="1"/>
    <col min="5" max="5" width="20.125" style="8" customWidth="1"/>
    <col min="6" max="6" width="17.00390625" style="8" customWidth="1"/>
    <col min="7" max="7" width="17.00390625" style="222" customWidth="1"/>
    <col min="8" max="8" width="17.00390625" style="239" customWidth="1"/>
    <col min="9" max="16384" width="17.00390625" style="8" customWidth="1"/>
  </cols>
  <sheetData>
    <row r="2" spans="1:6" s="224" customFormat="1" ht="13.5" thickBot="1">
      <c r="A2" s="262"/>
      <c r="B2" s="387" t="s">
        <v>2392</v>
      </c>
      <c r="C2" s="387"/>
      <c r="D2" s="387"/>
      <c r="E2" s="387"/>
      <c r="F2" s="240"/>
    </row>
    <row r="3" spans="1:6" s="224" customFormat="1" ht="12.75">
      <c r="A3" s="260"/>
      <c r="B3" s="369" t="s">
        <v>1005</v>
      </c>
      <c r="C3" s="371" t="s">
        <v>1192</v>
      </c>
      <c r="D3" s="371" t="s">
        <v>1006</v>
      </c>
      <c r="E3" s="242" t="s">
        <v>1007</v>
      </c>
      <c r="F3" s="240"/>
    </row>
    <row r="4" spans="1:6" s="224" customFormat="1" ht="39" thickBot="1">
      <c r="A4" s="260"/>
      <c r="B4" s="370"/>
      <c r="C4" s="372"/>
      <c r="D4" s="372"/>
      <c r="E4" s="245" t="s">
        <v>2402</v>
      </c>
      <c r="F4" s="240"/>
    </row>
    <row r="5" spans="1:8" ht="25.5">
      <c r="A5" s="263">
        <v>1105</v>
      </c>
      <c r="B5" s="246" t="s">
        <v>330</v>
      </c>
      <c r="C5" s="234" t="s">
        <v>2393</v>
      </c>
      <c r="D5" s="234" t="s">
        <v>374</v>
      </c>
      <c r="E5" s="247">
        <v>10</v>
      </c>
      <c r="F5" s="239"/>
      <c r="G5" s="8"/>
      <c r="H5" s="8"/>
    </row>
    <row r="6" spans="1:8" ht="25.5">
      <c r="A6" s="263">
        <v>1107</v>
      </c>
      <c r="B6" s="243">
        <v>61989011</v>
      </c>
      <c r="C6" s="236" t="s">
        <v>2394</v>
      </c>
      <c r="D6" s="236" t="s">
        <v>374</v>
      </c>
      <c r="E6" s="244">
        <v>25</v>
      </c>
      <c r="F6" s="239"/>
      <c r="G6" s="8"/>
      <c r="H6" s="8"/>
    </row>
    <row r="7" spans="1:8" ht="12.75">
      <c r="A7" s="263">
        <v>1114</v>
      </c>
      <c r="B7" s="243">
        <v>62331795</v>
      </c>
      <c r="C7" s="236" t="s">
        <v>2395</v>
      </c>
      <c r="D7" s="236" t="s">
        <v>374</v>
      </c>
      <c r="E7" s="244">
        <v>50</v>
      </c>
      <c r="F7" s="239"/>
      <c r="G7" s="8"/>
      <c r="H7" s="8"/>
    </row>
    <row r="8" spans="1:8" ht="25.5">
      <c r="A8" s="263">
        <v>1116</v>
      </c>
      <c r="B8" s="243" t="s">
        <v>355</v>
      </c>
      <c r="C8" s="236" t="s">
        <v>2396</v>
      </c>
      <c r="D8" s="236" t="s">
        <v>374</v>
      </c>
      <c r="E8" s="244">
        <v>10</v>
      </c>
      <c r="F8" s="239"/>
      <c r="G8" s="8"/>
      <c r="H8" s="8"/>
    </row>
    <row r="9" spans="1:8" ht="25.5">
      <c r="A9" s="263">
        <v>1118</v>
      </c>
      <c r="B9" s="243" t="s">
        <v>1322</v>
      </c>
      <c r="C9" s="236" t="s">
        <v>2397</v>
      </c>
      <c r="D9" s="236" t="s">
        <v>374</v>
      </c>
      <c r="E9" s="244">
        <v>10</v>
      </c>
      <c r="F9" s="239"/>
      <c r="G9" s="8"/>
      <c r="H9" s="8"/>
    </row>
    <row r="10" spans="1:8" ht="12.75">
      <c r="A10" s="263">
        <v>1121</v>
      </c>
      <c r="B10" s="243">
        <v>47813113</v>
      </c>
      <c r="C10" s="236" t="s">
        <v>2398</v>
      </c>
      <c r="D10" s="236" t="s">
        <v>374</v>
      </c>
      <c r="E10" s="244">
        <v>35</v>
      </c>
      <c r="F10" s="239"/>
      <c r="G10" s="8"/>
      <c r="H10" s="8"/>
    </row>
    <row r="11" spans="1:8" ht="25.5">
      <c r="A11" s="263">
        <v>1202</v>
      </c>
      <c r="B11" s="243" t="s">
        <v>279</v>
      </c>
      <c r="C11" s="236" t="s">
        <v>2399</v>
      </c>
      <c r="D11" s="236" t="s">
        <v>374</v>
      </c>
      <c r="E11" s="244">
        <v>60</v>
      </c>
      <c r="F11" s="239"/>
      <c r="G11" s="8"/>
      <c r="H11" s="8"/>
    </row>
    <row r="12" spans="1:8" ht="25.5">
      <c r="A12" s="263">
        <v>1206</v>
      </c>
      <c r="B12" s="243" t="s">
        <v>291</v>
      </c>
      <c r="C12" s="236" t="s">
        <v>2400</v>
      </c>
      <c r="D12" s="236" t="s">
        <v>374</v>
      </c>
      <c r="E12" s="244">
        <v>25</v>
      </c>
      <c r="F12" s="239"/>
      <c r="G12" s="8"/>
      <c r="H12" s="8"/>
    </row>
    <row r="13" spans="1:8" ht="25.5">
      <c r="A13" s="264">
        <v>1214</v>
      </c>
      <c r="B13" s="265">
        <v>62331515</v>
      </c>
      <c r="C13" s="237" t="s">
        <v>2401</v>
      </c>
      <c r="D13" s="237" t="s">
        <v>374</v>
      </c>
      <c r="E13" s="266">
        <v>25</v>
      </c>
      <c r="F13" s="239"/>
      <c r="G13" s="8"/>
      <c r="H13" s="8"/>
    </row>
    <row r="14" spans="1:8" ht="25.5">
      <c r="A14" s="264">
        <v>1308</v>
      </c>
      <c r="B14" s="265">
        <v>14451093</v>
      </c>
      <c r="C14" s="237" t="s">
        <v>2403</v>
      </c>
      <c r="D14" s="237" t="s">
        <v>2404</v>
      </c>
      <c r="E14" s="266">
        <v>45</v>
      </c>
      <c r="F14" s="239"/>
      <c r="G14" s="8"/>
      <c r="H14" s="8"/>
    </row>
    <row r="15" spans="1:5" ht="25.5">
      <c r="A15" s="267">
        <v>1616</v>
      </c>
      <c r="B15" s="268">
        <v>62331680</v>
      </c>
      <c r="C15" s="237" t="s">
        <v>2410</v>
      </c>
      <c r="D15" s="237" t="s">
        <v>2405</v>
      </c>
      <c r="E15" s="269">
        <v>70</v>
      </c>
    </row>
    <row r="16" spans="1:8" ht="25.5">
      <c r="A16" s="264">
        <v>1708</v>
      </c>
      <c r="B16" s="265" t="s">
        <v>179</v>
      </c>
      <c r="C16" s="237" t="s">
        <v>2406</v>
      </c>
      <c r="D16" s="237" t="s">
        <v>2405</v>
      </c>
      <c r="E16" s="266">
        <v>280</v>
      </c>
      <c r="F16" s="239"/>
      <c r="G16" s="8"/>
      <c r="H16" s="8"/>
    </row>
    <row r="17" spans="1:8" ht="12.75">
      <c r="A17" s="264">
        <v>1818</v>
      </c>
      <c r="B17" s="382">
        <v>62330403</v>
      </c>
      <c r="C17" s="380" t="s">
        <v>1855</v>
      </c>
      <c r="D17" s="237" t="s">
        <v>1856</v>
      </c>
      <c r="E17" s="266">
        <v>1750</v>
      </c>
      <c r="F17" s="239"/>
      <c r="G17" s="8"/>
      <c r="H17" s="8"/>
    </row>
    <row r="18" spans="1:5" ht="25.5">
      <c r="A18" s="267"/>
      <c r="B18" s="383"/>
      <c r="C18" s="381"/>
      <c r="D18" s="237" t="s">
        <v>1857</v>
      </c>
      <c r="E18" s="269">
        <v>300</v>
      </c>
    </row>
    <row r="19" spans="1:5" ht="25.5">
      <c r="A19" s="267"/>
      <c r="B19" s="383"/>
      <c r="C19" s="381"/>
      <c r="D19" s="270" t="s">
        <v>2409</v>
      </c>
      <c r="E19" s="271">
        <v>500</v>
      </c>
    </row>
    <row r="20" spans="1:8" ht="38.25">
      <c r="A20" s="264">
        <v>1404</v>
      </c>
      <c r="B20" s="238" t="s">
        <v>641</v>
      </c>
      <c r="C20" s="237" t="s">
        <v>2418</v>
      </c>
      <c r="D20" s="237" t="s">
        <v>2411</v>
      </c>
      <c r="E20" s="266">
        <v>75</v>
      </c>
      <c r="F20" s="239"/>
      <c r="G20" s="8"/>
      <c r="H20" s="8"/>
    </row>
    <row r="21" spans="1:8" ht="12.75">
      <c r="A21" s="264">
        <v>1624</v>
      </c>
      <c r="B21" s="238" t="s">
        <v>1866</v>
      </c>
      <c r="C21" s="237" t="s">
        <v>1242</v>
      </c>
      <c r="D21" s="237" t="s">
        <v>2412</v>
      </c>
      <c r="E21" s="266">
        <v>900</v>
      </c>
      <c r="F21" s="239"/>
      <c r="G21" s="8"/>
      <c r="H21" s="8"/>
    </row>
    <row r="22" spans="1:8" ht="25.5">
      <c r="A22" s="376">
        <v>1322</v>
      </c>
      <c r="B22" s="385" t="s">
        <v>2671</v>
      </c>
      <c r="C22" s="380" t="s">
        <v>2416</v>
      </c>
      <c r="D22" s="237" t="s">
        <v>2413</v>
      </c>
      <c r="E22" s="266">
        <v>1000</v>
      </c>
      <c r="F22" s="239"/>
      <c r="G22" s="8"/>
      <c r="H22" s="8"/>
    </row>
    <row r="23" spans="1:8" ht="25.5">
      <c r="A23" s="377"/>
      <c r="B23" s="386"/>
      <c r="C23" s="384"/>
      <c r="D23" s="237" t="s">
        <v>2415</v>
      </c>
      <c r="E23" s="266">
        <v>650</v>
      </c>
      <c r="F23" s="239"/>
      <c r="G23" s="8"/>
      <c r="H23" s="8"/>
    </row>
    <row r="24" spans="1:8" ht="13.5" thickBot="1">
      <c r="A24" s="264">
        <v>1120</v>
      </c>
      <c r="B24" s="272" t="s">
        <v>1867</v>
      </c>
      <c r="C24" s="273" t="s">
        <v>2417</v>
      </c>
      <c r="D24" s="273" t="s">
        <v>2414</v>
      </c>
      <c r="E24" s="274">
        <v>750</v>
      </c>
      <c r="F24" s="239"/>
      <c r="G24" s="8"/>
      <c r="H24" s="8"/>
    </row>
    <row r="25" spans="1:8" s="224" customFormat="1" ht="13.5" thickBot="1">
      <c r="A25" s="275"/>
      <c r="B25" s="378" t="s">
        <v>695</v>
      </c>
      <c r="C25" s="379"/>
      <c r="D25" s="379"/>
      <c r="E25" s="276">
        <f>SUM(E5:E24)</f>
        <v>6570</v>
      </c>
      <c r="G25" s="241"/>
      <c r="H25" s="240"/>
    </row>
  </sheetData>
  <mergeCells count="10">
    <mergeCell ref="B2:E2"/>
    <mergeCell ref="D3:D4"/>
    <mergeCell ref="C3:C4"/>
    <mergeCell ref="B3:B4"/>
    <mergeCell ref="A22:A23"/>
    <mergeCell ref="B25:D25"/>
    <mergeCell ref="C17:C19"/>
    <mergeCell ref="B17:B19"/>
    <mergeCell ref="C22:C23"/>
    <mergeCell ref="B22:B23"/>
  </mergeCells>
  <printOptions/>
  <pageMargins left="0.75" right="0.75" top="1" bottom="1" header="0.4921259845" footer="0.4921259845"/>
  <pageSetup horizontalDpi="600" verticalDpi="600" orientation="landscape" paperSize="9" r:id="rId1"/>
  <headerFooter alignWithMargins="0">
    <oddHeader>&amp;L&amp;"Times New Roman CE,kurzíva"Návrh rozpočtu na rok 2007
Příloha č. 1&amp;R&amp;"Times New Roman CE,kurzíva"Tabulka č. 4: Závazné ukazatele pro příspěvkové organizace v odvětví školství</oddHeader>
    <oddFooter>&amp;C&amp;"Times New Roman CE,obyčejné"&amp;12&amp;P</oddFooter>
  </headerFooter>
</worksheet>
</file>

<file path=xl/worksheets/sheet7.xml><?xml version="1.0" encoding="utf-8"?>
<worksheet xmlns="http://schemas.openxmlformats.org/spreadsheetml/2006/main" xmlns:r="http://schemas.openxmlformats.org/officeDocument/2006/relationships">
  <dimension ref="A1:E68"/>
  <sheetViews>
    <sheetView tabSelected="1" workbookViewId="0" topLeftCell="B1">
      <selection activeCell="D2" sqref="D2"/>
    </sheetView>
  </sheetViews>
  <sheetFormatPr defaultColWidth="9.00390625" defaultRowHeight="12.75"/>
  <cols>
    <col min="1" max="1" width="6.375" style="254" hidden="1" customWidth="1"/>
    <col min="2" max="2" width="10.125" style="304" customWidth="1"/>
    <col min="3" max="3" width="47.625" style="305" customWidth="1"/>
    <col min="4" max="4" width="46.75390625" style="254" customWidth="1"/>
    <col min="5" max="5" width="23.75390625" style="306" customWidth="1"/>
    <col min="6" max="16384" width="9.125" style="254" customWidth="1"/>
  </cols>
  <sheetData>
    <row r="1" spans="2:5" s="3" customFormat="1" ht="18.75">
      <c r="B1" s="249" t="s">
        <v>175</v>
      </c>
      <c r="C1" s="249"/>
      <c r="D1" s="220"/>
      <c r="E1" s="77"/>
    </row>
    <row r="2" spans="2:5" s="2" customFormat="1" ht="18.75">
      <c r="B2" s="278" t="s">
        <v>176</v>
      </c>
      <c r="D2" s="279"/>
      <c r="E2" s="280"/>
    </row>
    <row r="3" spans="2:5" s="281" customFormat="1" ht="13.5" thickBot="1">
      <c r="B3" s="282"/>
      <c r="C3" s="261"/>
      <c r="E3" s="283"/>
    </row>
    <row r="4" spans="2:5" s="281" customFormat="1" ht="12.75">
      <c r="B4" s="391" t="s">
        <v>1005</v>
      </c>
      <c r="C4" s="394" t="s">
        <v>1192</v>
      </c>
      <c r="D4" s="397" t="s">
        <v>1006</v>
      </c>
      <c r="E4" s="284" t="s">
        <v>1007</v>
      </c>
    </row>
    <row r="5" spans="2:5" s="281" customFormat="1" ht="12.75">
      <c r="B5" s="392"/>
      <c r="C5" s="395"/>
      <c r="D5" s="398"/>
      <c r="E5" s="285" t="s">
        <v>1869</v>
      </c>
    </row>
    <row r="6" spans="2:5" s="281" customFormat="1" ht="13.5" thickBot="1">
      <c r="B6" s="393"/>
      <c r="C6" s="396"/>
      <c r="D6" s="399"/>
      <c r="E6" s="286" t="s">
        <v>317</v>
      </c>
    </row>
    <row r="7" spans="1:5" ht="25.5">
      <c r="A7" s="254">
        <v>8356</v>
      </c>
      <c r="B7" s="250" t="s">
        <v>1870</v>
      </c>
      <c r="C7" s="251" t="s">
        <v>1871</v>
      </c>
      <c r="D7" s="256" t="s">
        <v>864</v>
      </c>
      <c r="E7" s="253">
        <v>300</v>
      </c>
    </row>
    <row r="8" spans="1:5" ht="25.5">
      <c r="A8" s="254">
        <v>8020</v>
      </c>
      <c r="B8" s="250" t="s">
        <v>1872</v>
      </c>
      <c r="C8" s="251" t="s">
        <v>1873</v>
      </c>
      <c r="D8" s="252" t="s">
        <v>567</v>
      </c>
      <c r="E8" s="253">
        <v>1000</v>
      </c>
    </row>
    <row r="9" spans="1:5" ht="25.5">
      <c r="A9" s="254">
        <v>9000</v>
      </c>
      <c r="B9" s="250" t="s">
        <v>1874</v>
      </c>
      <c r="C9" s="251" t="s">
        <v>1875</v>
      </c>
      <c r="D9" s="252" t="s">
        <v>865</v>
      </c>
      <c r="E9" s="253">
        <v>30000</v>
      </c>
    </row>
    <row r="10" spans="2:5" ht="12.75">
      <c r="B10" s="257" t="s">
        <v>1876</v>
      </c>
      <c r="C10" s="287"/>
      <c r="D10" s="288"/>
      <c r="E10" s="258">
        <f>SUM(E7:E9)</f>
        <v>31300</v>
      </c>
    </row>
    <row r="11" spans="1:5" ht="25.5">
      <c r="A11" s="254">
        <v>8022</v>
      </c>
      <c r="B11" s="250" t="s">
        <v>376</v>
      </c>
      <c r="C11" s="251" t="s">
        <v>375</v>
      </c>
      <c r="D11" s="256" t="s">
        <v>384</v>
      </c>
      <c r="E11" s="253">
        <v>400</v>
      </c>
    </row>
    <row r="12" spans="1:5" ht="25.5">
      <c r="A12" s="254">
        <v>8382</v>
      </c>
      <c r="B12" s="250" t="s">
        <v>377</v>
      </c>
      <c r="C12" s="251" t="s">
        <v>378</v>
      </c>
      <c r="D12" s="256" t="s">
        <v>1878</v>
      </c>
      <c r="E12" s="253">
        <v>500</v>
      </c>
    </row>
    <row r="13" spans="1:5" ht="25.5">
      <c r="A13" s="254">
        <v>8037</v>
      </c>
      <c r="B13" s="250" t="s">
        <v>379</v>
      </c>
      <c r="C13" s="251" t="s">
        <v>380</v>
      </c>
      <c r="D13" s="256" t="s">
        <v>385</v>
      </c>
      <c r="E13" s="253">
        <v>200</v>
      </c>
    </row>
    <row r="14" spans="1:5" ht="25.5">
      <c r="A14" s="254">
        <v>8383</v>
      </c>
      <c r="B14" s="250" t="s">
        <v>381</v>
      </c>
      <c r="C14" s="251" t="s">
        <v>382</v>
      </c>
      <c r="D14" s="256" t="s">
        <v>1877</v>
      </c>
      <c r="E14" s="253">
        <v>200</v>
      </c>
    </row>
    <row r="15" spans="1:5" ht="12.75">
      <c r="A15" s="254">
        <v>10556</v>
      </c>
      <c r="B15" s="250" t="s">
        <v>1881</v>
      </c>
      <c r="C15" s="251" t="s">
        <v>383</v>
      </c>
      <c r="D15" s="256" t="s">
        <v>386</v>
      </c>
      <c r="E15" s="253">
        <v>300</v>
      </c>
    </row>
    <row r="16" spans="1:5" s="281" customFormat="1" ht="25.5">
      <c r="A16" s="281">
        <v>9116</v>
      </c>
      <c r="B16" s="250" t="s">
        <v>456</v>
      </c>
      <c r="C16" s="251" t="s">
        <v>1736</v>
      </c>
      <c r="D16" s="256" t="s">
        <v>387</v>
      </c>
      <c r="E16" s="253">
        <v>600</v>
      </c>
    </row>
    <row r="17" spans="1:5" ht="25.5">
      <c r="A17" s="254">
        <v>10102</v>
      </c>
      <c r="B17" s="250">
        <v>66185033</v>
      </c>
      <c r="C17" s="251" t="s">
        <v>396</v>
      </c>
      <c r="D17" s="256" t="s">
        <v>1338</v>
      </c>
      <c r="E17" s="253">
        <v>1432</v>
      </c>
    </row>
    <row r="18" spans="1:5" ht="12.75">
      <c r="A18" s="254">
        <v>10202</v>
      </c>
      <c r="B18" s="250" t="s">
        <v>1879</v>
      </c>
      <c r="C18" s="251" t="s">
        <v>393</v>
      </c>
      <c r="D18" s="256" t="s">
        <v>1338</v>
      </c>
      <c r="E18" s="253">
        <v>260</v>
      </c>
    </row>
    <row r="19" spans="1:5" ht="25.5">
      <c r="A19" s="254">
        <v>10204</v>
      </c>
      <c r="B19" s="250">
        <v>47999748</v>
      </c>
      <c r="C19" s="251" t="s">
        <v>52</v>
      </c>
      <c r="D19" s="256" t="s">
        <v>1338</v>
      </c>
      <c r="E19" s="253">
        <v>160</v>
      </c>
    </row>
    <row r="20" spans="1:5" ht="38.25">
      <c r="A20" s="254">
        <v>10209</v>
      </c>
      <c r="B20" s="250">
        <v>47999721</v>
      </c>
      <c r="C20" s="251" t="s">
        <v>53</v>
      </c>
      <c r="D20" s="256" t="s">
        <v>1338</v>
      </c>
      <c r="E20" s="253">
        <v>1014</v>
      </c>
    </row>
    <row r="21" spans="1:5" ht="38.25">
      <c r="A21" s="254">
        <v>10241</v>
      </c>
      <c r="B21" s="250">
        <v>47999811</v>
      </c>
      <c r="C21" s="251" t="s">
        <v>54</v>
      </c>
      <c r="D21" s="256" t="s">
        <v>1338</v>
      </c>
      <c r="E21" s="253">
        <v>222</v>
      </c>
    </row>
    <row r="22" spans="1:5" ht="25.5">
      <c r="A22" s="254">
        <v>10272</v>
      </c>
      <c r="B22" s="250">
        <v>47999756</v>
      </c>
      <c r="C22" s="251" t="s">
        <v>55</v>
      </c>
      <c r="D22" s="256" t="s">
        <v>1338</v>
      </c>
      <c r="E22" s="253">
        <v>167</v>
      </c>
    </row>
    <row r="23" spans="1:5" ht="25.5">
      <c r="A23" s="254">
        <v>10279</v>
      </c>
      <c r="B23" s="250" t="s">
        <v>388</v>
      </c>
      <c r="C23" s="251" t="s">
        <v>56</v>
      </c>
      <c r="D23" s="256" t="s">
        <v>1338</v>
      </c>
      <c r="E23" s="253">
        <v>840</v>
      </c>
    </row>
    <row r="24" spans="1:5" ht="25.5">
      <c r="A24" s="254">
        <v>10291</v>
      </c>
      <c r="B24" s="250">
        <v>47999781</v>
      </c>
      <c r="C24" s="251" t="s">
        <v>57</v>
      </c>
      <c r="D24" s="256" t="s">
        <v>1338</v>
      </c>
      <c r="E24" s="253">
        <v>167</v>
      </c>
    </row>
    <row r="25" spans="1:5" ht="38.25">
      <c r="A25" s="254">
        <v>10322</v>
      </c>
      <c r="B25" s="250" t="s">
        <v>389</v>
      </c>
      <c r="C25" s="251" t="s">
        <v>58</v>
      </c>
      <c r="D25" s="256" t="s">
        <v>1338</v>
      </c>
      <c r="E25" s="253">
        <v>1165</v>
      </c>
    </row>
    <row r="26" spans="1:5" ht="38.25">
      <c r="A26" s="254">
        <v>10332</v>
      </c>
      <c r="B26" s="250" t="s">
        <v>390</v>
      </c>
      <c r="C26" s="251" t="s">
        <v>59</v>
      </c>
      <c r="D26" s="256" t="s">
        <v>1338</v>
      </c>
      <c r="E26" s="253">
        <v>1304</v>
      </c>
    </row>
    <row r="27" spans="1:5" ht="12.75">
      <c r="A27" s="254">
        <v>10540</v>
      </c>
      <c r="B27" s="250" t="s">
        <v>1880</v>
      </c>
      <c r="C27" s="251" t="s">
        <v>394</v>
      </c>
      <c r="D27" s="256" t="s">
        <v>1338</v>
      </c>
      <c r="E27" s="253">
        <v>405</v>
      </c>
    </row>
    <row r="28" spans="1:5" ht="38.25">
      <c r="A28" s="254">
        <v>10542</v>
      </c>
      <c r="B28" s="250">
        <v>71237895</v>
      </c>
      <c r="C28" s="251" t="s">
        <v>60</v>
      </c>
      <c r="D28" s="256" t="s">
        <v>1338</v>
      </c>
      <c r="E28" s="253">
        <v>375</v>
      </c>
    </row>
    <row r="29" spans="1:5" ht="25.5">
      <c r="A29" s="254">
        <v>10556</v>
      </c>
      <c r="B29" s="250" t="s">
        <v>391</v>
      </c>
      <c r="C29" s="251" t="s">
        <v>1461</v>
      </c>
      <c r="D29" s="256" t="s">
        <v>1338</v>
      </c>
      <c r="E29" s="253">
        <v>1644</v>
      </c>
    </row>
    <row r="30" spans="1:5" ht="12.75">
      <c r="A30" s="254">
        <v>10592</v>
      </c>
      <c r="B30" s="250" t="s">
        <v>1882</v>
      </c>
      <c r="C30" s="251" t="s">
        <v>395</v>
      </c>
      <c r="D30" s="256" t="s">
        <v>1338</v>
      </c>
      <c r="E30" s="253">
        <v>288</v>
      </c>
    </row>
    <row r="31" spans="1:5" ht="38.25">
      <c r="A31" s="254">
        <v>10601</v>
      </c>
      <c r="B31" s="250" t="s">
        <v>392</v>
      </c>
      <c r="C31" s="251" t="s">
        <v>1462</v>
      </c>
      <c r="D31" s="256" t="s">
        <v>1338</v>
      </c>
      <c r="E31" s="253">
        <v>395</v>
      </c>
    </row>
    <row r="32" spans="1:5" ht="38.25">
      <c r="A32" s="254">
        <v>10457</v>
      </c>
      <c r="B32" s="250">
        <v>47998261</v>
      </c>
      <c r="C32" s="251" t="s">
        <v>1463</v>
      </c>
      <c r="D32" s="256" t="s">
        <v>1338</v>
      </c>
      <c r="E32" s="253">
        <v>2145</v>
      </c>
    </row>
    <row r="33" spans="2:5" s="281" customFormat="1" ht="12.75">
      <c r="B33" s="257" t="s">
        <v>1883</v>
      </c>
      <c r="C33" s="287"/>
      <c r="D33" s="288"/>
      <c r="E33" s="258">
        <f>SUM(E11:E32)</f>
        <v>14183</v>
      </c>
    </row>
    <row r="34" spans="1:5" ht="12.75">
      <c r="A34" s="254">
        <v>8019</v>
      </c>
      <c r="B34" s="255" t="s">
        <v>1884</v>
      </c>
      <c r="C34" s="252" t="s">
        <v>1885</v>
      </c>
      <c r="D34" s="256" t="s">
        <v>1886</v>
      </c>
      <c r="E34" s="289">
        <v>300</v>
      </c>
    </row>
    <row r="35" spans="2:5" ht="12.75">
      <c r="B35" s="257" t="s">
        <v>1887</v>
      </c>
      <c r="C35" s="252"/>
      <c r="D35" s="252"/>
      <c r="E35" s="258">
        <f>SUM(E34)</f>
        <v>300</v>
      </c>
    </row>
    <row r="36" spans="1:5" s="281" customFormat="1" ht="25.5">
      <c r="A36" s="281">
        <v>8000</v>
      </c>
      <c r="B36" s="290">
        <v>47673168</v>
      </c>
      <c r="C36" s="252" t="s">
        <v>219</v>
      </c>
      <c r="D36" s="252" t="s">
        <v>2797</v>
      </c>
      <c r="E36" s="253">
        <v>9500</v>
      </c>
    </row>
    <row r="37" spans="1:5" s="281" customFormat="1" ht="25.5">
      <c r="A37" s="281">
        <v>8356</v>
      </c>
      <c r="B37" s="255" t="s">
        <v>1870</v>
      </c>
      <c r="C37" s="251" t="s">
        <v>220</v>
      </c>
      <c r="D37" s="252" t="s">
        <v>2798</v>
      </c>
      <c r="E37" s="253">
        <v>250</v>
      </c>
    </row>
    <row r="38" spans="1:5" s="281" customFormat="1" ht="25.5">
      <c r="A38" s="281">
        <v>8178</v>
      </c>
      <c r="B38" s="290">
        <v>71160477</v>
      </c>
      <c r="C38" s="252" t="s">
        <v>1888</v>
      </c>
      <c r="D38" s="256" t="s">
        <v>2235</v>
      </c>
      <c r="E38" s="253">
        <v>700</v>
      </c>
    </row>
    <row r="39" spans="2:5" s="281" customFormat="1" ht="12.75">
      <c r="B39" s="291" t="s">
        <v>1889</v>
      </c>
      <c r="C39" s="252"/>
      <c r="D39" s="256"/>
      <c r="E39" s="292">
        <f>SUM(E36:E38)</f>
        <v>10450</v>
      </c>
    </row>
    <row r="40" spans="1:5" ht="25.5">
      <c r="A40" s="254">
        <v>10541</v>
      </c>
      <c r="B40" s="255" t="s">
        <v>1890</v>
      </c>
      <c r="C40" s="252" t="s">
        <v>1891</v>
      </c>
      <c r="D40" s="252" t="s">
        <v>1892</v>
      </c>
      <c r="E40" s="289">
        <v>2450</v>
      </c>
    </row>
    <row r="41" spans="2:5" ht="12.75">
      <c r="B41" s="257" t="s">
        <v>1893</v>
      </c>
      <c r="C41" s="252"/>
      <c r="D41" s="252"/>
      <c r="E41" s="258">
        <f>SUM(E40)</f>
        <v>2450</v>
      </c>
    </row>
    <row r="42" spans="1:5" ht="38.25">
      <c r="A42" s="254">
        <v>21709</v>
      </c>
      <c r="B42" s="293">
        <v>75079356</v>
      </c>
      <c r="C42" s="251" t="s">
        <v>2710</v>
      </c>
      <c r="D42" s="294" t="s">
        <v>2405</v>
      </c>
      <c r="E42" s="361">
        <v>30</v>
      </c>
    </row>
    <row r="43" spans="1:5" ht="51">
      <c r="A43" s="254">
        <v>22756</v>
      </c>
      <c r="B43" s="293">
        <v>75080559</v>
      </c>
      <c r="C43" s="251" t="s">
        <v>2709</v>
      </c>
      <c r="D43" s="294" t="s">
        <v>2405</v>
      </c>
      <c r="E43" s="361">
        <v>100</v>
      </c>
    </row>
    <row r="44" spans="1:5" ht="25.5">
      <c r="A44" s="254">
        <v>8080</v>
      </c>
      <c r="B44" s="293">
        <v>61989100</v>
      </c>
      <c r="C44" s="251" t="s">
        <v>1482</v>
      </c>
      <c r="D44" s="294" t="s">
        <v>2707</v>
      </c>
      <c r="E44" s="361">
        <v>250</v>
      </c>
    </row>
    <row r="45" spans="1:5" ht="12.75">
      <c r="A45" s="254">
        <v>8097</v>
      </c>
      <c r="B45" s="404">
        <v>70926379</v>
      </c>
      <c r="C45" s="400" t="s">
        <v>1483</v>
      </c>
      <c r="D45" s="294" t="s">
        <v>1894</v>
      </c>
      <c r="E45" s="361">
        <v>300</v>
      </c>
    </row>
    <row r="46" spans="2:5" ht="12.75">
      <c r="B46" s="405"/>
      <c r="C46" s="401"/>
      <c r="D46" s="294" t="s">
        <v>1490</v>
      </c>
      <c r="E46" s="361">
        <v>500</v>
      </c>
    </row>
    <row r="47" spans="1:5" ht="12.75">
      <c r="A47" s="254">
        <v>8106</v>
      </c>
      <c r="B47" s="293">
        <v>42865123</v>
      </c>
      <c r="C47" s="251" t="s">
        <v>1484</v>
      </c>
      <c r="D47" s="294" t="s">
        <v>1897</v>
      </c>
      <c r="E47" s="361">
        <v>250</v>
      </c>
    </row>
    <row r="48" spans="1:5" ht="25.5">
      <c r="A48" s="254">
        <v>8107</v>
      </c>
      <c r="B48" s="293">
        <v>70946507</v>
      </c>
      <c r="C48" s="251" t="s">
        <v>1485</v>
      </c>
      <c r="D48" s="294" t="s">
        <v>1489</v>
      </c>
      <c r="E48" s="361">
        <v>200</v>
      </c>
    </row>
    <row r="49" spans="1:5" ht="12.75">
      <c r="A49" s="254">
        <v>8194</v>
      </c>
      <c r="B49" s="402" t="s">
        <v>1895</v>
      </c>
      <c r="C49" s="400" t="s">
        <v>1486</v>
      </c>
      <c r="D49" s="294" t="s">
        <v>1896</v>
      </c>
      <c r="E49" s="361">
        <v>566</v>
      </c>
    </row>
    <row r="50" spans="2:5" ht="12.75">
      <c r="B50" s="403"/>
      <c r="C50" s="401"/>
      <c r="D50" s="294" t="s">
        <v>1491</v>
      </c>
      <c r="E50" s="361">
        <v>500</v>
      </c>
    </row>
    <row r="51" spans="1:5" ht="25.5">
      <c r="A51" s="254">
        <v>8550</v>
      </c>
      <c r="B51" s="293">
        <v>25399471</v>
      </c>
      <c r="C51" s="251" t="s">
        <v>1487</v>
      </c>
      <c r="D51" s="294" t="s">
        <v>1492</v>
      </c>
      <c r="E51" s="361">
        <v>100</v>
      </c>
    </row>
    <row r="52" spans="1:5" ht="25.5">
      <c r="A52" s="254">
        <v>8883</v>
      </c>
      <c r="B52" s="293">
        <v>26996448</v>
      </c>
      <c r="C52" s="251" t="s">
        <v>1488</v>
      </c>
      <c r="D52" s="251" t="s">
        <v>2708</v>
      </c>
      <c r="E52" s="361">
        <v>500</v>
      </c>
    </row>
    <row r="53" spans="1:5" ht="25.5">
      <c r="A53" s="254">
        <v>8364</v>
      </c>
      <c r="B53" s="293">
        <v>41033507</v>
      </c>
      <c r="C53" s="251" t="s">
        <v>1737</v>
      </c>
      <c r="D53" s="251" t="s">
        <v>1794</v>
      </c>
      <c r="E53" s="361">
        <v>2000</v>
      </c>
    </row>
    <row r="54" spans="2:5" s="281" customFormat="1" ht="12.75">
      <c r="B54" s="257" t="s">
        <v>1898</v>
      </c>
      <c r="C54" s="252"/>
      <c r="D54" s="252"/>
      <c r="E54" s="258">
        <f>SUM(E42:E53)</f>
        <v>5296</v>
      </c>
    </row>
    <row r="55" spans="1:5" ht="25.5">
      <c r="A55" s="254">
        <v>10601</v>
      </c>
      <c r="B55" s="78" t="s">
        <v>1493</v>
      </c>
      <c r="C55" s="277" t="s">
        <v>1494</v>
      </c>
      <c r="D55" s="256" t="s">
        <v>1495</v>
      </c>
      <c r="E55" s="253">
        <v>4600</v>
      </c>
    </row>
    <row r="56" spans="2:5" s="281" customFormat="1" ht="12.75">
      <c r="B56" s="257" t="s">
        <v>1899</v>
      </c>
      <c r="C56" s="252"/>
      <c r="D56" s="252"/>
      <c r="E56" s="258">
        <f>SUM(E55:E55)</f>
        <v>4600</v>
      </c>
    </row>
    <row r="57" spans="1:5" ht="25.5">
      <c r="A57" s="254">
        <v>8384</v>
      </c>
      <c r="B57" s="255" t="s">
        <v>1900</v>
      </c>
      <c r="C57" s="252" t="s">
        <v>1497</v>
      </c>
      <c r="D57" s="252" t="s">
        <v>1901</v>
      </c>
      <c r="E57" s="253">
        <v>600</v>
      </c>
    </row>
    <row r="58" spans="1:5" ht="38.25">
      <c r="A58" s="254">
        <v>8000</v>
      </c>
      <c r="B58" s="255" t="s">
        <v>1738</v>
      </c>
      <c r="C58" s="252" t="s">
        <v>1743</v>
      </c>
      <c r="D58" s="252" t="s">
        <v>1795</v>
      </c>
      <c r="E58" s="253">
        <v>600</v>
      </c>
    </row>
    <row r="59" spans="1:5" ht="38.25">
      <c r="A59" s="254">
        <v>8387</v>
      </c>
      <c r="B59" s="255" t="s">
        <v>1739</v>
      </c>
      <c r="C59" s="252" t="s">
        <v>1742</v>
      </c>
      <c r="D59" s="252" t="s">
        <v>1796</v>
      </c>
      <c r="E59" s="253">
        <v>4000</v>
      </c>
    </row>
    <row r="60" spans="1:5" ht="25.5">
      <c r="A60" s="254">
        <v>8867</v>
      </c>
      <c r="B60" s="255" t="s">
        <v>1740</v>
      </c>
      <c r="C60" s="252" t="s">
        <v>1741</v>
      </c>
      <c r="D60" s="252" t="s">
        <v>1797</v>
      </c>
      <c r="E60" s="253">
        <v>300</v>
      </c>
    </row>
    <row r="61" spans="2:5" s="281" customFormat="1" ht="12.75">
      <c r="B61" s="257" t="s">
        <v>1902</v>
      </c>
      <c r="C61" s="252"/>
      <c r="D61" s="252"/>
      <c r="E61" s="258">
        <f>SUM(E57:E60)</f>
        <v>5500</v>
      </c>
    </row>
    <row r="62" spans="1:5" ht="12.75">
      <c r="A62" s="254">
        <v>8381</v>
      </c>
      <c r="B62" s="295" t="s">
        <v>1903</v>
      </c>
      <c r="C62" s="296" t="s">
        <v>1904</v>
      </c>
      <c r="D62" s="297" t="s">
        <v>1905</v>
      </c>
      <c r="E62" s="298">
        <v>400</v>
      </c>
    </row>
    <row r="63" spans="2:5" s="299" customFormat="1" ht="12.75">
      <c r="B63" s="257" t="s">
        <v>1798</v>
      </c>
      <c r="C63" s="287"/>
      <c r="D63" s="287"/>
      <c r="E63" s="258">
        <f>SUM(E62)</f>
        <v>400</v>
      </c>
    </row>
    <row r="64" spans="1:5" ht="25.5">
      <c r="A64" s="254">
        <v>10000</v>
      </c>
      <c r="B64" s="295" t="s">
        <v>1499</v>
      </c>
      <c r="C64" s="296" t="s">
        <v>1498</v>
      </c>
      <c r="D64" s="297" t="s">
        <v>1500</v>
      </c>
      <c r="E64" s="298">
        <v>12302</v>
      </c>
    </row>
    <row r="65" spans="2:5" s="299" customFormat="1" ht="13.5" thickBot="1">
      <c r="B65" s="300" t="s">
        <v>1496</v>
      </c>
      <c r="C65" s="301"/>
      <c r="D65" s="301"/>
      <c r="E65" s="302">
        <f>SUM(E64)</f>
        <v>12302</v>
      </c>
    </row>
    <row r="66" spans="2:5" s="281" customFormat="1" ht="13.5" thickBot="1">
      <c r="B66" s="388" t="s">
        <v>671</v>
      </c>
      <c r="C66" s="389"/>
      <c r="D66" s="390"/>
      <c r="E66" s="303">
        <f>E65+E63+E61+E56+E54+E41+E39+E35+E33+E10</f>
        <v>86781</v>
      </c>
    </row>
    <row r="68" spans="2:5" ht="12.75">
      <c r="B68" s="254"/>
      <c r="C68" s="254"/>
      <c r="E68" s="254"/>
    </row>
  </sheetData>
  <mergeCells count="8">
    <mergeCell ref="B66:D66"/>
    <mergeCell ref="B4:B6"/>
    <mergeCell ref="C4:C6"/>
    <mergeCell ref="D4:D6"/>
    <mergeCell ref="C49:C50"/>
    <mergeCell ref="B49:B50"/>
    <mergeCell ref="C45:C46"/>
    <mergeCell ref="B45:B46"/>
  </mergeCells>
  <printOptions/>
  <pageMargins left="0.75" right="0.75" top="1" bottom="1" header="0.4921259845" footer="0.4921259845"/>
  <pageSetup firstPageNumber="1" useFirstPageNumber="1" horizontalDpi="600" verticalDpi="600" orientation="landscape" paperSize="9" r:id="rId1"/>
  <headerFooter alignWithMargins="0">
    <oddHeader>&amp;L&amp;"Times New Roman CE,Tučné"&amp;12Usnesení č. 15/1277/1 - Příloha č. 5&amp;"Times New Roman CE,Kurzíva"&amp;10
&amp;"Times New Roman CE,Obyčejné"&amp;12Počet stran přílohy: 4&amp;R&amp;"Times New Roman CE,Obyčejné"&amp;12Strana &amp;P</oddHeader>
  </headerFooter>
</worksheet>
</file>

<file path=xl/worksheets/sheet8.xml><?xml version="1.0" encoding="utf-8"?>
<worksheet xmlns="http://schemas.openxmlformats.org/spreadsheetml/2006/main" xmlns:r="http://schemas.openxmlformats.org/officeDocument/2006/relationships">
  <dimension ref="A2:H30"/>
  <sheetViews>
    <sheetView workbookViewId="0" topLeftCell="A1">
      <selection activeCell="G14" sqref="G14"/>
    </sheetView>
  </sheetViews>
  <sheetFormatPr defaultColWidth="9.00390625" defaultRowHeight="12.75" outlineLevelRow="1"/>
  <cols>
    <col min="1" max="1" width="21.00390625" style="309" customWidth="1"/>
    <col min="2" max="3" width="10.25390625" style="308" customWidth="1"/>
    <col min="4" max="4" width="11.25390625" style="308" bestFit="1" customWidth="1"/>
    <col min="5" max="5" width="18.00390625" style="308" customWidth="1"/>
    <col min="6" max="6" width="16.625" style="308" customWidth="1"/>
    <col min="7" max="8" width="19.75390625" style="308" customWidth="1"/>
    <col min="9" max="16384" width="10.25390625" style="309" customWidth="1"/>
  </cols>
  <sheetData>
    <row r="2" ht="15.75">
      <c r="A2" s="307" t="s">
        <v>221</v>
      </c>
    </row>
    <row r="3" spans="1:8" s="307" customFormat="1" ht="23.25" customHeight="1">
      <c r="A3" s="310"/>
      <c r="B3" s="311">
        <v>2001</v>
      </c>
      <c r="C3" s="311">
        <v>2002</v>
      </c>
      <c r="D3" s="311">
        <v>2003</v>
      </c>
      <c r="E3" s="311" t="s">
        <v>222</v>
      </c>
      <c r="F3" s="311" t="s">
        <v>223</v>
      </c>
      <c r="G3" s="311"/>
      <c r="H3" s="311"/>
    </row>
    <row r="4" spans="1:8" ht="23.25" customHeight="1">
      <c r="A4" s="310" t="s">
        <v>224</v>
      </c>
      <c r="B4" s="312">
        <v>84275</v>
      </c>
      <c r="C4" s="312">
        <v>3999376</v>
      </c>
      <c r="D4" s="312">
        <v>6078276</v>
      </c>
      <c r="E4" s="312">
        <v>2912785</v>
      </c>
      <c r="F4" s="312">
        <v>3466158</v>
      </c>
      <c r="G4" s="312"/>
      <c r="H4" s="312"/>
    </row>
    <row r="5" spans="1:8" ht="23.25" customHeight="1">
      <c r="A5" s="310" t="s">
        <v>225</v>
      </c>
      <c r="B5" s="312">
        <v>84275</v>
      </c>
      <c r="C5" s="312">
        <v>3999376</v>
      </c>
      <c r="D5" s="312">
        <v>6078276</v>
      </c>
      <c r="E5" s="312"/>
      <c r="F5" s="312"/>
      <c r="G5" s="312"/>
      <c r="H5" s="312"/>
    </row>
    <row r="8" spans="1:8" ht="20.25" customHeight="1">
      <c r="A8" s="310"/>
      <c r="B8" s="311">
        <v>2001</v>
      </c>
      <c r="C8" s="311">
        <v>2002</v>
      </c>
      <c r="D8" s="311">
        <v>2003</v>
      </c>
      <c r="E8" s="311" t="s">
        <v>222</v>
      </c>
      <c r="F8" s="311" t="s">
        <v>223</v>
      </c>
      <c r="G8" s="311">
        <v>2006</v>
      </c>
      <c r="H8" s="311" t="s">
        <v>232</v>
      </c>
    </row>
    <row r="9" spans="1:8" ht="20.25" customHeight="1">
      <c r="A9" s="310" t="s">
        <v>226</v>
      </c>
      <c r="B9" s="312">
        <v>84275</v>
      </c>
      <c r="C9" s="312">
        <v>3999376</v>
      </c>
      <c r="D9" s="312">
        <v>6078276</v>
      </c>
      <c r="E9" s="312">
        <v>2912785</v>
      </c>
      <c r="F9" s="312">
        <f>3466158+938951</f>
        <v>4405109</v>
      </c>
      <c r="G9" s="312">
        <v>5192836</v>
      </c>
      <c r="H9" s="312">
        <v>5317944</v>
      </c>
    </row>
    <row r="10" spans="1:8" ht="20.25" customHeight="1">
      <c r="A10" s="310" t="s">
        <v>227</v>
      </c>
      <c r="B10" s="312">
        <v>1725409</v>
      </c>
      <c r="C10" s="312">
        <v>359422</v>
      </c>
      <c r="D10" s="312">
        <v>5867132</v>
      </c>
      <c r="E10" s="312">
        <f>12367232-2912785</f>
        <v>9454447</v>
      </c>
      <c r="F10" s="312">
        <f>14041908-4405109</f>
        <v>9636799</v>
      </c>
      <c r="G10" s="360">
        <f>16122898-5192836</f>
        <v>10930062</v>
      </c>
      <c r="H10" s="312">
        <v>10031794</v>
      </c>
    </row>
    <row r="11" spans="1:8" ht="15.75">
      <c r="A11" s="307" t="s">
        <v>228</v>
      </c>
      <c r="F11" s="313"/>
      <c r="G11" s="313"/>
      <c r="H11" s="313"/>
    </row>
    <row r="16" spans="1:8" ht="22.5" customHeight="1" hidden="1" outlineLevel="1">
      <c r="A16" s="314" t="s">
        <v>229</v>
      </c>
      <c r="B16" s="315"/>
      <c r="C16" s="315"/>
      <c r="D16" s="315"/>
      <c r="E16" s="315"/>
      <c r="F16" s="315"/>
      <c r="G16" s="315"/>
      <c r="H16" s="315"/>
    </row>
    <row r="17" spans="1:8" ht="22.5" customHeight="1" hidden="1" outlineLevel="1">
      <c r="A17" s="316"/>
      <c r="B17" s="317">
        <v>2001</v>
      </c>
      <c r="C17" s="317">
        <v>2002</v>
      </c>
      <c r="D17" s="317">
        <v>2003</v>
      </c>
      <c r="E17" s="317" t="s">
        <v>230</v>
      </c>
      <c r="F17" s="317" t="s">
        <v>231</v>
      </c>
      <c r="G17" s="317"/>
      <c r="H17" s="317"/>
    </row>
    <row r="18" spans="1:8" ht="21.75" customHeight="1" hidden="1" outlineLevel="1">
      <c r="A18" s="318" t="s">
        <v>225</v>
      </c>
      <c r="B18" s="319">
        <v>1809684</v>
      </c>
      <c r="C18" s="319">
        <v>4349169</v>
      </c>
      <c r="D18" s="319">
        <v>10942261</v>
      </c>
      <c r="E18" s="319">
        <v>2908920</v>
      </c>
      <c r="F18" s="319">
        <v>4223860</v>
      </c>
      <c r="G18" s="319"/>
      <c r="H18" s="319"/>
    </row>
    <row r="19" spans="1:8" ht="21.75" customHeight="1" hidden="1" outlineLevel="1">
      <c r="A19" s="318" t="s">
        <v>224</v>
      </c>
      <c r="B19" s="319">
        <v>1809684</v>
      </c>
      <c r="C19" s="319">
        <v>4358798</v>
      </c>
      <c r="D19" s="319">
        <v>11025324</v>
      </c>
      <c r="E19" s="319">
        <v>2908920</v>
      </c>
      <c r="F19" s="319">
        <v>4223860</v>
      </c>
      <c r="G19" s="319"/>
      <c r="H19" s="319"/>
    </row>
    <row r="20" spans="1:8" ht="15.75" hidden="1" outlineLevel="1">
      <c r="A20" s="314"/>
      <c r="B20" s="315"/>
      <c r="C20" s="315">
        <f>C18-C19</f>
        <v>-9629</v>
      </c>
      <c r="D20" s="315">
        <f>D18-D19</f>
        <v>-83063</v>
      </c>
      <c r="E20" s="315"/>
      <c r="F20" s="315"/>
      <c r="G20" s="315"/>
      <c r="H20" s="315"/>
    </row>
    <row r="21" spans="1:8" ht="15.75" hidden="1" outlineLevel="1">
      <c r="A21" s="314"/>
      <c r="B21" s="315"/>
      <c r="C21" s="315"/>
      <c r="D21" s="315"/>
      <c r="E21" s="315"/>
      <c r="F21" s="315"/>
      <c r="G21" s="315"/>
      <c r="H21" s="315"/>
    </row>
    <row r="22" spans="1:8" ht="24.75" customHeight="1" hidden="1" outlineLevel="1">
      <c r="A22" s="318"/>
      <c r="B22" s="317">
        <v>2001</v>
      </c>
      <c r="C22" s="317">
        <v>2002</v>
      </c>
      <c r="D22" s="317">
        <v>2003</v>
      </c>
      <c r="E22" s="317" t="s">
        <v>230</v>
      </c>
      <c r="F22" s="317" t="s">
        <v>231</v>
      </c>
      <c r="G22" s="317"/>
      <c r="H22" s="317"/>
    </row>
    <row r="23" spans="1:8" ht="24.75" customHeight="1" hidden="1" outlineLevel="1">
      <c r="A23" s="318" t="s">
        <v>226</v>
      </c>
      <c r="B23" s="319">
        <v>84275</v>
      </c>
      <c r="C23" s="319">
        <v>3999376</v>
      </c>
      <c r="D23" s="319">
        <v>6078276</v>
      </c>
      <c r="E23" s="319">
        <v>2911420</v>
      </c>
      <c r="F23" s="319">
        <v>4226360</v>
      </c>
      <c r="G23" s="319"/>
      <c r="H23" s="319"/>
    </row>
    <row r="24" spans="1:8" ht="24.75" customHeight="1" hidden="1" outlineLevel="1">
      <c r="A24" s="318" t="s">
        <v>229</v>
      </c>
      <c r="B24" s="319">
        <v>1809684</v>
      </c>
      <c r="C24" s="319">
        <v>4358798</v>
      </c>
      <c r="D24" s="319">
        <v>11055594</v>
      </c>
      <c r="E24" s="319">
        <v>8367041</v>
      </c>
      <c r="F24" s="319">
        <v>7528049</v>
      </c>
      <c r="G24" s="319"/>
      <c r="H24" s="319"/>
    </row>
    <row r="25" spans="1:8" ht="21" customHeight="1" hidden="1" outlineLevel="1">
      <c r="A25" s="318" t="s">
        <v>227</v>
      </c>
      <c r="B25" s="319">
        <f>B24-B23</f>
        <v>1725409</v>
      </c>
      <c r="C25" s="319">
        <f>C24-C23</f>
        <v>359422</v>
      </c>
      <c r="D25" s="319">
        <f>D24-D23</f>
        <v>4977318</v>
      </c>
      <c r="E25" s="319">
        <v>8367041</v>
      </c>
      <c r="F25" s="319">
        <v>7528049</v>
      </c>
      <c r="G25" s="319"/>
      <c r="H25" s="319"/>
    </row>
    <row r="26" spans="1:8" ht="15.75" hidden="1" outlineLevel="1">
      <c r="A26" s="314"/>
      <c r="B26" s="315"/>
      <c r="C26" s="315"/>
      <c r="D26" s="315"/>
      <c r="E26" s="315"/>
      <c r="F26" s="315"/>
      <c r="G26" s="315"/>
      <c r="H26" s="315"/>
    </row>
    <row r="27" spans="1:8" ht="25.5" customHeight="1" hidden="1" outlineLevel="1">
      <c r="A27" s="318"/>
      <c r="B27" s="317">
        <v>2001</v>
      </c>
      <c r="C27" s="317">
        <v>2002</v>
      </c>
      <c r="D27" s="317">
        <v>2003</v>
      </c>
      <c r="E27" s="317" t="s">
        <v>230</v>
      </c>
      <c r="F27" s="317" t="s">
        <v>231</v>
      </c>
      <c r="G27" s="317"/>
      <c r="H27" s="317"/>
    </row>
    <row r="28" spans="1:8" ht="21" customHeight="1" hidden="1" outlineLevel="1">
      <c r="A28" s="318" t="s">
        <v>226</v>
      </c>
      <c r="B28" s="319">
        <v>84275</v>
      </c>
      <c r="C28" s="319">
        <v>3999376</v>
      </c>
      <c r="D28" s="319">
        <v>6078276</v>
      </c>
      <c r="E28" s="319">
        <v>2911420</v>
      </c>
      <c r="F28" s="319">
        <v>4226360</v>
      </c>
      <c r="G28" s="319"/>
      <c r="H28" s="319"/>
    </row>
    <row r="29" spans="1:8" ht="23.25" customHeight="1" hidden="1" outlineLevel="1">
      <c r="A29" s="318" t="s">
        <v>227</v>
      </c>
      <c r="B29" s="319">
        <v>1725409</v>
      </c>
      <c r="C29" s="319">
        <v>359422</v>
      </c>
      <c r="D29" s="319">
        <v>4977318</v>
      </c>
      <c r="E29" s="319">
        <v>8367041</v>
      </c>
      <c r="F29" s="319">
        <v>7528049</v>
      </c>
      <c r="G29" s="319"/>
      <c r="H29" s="319"/>
    </row>
    <row r="30" spans="1:8" ht="15.75" hidden="1" outlineLevel="1">
      <c r="A30" s="320" t="s">
        <v>228</v>
      </c>
      <c r="B30" s="315"/>
      <c r="C30" s="315"/>
      <c r="D30" s="315"/>
      <c r="E30" s="315"/>
      <c r="F30" s="315"/>
      <c r="G30" s="315"/>
      <c r="H30" s="315"/>
    </row>
    <row r="31" ht="15.75" collapsed="1"/>
  </sheetData>
  <printOptions/>
  <pageMargins left="0.75" right="0.75" top="1" bottom="1" header="0.4921259845" footer="0.492125984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316"/>
  <sheetViews>
    <sheetView showGridLines="0" workbookViewId="0" topLeftCell="A1">
      <pane ySplit="2" topLeftCell="BM265" activePane="bottomLeft" state="frozen"/>
      <selection pane="topLeft" activeCell="G14" sqref="G14"/>
      <selection pane="bottomLeft" activeCell="G14" sqref="G14"/>
    </sheetView>
  </sheetViews>
  <sheetFormatPr defaultColWidth="9.00390625" defaultRowHeight="12.75"/>
  <cols>
    <col min="1" max="1" width="6.875" style="202" customWidth="1"/>
    <col min="2" max="2" width="10.75390625" style="202" customWidth="1"/>
    <col min="3" max="3" width="62.125" style="203" customWidth="1"/>
    <col min="4" max="5" width="25.75390625" style="4" customWidth="1"/>
    <col min="6" max="6" width="12.125" style="166" customWidth="1"/>
    <col min="7" max="16384" width="9.125" style="4" customWidth="1"/>
  </cols>
  <sheetData>
    <row r="1" spans="1:5" ht="18.75">
      <c r="A1" s="406" t="s">
        <v>135</v>
      </c>
      <c r="B1" s="407"/>
      <c r="C1" s="407"/>
      <c r="D1" s="407"/>
      <c r="E1" s="407"/>
    </row>
    <row r="2" spans="1:5" ht="16.5" thickBot="1">
      <c r="A2" s="167" t="s">
        <v>312</v>
      </c>
      <c r="B2" s="167" t="s">
        <v>1005</v>
      </c>
      <c r="C2" s="168" t="s">
        <v>136</v>
      </c>
      <c r="D2" s="169" t="s">
        <v>1062</v>
      </c>
      <c r="E2" s="169" t="s">
        <v>137</v>
      </c>
    </row>
    <row r="3" spans="1:5" ht="15.75" thickTop="1">
      <c r="A3" s="170">
        <v>1101</v>
      </c>
      <c r="B3" s="204" t="s">
        <v>318</v>
      </c>
      <c r="C3" s="171" t="s">
        <v>319</v>
      </c>
      <c r="D3" s="172" t="s">
        <v>138</v>
      </c>
      <c r="E3" s="172" t="s">
        <v>139</v>
      </c>
    </row>
    <row r="4" spans="1:5" ht="15">
      <c r="A4" s="170">
        <v>1102</v>
      </c>
      <c r="B4" s="204" t="s">
        <v>321</v>
      </c>
      <c r="C4" s="171" t="s">
        <v>322</v>
      </c>
      <c r="D4" s="172" t="s">
        <v>140</v>
      </c>
      <c r="E4" s="172" t="s">
        <v>141</v>
      </c>
    </row>
    <row r="5" spans="1:5" ht="15">
      <c r="A5" s="170">
        <v>1103</v>
      </c>
      <c r="B5" s="204" t="s">
        <v>324</v>
      </c>
      <c r="C5" s="171" t="s">
        <v>325</v>
      </c>
      <c r="D5" s="172" t="s">
        <v>142</v>
      </c>
      <c r="E5" s="172" t="s">
        <v>143</v>
      </c>
    </row>
    <row r="6" spans="1:5" ht="15">
      <c r="A6" s="170">
        <v>1104</v>
      </c>
      <c r="B6" s="204" t="s">
        <v>327</v>
      </c>
      <c r="C6" s="171" t="s">
        <v>328</v>
      </c>
      <c r="D6" s="172" t="s">
        <v>144</v>
      </c>
      <c r="E6" s="172" t="s">
        <v>145</v>
      </c>
    </row>
    <row r="7" spans="1:5" ht="15">
      <c r="A7" s="170">
        <v>1105</v>
      </c>
      <c r="B7" s="204" t="s">
        <v>330</v>
      </c>
      <c r="C7" s="171" t="s">
        <v>1063</v>
      </c>
      <c r="D7" s="172" t="s">
        <v>144</v>
      </c>
      <c r="E7" s="172" t="s">
        <v>146</v>
      </c>
    </row>
    <row r="8" spans="1:5" ht="30">
      <c r="A8" s="170">
        <v>1106</v>
      </c>
      <c r="B8" s="204" t="s">
        <v>333</v>
      </c>
      <c r="C8" s="171" t="s">
        <v>334</v>
      </c>
      <c r="D8" s="172" t="s">
        <v>147</v>
      </c>
      <c r="E8" s="172" t="s">
        <v>148</v>
      </c>
    </row>
    <row r="9" spans="1:5" ht="30">
      <c r="A9" s="170">
        <v>1107</v>
      </c>
      <c r="B9" s="204">
        <v>61989011</v>
      </c>
      <c r="C9" s="171" t="s">
        <v>336</v>
      </c>
      <c r="D9" s="172" t="s">
        <v>144</v>
      </c>
      <c r="E9" s="172" t="s">
        <v>149</v>
      </c>
    </row>
    <row r="10" spans="1:5" ht="30">
      <c r="A10" s="170">
        <v>1108</v>
      </c>
      <c r="B10" s="204" t="s">
        <v>338</v>
      </c>
      <c r="C10" s="171" t="s">
        <v>339</v>
      </c>
      <c r="D10" s="172" t="s">
        <v>147</v>
      </c>
      <c r="E10" s="172" t="s">
        <v>1064</v>
      </c>
    </row>
    <row r="11" spans="1:5" ht="30">
      <c r="A11" s="170">
        <v>1109</v>
      </c>
      <c r="B11" s="204">
        <v>62331205</v>
      </c>
      <c r="C11" s="171" t="s">
        <v>341</v>
      </c>
      <c r="D11" s="172" t="s">
        <v>150</v>
      </c>
      <c r="E11" s="172" t="s">
        <v>151</v>
      </c>
    </row>
    <row r="12" spans="1:5" ht="15">
      <c r="A12" s="170">
        <v>1110</v>
      </c>
      <c r="B12" s="204">
        <v>62331639</v>
      </c>
      <c r="C12" s="171" t="s">
        <v>343</v>
      </c>
      <c r="D12" s="172" t="s">
        <v>152</v>
      </c>
      <c r="E12" s="172" t="s">
        <v>153</v>
      </c>
    </row>
    <row r="13" spans="1:5" ht="30">
      <c r="A13" s="170">
        <v>1111</v>
      </c>
      <c r="B13" s="204">
        <v>62331493</v>
      </c>
      <c r="C13" s="171" t="s">
        <v>345</v>
      </c>
      <c r="D13" s="172" t="s">
        <v>152</v>
      </c>
      <c r="E13" s="172" t="s">
        <v>154</v>
      </c>
    </row>
    <row r="14" spans="1:5" ht="15">
      <c r="A14" s="170">
        <v>1112</v>
      </c>
      <c r="B14" s="204">
        <v>62331558</v>
      </c>
      <c r="C14" s="171" t="s">
        <v>347</v>
      </c>
      <c r="D14" s="172" t="s">
        <v>155</v>
      </c>
      <c r="E14" s="172" t="s">
        <v>69</v>
      </c>
    </row>
    <row r="15" spans="1:5" ht="15">
      <c r="A15" s="170">
        <v>1113</v>
      </c>
      <c r="B15" s="204">
        <v>62331582</v>
      </c>
      <c r="C15" s="171" t="s">
        <v>349</v>
      </c>
      <c r="D15" s="172" t="s">
        <v>70</v>
      </c>
      <c r="E15" s="172" t="s">
        <v>71</v>
      </c>
    </row>
    <row r="16" spans="1:5" ht="15">
      <c r="A16" s="170">
        <v>1114</v>
      </c>
      <c r="B16" s="204">
        <v>62331795</v>
      </c>
      <c r="C16" s="171" t="s">
        <v>351</v>
      </c>
      <c r="D16" s="172" t="s">
        <v>72</v>
      </c>
      <c r="E16" s="172" t="s">
        <v>73</v>
      </c>
    </row>
    <row r="17" spans="1:5" ht="30">
      <c r="A17" s="170">
        <v>1115</v>
      </c>
      <c r="B17" s="204">
        <v>62331540</v>
      </c>
      <c r="C17" s="171" t="s">
        <v>353</v>
      </c>
      <c r="D17" s="172" t="s">
        <v>74</v>
      </c>
      <c r="E17" s="172" t="s">
        <v>75</v>
      </c>
    </row>
    <row r="18" spans="1:5" ht="15">
      <c r="A18" s="170">
        <v>1116</v>
      </c>
      <c r="B18" s="204" t="s">
        <v>355</v>
      </c>
      <c r="C18" s="171" t="s">
        <v>1065</v>
      </c>
      <c r="D18" s="172" t="s">
        <v>76</v>
      </c>
      <c r="E18" s="172" t="s">
        <v>77</v>
      </c>
    </row>
    <row r="19" spans="1:5" ht="15">
      <c r="A19" s="170">
        <v>1117</v>
      </c>
      <c r="B19" s="204" t="s">
        <v>1319</v>
      </c>
      <c r="C19" s="171" t="s">
        <v>1320</v>
      </c>
      <c r="D19" s="172" t="s">
        <v>78</v>
      </c>
      <c r="E19" s="172" t="s">
        <v>79</v>
      </c>
    </row>
    <row r="20" spans="1:5" ht="30">
      <c r="A20" s="170">
        <v>1118</v>
      </c>
      <c r="B20" s="204" t="s">
        <v>1322</v>
      </c>
      <c r="C20" s="171" t="s">
        <v>1323</v>
      </c>
      <c r="D20" s="172" t="s">
        <v>80</v>
      </c>
      <c r="E20" s="172" t="s">
        <v>81</v>
      </c>
    </row>
    <row r="21" spans="1:5" ht="15">
      <c r="A21" s="170">
        <v>1119</v>
      </c>
      <c r="B21" s="204" t="s">
        <v>1325</v>
      </c>
      <c r="C21" s="171" t="s">
        <v>1326</v>
      </c>
      <c r="D21" s="172" t="s">
        <v>82</v>
      </c>
      <c r="E21" s="172" t="s">
        <v>83</v>
      </c>
    </row>
    <row r="22" spans="1:5" ht="15">
      <c r="A22" s="170">
        <v>1120</v>
      </c>
      <c r="B22" s="204">
        <v>47813091</v>
      </c>
      <c r="C22" s="171" t="s">
        <v>1328</v>
      </c>
      <c r="D22" s="172" t="s">
        <v>84</v>
      </c>
      <c r="E22" s="172" t="s">
        <v>85</v>
      </c>
    </row>
    <row r="23" spans="1:5" ht="15">
      <c r="A23" s="170">
        <v>1121</v>
      </c>
      <c r="B23" s="204">
        <v>47813113</v>
      </c>
      <c r="C23" s="171" t="s">
        <v>1330</v>
      </c>
      <c r="D23" s="172" t="s">
        <v>86</v>
      </c>
      <c r="E23" s="172" t="s">
        <v>87</v>
      </c>
    </row>
    <row r="24" spans="1:5" ht="15">
      <c r="A24" s="170">
        <v>1122</v>
      </c>
      <c r="B24" s="204">
        <v>47813075</v>
      </c>
      <c r="C24" s="171" t="s">
        <v>1332</v>
      </c>
      <c r="D24" s="172" t="s">
        <v>86</v>
      </c>
      <c r="E24" s="172" t="s">
        <v>88</v>
      </c>
    </row>
    <row r="25" spans="1:5" ht="15">
      <c r="A25" s="170">
        <v>1123</v>
      </c>
      <c r="B25" s="204">
        <v>47813105</v>
      </c>
      <c r="C25" s="171" t="s">
        <v>2597</v>
      </c>
      <c r="D25" s="172" t="s">
        <v>89</v>
      </c>
      <c r="E25" s="172" t="s">
        <v>90</v>
      </c>
    </row>
    <row r="26" spans="1:5" ht="15">
      <c r="A26" s="170">
        <v>1124</v>
      </c>
      <c r="B26" s="204" t="s">
        <v>2599</v>
      </c>
      <c r="C26" s="171" t="s">
        <v>2600</v>
      </c>
      <c r="D26" s="172" t="s">
        <v>91</v>
      </c>
      <c r="E26" s="172" t="s">
        <v>92</v>
      </c>
    </row>
    <row r="27" spans="1:5" ht="30">
      <c r="A27" s="170">
        <v>1125</v>
      </c>
      <c r="B27" s="204" t="s">
        <v>1340</v>
      </c>
      <c r="C27" s="171" t="s">
        <v>257</v>
      </c>
      <c r="D27" s="172" t="s">
        <v>91</v>
      </c>
      <c r="E27" s="173" t="s">
        <v>93</v>
      </c>
    </row>
    <row r="28" spans="1:5" ht="30">
      <c r="A28" s="170">
        <v>1126</v>
      </c>
      <c r="B28" s="204" t="s">
        <v>259</v>
      </c>
      <c r="C28" s="171" t="s">
        <v>260</v>
      </c>
      <c r="D28" s="172" t="s">
        <v>94</v>
      </c>
      <c r="E28" s="172" t="s">
        <v>95</v>
      </c>
    </row>
    <row r="29" spans="1:5" ht="15">
      <c r="A29" s="170">
        <v>1127</v>
      </c>
      <c r="B29" s="204" t="s">
        <v>262</v>
      </c>
      <c r="C29" s="171" t="s">
        <v>263</v>
      </c>
      <c r="D29" s="172" t="s">
        <v>96</v>
      </c>
      <c r="E29" s="172" t="s">
        <v>97</v>
      </c>
    </row>
    <row r="30" spans="1:5" ht="15">
      <c r="A30" s="170">
        <v>1128</v>
      </c>
      <c r="B30" s="204" t="s">
        <v>265</v>
      </c>
      <c r="C30" s="171" t="s">
        <v>266</v>
      </c>
      <c r="D30" s="172" t="s">
        <v>98</v>
      </c>
      <c r="E30" s="172" t="s">
        <v>99</v>
      </c>
    </row>
    <row r="31" spans="1:5" ht="15">
      <c r="A31" s="170">
        <v>1129</v>
      </c>
      <c r="B31" s="204" t="s">
        <v>268</v>
      </c>
      <c r="C31" s="171" t="s">
        <v>269</v>
      </c>
      <c r="D31" s="172" t="s">
        <v>100</v>
      </c>
      <c r="E31" s="172" t="s">
        <v>101</v>
      </c>
    </row>
    <row r="32" spans="1:5" ht="15">
      <c r="A32" s="170">
        <v>1130</v>
      </c>
      <c r="B32" s="204" t="s">
        <v>271</v>
      </c>
      <c r="C32" s="171" t="s">
        <v>272</v>
      </c>
      <c r="D32" s="172" t="s">
        <v>102</v>
      </c>
      <c r="E32" s="172" t="s">
        <v>103</v>
      </c>
    </row>
    <row r="33" spans="1:5" ht="30">
      <c r="A33" s="170">
        <v>1131</v>
      </c>
      <c r="B33" s="204">
        <v>70645566</v>
      </c>
      <c r="C33" s="171" t="s">
        <v>274</v>
      </c>
      <c r="D33" s="172" t="s">
        <v>104</v>
      </c>
      <c r="E33" s="172" t="s">
        <v>105</v>
      </c>
    </row>
    <row r="34" spans="1:5" ht="30">
      <c r="A34" s="170">
        <v>1201</v>
      </c>
      <c r="B34" s="204" t="s">
        <v>276</v>
      </c>
      <c r="C34" s="171" t="s">
        <v>277</v>
      </c>
      <c r="D34" s="172" t="s">
        <v>106</v>
      </c>
      <c r="E34" s="172" t="s">
        <v>107</v>
      </c>
    </row>
    <row r="35" spans="1:5" ht="30">
      <c r="A35" s="170">
        <v>1202</v>
      </c>
      <c r="B35" s="204" t="s">
        <v>279</v>
      </c>
      <c r="C35" s="171" t="s">
        <v>280</v>
      </c>
      <c r="D35" s="172" t="s">
        <v>147</v>
      </c>
      <c r="E35" s="172" t="s">
        <v>108</v>
      </c>
    </row>
    <row r="36" spans="1:5" ht="30">
      <c r="A36" s="170">
        <v>1203</v>
      </c>
      <c r="B36" s="204" t="s">
        <v>282</v>
      </c>
      <c r="C36" s="171" t="s">
        <v>283</v>
      </c>
      <c r="D36" s="172" t="s">
        <v>147</v>
      </c>
      <c r="E36" s="172" t="s">
        <v>109</v>
      </c>
    </row>
    <row r="37" spans="1:5" ht="15">
      <c r="A37" s="170">
        <v>1204</v>
      </c>
      <c r="B37" s="204" t="s">
        <v>285</v>
      </c>
      <c r="C37" s="171" t="s">
        <v>286</v>
      </c>
      <c r="D37" s="172" t="s">
        <v>110</v>
      </c>
      <c r="E37" s="172" t="s">
        <v>111</v>
      </c>
    </row>
    <row r="38" spans="1:5" ht="30">
      <c r="A38" s="170">
        <v>1205</v>
      </c>
      <c r="B38" s="205" t="s">
        <v>288</v>
      </c>
      <c r="C38" s="171" t="s">
        <v>289</v>
      </c>
      <c r="D38" s="172" t="s">
        <v>112</v>
      </c>
      <c r="E38" s="172" t="s">
        <v>113</v>
      </c>
    </row>
    <row r="39" spans="1:5" ht="15">
      <c r="A39" s="170">
        <v>1206</v>
      </c>
      <c r="B39" s="205" t="s">
        <v>291</v>
      </c>
      <c r="C39" s="171" t="s">
        <v>292</v>
      </c>
      <c r="D39" s="172" t="s">
        <v>144</v>
      </c>
      <c r="E39" s="172" t="s">
        <v>114</v>
      </c>
    </row>
    <row r="40" spans="1:5" ht="30">
      <c r="A40" s="174">
        <v>1207</v>
      </c>
      <c r="B40" s="175" t="s">
        <v>294</v>
      </c>
      <c r="C40" s="176" t="s">
        <v>2167</v>
      </c>
      <c r="D40" s="177" t="s">
        <v>115</v>
      </c>
      <c r="E40" s="178" t="s">
        <v>116</v>
      </c>
    </row>
    <row r="41" spans="1:5" ht="15">
      <c r="A41" s="170">
        <v>1208</v>
      </c>
      <c r="B41" s="205" t="s">
        <v>299</v>
      </c>
      <c r="C41" s="171" t="s">
        <v>300</v>
      </c>
      <c r="D41" s="172" t="s">
        <v>117</v>
      </c>
      <c r="E41" s="172" t="s">
        <v>118</v>
      </c>
    </row>
    <row r="42" spans="1:5" ht="15">
      <c r="A42" s="170">
        <v>1209</v>
      </c>
      <c r="B42" s="204" t="s">
        <v>302</v>
      </c>
      <c r="C42" s="171" t="s">
        <v>303</v>
      </c>
      <c r="D42" s="172" t="s">
        <v>138</v>
      </c>
      <c r="E42" s="172" t="s">
        <v>119</v>
      </c>
    </row>
    <row r="43" spans="1:5" ht="30">
      <c r="A43" s="170">
        <v>1210</v>
      </c>
      <c r="B43" s="204" t="s">
        <v>305</v>
      </c>
      <c r="C43" s="171" t="s">
        <v>1363</v>
      </c>
      <c r="D43" s="172" t="s">
        <v>1066</v>
      </c>
      <c r="E43" s="172" t="s">
        <v>120</v>
      </c>
    </row>
    <row r="44" spans="1:5" ht="30">
      <c r="A44" s="170">
        <v>1211</v>
      </c>
      <c r="B44" s="204">
        <v>62331574</v>
      </c>
      <c r="C44" s="171" t="s">
        <v>1365</v>
      </c>
      <c r="D44" s="172" t="s">
        <v>155</v>
      </c>
      <c r="E44" s="172" t="s">
        <v>121</v>
      </c>
    </row>
    <row r="45" spans="1:5" ht="15">
      <c r="A45" s="170">
        <v>1212</v>
      </c>
      <c r="B45" s="204">
        <v>62331566</v>
      </c>
      <c r="C45" s="171" t="s">
        <v>1367</v>
      </c>
      <c r="D45" s="172" t="s">
        <v>70</v>
      </c>
      <c r="E45" s="172" t="s">
        <v>122</v>
      </c>
    </row>
    <row r="46" spans="1:5" ht="15">
      <c r="A46" s="170">
        <v>1214</v>
      </c>
      <c r="B46" s="204">
        <v>62331515</v>
      </c>
      <c r="C46" s="171" t="s">
        <v>1369</v>
      </c>
      <c r="D46" s="172" t="s">
        <v>123</v>
      </c>
      <c r="E46" s="172" t="s">
        <v>124</v>
      </c>
    </row>
    <row r="47" spans="1:5" ht="30">
      <c r="A47" s="170">
        <v>1215</v>
      </c>
      <c r="B47" s="205">
        <v>60337320</v>
      </c>
      <c r="C47" s="171" t="s">
        <v>1371</v>
      </c>
      <c r="D47" s="172" t="s">
        <v>152</v>
      </c>
      <c r="E47" s="172" t="s">
        <v>125</v>
      </c>
    </row>
    <row r="48" spans="1:5" ht="15">
      <c r="A48" s="170">
        <v>1216</v>
      </c>
      <c r="B48" s="205">
        <v>60337494</v>
      </c>
      <c r="C48" s="171" t="s">
        <v>1373</v>
      </c>
      <c r="D48" s="172" t="s">
        <v>74</v>
      </c>
      <c r="E48" s="172" t="s">
        <v>126</v>
      </c>
    </row>
    <row r="49" spans="1:5" ht="15">
      <c r="A49" s="170">
        <v>1217</v>
      </c>
      <c r="B49" s="204" t="s">
        <v>1375</v>
      </c>
      <c r="C49" s="171" t="s">
        <v>1376</v>
      </c>
      <c r="D49" s="172" t="s">
        <v>127</v>
      </c>
      <c r="E49" s="172" t="s">
        <v>1533</v>
      </c>
    </row>
    <row r="50" spans="1:5" ht="30">
      <c r="A50" s="170">
        <v>1218</v>
      </c>
      <c r="B50" s="204" t="s">
        <v>1378</v>
      </c>
      <c r="C50" s="171" t="s">
        <v>1379</v>
      </c>
      <c r="D50" s="172" t="s">
        <v>1534</v>
      </c>
      <c r="E50" s="172" t="s">
        <v>1535</v>
      </c>
    </row>
    <row r="51" spans="1:5" ht="15">
      <c r="A51" s="170">
        <v>1220</v>
      </c>
      <c r="B51" s="204" t="s">
        <v>1381</v>
      </c>
      <c r="C51" s="171" t="s">
        <v>1067</v>
      </c>
      <c r="D51" s="172" t="s">
        <v>80</v>
      </c>
      <c r="E51" s="172" t="s">
        <v>1536</v>
      </c>
    </row>
    <row r="52" spans="1:5" ht="30">
      <c r="A52" s="170">
        <v>1221</v>
      </c>
      <c r="B52" s="204" t="s">
        <v>1385</v>
      </c>
      <c r="C52" s="171" t="s">
        <v>1386</v>
      </c>
      <c r="D52" s="172" t="s">
        <v>86</v>
      </c>
      <c r="E52" s="172" t="s">
        <v>1537</v>
      </c>
    </row>
    <row r="53" spans="1:5" ht="15">
      <c r="A53" s="170">
        <v>1222</v>
      </c>
      <c r="B53" s="205">
        <v>47813083</v>
      </c>
      <c r="C53" s="171" t="s">
        <v>16</v>
      </c>
      <c r="D53" s="172" t="s">
        <v>86</v>
      </c>
      <c r="E53" s="172" t="s">
        <v>1538</v>
      </c>
    </row>
    <row r="54" spans="1:5" ht="15">
      <c r="A54" s="170">
        <v>1223</v>
      </c>
      <c r="B54" s="204">
        <v>47813148</v>
      </c>
      <c r="C54" s="171" t="s">
        <v>18</v>
      </c>
      <c r="D54" s="172" t="s">
        <v>86</v>
      </c>
      <c r="E54" s="172" t="s">
        <v>1539</v>
      </c>
    </row>
    <row r="55" spans="1:5" ht="15">
      <c r="A55" s="170">
        <v>1224</v>
      </c>
      <c r="B55" s="205">
        <v>47813121</v>
      </c>
      <c r="C55" s="171" t="s">
        <v>20</v>
      </c>
      <c r="D55" s="172" t="s">
        <v>86</v>
      </c>
      <c r="E55" s="172" t="s">
        <v>1540</v>
      </c>
    </row>
    <row r="56" spans="1:5" ht="30">
      <c r="A56" s="170">
        <v>1225</v>
      </c>
      <c r="B56" s="204">
        <v>47813130</v>
      </c>
      <c r="C56" s="171" t="s">
        <v>1068</v>
      </c>
      <c r="D56" s="172" t="s">
        <v>86</v>
      </c>
      <c r="E56" s="172" t="s">
        <v>1541</v>
      </c>
    </row>
    <row r="57" spans="1:5" ht="30">
      <c r="A57" s="170">
        <v>1226</v>
      </c>
      <c r="B57" s="204" t="s">
        <v>24</v>
      </c>
      <c r="C57" s="171" t="s">
        <v>25</v>
      </c>
      <c r="D57" s="172" t="s">
        <v>86</v>
      </c>
      <c r="E57" s="172" t="s">
        <v>1542</v>
      </c>
    </row>
    <row r="58" spans="1:5" ht="15">
      <c r="A58" s="170">
        <v>1227</v>
      </c>
      <c r="B58" s="204" t="s">
        <v>27</v>
      </c>
      <c r="C58" s="171" t="s">
        <v>28</v>
      </c>
      <c r="D58" s="172" t="s">
        <v>91</v>
      </c>
      <c r="E58" s="172" t="s">
        <v>1543</v>
      </c>
    </row>
    <row r="59" spans="1:5" ht="15">
      <c r="A59" s="170">
        <v>1228</v>
      </c>
      <c r="B59" s="204" t="s">
        <v>30</v>
      </c>
      <c r="C59" s="171" t="s">
        <v>31</v>
      </c>
      <c r="D59" s="172" t="s">
        <v>91</v>
      </c>
      <c r="E59" s="173" t="s">
        <v>1544</v>
      </c>
    </row>
    <row r="60" spans="1:5" ht="30">
      <c r="A60" s="170">
        <v>1229</v>
      </c>
      <c r="B60" s="205" t="s">
        <v>33</v>
      </c>
      <c r="C60" s="171" t="s">
        <v>34</v>
      </c>
      <c r="D60" s="172" t="s">
        <v>91</v>
      </c>
      <c r="E60" s="172" t="s">
        <v>1545</v>
      </c>
    </row>
    <row r="61" spans="1:5" ht="30">
      <c r="A61" s="170">
        <v>1230</v>
      </c>
      <c r="B61" s="205">
        <v>14450909</v>
      </c>
      <c r="C61" s="171" t="s">
        <v>36</v>
      </c>
      <c r="D61" s="172" t="s">
        <v>100</v>
      </c>
      <c r="E61" s="172" t="s">
        <v>1546</v>
      </c>
    </row>
    <row r="62" spans="1:5" ht="30">
      <c r="A62" s="170">
        <v>1231</v>
      </c>
      <c r="B62" s="205" t="s">
        <v>38</v>
      </c>
      <c r="C62" s="171" t="s">
        <v>1069</v>
      </c>
      <c r="D62" s="172" t="s">
        <v>100</v>
      </c>
      <c r="E62" s="172" t="s">
        <v>1547</v>
      </c>
    </row>
    <row r="63" spans="1:5" ht="15">
      <c r="A63" s="170">
        <v>1232</v>
      </c>
      <c r="B63" s="204" t="s">
        <v>41</v>
      </c>
      <c r="C63" s="171" t="s">
        <v>42</v>
      </c>
      <c r="D63" s="172" t="s">
        <v>98</v>
      </c>
      <c r="E63" s="172" t="s">
        <v>1548</v>
      </c>
    </row>
    <row r="64" spans="1:5" ht="30">
      <c r="A64" s="170">
        <v>1234</v>
      </c>
      <c r="B64" s="205" t="s">
        <v>44</v>
      </c>
      <c r="C64" s="171" t="s">
        <v>45</v>
      </c>
      <c r="D64" s="172" t="s">
        <v>98</v>
      </c>
      <c r="E64" s="173" t="s">
        <v>1549</v>
      </c>
    </row>
    <row r="65" spans="1:5" ht="15">
      <c r="A65" s="170">
        <v>1235</v>
      </c>
      <c r="B65" s="204">
        <v>70947911</v>
      </c>
      <c r="C65" s="171" t="s">
        <v>1443</v>
      </c>
      <c r="D65" s="172" t="s">
        <v>138</v>
      </c>
      <c r="E65" s="172" t="s">
        <v>1550</v>
      </c>
    </row>
    <row r="66" spans="1:5" ht="15">
      <c r="A66" s="170">
        <v>1302</v>
      </c>
      <c r="B66" s="205" t="s">
        <v>1445</v>
      </c>
      <c r="C66" s="179" t="s">
        <v>1446</v>
      </c>
      <c r="D66" s="173" t="s">
        <v>117</v>
      </c>
      <c r="E66" s="173" t="s">
        <v>1980</v>
      </c>
    </row>
    <row r="67" spans="1:5" ht="15">
      <c r="A67" s="170">
        <v>1303</v>
      </c>
      <c r="B67" s="204" t="s">
        <v>1448</v>
      </c>
      <c r="C67" s="171" t="s">
        <v>1449</v>
      </c>
      <c r="D67" s="172" t="s">
        <v>142</v>
      </c>
      <c r="E67" s="172" t="s">
        <v>1981</v>
      </c>
    </row>
    <row r="68" spans="1:5" ht="15">
      <c r="A68" s="170">
        <v>1304</v>
      </c>
      <c r="B68" s="204" t="s">
        <v>1451</v>
      </c>
      <c r="C68" s="171" t="s">
        <v>1452</v>
      </c>
      <c r="D68" s="172" t="s">
        <v>144</v>
      </c>
      <c r="E68" s="172" t="s">
        <v>1982</v>
      </c>
    </row>
    <row r="69" spans="1:5" ht="30">
      <c r="A69" s="170">
        <v>1305</v>
      </c>
      <c r="B69" s="204" t="s">
        <v>1454</v>
      </c>
      <c r="C69" s="171" t="s">
        <v>1455</v>
      </c>
      <c r="D69" s="172" t="s">
        <v>147</v>
      </c>
      <c r="E69" s="172" t="s">
        <v>1983</v>
      </c>
    </row>
    <row r="70" spans="1:5" ht="15">
      <c r="A70" s="170">
        <v>1306</v>
      </c>
      <c r="B70" s="204" t="s">
        <v>1457</v>
      </c>
      <c r="C70" s="171" t="s">
        <v>1458</v>
      </c>
      <c r="D70" s="172" t="s">
        <v>1984</v>
      </c>
      <c r="E70" s="172" t="s">
        <v>1985</v>
      </c>
    </row>
    <row r="71" spans="1:5" ht="30">
      <c r="A71" s="170">
        <v>1307</v>
      </c>
      <c r="B71" s="204" t="s">
        <v>1460</v>
      </c>
      <c r="C71" s="171" t="s">
        <v>1430</v>
      </c>
      <c r="D71" s="172" t="s">
        <v>142</v>
      </c>
      <c r="E71" s="172" t="s">
        <v>1986</v>
      </c>
    </row>
    <row r="72" spans="1:5" ht="30">
      <c r="A72" s="170">
        <v>1308</v>
      </c>
      <c r="B72" s="204">
        <v>14451093</v>
      </c>
      <c r="C72" s="171" t="s">
        <v>1432</v>
      </c>
      <c r="D72" s="172" t="s">
        <v>110</v>
      </c>
      <c r="E72" s="172" t="s">
        <v>1987</v>
      </c>
    </row>
    <row r="73" spans="1:5" ht="30">
      <c r="A73" s="170">
        <v>1309</v>
      </c>
      <c r="B73" s="204">
        <v>13644327</v>
      </c>
      <c r="C73" s="171" t="s">
        <v>1434</v>
      </c>
      <c r="D73" s="172" t="s">
        <v>138</v>
      </c>
      <c r="E73" s="172" t="s">
        <v>1988</v>
      </c>
    </row>
    <row r="74" spans="1:5" ht="30">
      <c r="A74" s="180">
        <v>1310</v>
      </c>
      <c r="B74" s="205" t="s">
        <v>1436</v>
      </c>
      <c r="C74" s="179" t="s">
        <v>1437</v>
      </c>
      <c r="D74" s="173" t="s">
        <v>144</v>
      </c>
      <c r="E74" s="173" t="s">
        <v>1989</v>
      </c>
    </row>
    <row r="75" spans="1:5" ht="15">
      <c r="A75" s="170">
        <v>1311</v>
      </c>
      <c r="B75" s="204">
        <v>68321082</v>
      </c>
      <c r="C75" s="171" t="s">
        <v>1439</v>
      </c>
      <c r="D75" s="172" t="s">
        <v>152</v>
      </c>
      <c r="E75" s="172" t="s">
        <v>1990</v>
      </c>
    </row>
    <row r="76" spans="1:5" ht="15">
      <c r="A76" s="170">
        <v>1312</v>
      </c>
      <c r="B76" s="204">
        <v>66932581</v>
      </c>
      <c r="C76" s="171" t="s">
        <v>1441</v>
      </c>
      <c r="D76" s="172" t="s">
        <v>150</v>
      </c>
      <c r="E76" s="172" t="s">
        <v>1070</v>
      </c>
    </row>
    <row r="77" spans="1:5" ht="30">
      <c r="A77" s="170">
        <v>1313</v>
      </c>
      <c r="B77" s="204">
        <v>68321261</v>
      </c>
      <c r="C77" s="171" t="s">
        <v>2655</v>
      </c>
      <c r="D77" s="172" t="s">
        <v>1991</v>
      </c>
      <c r="E77" s="172" t="s">
        <v>1992</v>
      </c>
    </row>
    <row r="78" spans="1:5" ht="15">
      <c r="A78" s="170">
        <v>1314</v>
      </c>
      <c r="B78" s="204">
        <v>13644271</v>
      </c>
      <c r="C78" s="171" t="s">
        <v>2657</v>
      </c>
      <c r="D78" s="172" t="s">
        <v>1993</v>
      </c>
      <c r="E78" s="172" t="s">
        <v>1994</v>
      </c>
    </row>
    <row r="79" spans="1:5" ht="30">
      <c r="A79" s="170">
        <v>1315</v>
      </c>
      <c r="B79" s="204">
        <v>13644289</v>
      </c>
      <c r="C79" s="179" t="s">
        <v>2659</v>
      </c>
      <c r="D79" s="173" t="s">
        <v>1991</v>
      </c>
      <c r="E79" s="173" t="s">
        <v>1995</v>
      </c>
    </row>
    <row r="80" spans="1:5" ht="30">
      <c r="A80" s="170">
        <v>1316</v>
      </c>
      <c r="B80" s="204" t="s">
        <v>2661</v>
      </c>
      <c r="C80" s="171" t="s">
        <v>2662</v>
      </c>
      <c r="D80" s="172" t="s">
        <v>152</v>
      </c>
      <c r="E80" s="172" t="s">
        <v>1996</v>
      </c>
    </row>
    <row r="81" spans="1:5" ht="15">
      <c r="A81" s="170">
        <v>1317</v>
      </c>
      <c r="B81" s="204">
        <v>13644254</v>
      </c>
      <c r="C81" s="171" t="s">
        <v>2664</v>
      </c>
      <c r="D81" s="172" t="s">
        <v>72</v>
      </c>
      <c r="E81" s="172" t="s">
        <v>1997</v>
      </c>
    </row>
    <row r="82" spans="1:5" ht="30">
      <c r="A82" s="170">
        <v>1318</v>
      </c>
      <c r="B82" s="204">
        <v>13644297</v>
      </c>
      <c r="C82" s="171" t="s">
        <v>2666</v>
      </c>
      <c r="D82" s="172" t="s">
        <v>1991</v>
      </c>
      <c r="E82" s="172" t="s">
        <v>1998</v>
      </c>
    </row>
    <row r="83" spans="1:5" ht="30">
      <c r="A83" s="170">
        <v>1321</v>
      </c>
      <c r="B83" s="204" t="s">
        <v>2668</v>
      </c>
      <c r="C83" s="179" t="s">
        <v>2669</v>
      </c>
      <c r="D83" s="173" t="s">
        <v>78</v>
      </c>
      <c r="E83" s="173" t="s">
        <v>1999</v>
      </c>
    </row>
    <row r="84" spans="1:5" ht="30">
      <c r="A84" s="170">
        <v>1322</v>
      </c>
      <c r="B84" s="206" t="s">
        <v>2671</v>
      </c>
      <c r="C84" s="181" t="s">
        <v>2672</v>
      </c>
      <c r="D84" s="182" t="s">
        <v>80</v>
      </c>
      <c r="E84" s="182" t="s">
        <v>2000</v>
      </c>
    </row>
    <row r="85" spans="1:6" s="186" customFormat="1" ht="30">
      <c r="A85" s="180" t="s">
        <v>2001</v>
      </c>
      <c r="B85" s="207" t="s">
        <v>2674</v>
      </c>
      <c r="C85" s="183" t="s">
        <v>2675</v>
      </c>
      <c r="D85" s="184" t="s">
        <v>78</v>
      </c>
      <c r="E85" s="184" t="s">
        <v>2002</v>
      </c>
      <c r="F85" s="185"/>
    </row>
    <row r="86" spans="1:6" s="186" customFormat="1" ht="15">
      <c r="A86" s="180">
        <v>1326</v>
      </c>
      <c r="B86" s="207" t="s">
        <v>2677</v>
      </c>
      <c r="C86" s="183" t="s">
        <v>2678</v>
      </c>
      <c r="D86" s="184" t="s">
        <v>2003</v>
      </c>
      <c r="E86" s="184" t="s">
        <v>2004</v>
      </c>
      <c r="F86" s="185"/>
    </row>
    <row r="87" spans="1:6" s="186" customFormat="1" ht="15">
      <c r="A87" s="180" t="s">
        <v>2005</v>
      </c>
      <c r="B87" s="207" t="s">
        <v>2680</v>
      </c>
      <c r="C87" s="183" t="s">
        <v>2681</v>
      </c>
      <c r="D87" s="184" t="s">
        <v>2006</v>
      </c>
      <c r="E87" s="184" t="s">
        <v>2007</v>
      </c>
      <c r="F87" s="185"/>
    </row>
    <row r="88" spans="1:6" s="186" customFormat="1" ht="15">
      <c r="A88" s="180">
        <v>1329</v>
      </c>
      <c r="B88" s="205" t="s">
        <v>1800</v>
      </c>
      <c r="C88" s="179" t="s">
        <v>1801</v>
      </c>
      <c r="D88" s="173" t="s">
        <v>2008</v>
      </c>
      <c r="E88" s="173" t="s">
        <v>2009</v>
      </c>
      <c r="F88" s="185"/>
    </row>
    <row r="89" spans="1:5" ht="15">
      <c r="A89" s="170">
        <v>1330</v>
      </c>
      <c r="B89" s="206" t="s">
        <v>2346</v>
      </c>
      <c r="C89" s="181" t="s">
        <v>2347</v>
      </c>
      <c r="D89" s="182" t="s">
        <v>80</v>
      </c>
      <c r="E89" s="182" t="s">
        <v>2010</v>
      </c>
    </row>
    <row r="90" spans="1:5" ht="30">
      <c r="A90" s="170">
        <v>1331</v>
      </c>
      <c r="B90" s="204">
        <v>18054455</v>
      </c>
      <c r="C90" s="179" t="s">
        <v>2349</v>
      </c>
      <c r="D90" s="173" t="s">
        <v>86</v>
      </c>
      <c r="E90" s="173" t="s">
        <v>2011</v>
      </c>
    </row>
    <row r="91" spans="1:5" ht="15">
      <c r="A91" s="170">
        <v>1332</v>
      </c>
      <c r="B91" s="204" t="s">
        <v>2351</v>
      </c>
      <c r="C91" s="171" t="s">
        <v>2352</v>
      </c>
      <c r="D91" s="172" t="s">
        <v>86</v>
      </c>
      <c r="E91" s="172" t="s">
        <v>2012</v>
      </c>
    </row>
    <row r="92" spans="1:5" ht="30">
      <c r="A92" s="170">
        <v>1333</v>
      </c>
      <c r="B92" s="204" t="s">
        <v>2354</v>
      </c>
      <c r="C92" s="171" t="s">
        <v>2355</v>
      </c>
      <c r="D92" s="172" t="s">
        <v>86</v>
      </c>
      <c r="E92" s="172" t="s">
        <v>2013</v>
      </c>
    </row>
    <row r="93" spans="1:5" ht="30">
      <c r="A93" s="170">
        <v>1334</v>
      </c>
      <c r="B93" s="204" t="s">
        <v>2357</v>
      </c>
      <c r="C93" s="171" t="s">
        <v>2358</v>
      </c>
      <c r="D93" s="172" t="s">
        <v>86</v>
      </c>
      <c r="E93" s="172" t="s">
        <v>2014</v>
      </c>
    </row>
    <row r="94" spans="1:5" ht="15">
      <c r="A94" s="170">
        <v>1335</v>
      </c>
      <c r="B94" s="204">
        <v>14616068</v>
      </c>
      <c r="C94" s="171" t="s">
        <v>2360</v>
      </c>
      <c r="D94" s="172" t="s">
        <v>2361</v>
      </c>
      <c r="E94" s="172"/>
    </row>
    <row r="95" spans="1:5" ht="15">
      <c r="A95" s="170">
        <v>1336</v>
      </c>
      <c r="B95" s="206" t="s">
        <v>2362</v>
      </c>
      <c r="C95" s="187" t="s">
        <v>2363</v>
      </c>
      <c r="D95" s="188" t="s">
        <v>84</v>
      </c>
      <c r="E95" s="188" t="s">
        <v>2015</v>
      </c>
    </row>
    <row r="96" spans="1:5" ht="30">
      <c r="A96" s="170">
        <v>1337</v>
      </c>
      <c r="B96" s="204" t="s">
        <v>2365</v>
      </c>
      <c r="C96" s="171" t="s">
        <v>2366</v>
      </c>
      <c r="D96" s="172" t="s">
        <v>91</v>
      </c>
      <c r="E96" s="172" t="s">
        <v>2016</v>
      </c>
    </row>
    <row r="97" spans="1:5" ht="30">
      <c r="A97" s="170">
        <v>1338</v>
      </c>
      <c r="B97" s="204">
        <v>14613280</v>
      </c>
      <c r="C97" s="171" t="s">
        <v>2368</v>
      </c>
      <c r="D97" s="172" t="s">
        <v>91</v>
      </c>
      <c r="E97" s="172" t="s">
        <v>2017</v>
      </c>
    </row>
    <row r="98" spans="1:5" ht="30">
      <c r="A98" s="170">
        <v>1339</v>
      </c>
      <c r="B98" s="204">
        <v>13644301</v>
      </c>
      <c r="C98" s="171" t="s">
        <v>2370</v>
      </c>
      <c r="D98" s="172" t="s">
        <v>91</v>
      </c>
      <c r="E98" s="172" t="s">
        <v>2018</v>
      </c>
    </row>
    <row r="99" spans="1:5" ht="30">
      <c r="A99" s="170">
        <v>1340</v>
      </c>
      <c r="B99" s="204" t="s">
        <v>2372</v>
      </c>
      <c r="C99" s="171" t="s">
        <v>2373</v>
      </c>
      <c r="D99" s="172" t="s">
        <v>91</v>
      </c>
      <c r="E99" s="172" t="s">
        <v>2019</v>
      </c>
    </row>
    <row r="100" spans="1:5" ht="15">
      <c r="A100" s="170">
        <v>1341</v>
      </c>
      <c r="B100" s="204" t="s">
        <v>2375</v>
      </c>
      <c r="C100" s="171" t="s">
        <v>2376</v>
      </c>
      <c r="D100" s="172" t="s">
        <v>1071</v>
      </c>
      <c r="E100" s="172" t="s">
        <v>2020</v>
      </c>
    </row>
    <row r="101" spans="1:5" ht="15">
      <c r="A101" s="170">
        <v>1343</v>
      </c>
      <c r="B101" s="204" t="s">
        <v>2378</v>
      </c>
      <c r="C101" s="189" t="s">
        <v>2379</v>
      </c>
      <c r="D101" s="190" t="s">
        <v>98</v>
      </c>
      <c r="E101" s="190" t="s">
        <v>2021</v>
      </c>
    </row>
    <row r="102" spans="1:5" ht="30">
      <c r="A102" s="170">
        <v>1344</v>
      </c>
      <c r="B102" s="204">
        <v>63731371</v>
      </c>
      <c r="C102" s="191" t="s">
        <v>1072</v>
      </c>
      <c r="D102" s="192" t="s">
        <v>100</v>
      </c>
      <c r="E102" s="192" t="s">
        <v>2022</v>
      </c>
    </row>
    <row r="103" spans="1:5" ht="15">
      <c r="A103" s="170">
        <v>1345</v>
      </c>
      <c r="B103" s="204" t="s">
        <v>2383</v>
      </c>
      <c r="C103" s="189" t="s">
        <v>233</v>
      </c>
      <c r="D103" s="190" t="s">
        <v>100</v>
      </c>
      <c r="E103" s="190" t="s">
        <v>2023</v>
      </c>
    </row>
    <row r="104" spans="1:5" ht="15">
      <c r="A104" s="170">
        <v>1346</v>
      </c>
      <c r="B104" s="204">
        <v>13643479</v>
      </c>
      <c r="C104" s="171" t="s">
        <v>235</v>
      </c>
      <c r="D104" s="172" t="s">
        <v>98</v>
      </c>
      <c r="E104" s="172" t="s">
        <v>2024</v>
      </c>
    </row>
    <row r="105" spans="1:5" ht="30">
      <c r="A105" s="170">
        <v>1348</v>
      </c>
      <c r="B105" s="206" t="s">
        <v>237</v>
      </c>
      <c r="C105" s="181" t="s">
        <v>238</v>
      </c>
      <c r="D105" s="182" t="s">
        <v>2025</v>
      </c>
      <c r="E105" s="182" t="s">
        <v>2026</v>
      </c>
    </row>
    <row r="106" spans="1:5" ht="15">
      <c r="A106" s="170">
        <v>1349</v>
      </c>
      <c r="B106" s="206" t="s">
        <v>240</v>
      </c>
      <c r="C106" s="181" t="s">
        <v>241</v>
      </c>
      <c r="D106" s="182" t="s">
        <v>102</v>
      </c>
      <c r="E106" s="182" t="s">
        <v>2027</v>
      </c>
    </row>
    <row r="107" spans="1:6" s="186" customFormat="1" ht="30">
      <c r="A107" s="180">
        <v>1350</v>
      </c>
      <c r="B107" s="205" t="s">
        <v>243</v>
      </c>
      <c r="C107" s="183" t="s">
        <v>244</v>
      </c>
      <c r="D107" s="184" t="s">
        <v>91</v>
      </c>
      <c r="E107" s="184" t="s">
        <v>2028</v>
      </c>
      <c r="F107" s="185"/>
    </row>
    <row r="108" spans="1:5" ht="30">
      <c r="A108" s="170">
        <v>1351</v>
      </c>
      <c r="B108" s="206" t="s">
        <v>632</v>
      </c>
      <c r="C108" s="181" t="s">
        <v>633</v>
      </c>
      <c r="D108" s="182" t="s">
        <v>2029</v>
      </c>
      <c r="E108" s="182" t="s">
        <v>2030</v>
      </c>
    </row>
    <row r="109" spans="1:5" ht="30">
      <c r="A109" s="174">
        <v>1352</v>
      </c>
      <c r="B109" s="175" t="s">
        <v>2031</v>
      </c>
      <c r="C109" s="176" t="s">
        <v>2168</v>
      </c>
      <c r="D109" s="177" t="s">
        <v>2032</v>
      </c>
      <c r="E109" s="178" t="s">
        <v>2033</v>
      </c>
    </row>
    <row r="110" spans="1:5" ht="30">
      <c r="A110" s="170">
        <v>1401</v>
      </c>
      <c r="B110" s="204">
        <v>64628141</v>
      </c>
      <c r="C110" s="171" t="s">
        <v>635</v>
      </c>
      <c r="D110" s="172" t="s">
        <v>144</v>
      </c>
      <c r="E110" s="172" t="s">
        <v>2034</v>
      </c>
    </row>
    <row r="111" spans="1:5" ht="30">
      <c r="A111" s="170">
        <v>1402</v>
      </c>
      <c r="B111" s="204">
        <v>64628124</v>
      </c>
      <c r="C111" s="171" t="s">
        <v>637</v>
      </c>
      <c r="D111" s="172" t="s">
        <v>144</v>
      </c>
      <c r="E111" s="172" t="s">
        <v>2035</v>
      </c>
    </row>
    <row r="112" spans="1:5" ht="30">
      <c r="A112" s="170">
        <v>1403</v>
      </c>
      <c r="B112" s="204">
        <v>64628132</v>
      </c>
      <c r="C112" s="171" t="s">
        <v>639</v>
      </c>
      <c r="D112" s="172" t="s">
        <v>144</v>
      </c>
      <c r="E112" s="172" t="s">
        <v>2036</v>
      </c>
    </row>
    <row r="113" spans="1:5" ht="30">
      <c r="A113" s="170">
        <v>1404</v>
      </c>
      <c r="B113" s="204" t="s">
        <v>641</v>
      </c>
      <c r="C113" s="171" t="s">
        <v>642</v>
      </c>
      <c r="D113" s="172" t="s">
        <v>144</v>
      </c>
      <c r="E113" s="172" t="s">
        <v>2037</v>
      </c>
    </row>
    <row r="114" spans="1:5" ht="30">
      <c r="A114" s="170">
        <v>1405</v>
      </c>
      <c r="B114" s="204" t="s">
        <v>644</v>
      </c>
      <c r="C114" s="171" t="s">
        <v>645</v>
      </c>
      <c r="D114" s="173" t="s">
        <v>2038</v>
      </c>
      <c r="E114" s="173" t="s">
        <v>2039</v>
      </c>
    </row>
    <row r="115" spans="1:5" ht="30">
      <c r="A115" s="170">
        <v>1406</v>
      </c>
      <c r="B115" s="204">
        <v>61989258</v>
      </c>
      <c r="C115" s="171" t="s">
        <v>630</v>
      </c>
      <c r="D115" s="172" t="s">
        <v>140</v>
      </c>
      <c r="E115" s="172" t="s">
        <v>2040</v>
      </c>
    </row>
    <row r="116" spans="1:5" ht="30">
      <c r="A116" s="170">
        <v>1408</v>
      </c>
      <c r="B116" s="205">
        <v>13644319</v>
      </c>
      <c r="C116" s="187" t="s">
        <v>1666</v>
      </c>
      <c r="D116" s="188" t="s">
        <v>144</v>
      </c>
      <c r="E116" s="188" t="s">
        <v>2041</v>
      </c>
    </row>
    <row r="117" spans="1:5" ht="30">
      <c r="A117" s="170">
        <v>1409</v>
      </c>
      <c r="B117" s="204">
        <v>60337389</v>
      </c>
      <c r="C117" s="171" t="s">
        <v>1668</v>
      </c>
      <c r="D117" s="172" t="s">
        <v>2042</v>
      </c>
      <c r="E117" s="172" t="s">
        <v>2043</v>
      </c>
    </row>
    <row r="118" spans="1:5" ht="30">
      <c r="A118" s="170">
        <v>1411</v>
      </c>
      <c r="B118" s="204">
        <v>60337346</v>
      </c>
      <c r="C118" s="171" t="s">
        <v>1073</v>
      </c>
      <c r="D118" s="172" t="s">
        <v>123</v>
      </c>
      <c r="E118" s="172" t="s">
        <v>2044</v>
      </c>
    </row>
    <row r="119" spans="1:5" ht="30">
      <c r="A119" s="170">
        <v>1413</v>
      </c>
      <c r="B119" s="204">
        <v>66741335</v>
      </c>
      <c r="C119" s="171" t="s">
        <v>1552</v>
      </c>
      <c r="D119" s="172" t="s">
        <v>80</v>
      </c>
      <c r="E119" s="172" t="s">
        <v>2045</v>
      </c>
    </row>
    <row r="120" spans="1:5" ht="30">
      <c r="A120" s="170">
        <v>1414</v>
      </c>
      <c r="B120" s="204">
        <v>47813474</v>
      </c>
      <c r="C120" s="171" t="s">
        <v>1554</v>
      </c>
      <c r="D120" s="172" t="s">
        <v>86</v>
      </c>
      <c r="E120" s="172" t="s">
        <v>2046</v>
      </c>
    </row>
    <row r="121" spans="1:5" ht="30">
      <c r="A121" s="170">
        <v>1415</v>
      </c>
      <c r="B121" s="204">
        <v>63699214</v>
      </c>
      <c r="C121" s="171" t="s">
        <v>1556</v>
      </c>
      <c r="D121" s="172" t="s">
        <v>91</v>
      </c>
      <c r="E121" s="172" t="s">
        <v>2047</v>
      </c>
    </row>
    <row r="122" spans="1:5" ht="30">
      <c r="A122" s="170">
        <v>1501</v>
      </c>
      <c r="B122" s="204">
        <v>64628159</v>
      </c>
      <c r="C122" s="171" t="s">
        <v>1558</v>
      </c>
      <c r="D122" s="172" t="s">
        <v>144</v>
      </c>
      <c r="E122" s="172" t="s">
        <v>2048</v>
      </c>
    </row>
    <row r="123" spans="1:5" ht="30">
      <c r="A123" s="170">
        <v>1502</v>
      </c>
      <c r="B123" s="204">
        <v>61989274</v>
      </c>
      <c r="C123" s="171" t="s">
        <v>1563</v>
      </c>
      <c r="D123" s="172" t="s">
        <v>147</v>
      </c>
      <c r="E123" s="172" t="s">
        <v>2049</v>
      </c>
    </row>
    <row r="124" spans="1:5" ht="30">
      <c r="A124" s="170">
        <v>1503</v>
      </c>
      <c r="B124" s="204">
        <v>61989266</v>
      </c>
      <c r="C124" s="171" t="s">
        <v>1565</v>
      </c>
      <c r="D124" s="172" t="s">
        <v>142</v>
      </c>
      <c r="E124" s="172" t="s">
        <v>2050</v>
      </c>
    </row>
    <row r="125" spans="1:5" ht="15">
      <c r="A125" s="170">
        <v>1504</v>
      </c>
      <c r="B125" s="204">
        <v>64628213</v>
      </c>
      <c r="C125" s="171" t="s">
        <v>1567</v>
      </c>
      <c r="D125" s="172" t="s">
        <v>2051</v>
      </c>
      <c r="E125" s="172" t="s">
        <v>2052</v>
      </c>
    </row>
    <row r="126" spans="1:5" ht="30">
      <c r="A126" s="170">
        <v>1505</v>
      </c>
      <c r="B126" s="204">
        <v>64628205</v>
      </c>
      <c r="C126" s="171" t="s">
        <v>1570</v>
      </c>
      <c r="D126" s="172" t="s">
        <v>112</v>
      </c>
      <c r="E126" s="172" t="s">
        <v>2053</v>
      </c>
    </row>
    <row r="127" spans="1:5" ht="30">
      <c r="A127" s="170">
        <v>1507</v>
      </c>
      <c r="B127" s="204">
        <v>64628191</v>
      </c>
      <c r="C127" s="171" t="s">
        <v>1572</v>
      </c>
      <c r="D127" s="172" t="s">
        <v>110</v>
      </c>
      <c r="E127" s="172" t="s">
        <v>2054</v>
      </c>
    </row>
    <row r="128" spans="1:5" ht="30">
      <c r="A128" s="170">
        <v>1508</v>
      </c>
      <c r="B128" s="204">
        <v>64628183</v>
      </c>
      <c r="C128" s="171" t="s">
        <v>1574</v>
      </c>
      <c r="D128" s="172" t="s">
        <v>144</v>
      </c>
      <c r="E128" s="172" t="s">
        <v>2055</v>
      </c>
    </row>
    <row r="129" spans="1:5" ht="45">
      <c r="A129" s="170">
        <v>1509</v>
      </c>
      <c r="B129" s="204">
        <v>68899173</v>
      </c>
      <c r="C129" s="171" t="s">
        <v>1576</v>
      </c>
      <c r="D129" s="172" t="s">
        <v>2056</v>
      </c>
      <c r="E129" s="172" t="s">
        <v>2057</v>
      </c>
    </row>
    <row r="130" spans="1:5" ht="30">
      <c r="A130" s="174">
        <v>1511</v>
      </c>
      <c r="B130" s="175">
        <v>62331710</v>
      </c>
      <c r="C130" s="176" t="s">
        <v>2169</v>
      </c>
      <c r="D130" s="177" t="s">
        <v>152</v>
      </c>
      <c r="E130" s="178" t="s">
        <v>2058</v>
      </c>
    </row>
    <row r="131" spans="1:5" ht="15">
      <c r="A131" s="170">
        <v>1512</v>
      </c>
      <c r="B131" s="204" t="s">
        <v>1578</v>
      </c>
      <c r="C131" s="171" t="s">
        <v>1579</v>
      </c>
      <c r="D131" s="172" t="s">
        <v>155</v>
      </c>
      <c r="E131" s="172" t="s">
        <v>2059</v>
      </c>
    </row>
    <row r="132" spans="1:5" ht="30">
      <c r="A132" s="170">
        <v>1513</v>
      </c>
      <c r="B132" s="204">
        <v>47655259</v>
      </c>
      <c r="C132" s="171" t="s">
        <v>1581</v>
      </c>
      <c r="D132" s="172" t="s">
        <v>2060</v>
      </c>
      <c r="E132" s="172" t="s">
        <v>2061</v>
      </c>
    </row>
    <row r="133" spans="1:5" ht="30">
      <c r="A133" s="170">
        <v>1514</v>
      </c>
      <c r="B133" s="204">
        <v>63024616</v>
      </c>
      <c r="C133" s="171" t="s">
        <v>517</v>
      </c>
      <c r="D133" s="172" t="s">
        <v>72</v>
      </c>
      <c r="E133" s="172" t="s">
        <v>2062</v>
      </c>
    </row>
    <row r="134" spans="1:5" ht="15">
      <c r="A134" s="170">
        <v>1515</v>
      </c>
      <c r="B134" s="204" t="s">
        <v>679</v>
      </c>
      <c r="C134" s="171" t="s">
        <v>680</v>
      </c>
      <c r="D134" s="172" t="s">
        <v>74</v>
      </c>
      <c r="E134" s="172" t="s">
        <v>2063</v>
      </c>
    </row>
    <row r="135" spans="1:5" ht="30">
      <c r="A135" s="170">
        <v>1516</v>
      </c>
      <c r="B135" s="204">
        <v>70640700</v>
      </c>
      <c r="C135" s="171" t="s">
        <v>682</v>
      </c>
      <c r="D135" s="172" t="s">
        <v>80</v>
      </c>
      <c r="E135" s="172" t="s">
        <v>2064</v>
      </c>
    </row>
    <row r="136" spans="1:5" ht="30">
      <c r="A136" s="170">
        <v>1517</v>
      </c>
      <c r="B136" s="204">
        <v>70640696</v>
      </c>
      <c r="C136" s="171" t="s">
        <v>684</v>
      </c>
      <c r="D136" s="172" t="s">
        <v>2003</v>
      </c>
      <c r="E136" s="172" t="s">
        <v>2065</v>
      </c>
    </row>
    <row r="137" spans="1:5" ht="30">
      <c r="A137" s="170">
        <v>1518</v>
      </c>
      <c r="B137" s="204">
        <v>64125912</v>
      </c>
      <c r="C137" s="171" t="s">
        <v>1074</v>
      </c>
      <c r="D137" s="172" t="s">
        <v>1534</v>
      </c>
      <c r="E137" s="172" t="s">
        <v>1075</v>
      </c>
    </row>
    <row r="138" spans="1:5" ht="15">
      <c r="A138" s="170">
        <v>1519</v>
      </c>
      <c r="B138" s="204">
        <v>70640726</v>
      </c>
      <c r="C138" s="171" t="s">
        <v>688</v>
      </c>
      <c r="D138" s="172" t="s">
        <v>76</v>
      </c>
      <c r="E138" s="172" t="s">
        <v>2066</v>
      </c>
    </row>
    <row r="139" spans="1:5" ht="30">
      <c r="A139" s="170">
        <v>1520</v>
      </c>
      <c r="B139" s="204">
        <v>70640718</v>
      </c>
      <c r="C139" s="171" t="s">
        <v>690</v>
      </c>
      <c r="D139" s="172" t="s">
        <v>78</v>
      </c>
      <c r="E139" s="172" t="s">
        <v>2067</v>
      </c>
    </row>
    <row r="140" spans="1:5" ht="30">
      <c r="A140" s="170">
        <v>1521</v>
      </c>
      <c r="B140" s="204">
        <v>62330268</v>
      </c>
      <c r="C140" s="171" t="s">
        <v>1704</v>
      </c>
      <c r="D140" s="172" t="s">
        <v>2068</v>
      </c>
      <c r="E140" s="172" t="s">
        <v>2069</v>
      </c>
    </row>
    <row r="141" spans="1:5" ht="15">
      <c r="A141" s="170">
        <v>1522</v>
      </c>
      <c r="B141" s="204">
        <v>62330390</v>
      </c>
      <c r="C141" s="171" t="s">
        <v>1706</v>
      </c>
      <c r="D141" s="172" t="s">
        <v>1534</v>
      </c>
      <c r="E141" s="172" t="s">
        <v>2070</v>
      </c>
    </row>
    <row r="142" spans="1:5" ht="15">
      <c r="A142" s="170">
        <v>1524</v>
      </c>
      <c r="B142" s="204">
        <v>70640661</v>
      </c>
      <c r="C142" s="171" t="s">
        <v>1708</v>
      </c>
      <c r="D142" s="172" t="s">
        <v>82</v>
      </c>
      <c r="E142" s="172" t="s">
        <v>2120</v>
      </c>
    </row>
    <row r="143" spans="1:5" ht="15">
      <c r="A143" s="170">
        <v>1525</v>
      </c>
      <c r="B143" s="204">
        <v>70640670</v>
      </c>
      <c r="C143" s="171" t="s">
        <v>1710</v>
      </c>
      <c r="D143" s="172" t="s">
        <v>2121</v>
      </c>
      <c r="E143" s="172" t="s">
        <v>2122</v>
      </c>
    </row>
    <row r="144" spans="1:5" ht="15">
      <c r="A144" s="170">
        <v>1526</v>
      </c>
      <c r="B144" s="204">
        <v>47813482</v>
      </c>
      <c r="C144" s="171" t="s">
        <v>1712</v>
      </c>
      <c r="D144" s="172" t="s">
        <v>86</v>
      </c>
      <c r="E144" s="172" t="s">
        <v>2123</v>
      </c>
    </row>
    <row r="145" spans="1:5" ht="30">
      <c r="A145" s="170">
        <v>1527</v>
      </c>
      <c r="B145" s="204">
        <v>47813491</v>
      </c>
      <c r="C145" s="171" t="s">
        <v>1714</v>
      </c>
      <c r="D145" s="172" t="s">
        <v>86</v>
      </c>
      <c r="E145" s="172" t="s">
        <v>2124</v>
      </c>
    </row>
    <row r="146" spans="1:5" ht="15">
      <c r="A146" s="170">
        <v>1528</v>
      </c>
      <c r="B146" s="204">
        <v>47813199</v>
      </c>
      <c r="C146" s="171" t="s">
        <v>1716</v>
      </c>
      <c r="D146" s="172" t="s">
        <v>84</v>
      </c>
      <c r="E146" s="172" t="s">
        <v>2125</v>
      </c>
    </row>
    <row r="147" spans="1:5" ht="15">
      <c r="A147" s="170">
        <v>1529</v>
      </c>
      <c r="B147" s="204">
        <v>47813181</v>
      </c>
      <c r="C147" s="171" t="s">
        <v>1718</v>
      </c>
      <c r="D147" s="172" t="s">
        <v>86</v>
      </c>
      <c r="E147" s="172" t="s">
        <v>2126</v>
      </c>
    </row>
    <row r="148" spans="1:5" ht="15">
      <c r="A148" s="170">
        <v>1530</v>
      </c>
      <c r="B148" s="204">
        <v>47813211</v>
      </c>
      <c r="C148" s="171" t="s">
        <v>1720</v>
      </c>
      <c r="D148" s="172" t="s">
        <v>86</v>
      </c>
      <c r="E148" s="172" t="s">
        <v>1721</v>
      </c>
    </row>
    <row r="149" spans="1:4" ht="30">
      <c r="A149" s="170">
        <v>1531</v>
      </c>
      <c r="B149" s="204">
        <v>47813563</v>
      </c>
      <c r="C149" s="171" t="s">
        <v>1722</v>
      </c>
      <c r="D149" s="172" t="s">
        <v>1723</v>
      </c>
    </row>
    <row r="150" spans="1:5" ht="30">
      <c r="A150" s="170">
        <v>1532</v>
      </c>
      <c r="B150" s="204">
        <v>47813571</v>
      </c>
      <c r="C150" s="171" t="s">
        <v>1724</v>
      </c>
      <c r="D150" s="172" t="s">
        <v>2127</v>
      </c>
      <c r="E150" s="172" t="s">
        <v>2128</v>
      </c>
    </row>
    <row r="151" spans="1:5" ht="15">
      <c r="A151" s="170">
        <v>1533</v>
      </c>
      <c r="B151" s="204">
        <v>47813172</v>
      </c>
      <c r="C151" s="171" t="s">
        <v>1726</v>
      </c>
      <c r="D151" s="172" t="s">
        <v>89</v>
      </c>
      <c r="E151" s="172" t="s">
        <v>2129</v>
      </c>
    </row>
    <row r="152" spans="1:5" ht="30">
      <c r="A152" s="170">
        <v>1535</v>
      </c>
      <c r="B152" s="204">
        <v>69610134</v>
      </c>
      <c r="C152" s="171" t="s">
        <v>1750</v>
      </c>
      <c r="D152" s="172" t="s">
        <v>91</v>
      </c>
      <c r="E152" s="172" t="s">
        <v>2130</v>
      </c>
    </row>
    <row r="153" spans="1:5" ht="30">
      <c r="A153" s="170">
        <v>1536</v>
      </c>
      <c r="B153" s="204">
        <v>70632090</v>
      </c>
      <c r="C153" s="171" t="s">
        <v>1752</v>
      </c>
      <c r="D153" s="172" t="s">
        <v>94</v>
      </c>
      <c r="E153" s="172" t="s">
        <v>2131</v>
      </c>
    </row>
    <row r="154" spans="1:5" ht="30">
      <c r="A154" s="170">
        <v>1537</v>
      </c>
      <c r="B154" s="204">
        <v>69610126</v>
      </c>
      <c r="C154" s="171" t="s">
        <v>739</v>
      </c>
      <c r="D154" s="172" t="s">
        <v>96</v>
      </c>
      <c r="E154" s="172" t="s">
        <v>2132</v>
      </c>
    </row>
    <row r="155" spans="1:5" ht="30">
      <c r="A155" s="170">
        <v>1538</v>
      </c>
      <c r="B155" s="204" t="s">
        <v>741</v>
      </c>
      <c r="C155" s="171" t="s">
        <v>742</v>
      </c>
      <c r="D155" s="172" t="s">
        <v>104</v>
      </c>
      <c r="E155" s="172" t="s">
        <v>2485</v>
      </c>
    </row>
    <row r="156" spans="1:5" ht="15">
      <c r="A156" s="170">
        <v>1539</v>
      </c>
      <c r="B156" s="204">
        <v>60802669</v>
      </c>
      <c r="C156" s="171" t="s">
        <v>729</v>
      </c>
      <c r="D156" s="172" t="s">
        <v>98</v>
      </c>
      <c r="E156" s="172" t="s">
        <v>2486</v>
      </c>
    </row>
    <row r="157" spans="1:5" ht="30">
      <c r="A157" s="170">
        <v>1540</v>
      </c>
      <c r="B157" s="204">
        <v>60802791</v>
      </c>
      <c r="C157" s="171" t="s">
        <v>731</v>
      </c>
      <c r="D157" s="172" t="s">
        <v>2025</v>
      </c>
      <c r="E157" s="172" t="s">
        <v>2487</v>
      </c>
    </row>
    <row r="158" spans="1:5" ht="15">
      <c r="A158" s="170">
        <v>1541</v>
      </c>
      <c r="B158" s="204">
        <v>60780509</v>
      </c>
      <c r="C158" s="171" t="s">
        <v>733</v>
      </c>
      <c r="D158" s="172" t="s">
        <v>100</v>
      </c>
      <c r="E158" s="172" t="s">
        <v>2488</v>
      </c>
    </row>
    <row r="159" spans="1:5" ht="15">
      <c r="A159" s="170">
        <v>1543</v>
      </c>
      <c r="B159" s="204">
        <v>60802561</v>
      </c>
      <c r="C159" s="171" t="s">
        <v>735</v>
      </c>
      <c r="D159" s="172" t="s">
        <v>102</v>
      </c>
      <c r="E159" s="172" t="s">
        <v>2489</v>
      </c>
    </row>
    <row r="160" spans="1:5" ht="15">
      <c r="A160" s="170">
        <v>1544</v>
      </c>
      <c r="B160" s="204" t="s">
        <v>737</v>
      </c>
      <c r="C160" s="171" t="s">
        <v>0</v>
      </c>
      <c r="D160" s="172" t="s">
        <v>2490</v>
      </c>
      <c r="E160" s="172" t="s">
        <v>2491</v>
      </c>
    </row>
    <row r="161" spans="1:5" ht="30">
      <c r="A161" s="170">
        <v>1545</v>
      </c>
      <c r="B161" s="208" t="s">
        <v>2</v>
      </c>
      <c r="C161" s="171" t="s">
        <v>3</v>
      </c>
      <c r="D161" s="172" t="s">
        <v>2038</v>
      </c>
      <c r="E161" s="172" t="s">
        <v>2040</v>
      </c>
    </row>
    <row r="162" spans="1:5" ht="30">
      <c r="A162" s="170">
        <v>1601</v>
      </c>
      <c r="B162" s="204" t="s">
        <v>2492</v>
      </c>
      <c r="C162" s="187" t="s">
        <v>5</v>
      </c>
      <c r="D162" s="188" t="s">
        <v>106</v>
      </c>
      <c r="E162" s="188" t="s">
        <v>2493</v>
      </c>
    </row>
    <row r="163" spans="1:5" ht="30">
      <c r="A163" s="170">
        <v>1602</v>
      </c>
      <c r="B163" s="204" t="s">
        <v>2494</v>
      </c>
      <c r="C163" s="187" t="s">
        <v>7</v>
      </c>
      <c r="D163" s="188" t="s">
        <v>112</v>
      </c>
      <c r="E163" s="188" t="s">
        <v>2495</v>
      </c>
    </row>
    <row r="164" spans="1:5" ht="30">
      <c r="A164" s="170">
        <v>1603</v>
      </c>
      <c r="B164" s="204" t="s">
        <v>2496</v>
      </c>
      <c r="C164" s="187" t="s">
        <v>9</v>
      </c>
      <c r="D164" s="188" t="s">
        <v>2497</v>
      </c>
      <c r="E164" s="188" t="s">
        <v>2498</v>
      </c>
    </row>
    <row r="165" spans="1:5" ht="30">
      <c r="A165" s="170">
        <v>1604</v>
      </c>
      <c r="B165" s="204" t="s">
        <v>2499</v>
      </c>
      <c r="C165" s="187" t="s">
        <v>11</v>
      </c>
      <c r="D165" s="188" t="s">
        <v>2500</v>
      </c>
      <c r="E165" s="188" t="s">
        <v>2501</v>
      </c>
    </row>
    <row r="166" spans="1:5" ht="30">
      <c r="A166" s="170">
        <v>1605</v>
      </c>
      <c r="B166" s="204" t="s">
        <v>2502</v>
      </c>
      <c r="C166" s="187" t="s">
        <v>13</v>
      </c>
      <c r="D166" s="188" t="s">
        <v>140</v>
      </c>
      <c r="E166" s="188" t="s">
        <v>2503</v>
      </c>
    </row>
    <row r="167" spans="1:5" ht="30">
      <c r="A167" s="170">
        <v>1606</v>
      </c>
      <c r="B167" s="204" t="s">
        <v>2504</v>
      </c>
      <c r="C167" s="187" t="s">
        <v>15</v>
      </c>
      <c r="D167" s="188" t="s">
        <v>142</v>
      </c>
      <c r="E167" s="188" t="s">
        <v>2505</v>
      </c>
    </row>
    <row r="168" spans="1:5" ht="30">
      <c r="A168" s="170">
        <v>1607</v>
      </c>
      <c r="B168" s="204" t="s">
        <v>2506</v>
      </c>
      <c r="C168" s="187" t="s">
        <v>65</v>
      </c>
      <c r="D168" s="188" t="s">
        <v>147</v>
      </c>
      <c r="E168" s="188" t="s">
        <v>2507</v>
      </c>
    </row>
    <row r="169" spans="1:5" ht="30">
      <c r="A169" s="170">
        <v>1608</v>
      </c>
      <c r="B169" s="204" t="s">
        <v>2508</v>
      </c>
      <c r="C169" s="187" t="s">
        <v>67</v>
      </c>
      <c r="D169" s="188" t="s">
        <v>110</v>
      </c>
      <c r="E169" s="188" t="s">
        <v>2509</v>
      </c>
    </row>
    <row r="170" spans="1:5" ht="30">
      <c r="A170" s="170">
        <v>1609</v>
      </c>
      <c r="B170" s="204" t="s">
        <v>2510</v>
      </c>
      <c r="C170" s="187" t="s">
        <v>1193</v>
      </c>
      <c r="D170" s="188" t="s">
        <v>144</v>
      </c>
      <c r="E170" s="188" t="s">
        <v>2511</v>
      </c>
    </row>
    <row r="171" spans="1:5" ht="30">
      <c r="A171" s="170">
        <v>1610</v>
      </c>
      <c r="B171" s="204" t="s">
        <v>2512</v>
      </c>
      <c r="C171" s="187" t="s">
        <v>1195</v>
      </c>
      <c r="D171" s="188" t="s">
        <v>2513</v>
      </c>
      <c r="E171" s="188" t="s">
        <v>2514</v>
      </c>
    </row>
    <row r="172" spans="1:5" ht="30">
      <c r="A172" s="170">
        <v>1611</v>
      </c>
      <c r="B172" s="204" t="s">
        <v>2515</v>
      </c>
      <c r="C172" s="187" t="s">
        <v>1197</v>
      </c>
      <c r="D172" s="188" t="s">
        <v>2516</v>
      </c>
      <c r="E172" s="188" t="s">
        <v>2517</v>
      </c>
    </row>
    <row r="173" spans="1:5" ht="30">
      <c r="A173" s="170">
        <v>1612</v>
      </c>
      <c r="B173" s="204" t="s">
        <v>2518</v>
      </c>
      <c r="C173" s="187" t="s">
        <v>1199</v>
      </c>
      <c r="D173" s="188" t="s">
        <v>152</v>
      </c>
      <c r="E173" s="188" t="s">
        <v>2519</v>
      </c>
    </row>
    <row r="174" spans="1:5" ht="30">
      <c r="A174" s="170">
        <v>1613</v>
      </c>
      <c r="B174" s="204" t="s">
        <v>2520</v>
      </c>
      <c r="C174" s="187" t="s">
        <v>496</v>
      </c>
      <c r="D174" s="188" t="s">
        <v>155</v>
      </c>
      <c r="E174" s="188" t="s">
        <v>2521</v>
      </c>
    </row>
    <row r="175" spans="1:5" ht="30">
      <c r="A175" s="170">
        <v>1614</v>
      </c>
      <c r="B175" s="204" t="s">
        <v>2522</v>
      </c>
      <c r="C175" s="187" t="s">
        <v>498</v>
      </c>
      <c r="D175" s="188" t="s">
        <v>70</v>
      </c>
      <c r="E175" s="188" t="s">
        <v>2523</v>
      </c>
    </row>
    <row r="176" spans="1:5" ht="30">
      <c r="A176" s="170">
        <v>1615</v>
      </c>
      <c r="B176" s="204">
        <v>68899092</v>
      </c>
      <c r="C176" s="187" t="s">
        <v>500</v>
      </c>
      <c r="D176" s="188" t="s">
        <v>2524</v>
      </c>
      <c r="E176" s="188" t="s">
        <v>2525</v>
      </c>
    </row>
    <row r="177" spans="1:5" ht="30">
      <c r="A177" s="170">
        <v>1616</v>
      </c>
      <c r="B177" s="204">
        <v>62331680</v>
      </c>
      <c r="C177" s="187" t="s">
        <v>502</v>
      </c>
      <c r="D177" s="188" t="s">
        <v>2526</v>
      </c>
      <c r="E177" s="188" t="s">
        <v>2527</v>
      </c>
    </row>
    <row r="178" spans="1:5" ht="30">
      <c r="A178" s="170">
        <v>1617</v>
      </c>
      <c r="B178" s="204">
        <v>62331621</v>
      </c>
      <c r="C178" s="187" t="s">
        <v>504</v>
      </c>
      <c r="D178" s="188" t="s">
        <v>2528</v>
      </c>
      <c r="E178" s="188" t="s">
        <v>2529</v>
      </c>
    </row>
    <row r="179" spans="1:5" ht="30">
      <c r="A179" s="170">
        <v>1618</v>
      </c>
      <c r="B179" s="204">
        <v>62331698</v>
      </c>
      <c r="C179" s="187" t="s">
        <v>506</v>
      </c>
      <c r="D179" s="188" t="s">
        <v>2530</v>
      </c>
      <c r="E179" s="188" t="s">
        <v>2531</v>
      </c>
    </row>
    <row r="180" spans="1:5" ht="30">
      <c r="A180" s="170">
        <v>1619</v>
      </c>
      <c r="B180" s="204">
        <v>62330276</v>
      </c>
      <c r="C180" s="187" t="s">
        <v>508</v>
      </c>
      <c r="D180" s="188" t="s">
        <v>76</v>
      </c>
      <c r="E180" s="188" t="s">
        <v>2532</v>
      </c>
    </row>
    <row r="181" spans="1:5" ht="30">
      <c r="A181" s="170">
        <v>1620</v>
      </c>
      <c r="B181" s="204">
        <v>62330357</v>
      </c>
      <c r="C181" s="187" t="s">
        <v>510</v>
      </c>
      <c r="D181" s="188" t="s">
        <v>78</v>
      </c>
      <c r="E181" s="188" t="s">
        <v>2533</v>
      </c>
    </row>
    <row r="182" spans="1:5" ht="15">
      <c r="A182" s="170">
        <v>1621</v>
      </c>
      <c r="B182" s="204">
        <v>62330365</v>
      </c>
      <c r="C182" s="187" t="s">
        <v>512</v>
      </c>
      <c r="D182" s="188" t="s">
        <v>2068</v>
      </c>
      <c r="E182" s="188" t="s">
        <v>2534</v>
      </c>
    </row>
    <row r="183" spans="1:5" ht="30">
      <c r="A183" s="170">
        <v>1622</v>
      </c>
      <c r="B183" s="204">
        <v>62330420</v>
      </c>
      <c r="C183" s="187" t="s">
        <v>514</v>
      </c>
      <c r="D183" s="188" t="s">
        <v>2003</v>
      </c>
      <c r="E183" s="188" t="s">
        <v>2535</v>
      </c>
    </row>
    <row r="184" spans="1:5" ht="30">
      <c r="A184" s="170">
        <v>1623</v>
      </c>
      <c r="B184" s="204">
        <v>62330322</v>
      </c>
      <c r="C184" s="187" t="s">
        <v>516</v>
      </c>
      <c r="D184" s="188" t="s">
        <v>1534</v>
      </c>
      <c r="E184" s="188" t="s">
        <v>2536</v>
      </c>
    </row>
    <row r="185" spans="1:5" ht="30">
      <c r="A185" s="170">
        <v>1624</v>
      </c>
      <c r="B185" s="204">
        <v>62330292</v>
      </c>
      <c r="C185" s="187" t="s">
        <v>1242</v>
      </c>
      <c r="D185" s="188" t="s">
        <v>80</v>
      </c>
      <c r="E185" s="188" t="s">
        <v>2537</v>
      </c>
    </row>
    <row r="186" spans="1:5" ht="15">
      <c r="A186" s="170">
        <v>1625</v>
      </c>
      <c r="B186" s="204">
        <v>62330373</v>
      </c>
      <c r="C186" s="187" t="s">
        <v>1244</v>
      </c>
      <c r="D186" s="188" t="s">
        <v>2008</v>
      </c>
      <c r="E186" s="188" t="s">
        <v>2538</v>
      </c>
    </row>
    <row r="187" spans="1:5" ht="15">
      <c r="A187" s="170">
        <v>1626</v>
      </c>
      <c r="B187" s="204">
        <v>49590928</v>
      </c>
      <c r="C187" s="187" t="s">
        <v>1246</v>
      </c>
      <c r="D187" s="188" t="s">
        <v>82</v>
      </c>
      <c r="E187" s="188" t="s">
        <v>2539</v>
      </c>
    </row>
    <row r="188" spans="1:5" ht="30">
      <c r="A188" s="170">
        <v>1627</v>
      </c>
      <c r="B188" s="204">
        <v>62330349</v>
      </c>
      <c r="C188" s="187" t="s">
        <v>1248</v>
      </c>
      <c r="D188" s="188" t="s">
        <v>2121</v>
      </c>
      <c r="E188" s="188" t="s">
        <v>2540</v>
      </c>
    </row>
    <row r="189" spans="1:5" ht="30">
      <c r="A189" s="170">
        <v>1628</v>
      </c>
      <c r="B189" s="204">
        <v>47813539</v>
      </c>
      <c r="C189" s="187" t="s">
        <v>1250</v>
      </c>
      <c r="D189" s="188" t="s">
        <v>2541</v>
      </c>
      <c r="E189" s="188" t="s">
        <v>2542</v>
      </c>
    </row>
    <row r="190" spans="1:5" ht="15">
      <c r="A190" s="170">
        <v>1629</v>
      </c>
      <c r="B190" s="204" t="s">
        <v>1252</v>
      </c>
      <c r="C190" s="187" t="s">
        <v>2543</v>
      </c>
      <c r="D190" s="188" t="s">
        <v>84</v>
      </c>
      <c r="E190" s="188" t="s">
        <v>2544</v>
      </c>
    </row>
    <row r="191" spans="1:5" ht="30">
      <c r="A191" s="170">
        <v>1630</v>
      </c>
      <c r="B191" s="204">
        <v>47813504</v>
      </c>
      <c r="C191" s="187" t="s">
        <v>1255</v>
      </c>
      <c r="D191" s="188" t="s">
        <v>2545</v>
      </c>
      <c r="E191" s="188" t="s">
        <v>2546</v>
      </c>
    </row>
    <row r="192" spans="1:5" ht="30">
      <c r="A192" s="170">
        <v>1631</v>
      </c>
      <c r="B192" s="204">
        <v>47813521</v>
      </c>
      <c r="C192" s="187" t="s">
        <v>1257</v>
      </c>
      <c r="D192" s="188" t="s">
        <v>86</v>
      </c>
      <c r="E192" s="188" t="s">
        <v>2547</v>
      </c>
    </row>
    <row r="193" spans="1:5" ht="15">
      <c r="A193" s="170">
        <v>1632</v>
      </c>
      <c r="B193" s="204">
        <v>47813512</v>
      </c>
      <c r="C193" s="187" t="s">
        <v>1259</v>
      </c>
      <c r="D193" s="188" t="s">
        <v>86</v>
      </c>
      <c r="E193" s="188" t="s">
        <v>2548</v>
      </c>
    </row>
    <row r="194" spans="1:5" ht="15">
      <c r="A194" s="170">
        <v>1633</v>
      </c>
      <c r="B194" s="204">
        <v>47813598</v>
      </c>
      <c r="C194" s="187" t="s">
        <v>1261</v>
      </c>
      <c r="D194" s="188" t="s">
        <v>89</v>
      </c>
      <c r="E194" s="188" t="s">
        <v>2549</v>
      </c>
    </row>
    <row r="195" spans="1:4" ht="15">
      <c r="A195" s="170">
        <v>1634</v>
      </c>
      <c r="B195" s="204">
        <v>64120422</v>
      </c>
      <c r="C195" s="187" t="s">
        <v>1263</v>
      </c>
      <c r="D195" s="188" t="s">
        <v>1264</v>
      </c>
    </row>
    <row r="196" spans="1:5" ht="30">
      <c r="A196" s="170">
        <v>1635</v>
      </c>
      <c r="B196" s="204">
        <v>64120384</v>
      </c>
      <c r="C196" s="187" t="s">
        <v>1265</v>
      </c>
      <c r="D196" s="188" t="s">
        <v>94</v>
      </c>
      <c r="E196" s="188" t="s">
        <v>2550</v>
      </c>
    </row>
    <row r="197" spans="1:5" ht="30">
      <c r="A197" s="170">
        <v>1636</v>
      </c>
      <c r="B197" s="204">
        <v>64120392</v>
      </c>
      <c r="C197" s="187" t="s">
        <v>1267</v>
      </c>
      <c r="D197" s="188" t="s">
        <v>2029</v>
      </c>
      <c r="E197" s="188" t="s">
        <v>2551</v>
      </c>
    </row>
    <row r="198" spans="1:5" ht="30">
      <c r="A198" s="170">
        <v>1637</v>
      </c>
      <c r="B198" s="204">
        <v>61955574</v>
      </c>
      <c r="C198" s="187" t="s">
        <v>1269</v>
      </c>
      <c r="D198" s="188" t="s">
        <v>96</v>
      </c>
      <c r="E198" s="188" t="s">
        <v>2552</v>
      </c>
    </row>
    <row r="199" spans="1:5" ht="30">
      <c r="A199" s="170">
        <v>1638</v>
      </c>
      <c r="B199" s="204">
        <v>60780568</v>
      </c>
      <c r="C199" s="187" t="s">
        <v>1271</v>
      </c>
      <c r="D199" s="188" t="s">
        <v>98</v>
      </c>
      <c r="E199" s="188" t="s">
        <v>2553</v>
      </c>
    </row>
    <row r="200" spans="1:5" ht="30">
      <c r="A200" s="170">
        <v>1640</v>
      </c>
      <c r="B200" s="204">
        <v>60780541</v>
      </c>
      <c r="C200" s="187" t="s">
        <v>1273</v>
      </c>
      <c r="D200" s="188" t="s">
        <v>100</v>
      </c>
      <c r="E200" s="188" t="s">
        <v>2554</v>
      </c>
    </row>
    <row r="201" spans="1:5" ht="30">
      <c r="A201" s="170">
        <v>1641</v>
      </c>
      <c r="B201" s="204">
        <v>60780487</v>
      </c>
      <c r="C201" s="187" t="s">
        <v>1275</v>
      </c>
      <c r="D201" s="188" t="s">
        <v>2025</v>
      </c>
      <c r="E201" s="188" t="s">
        <v>2555</v>
      </c>
    </row>
    <row r="202" spans="1:5" ht="30">
      <c r="A202" s="170">
        <v>1643</v>
      </c>
      <c r="B202" s="204" t="s">
        <v>1277</v>
      </c>
      <c r="C202" s="187" t="s">
        <v>1278</v>
      </c>
      <c r="D202" s="188" t="s">
        <v>102</v>
      </c>
      <c r="E202" s="188" t="s">
        <v>2556</v>
      </c>
    </row>
    <row r="203" spans="1:5" ht="30">
      <c r="A203" s="174">
        <v>1701</v>
      </c>
      <c r="B203" s="175" t="s">
        <v>2557</v>
      </c>
      <c r="C203" s="176" t="s">
        <v>2170</v>
      </c>
      <c r="D203" s="177" t="s">
        <v>112</v>
      </c>
      <c r="E203" s="178" t="s">
        <v>2558</v>
      </c>
    </row>
    <row r="204" spans="1:5" ht="30">
      <c r="A204" s="174">
        <v>1702</v>
      </c>
      <c r="B204" s="175" t="s">
        <v>2559</v>
      </c>
      <c r="C204" s="176" t="s">
        <v>2171</v>
      </c>
      <c r="D204" s="177" t="s">
        <v>144</v>
      </c>
      <c r="E204" s="178" t="s">
        <v>2560</v>
      </c>
    </row>
    <row r="205" spans="1:5" ht="30">
      <c r="A205" s="174">
        <v>1703</v>
      </c>
      <c r="B205" s="175">
        <v>61989282</v>
      </c>
      <c r="C205" s="176" t="s">
        <v>2172</v>
      </c>
      <c r="D205" s="177" t="s">
        <v>106</v>
      </c>
      <c r="E205" s="178" t="s">
        <v>2561</v>
      </c>
    </row>
    <row r="206" spans="1:5" ht="30">
      <c r="A206" s="174">
        <v>1704</v>
      </c>
      <c r="B206" s="175">
        <v>61989291</v>
      </c>
      <c r="C206" s="176" t="s">
        <v>2173</v>
      </c>
      <c r="D206" s="177" t="s">
        <v>147</v>
      </c>
      <c r="E206" s="178" t="s">
        <v>2562</v>
      </c>
    </row>
    <row r="207" spans="1:5" ht="15">
      <c r="A207" s="170">
        <v>1705</v>
      </c>
      <c r="B207" s="205">
        <v>60337401</v>
      </c>
      <c r="C207" s="187" t="s">
        <v>1280</v>
      </c>
      <c r="D207" s="188" t="s">
        <v>150</v>
      </c>
      <c r="E207" s="188" t="s">
        <v>2563</v>
      </c>
    </row>
    <row r="208" spans="1:5" ht="30">
      <c r="A208" s="174">
        <v>1706</v>
      </c>
      <c r="B208" s="175">
        <v>47655224</v>
      </c>
      <c r="C208" s="176" t="s">
        <v>1052</v>
      </c>
      <c r="D208" s="177" t="s">
        <v>152</v>
      </c>
      <c r="E208" s="178" t="s">
        <v>2564</v>
      </c>
    </row>
    <row r="209" spans="1:5" ht="15">
      <c r="A209" s="170">
        <v>1707</v>
      </c>
      <c r="B209" s="205">
        <v>60337273</v>
      </c>
      <c r="C209" s="187" t="s">
        <v>177</v>
      </c>
      <c r="D209" s="188" t="s">
        <v>155</v>
      </c>
      <c r="E209" s="188" t="s">
        <v>2565</v>
      </c>
    </row>
    <row r="210" spans="1:5" ht="15">
      <c r="A210" s="170">
        <v>1708</v>
      </c>
      <c r="B210" s="205" t="s">
        <v>179</v>
      </c>
      <c r="C210" s="187" t="s">
        <v>2566</v>
      </c>
      <c r="D210" s="188" t="s">
        <v>72</v>
      </c>
      <c r="E210" s="188" t="s">
        <v>2567</v>
      </c>
    </row>
    <row r="211" spans="1:5" ht="15">
      <c r="A211" s="170">
        <v>1709</v>
      </c>
      <c r="B211" s="205">
        <v>48004359</v>
      </c>
      <c r="C211" s="187" t="s">
        <v>2568</v>
      </c>
      <c r="D211" s="188" t="s">
        <v>74</v>
      </c>
      <c r="E211" s="188" t="s">
        <v>2569</v>
      </c>
    </row>
    <row r="212" spans="1:5" ht="15">
      <c r="A212" s="170">
        <v>1710</v>
      </c>
      <c r="B212" s="205">
        <v>62331442</v>
      </c>
      <c r="C212" s="187" t="s">
        <v>182</v>
      </c>
      <c r="D212" s="188" t="s">
        <v>2530</v>
      </c>
      <c r="E212" s="188" t="s">
        <v>2570</v>
      </c>
    </row>
    <row r="213" spans="1:5" ht="30">
      <c r="A213" s="170">
        <v>1711</v>
      </c>
      <c r="B213" s="205" t="s">
        <v>2571</v>
      </c>
      <c r="C213" s="187" t="s">
        <v>2572</v>
      </c>
      <c r="D213" s="188" t="s">
        <v>155</v>
      </c>
      <c r="E213" s="188" t="s">
        <v>2573</v>
      </c>
    </row>
    <row r="214" spans="1:5" ht="30">
      <c r="A214" s="174">
        <v>1712</v>
      </c>
      <c r="B214" s="175">
        <v>47655216</v>
      </c>
      <c r="C214" s="176" t="s">
        <v>1053</v>
      </c>
      <c r="D214" s="177" t="s">
        <v>2574</v>
      </c>
      <c r="E214" s="178" t="s">
        <v>2575</v>
      </c>
    </row>
    <row r="215" spans="1:5" ht="30">
      <c r="A215" s="170">
        <v>1713</v>
      </c>
      <c r="B215" s="205">
        <v>47658142</v>
      </c>
      <c r="C215" s="187" t="s">
        <v>184</v>
      </c>
      <c r="D215" s="188" t="s">
        <v>76</v>
      </c>
      <c r="E215" s="188" t="s">
        <v>2576</v>
      </c>
    </row>
    <row r="216" spans="1:5" ht="30">
      <c r="A216" s="170">
        <v>1714</v>
      </c>
      <c r="B216" s="205">
        <v>47658193</v>
      </c>
      <c r="C216" s="187" t="s">
        <v>186</v>
      </c>
      <c r="D216" s="188" t="s">
        <v>78</v>
      </c>
      <c r="E216" s="188" t="s">
        <v>1076</v>
      </c>
    </row>
    <row r="217" spans="1:5" ht="30">
      <c r="A217" s="170">
        <v>1715</v>
      </c>
      <c r="B217" s="205">
        <v>47998300</v>
      </c>
      <c r="C217" s="187" t="s">
        <v>188</v>
      </c>
      <c r="D217" s="188" t="s">
        <v>1534</v>
      </c>
      <c r="E217" s="188" t="s">
        <v>2577</v>
      </c>
    </row>
    <row r="218" spans="1:5" ht="15">
      <c r="A218" s="170">
        <v>1716</v>
      </c>
      <c r="B218" s="205" t="s">
        <v>190</v>
      </c>
      <c r="C218" s="187" t="s">
        <v>191</v>
      </c>
      <c r="D218" s="188" t="s">
        <v>80</v>
      </c>
      <c r="E218" s="188" t="s">
        <v>2578</v>
      </c>
    </row>
    <row r="219" spans="1:5" ht="15">
      <c r="A219" s="170">
        <v>1717</v>
      </c>
      <c r="B219" s="205">
        <v>47998164</v>
      </c>
      <c r="C219" s="187" t="s">
        <v>2579</v>
      </c>
      <c r="D219" s="188" t="s">
        <v>2008</v>
      </c>
      <c r="E219" s="188" t="s">
        <v>2580</v>
      </c>
    </row>
    <row r="220" spans="1:5" ht="15">
      <c r="A220" s="170">
        <v>1718</v>
      </c>
      <c r="B220" s="205">
        <v>47998008</v>
      </c>
      <c r="C220" s="187" t="s">
        <v>193</v>
      </c>
      <c r="D220" s="188" t="s">
        <v>82</v>
      </c>
      <c r="E220" s="188" t="s">
        <v>2120</v>
      </c>
    </row>
    <row r="221" spans="1:5" ht="30">
      <c r="A221" s="174">
        <v>1719</v>
      </c>
      <c r="B221" s="175">
        <v>47813555</v>
      </c>
      <c r="C221" s="176" t="s">
        <v>1054</v>
      </c>
      <c r="D221" s="177" t="s">
        <v>84</v>
      </c>
      <c r="E221" s="178" t="s">
        <v>2581</v>
      </c>
    </row>
    <row r="222" spans="1:5" ht="30">
      <c r="A222" s="174">
        <v>1720</v>
      </c>
      <c r="B222" s="175">
        <v>47813547</v>
      </c>
      <c r="C222" s="176" t="s">
        <v>1055</v>
      </c>
      <c r="D222" s="177" t="s">
        <v>2582</v>
      </c>
      <c r="E222" s="178" t="s">
        <v>2583</v>
      </c>
    </row>
    <row r="223" spans="1:5" ht="15">
      <c r="A223" s="170">
        <v>1721</v>
      </c>
      <c r="B223" s="205" t="s">
        <v>194</v>
      </c>
      <c r="C223" s="187" t="s">
        <v>195</v>
      </c>
      <c r="D223" s="188" t="s">
        <v>86</v>
      </c>
      <c r="E223" s="188" t="s">
        <v>2584</v>
      </c>
    </row>
    <row r="224" spans="1:5" ht="15">
      <c r="A224" s="170">
        <v>1722</v>
      </c>
      <c r="B224" s="205" t="s">
        <v>132</v>
      </c>
      <c r="C224" s="187" t="s">
        <v>133</v>
      </c>
      <c r="D224" s="188" t="s">
        <v>89</v>
      </c>
      <c r="E224" s="188" t="s">
        <v>2585</v>
      </c>
    </row>
    <row r="225" spans="1:5" ht="15">
      <c r="A225" s="170">
        <v>1724</v>
      </c>
      <c r="B225" s="205">
        <v>61955680</v>
      </c>
      <c r="C225" s="187" t="s">
        <v>197</v>
      </c>
      <c r="D225" s="188" t="s">
        <v>1077</v>
      </c>
      <c r="E225" s="188"/>
    </row>
    <row r="226" spans="1:5" ht="15">
      <c r="A226" s="170">
        <v>1725</v>
      </c>
      <c r="B226" s="205">
        <v>61955701</v>
      </c>
      <c r="C226" s="187" t="s">
        <v>2586</v>
      </c>
      <c r="D226" s="188" t="s">
        <v>91</v>
      </c>
      <c r="E226" s="188" t="s">
        <v>2587</v>
      </c>
    </row>
    <row r="227" spans="1:5" ht="15">
      <c r="A227" s="170">
        <v>1726</v>
      </c>
      <c r="B227" s="205">
        <v>61955671</v>
      </c>
      <c r="C227" s="187" t="s">
        <v>199</v>
      </c>
      <c r="D227" s="188" t="s">
        <v>2029</v>
      </c>
      <c r="E227" s="188" t="s">
        <v>2588</v>
      </c>
    </row>
    <row r="228" spans="1:5" ht="15">
      <c r="A228" s="170">
        <v>1727</v>
      </c>
      <c r="B228" s="205">
        <v>61955744</v>
      </c>
      <c r="C228" s="187" t="s">
        <v>201</v>
      </c>
      <c r="D228" s="188" t="s">
        <v>96</v>
      </c>
      <c r="E228" s="188" t="s">
        <v>2589</v>
      </c>
    </row>
    <row r="229" spans="1:5" ht="15">
      <c r="A229" s="170">
        <v>1728</v>
      </c>
      <c r="B229" s="205">
        <v>64120368</v>
      </c>
      <c r="C229" s="187" t="s">
        <v>203</v>
      </c>
      <c r="D229" s="188" t="s">
        <v>2590</v>
      </c>
      <c r="E229" s="188" t="s">
        <v>2591</v>
      </c>
    </row>
    <row r="230" spans="1:5" ht="30">
      <c r="A230" s="170">
        <v>1729</v>
      </c>
      <c r="B230" s="205" t="s">
        <v>2592</v>
      </c>
      <c r="C230" s="187" t="s">
        <v>2593</v>
      </c>
      <c r="D230" s="188" t="s">
        <v>91</v>
      </c>
      <c r="E230" s="188" t="s">
        <v>2594</v>
      </c>
    </row>
    <row r="231" spans="1:5" ht="30">
      <c r="A231" s="174">
        <v>1730</v>
      </c>
      <c r="B231" s="175">
        <v>65893611</v>
      </c>
      <c r="C231" s="176" t="s">
        <v>1056</v>
      </c>
      <c r="D231" s="177" t="s">
        <v>100</v>
      </c>
      <c r="E231" s="178" t="s">
        <v>2595</v>
      </c>
    </row>
    <row r="232" spans="1:5" ht="45">
      <c r="A232" s="170">
        <v>1731</v>
      </c>
      <c r="B232" s="205" t="s">
        <v>2596</v>
      </c>
      <c r="C232" s="187" t="s">
        <v>2071</v>
      </c>
      <c r="D232" s="188" t="s">
        <v>98</v>
      </c>
      <c r="E232" s="188" t="s">
        <v>2072</v>
      </c>
    </row>
    <row r="233" spans="1:5" ht="30">
      <c r="A233" s="170">
        <v>1804</v>
      </c>
      <c r="B233" s="204">
        <v>45234370</v>
      </c>
      <c r="C233" s="171" t="s">
        <v>205</v>
      </c>
      <c r="D233" s="172" t="s">
        <v>147</v>
      </c>
      <c r="E233" s="172" t="s">
        <v>2073</v>
      </c>
    </row>
    <row r="234" spans="1:5" ht="30">
      <c r="A234" s="174">
        <v>1805</v>
      </c>
      <c r="B234" s="175" t="s">
        <v>2074</v>
      </c>
      <c r="C234" s="176" t="s">
        <v>1057</v>
      </c>
      <c r="D234" s="177" t="s">
        <v>2075</v>
      </c>
      <c r="E234" s="178" t="s">
        <v>2076</v>
      </c>
    </row>
    <row r="235" spans="1:5" ht="30">
      <c r="A235" s="170">
        <v>1806</v>
      </c>
      <c r="B235" s="204" t="s">
        <v>207</v>
      </c>
      <c r="C235" s="187" t="s">
        <v>208</v>
      </c>
      <c r="D235" s="188" t="s">
        <v>142</v>
      </c>
      <c r="E235" s="188" t="s">
        <v>1986</v>
      </c>
    </row>
    <row r="236" spans="1:5" ht="30">
      <c r="A236" s="170">
        <v>1807</v>
      </c>
      <c r="B236" s="204" t="s">
        <v>2077</v>
      </c>
      <c r="C236" s="187" t="s">
        <v>210</v>
      </c>
      <c r="D236" s="188" t="s">
        <v>112</v>
      </c>
      <c r="E236" s="188" t="s">
        <v>2078</v>
      </c>
    </row>
    <row r="237" spans="1:5" ht="30">
      <c r="A237" s="170">
        <v>1810</v>
      </c>
      <c r="B237" s="204" t="s">
        <v>212</v>
      </c>
      <c r="C237" s="187" t="s">
        <v>213</v>
      </c>
      <c r="D237" s="188" t="s">
        <v>1078</v>
      </c>
      <c r="E237" s="188" t="s">
        <v>2079</v>
      </c>
    </row>
    <row r="238" spans="1:5" ht="15">
      <c r="A238" s="170">
        <v>1814</v>
      </c>
      <c r="B238" s="204">
        <v>62331752</v>
      </c>
      <c r="C238" s="171" t="s">
        <v>215</v>
      </c>
      <c r="D238" s="172" t="s">
        <v>127</v>
      </c>
      <c r="E238" s="172" t="s">
        <v>2080</v>
      </c>
    </row>
    <row r="239" spans="1:5" ht="30">
      <c r="A239" s="170">
        <v>1817</v>
      </c>
      <c r="B239" s="204">
        <v>62330381</v>
      </c>
      <c r="C239" s="171" t="s">
        <v>217</v>
      </c>
      <c r="D239" s="172" t="s">
        <v>80</v>
      </c>
      <c r="E239" s="172" t="s">
        <v>2081</v>
      </c>
    </row>
    <row r="240" spans="1:5" ht="30">
      <c r="A240" s="170">
        <v>1818</v>
      </c>
      <c r="B240" s="205" t="s">
        <v>2082</v>
      </c>
      <c r="C240" s="187" t="s">
        <v>478</v>
      </c>
      <c r="D240" s="188" t="s">
        <v>80</v>
      </c>
      <c r="E240" s="188" t="s">
        <v>2083</v>
      </c>
    </row>
    <row r="241" spans="1:5" ht="15">
      <c r="A241" s="170">
        <v>1819</v>
      </c>
      <c r="B241" s="204" t="s">
        <v>480</v>
      </c>
      <c r="C241" s="179" t="s">
        <v>481</v>
      </c>
      <c r="D241" s="173" t="s">
        <v>86</v>
      </c>
      <c r="E241" s="173" t="s">
        <v>2084</v>
      </c>
    </row>
    <row r="242" spans="1:5" ht="15">
      <c r="A242" s="170">
        <v>1821</v>
      </c>
      <c r="B242" s="204" t="s">
        <v>483</v>
      </c>
      <c r="C242" s="171" t="s">
        <v>484</v>
      </c>
      <c r="D242" s="172" t="s">
        <v>86</v>
      </c>
      <c r="E242" s="172" t="s">
        <v>1079</v>
      </c>
    </row>
    <row r="243" spans="1:5" ht="30">
      <c r="A243" s="170">
        <v>1823</v>
      </c>
      <c r="B243" s="204" t="s">
        <v>2086</v>
      </c>
      <c r="C243" s="187" t="s">
        <v>1080</v>
      </c>
      <c r="D243" s="188" t="s">
        <v>86</v>
      </c>
      <c r="E243" s="188" t="s">
        <v>2085</v>
      </c>
    </row>
    <row r="244" spans="1:5" ht="30">
      <c r="A244" s="170">
        <v>1825</v>
      </c>
      <c r="B244" s="204" t="s">
        <v>827</v>
      </c>
      <c r="C244" s="187" t="s">
        <v>828</v>
      </c>
      <c r="D244" s="188" t="s">
        <v>91</v>
      </c>
      <c r="E244" s="188" t="s">
        <v>2087</v>
      </c>
    </row>
    <row r="245" spans="1:5" ht="30">
      <c r="A245" s="170">
        <v>1826</v>
      </c>
      <c r="B245" s="204">
        <v>60045922</v>
      </c>
      <c r="C245" s="171" t="s">
        <v>830</v>
      </c>
      <c r="D245" s="188" t="s">
        <v>91</v>
      </c>
      <c r="E245" s="172" t="s">
        <v>2088</v>
      </c>
    </row>
    <row r="246" spans="1:5" ht="15">
      <c r="A246" s="170">
        <v>1828</v>
      </c>
      <c r="B246" s="204">
        <v>60802774</v>
      </c>
      <c r="C246" s="171" t="s">
        <v>832</v>
      </c>
      <c r="D246" s="172" t="s">
        <v>98</v>
      </c>
      <c r="E246" s="172" t="s">
        <v>2021</v>
      </c>
    </row>
    <row r="247" spans="1:5" ht="30">
      <c r="A247" s="170">
        <v>1901</v>
      </c>
      <c r="B247" s="206">
        <v>61989321</v>
      </c>
      <c r="C247" s="179" t="s">
        <v>833</v>
      </c>
      <c r="D247" s="173" t="s">
        <v>140</v>
      </c>
      <c r="E247" s="173" t="s">
        <v>2089</v>
      </c>
    </row>
    <row r="248" spans="1:5" ht="30">
      <c r="A248" s="170">
        <v>1902</v>
      </c>
      <c r="B248" s="206">
        <v>61989339</v>
      </c>
      <c r="C248" s="179" t="s">
        <v>835</v>
      </c>
      <c r="D248" s="173" t="s">
        <v>2090</v>
      </c>
      <c r="E248" s="173" t="s">
        <v>2091</v>
      </c>
    </row>
    <row r="249" spans="1:5" ht="30">
      <c r="A249" s="170">
        <v>1903</v>
      </c>
      <c r="B249" s="206">
        <v>48004774</v>
      </c>
      <c r="C249" s="179" t="s">
        <v>837</v>
      </c>
      <c r="D249" s="173" t="s">
        <v>70</v>
      </c>
      <c r="E249" s="173" t="s">
        <v>2092</v>
      </c>
    </row>
    <row r="250" spans="1:5" ht="30">
      <c r="A250" s="170">
        <v>1904</v>
      </c>
      <c r="B250" s="206">
        <v>48004898</v>
      </c>
      <c r="C250" s="179" t="s">
        <v>839</v>
      </c>
      <c r="D250" s="173" t="s">
        <v>2060</v>
      </c>
      <c r="E250" s="173" t="s">
        <v>2093</v>
      </c>
    </row>
    <row r="251" spans="1:5" ht="30">
      <c r="A251" s="170">
        <v>1905</v>
      </c>
      <c r="B251" s="206">
        <v>47658061</v>
      </c>
      <c r="C251" s="179" t="s">
        <v>841</v>
      </c>
      <c r="D251" s="173" t="s">
        <v>80</v>
      </c>
      <c r="E251" s="173" t="s">
        <v>2094</v>
      </c>
    </row>
    <row r="252" spans="1:5" ht="30">
      <c r="A252" s="170">
        <v>1906</v>
      </c>
      <c r="B252" s="206">
        <v>47998296</v>
      </c>
      <c r="C252" s="179" t="s">
        <v>843</v>
      </c>
      <c r="D252" s="173" t="s">
        <v>82</v>
      </c>
      <c r="E252" s="173" t="s">
        <v>2095</v>
      </c>
    </row>
    <row r="253" spans="1:5" ht="30">
      <c r="A253" s="170">
        <v>1907</v>
      </c>
      <c r="B253" s="206">
        <v>47813466</v>
      </c>
      <c r="C253" s="179" t="s">
        <v>845</v>
      </c>
      <c r="D253" s="173" t="s">
        <v>2096</v>
      </c>
      <c r="E253" s="173" t="s">
        <v>2097</v>
      </c>
    </row>
    <row r="254" spans="1:4" ht="15">
      <c r="A254" s="170">
        <v>1908</v>
      </c>
      <c r="B254" s="206">
        <v>47811927</v>
      </c>
      <c r="C254" s="179" t="s">
        <v>847</v>
      </c>
      <c r="D254" s="173" t="s">
        <v>848</v>
      </c>
    </row>
    <row r="255" spans="1:5" ht="30">
      <c r="A255" s="170">
        <v>1909</v>
      </c>
      <c r="B255" s="206">
        <v>47811919</v>
      </c>
      <c r="C255" s="179" t="s">
        <v>849</v>
      </c>
      <c r="D255" s="173" t="s">
        <v>86</v>
      </c>
      <c r="E255" s="173" t="s">
        <v>2098</v>
      </c>
    </row>
    <row r="256" spans="1:5" ht="30">
      <c r="A256" s="170">
        <v>1910</v>
      </c>
      <c r="B256" s="206">
        <v>60043652</v>
      </c>
      <c r="C256" s="179" t="s">
        <v>851</v>
      </c>
      <c r="D256" s="173" t="s">
        <v>2490</v>
      </c>
      <c r="E256" s="173" t="s">
        <v>2099</v>
      </c>
    </row>
    <row r="257" spans="1:5" ht="30">
      <c r="A257" s="170">
        <v>1911</v>
      </c>
      <c r="B257" s="206">
        <v>68334222</v>
      </c>
      <c r="C257" s="179" t="s">
        <v>853</v>
      </c>
      <c r="D257" s="173" t="s">
        <v>91</v>
      </c>
      <c r="E257" s="173" t="s">
        <v>2100</v>
      </c>
    </row>
    <row r="258" spans="1:4" ht="15">
      <c r="A258" s="170">
        <v>1912</v>
      </c>
      <c r="B258" s="206">
        <v>60043661</v>
      </c>
      <c r="C258" s="179" t="s">
        <v>855</v>
      </c>
      <c r="D258" s="173" t="s">
        <v>856</v>
      </c>
    </row>
    <row r="259" spans="1:5" ht="30">
      <c r="A259" s="170">
        <v>1913</v>
      </c>
      <c r="B259" s="206">
        <v>60802464</v>
      </c>
      <c r="C259" s="179" t="s">
        <v>857</v>
      </c>
      <c r="D259" s="173" t="s">
        <v>2101</v>
      </c>
      <c r="E259" s="173" t="s">
        <v>2102</v>
      </c>
    </row>
    <row r="260" spans="1:4" ht="15">
      <c r="A260" s="170">
        <v>1914</v>
      </c>
      <c r="B260" s="206" t="s">
        <v>859</v>
      </c>
      <c r="C260" s="179" t="s">
        <v>860</v>
      </c>
      <c r="D260" s="173" t="s">
        <v>861</v>
      </c>
    </row>
    <row r="261" spans="1:4" ht="30">
      <c r="A261" s="170">
        <v>1915</v>
      </c>
      <c r="B261" s="206">
        <v>60802472</v>
      </c>
      <c r="C261" s="179" t="s">
        <v>862</v>
      </c>
      <c r="D261" s="173" t="s">
        <v>863</v>
      </c>
    </row>
    <row r="262" spans="1:5" ht="30">
      <c r="A262" s="174">
        <v>1916</v>
      </c>
      <c r="B262" s="175" t="s">
        <v>2103</v>
      </c>
      <c r="C262" s="176" t="s">
        <v>1058</v>
      </c>
      <c r="D262" s="177" t="s">
        <v>104</v>
      </c>
      <c r="E262" s="178" t="s">
        <v>2104</v>
      </c>
    </row>
    <row r="263" spans="1:5" ht="15">
      <c r="A263" s="180">
        <v>4000</v>
      </c>
      <c r="B263" s="205" t="s">
        <v>673</v>
      </c>
      <c r="C263" s="179" t="s">
        <v>2105</v>
      </c>
      <c r="D263" s="173" t="s">
        <v>1078</v>
      </c>
      <c r="E263" s="173" t="s">
        <v>2106</v>
      </c>
    </row>
    <row r="264" spans="1:5" ht="15">
      <c r="A264" s="180">
        <v>4001</v>
      </c>
      <c r="B264" s="205" t="s">
        <v>672</v>
      </c>
      <c r="C264" s="179" t="s">
        <v>2107</v>
      </c>
      <c r="D264" s="173" t="s">
        <v>1078</v>
      </c>
      <c r="E264" s="173" t="s">
        <v>2108</v>
      </c>
    </row>
    <row r="265" spans="1:5" ht="15">
      <c r="A265" s="180">
        <v>4002</v>
      </c>
      <c r="B265" s="205" t="s">
        <v>674</v>
      </c>
      <c r="C265" s="179" t="s">
        <v>2109</v>
      </c>
      <c r="D265" s="173" t="s">
        <v>152</v>
      </c>
      <c r="E265" s="173" t="s">
        <v>2110</v>
      </c>
    </row>
    <row r="266" spans="1:5" ht="15">
      <c r="A266" s="180">
        <v>4003</v>
      </c>
      <c r="B266" s="205" t="s">
        <v>1337</v>
      </c>
      <c r="C266" s="179" t="s">
        <v>2111</v>
      </c>
      <c r="D266" s="173" t="s">
        <v>152</v>
      </c>
      <c r="E266" s="173" t="s">
        <v>2112</v>
      </c>
    </row>
    <row r="267" spans="1:5" ht="15">
      <c r="A267" s="180">
        <v>4004</v>
      </c>
      <c r="B267" s="205" t="s">
        <v>1336</v>
      </c>
      <c r="C267" s="179" t="s">
        <v>2113</v>
      </c>
      <c r="D267" s="173" t="s">
        <v>91</v>
      </c>
      <c r="E267" s="173" t="s">
        <v>2114</v>
      </c>
    </row>
    <row r="268" spans="1:5" ht="15">
      <c r="A268" s="180">
        <v>4005</v>
      </c>
      <c r="B268" s="205" t="s">
        <v>1335</v>
      </c>
      <c r="C268" s="179" t="s">
        <v>2115</v>
      </c>
      <c r="D268" s="173" t="s">
        <v>98</v>
      </c>
      <c r="E268" s="173" t="s">
        <v>2116</v>
      </c>
    </row>
    <row r="269" spans="1:5" ht="15">
      <c r="A269" s="180">
        <v>4006</v>
      </c>
      <c r="B269" s="205" t="s">
        <v>1334</v>
      </c>
      <c r="C269" s="179" t="s">
        <v>2117</v>
      </c>
      <c r="D269" s="173" t="s">
        <v>80</v>
      </c>
      <c r="E269" s="173" t="s">
        <v>2118</v>
      </c>
    </row>
    <row r="270" spans="1:5" ht="15">
      <c r="A270" s="180">
        <v>5000</v>
      </c>
      <c r="B270" s="205" t="s">
        <v>2119</v>
      </c>
      <c r="C270" s="171" t="s">
        <v>397</v>
      </c>
      <c r="D270" s="173" t="s">
        <v>100</v>
      </c>
      <c r="E270" s="173" t="s">
        <v>398</v>
      </c>
    </row>
    <row r="271" spans="1:5" ht="15">
      <c r="A271" s="180">
        <v>5002</v>
      </c>
      <c r="B271" s="205" t="s">
        <v>399</v>
      </c>
      <c r="C271" s="171" t="s">
        <v>400</v>
      </c>
      <c r="D271" s="173" t="s">
        <v>401</v>
      </c>
      <c r="E271" s="173" t="s">
        <v>402</v>
      </c>
    </row>
    <row r="272" spans="1:5" ht="15">
      <c r="A272" s="180">
        <v>5003</v>
      </c>
      <c r="B272" s="205" t="s">
        <v>403</v>
      </c>
      <c r="C272" s="171" t="s">
        <v>404</v>
      </c>
      <c r="D272" s="173" t="s">
        <v>91</v>
      </c>
      <c r="E272" s="173" t="s">
        <v>405</v>
      </c>
    </row>
    <row r="273" spans="1:5" ht="15">
      <c r="A273" s="180">
        <v>5004</v>
      </c>
      <c r="B273" s="205" t="s">
        <v>406</v>
      </c>
      <c r="C273" s="171" t="s">
        <v>407</v>
      </c>
      <c r="D273" s="173" t="s">
        <v>96</v>
      </c>
      <c r="E273" s="173" t="s">
        <v>408</v>
      </c>
    </row>
    <row r="274" spans="1:5" ht="30">
      <c r="A274" s="180">
        <v>5005</v>
      </c>
      <c r="B274" s="205" t="s">
        <v>409</v>
      </c>
      <c r="C274" s="171" t="s">
        <v>410</v>
      </c>
      <c r="D274" s="173" t="s">
        <v>2029</v>
      </c>
      <c r="E274" s="173" t="s">
        <v>411</v>
      </c>
    </row>
    <row r="275" spans="1:4" ht="30">
      <c r="A275" s="180">
        <v>5006</v>
      </c>
      <c r="B275" s="205" t="s">
        <v>412</v>
      </c>
      <c r="C275" s="171" t="s">
        <v>413</v>
      </c>
      <c r="D275" s="173" t="s">
        <v>414</v>
      </c>
    </row>
    <row r="276" spans="1:5" ht="15">
      <c r="A276" s="180">
        <v>5008</v>
      </c>
      <c r="B276" s="205" t="s">
        <v>415</v>
      </c>
      <c r="C276" s="171" t="s">
        <v>416</v>
      </c>
      <c r="D276" s="173" t="s">
        <v>2574</v>
      </c>
      <c r="E276" s="173" t="s">
        <v>417</v>
      </c>
    </row>
    <row r="277" spans="1:5" ht="15">
      <c r="A277" s="180">
        <v>5009</v>
      </c>
      <c r="B277" s="205" t="s">
        <v>418</v>
      </c>
      <c r="C277" s="171" t="s">
        <v>419</v>
      </c>
      <c r="D277" s="173" t="s">
        <v>2042</v>
      </c>
      <c r="E277" s="173" t="s">
        <v>420</v>
      </c>
    </row>
    <row r="278" spans="1:5" ht="15">
      <c r="A278" s="180">
        <v>5011</v>
      </c>
      <c r="B278" s="205" t="s">
        <v>421</v>
      </c>
      <c r="C278" s="171" t="s">
        <v>422</v>
      </c>
      <c r="D278" s="173" t="s">
        <v>80</v>
      </c>
      <c r="E278" s="173" t="s">
        <v>423</v>
      </c>
    </row>
    <row r="279" spans="1:5" ht="15">
      <c r="A279" s="180">
        <v>5012</v>
      </c>
      <c r="B279" s="205" t="s">
        <v>424</v>
      </c>
      <c r="C279" s="171" t="s">
        <v>425</v>
      </c>
      <c r="D279" s="173" t="s">
        <v>76</v>
      </c>
      <c r="E279" s="173" t="s">
        <v>426</v>
      </c>
    </row>
    <row r="280" spans="1:5" ht="15">
      <c r="A280" s="180">
        <v>5014</v>
      </c>
      <c r="B280" s="205" t="s">
        <v>427</v>
      </c>
      <c r="C280" s="171" t="s">
        <v>428</v>
      </c>
      <c r="D280" s="173" t="s">
        <v>86</v>
      </c>
      <c r="E280" s="173" t="s">
        <v>429</v>
      </c>
    </row>
    <row r="281" spans="1:5" ht="30">
      <c r="A281" s="174">
        <v>5015</v>
      </c>
      <c r="B281" s="175" t="s">
        <v>430</v>
      </c>
      <c r="C281" s="176" t="s">
        <v>1059</v>
      </c>
      <c r="D281" s="177" t="s">
        <v>89</v>
      </c>
      <c r="E281" s="178" t="s">
        <v>431</v>
      </c>
    </row>
    <row r="282" spans="1:5" ht="30">
      <c r="A282" s="180">
        <v>5016</v>
      </c>
      <c r="B282" s="205" t="s">
        <v>432</v>
      </c>
      <c r="C282" s="171" t="s">
        <v>433</v>
      </c>
      <c r="D282" s="173" t="s">
        <v>86</v>
      </c>
      <c r="E282" s="173" t="s">
        <v>434</v>
      </c>
    </row>
    <row r="283" spans="1:5" ht="30">
      <c r="A283" s="180">
        <v>5018</v>
      </c>
      <c r="B283" s="205" t="s">
        <v>435</v>
      </c>
      <c r="C283" s="171" t="s">
        <v>436</v>
      </c>
      <c r="D283" s="173" t="s">
        <v>437</v>
      </c>
      <c r="E283" s="173" t="s">
        <v>438</v>
      </c>
    </row>
    <row r="284" spans="1:5" ht="15">
      <c r="A284" s="180">
        <v>5500</v>
      </c>
      <c r="B284" s="205" t="s">
        <v>1034</v>
      </c>
      <c r="C284" s="179" t="s">
        <v>439</v>
      </c>
      <c r="D284" s="173" t="s">
        <v>98</v>
      </c>
      <c r="E284" s="173" t="s">
        <v>440</v>
      </c>
    </row>
    <row r="285" spans="1:5" ht="15">
      <c r="A285" s="180">
        <v>5501</v>
      </c>
      <c r="B285" s="205" t="s">
        <v>1025</v>
      </c>
      <c r="C285" s="179" t="s">
        <v>441</v>
      </c>
      <c r="D285" s="173" t="s">
        <v>98</v>
      </c>
      <c r="E285" s="173" t="s">
        <v>442</v>
      </c>
    </row>
    <row r="286" spans="1:4" ht="30">
      <c r="A286" s="180">
        <v>5502</v>
      </c>
      <c r="B286" s="205" t="s">
        <v>1023</v>
      </c>
      <c r="C286" s="179" t="s">
        <v>443</v>
      </c>
      <c r="D286" s="173" t="s">
        <v>444</v>
      </c>
    </row>
    <row r="287" spans="1:5" ht="30">
      <c r="A287" s="180">
        <v>5503</v>
      </c>
      <c r="B287" s="205" t="s">
        <v>1026</v>
      </c>
      <c r="C287" s="179" t="s">
        <v>445</v>
      </c>
      <c r="D287" s="179" t="s">
        <v>1081</v>
      </c>
      <c r="E287" s="173" t="s">
        <v>446</v>
      </c>
    </row>
    <row r="288" spans="1:5" ht="30">
      <c r="A288" s="180">
        <v>5504</v>
      </c>
      <c r="B288" s="205" t="s">
        <v>1027</v>
      </c>
      <c r="C288" s="179" t="s">
        <v>447</v>
      </c>
      <c r="D288" s="179" t="s">
        <v>2214</v>
      </c>
      <c r="E288" s="173" t="s">
        <v>448</v>
      </c>
    </row>
    <row r="289" spans="1:5" ht="15">
      <c r="A289" s="180">
        <v>5505</v>
      </c>
      <c r="B289" s="205" t="s">
        <v>1035</v>
      </c>
      <c r="C289" s="179" t="s">
        <v>449</v>
      </c>
      <c r="D289" s="173" t="s">
        <v>127</v>
      </c>
      <c r="E289" s="173" t="s">
        <v>450</v>
      </c>
    </row>
    <row r="290" spans="1:5" ht="15">
      <c r="A290" s="180">
        <v>5506</v>
      </c>
      <c r="B290" s="205" t="s">
        <v>1036</v>
      </c>
      <c r="C290" s="179" t="s">
        <v>451</v>
      </c>
      <c r="D290" s="173" t="s">
        <v>2528</v>
      </c>
      <c r="E290" s="173" t="s">
        <v>452</v>
      </c>
    </row>
    <row r="291" spans="1:5" ht="15">
      <c r="A291" s="180">
        <v>5507</v>
      </c>
      <c r="B291" s="205" t="s">
        <v>1049</v>
      </c>
      <c r="C291" s="179" t="s">
        <v>453</v>
      </c>
      <c r="D291" s="173" t="s">
        <v>74</v>
      </c>
      <c r="E291" s="173" t="s">
        <v>1008</v>
      </c>
    </row>
    <row r="292" spans="1:5" ht="15">
      <c r="A292" s="180">
        <v>5508</v>
      </c>
      <c r="B292" s="205" t="s">
        <v>1050</v>
      </c>
      <c r="C292" s="179" t="s">
        <v>1009</v>
      </c>
      <c r="D292" s="173" t="s">
        <v>1991</v>
      </c>
      <c r="E292" s="173" t="s">
        <v>1010</v>
      </c>
    </row>
    <row r="293" spans="1:5" ht="30">
      <c r="A293" s="180">
        <v>5509</v>
      </c>
      <c r="B293" s="205" t="s">
        <v>1037</v>
      </c>
      <c r="C293" s="179" t="s">
        <v>1011</v>
      </c>
      <c r="D293" s="173" t="s">
        <v>150</v>
      </c>
      <c r="E293" s="173" t="s">
        <v>1012</v>
      </c>
    </row>
    <row r="294" spans="1:5" ht="15">
      <c r="A294" s="180">
        <v>5510</v>
      </c>
      <c r="B294" s="205" t="s">
        <v>1028</v>
      </c>
      <c r="C294" s="179" t="s">
        <v>1013</v>
      </c>
      <c r="D294" s="173" t="s">
        <v>2528</v>
      </c>
      <c r="E294" s="173" t="s">
        <v>1014</v>
      </c>
    </row>
    <row r="295" spans="1:5" ht="30">
      <c r="A295" s="180">
        <v>5511</v>
      </c>
      <c r="B295" s="205" t="s">
        <v>1048</v>
      </c>
      <c r="C295" s="179" t="s">
        <v>1015</v>
      </c>
      <c r="D295" s="173" t="s">
        <v>2060</v>
      </c>
      <c r="E295" s="173" t="s">
        <v>1016</v>
      </c>
    </row>
    <row r="296" spans="1:4" ht="30">
      <c r="A296" s="180">
        <v>5512</v>
      </c>
      <c r="B296" s="205" t="s">
        <v>1029</v>
      </c>
      <c r="C296" s="179" t="s">
        <v>1017</v>
      </c>
      <c r="D296" s="173" t="s">
        <v>1018</v>
      </c>
    </row>
    <row r="297" spans="1:5" ht="30">
      <c r="A297" s="180">
        <v>5513</v>
      </c>
      <c r="B297" s="205" t="s">
        <v>1024</v>
      </c>
      <c r="C297" s="179" t="s">
        <v>1019</v>
      </c>
      <c r="D297" s="173" t="s">
        <v>2121</v>
      </c>
      <c r="E297" s="173" t="s">
        <v>1020</v>
      </c>
    </row>
    <row r="298" spans="1:5" ht="15">
      <c r="A298" s="180">
        <v>5514</v>
      </c>
      <c r="B298" s="205" t="s">
        <v>1038</v>
      </c>
      <c r="C298" s="179" t="s">
        <v>1021</v>
      </c>
      <c r="D298" s="173" t="s">
        <v>82</v>
      </c>
      <c r="E298" s="173" t="s">
        <v>1022</v>
      </c>
    </row>
    <row r="299" spans="1:5" ht="15">
      <c r="A299" s="180">
        <v>5515</v>
      </c>
      <c r="B299" s="205" t="s">
        <v>1039</v>
      </c>
      <c r="C299" s="179" t="s">
        <v>2133</v>
      </c>
      <c r="D299" s="173" t="s">
        <v>2008</v>
      </c>
      <c r="E299" s="173" t="s">
        <v>2134</v>
      </c>
    </row>
    <row r="300" spans="1:5" ht="15">
      <c r="A300" s="180">
        <v>5516</v>
      </c>
      <c r="B300" s="205" t="s">
        <v>1040</v>
      </c>
      <c r="C300" s="179" t="s">
        <v>2135</v>
      </c>
      <c r="D300" s="173" t="s">
        <v>78</v>
      </c>
      <c r="E300" s="173" t="s">
        <v>2136</v>
      </c>
    </row>
    <row r="301" spans="1:5" ht="15">
      <c r="A301" s="180">
        <v>5517</v>
      </c>
      <c r="B301" s="205" t="s">
        <v>1041</v>
      </c>
      <c r="C301" s="179" t="s">
        <v>2137</v>
      </c>
      <c r="D301" s="173" t="s">
        <v>80</v>
      </c>
      <c r="E301" s="173" t="s">
        <v>2138</v>
      </c>
    </row>
    <row r="302" spans="1:5" ht="15">
      <c r="A302" s="194">
        <v>5518</v>
      </c>
      <c r="B302" s="209" t="s">
        <v>1042</v>
      </c>
      <c r="C302" s="195" t="s">
        <v>2139</v>
      </c>
      <c r="D302" s="196" t="s">
        <v>80</v>
      </c>
      <c r="E302" s="196" t="s">
        <v>2140</v>
      </c>
    </row>
    <row r="303" spans="1:5" ht="15">
      <c r="A303" s="180">
        <v>5519</v>
      </c>
      <c r="B303" s="205" t="s">
        <v>1043</v>
      </c>
      <c r="C303" s="179" t="s">
        <v>2141</v>
      </c>
      <c r="D303" s="173" t="s">
        <v>86</v>
      </c>
      <c r="E303" s="197" t="s">
        <v>2142</v>
      </c>
    </row>
    <row r="304" spans="1:5" ht="30">
      <c r="A304" s="193">
        <v>5520</v>
      </c>
      <c r="B304" s="204" t="s">
        <v>1030</v>
      </c>
      <c r="C304" s="171" t="s">
        <v>2143</v>
      </c>
      <c r="D304" s="198" t="s">
        <v>2144</v>
      </c>
      <c r="E304" s="197" t="s">
        <v>2145</v>
      </c>
    </row>
    <row r="305" spans="1:5" ht="15">
      <c r="A305" s="193">
        <v>5521</v>
      </c>
      <c r="B305" s="204" t="s">
        <v>1031</v>
      </c>
      <c r="C305" s="171" t="s">
        <v>2146</v>
      </c>
      <c r="D305" s="198" t="s">
        <v>84</v>
      </c>
      <c r="E305" s="197" t="s">
        <v>2147</v>
      </c>
    </row>
    <row r="306" spans="1:5" ht="30">
      <c r="A306" s="193">
        <v>5522</v>
      </c>
      <c r="B306" s="204" t="s">
        <v>1032</v>
      </c>
      <c r="C306" s="171" t="s">
        <v>2148</v>
      </c>
      <c r="D306" s="198" t="s">
        <v>86</v>
      </c>
      <c r="E306" s="197" t="s">
        <v>2149</v>
      </c>
    </row>
    <row r="307" spans="1:5" ht="30">
      <c r="A307" s="193">
        <v>5523</v>
      </c>
      <c r="B307" s="204" t="s">
        <v>1033</v>
      </c>
      <c r="C307" s="171" t="s">
        <v>2150</v>
      </c>
      <c r="D307" s="198" t="s">
        <v>86</v>
      </c>
      <c r="E307" s="197" t="s">
        <v>2151</v>
      </c>
    </row>
    <row r="308" spans="1:5" ht="30">
      <c r="A308" s="174">
        <v>5524</v>
      </c>
      <c r="B308" s="175" t="s">
        <v>2152</v>
      </c>
      <c r="C308" s="176" t="s">
        <v>1060</v>
      </c>
      <c r="D308" s="177" t="s">
        <v>2153</v>
      </c>
      <c r="E308" s="178" t="s">
        <v>2154</v>
      </c>
    </row>
    <row r="309" spans="1:4" ht="15">
      <c r="A309" s="193">
        <v>5525</v>
      </c>
      <c r="B309" s="204" t="s">
        <v>1044</v>
      </c>
      <c r="C309" s="171" t="s">
        <v>2215</v>
      </c>
      <c r="D309" s="197" t="s">
        <v>2155</v>
      </c>
    </row>
    <row r="310" spans="1:5" ht="15">
      <c r="A310" s="193">
        <v>5526</v>
      </c>
      <c r="B310" s="204" t="s">
        <v>1045</v>
      </c>
      <c r="C310" s="171" t="s">
        <v>2156</v>
      </c>
      <c r="D310" s="198" t="s">
        <v>89</v>
      </c>
      <c r="E310" s="197" t="s">
        <v>2157</v>
      </c>
    </row>
    <row r="311" spans="1:5" ht="15">
      <c r="A311" s="193">
        <v>5527</v>
      </c>
      <c r="B311" s="204" t="s">
        <v>1046</v>
      </c>
      <c r="C311" s="171" t="s">
        <v>2158</v>
      </c>
      <c r="D311" s="198" t="s">
        <v>2096</v>
      </c>
      <c r="E311" s="197" t="s">
        <v>2159</v>
      </c>
    </row>
    <row r="312" spans="1:5" ht="15">
      <c r="A312" s="193">
        <v>5528</v>
      </c>
      <c r="B312" s="204" t="s">
        <v>1047</v>
      </c>
      <c r="C312" s="171" t="s">
        <v>2160</v>
      </c>
      <c r="D312" s="198" t="s">
        <v>84</v>
      </c>
      <c r="E312" s="197" t="s">
        <v>2161</v>
      </c>
    </row>
    <row r="313" spans="1:5" ht="30">
      <c r="A313" s="174">
        <v>5529</v>
      </c>
      <c r="B313" s="175" t="s">
        <v>2162</v>
      </c>
      <c r="C313" s="176" t="s">
        <v>1061</v>
      </c>
      <c r="D313" s="177" t="s">
        <v>2163</v>
      </c>
      <c r="E313" s="178" t="s">
        <v>2164</v>
      </c>
    </row>
    <row r="314" spans="1:5" ht="30">
      <c r="A314" s="180">
        <v>5530</v>
      </c>
      <c r="B314" s="205" t="s">
        <v>1051</v>
      </c>
      <c r="C314" s="179" t="s">
        <v>2216</v>
      </c>
      <c r="D314" s="173" t="s">
        <v>2025</v>
      </c>
      <c r="E314" s="173" t="s">
        <v>2217</v>
      </c>
    </row>
    <row r="315" spans="1:5" ht="15">
      <c r="A315" s="180">
        <v>6000</v>
      </c>
      <c r="B315" s="205" t="s">
        <v>670</v>
      </c>
      <c r="C315" s="179" t="s">
        <v>2165</v>
      </c>
      <c r="D315" s="173" t="s">
        <v>2051</v>
      </c>
      <c r="E315" s="173" t="s">
        <v>2166</v>
      </c>
    </row>
    <row r="316" spans="1:5" ht="15">
      <c r="A316" s="199"/>
      <c r="B316" s="199"/>
      <c r="C316" s="200"/>
      <c r="D316" s="201"/>
      <c r="E316" s="201"/>
    </row>
  </sheetData>
  <mergeCells count="1">
    <mergeCell ref="A1:E1"/>
  </mergeCells>
  <hyperlinks>
    <hyperlink ref="B3" r:id="rId1" display="00842761"/>
    <hyperlink ref="B4" r:id="rId2" display="00842753"/>
    <hyperlink ref="B5" r:id="rId3" display="00842745"/>
    <hyperlink ref="B6" r:id="rId4" display="00602159"/>
    <hyperlink ref="B7" r:id="rId5" display="00842702"/>
    <hyperlink ref="B8" r:id="rId6" display="00842737"/>
    <hyperlink ref="B9" r:id="rId7" display="http://wwwinfo.mfcr.cz/cgi-bin/raris/detail.pl?ico=61989011&amp;typ=1"/>
    <hyperlink ref="B10" r:id="rId8" display="00602060"/>
    <hyperlink ref="B11" r:id="rId9" display="http://wwwinfo.mfcr.cz/cgi-bin/raris/detail.pl?ico=62331205&amp;typ=1"/>
    <hyperlink ref="B12" r:id="rId10" display="http://wwwinfo.mfcr.cz/cgi-bin/raris/detail.pl?ico=62331639&amp;typ=1"/>
    <hyperlink ref="B13" r:id="rId11" display="http://wwwinfo.mfcr.cz/cgi-bin/raris/detail.pl?ico=62331493&amp;typ=1"/>
    <hyperlink ref="B14" r:id="rId12" display="http://wwwinfo.mfcr.cz/cgi-bin/raris/detail.pl?ico=62331558&amp;typ=1"/>
    <hyperlink ref="B15" r:id="rId13" display="http://wwwinfo.mfcr.cz/cgi-bin/raris/detail.pl?ico=62331582&amp;typ=1"/>
    <hyperlink ref="B16" r:id="rId14" display="http://wwwinfo.mfcr.cz/cgi-bin/raris/detail.pl?ico=62331795&amp;typ=1"/>
    <hyperlink ref="B17" r:id="rId15" display="http://wwwinfo.mfcr.cz/cgi-bin/raris/detail.pl?ico=62331540&amp;typ=1"/>
    <hyperlink ref="B18" r:id="rId16" display="00601667"/>
    <hyperlink ref="B19" r:id="rId17" display="00601659"/>
    <hyperlink ref="B20" r:id="rId18" display="00601675"/>
    <hyperlink ref="B21" r:id="rId19" display="00601641"/>
    <hyperlink ref="B22" r:id="rId20" display="http://wwwinfo.mfcr.cz/cgi-bin/raris/detail.pl?ico=47813091&amp;typ=1"/>
    <hyperlink ref="B23" r:id="rId21" display="http://wwwinfo.mfcr.cz/cgi-bin/raris/detail.pl?ico=47813113&amp;typ=1"/>
    <hyperlink ref="B24" r:id="rId22" display="http://wwwinfo.mfcr.cz/cgi-bin/raris/detail.pl?ico=47813075&amp;typ=1"/>
    <hyperlink ref="B25" r:id="rId23" display="http://wwwinfo.mfcr.cz/cgi-bin/raris/detail.pl?ico=47813105&amp;typ=1"/>
    <hyperlink ref="B26" r:id="rId24" display="00601411"/>
    <hyperlink ref="B27" r:id="rId25" display="00846881"/>
    <hyperlink ref="B28" r:id="rId26" display="00601403"/>
    <hyperlink ref="B29" r:id="rId27" display="00601390"/>
    <hyperlink ref="B30" r:id="rId28" display="00601357"/>
    <hyperlink ref="B31" r:id="rId29" display="00601349"/>
    <hyperlink ref="B32" r:id="rId30" display="00601331"/>
    <hyperlink ref="B33" r:id="rId31" display="http://wwwinfo.mfcr.cz/cgi-bin/raris/detail.pl?ico=70645566&amp;typ=1"/>
    <hyperlink ref="B34" r:id="rId32" display="00602132"/>
    <hyperlink ref="B35" r:id="rId33" display="00602124"/>
    <hyperlink ref="B36" r:id="rId34" display="00602116"/>
    <hyperlink ref="B37" r:id="rId35" display="00602141"/>
    <hyperlink ref="B38" r:id="rId36" display="00602086"/>
    <hyperlink ref="B39" r:id="rId37" display="00602094"/>
    <hyperlink ref="B41" r:id="rId38" display="00602078"/>
    <hyperlink ref="B42" r:id="rId39" display="00602051"/>
    <hyperlink ref="B43" r:id="rId40" display="00600920"/>
    <hyperlink ref="B44" r:id="rId41" display="http://wwwinfo.mfcr.cz/cgi-bin/raris/detail.pl?ico=62331574&amp;typ=1"/>
    <hyperlink ref="B45" r:id="rId42" display="http://wwwinfo.mfcr.cz/cgi-bin/raris/detail.pl?ico=62331566&amp;typ=1"/>
    <hyperlink ref="B46" r:id="rId43" display="http://wwwinfo.mfcr.cz/cgi-bin/raris/detail.pl?ico=62331515&amp;typ=1"/>
    <hyperlink ref="B47" r:id="rId44" display="http://wwwinfo.mfcr.cz/cgi-bin/raris/detail.pl?ico=60337320&amp;typ=1"/>
    <hyperlink ref="B48" r:id="rId45" display="http://wwwinfo.mfcr.cz/cgi-bin/raris/detail.pl?ico=60337494&amp;typ=1"/>
    <hyperlink ref="B49" r:id="rId46" display="00844985"/>
    <hyperlink ref="B50" r:id="rId47" display="00601624"/>
    <hyperlink ref="B51" r:id="rId48" display="00845027"/>
    <hyperlink ref="B52" r:id="rId49" display="00601152"/>
    <hyperlink ref="B53" r:id="rId50" display="http://wwwinfo.mfcr.cz/cgi-bin/raris/detail.pl?ico=47813083&amp;typ=1"/>
    <hyperlink ref="B54" r:id="rId51" display="http://wwwinfo.mfcr.cz/cgi-bin/raris/detail.pl?ico=47813148&amp;typ=1"/>
    <hyperlink ref="B55" r:id="rId52" display="http://wwwinfo.mfcr.cz/cgi-bin/raris/detail.pl?ico=47813121&amp;typ=1"/>
    <hyperlink ref="B56" r:id="rId53" display="http://wwwinfo.mfcr.cz/cgi-bin/raris/detail.pl?ico=47813130&amp;typ=1"/>
    <hyperlink ref="B57" r:id="rId54" display="00601861"/>
    <hyperlink ref="B58" r:id="rId55" display="00601381"/>
    <hyperlink ref="B59" r:id="rId56" display="00561151"/>
    <hyperlink ref="B60" r:id="rId57" display="00601373"/>
    <hyperlink ref="B61" r:id="rId58" display="http://wwwinfo.mfcr.cz/cgi-bin/raris/detail.pl?ico=14450909&amp;typ=1"/>
    <hyperlink ref="B62" r:id="rId59" display="00601292"/>
    <hyperlink ref="B63" r:id="rId60" display="00601322"/>
    <hyperlink ref="B64" r:id="rId61" display="00601314"/>
    <hyperlink ref="B65" r:id="rId62" display="http://wwwinfo.mfcr.cz/cgi-bin/raris/detail.pl?ico=70947911&amp;typ=1"/>
    <hyperlink ref="B66" r:id="rId63" display="00535397"/>
    <hyperlink ref="B67" r:id="rId64" display="00845183"/>
    <hyperlink ref="B68" r:id="rId65" display="00845329"/>
    <hyperlink ref="B69" r:id="rId66" display="00845213"/>
    <hyperlink ref="B70" r:id="rId67" display="00845256"/>
    <hyperlink ref="B71" r:id="rId68" display="00577260"/>
    <hyperlink ref="B72" r:id="rId69" display="http://wwwinfo.mfcr.cz/cgi-bin/raris/detail.pl?ico=14451093&amp;typ=1"/>
    <hyperlink ref="B73" r:id="rId70" display="http://wwwinfo.mfcr.cz/cgi-bin/raris/detail.pl?ico=13644327&amp;typ=1"/>
    <hyperlink ref="B74" r:id="rId71" display="00575933"/>
    <hyperlink ref="B75" r:id="rId72" display="http://wwwinfo.mfcr.cz/cgi-bin/raris/detail.pl?ico=68321082&amp;typ=1"/>
    <hyperlink ref="B76" r:id="rId73" display="http://wwwinfo.mfcr.cz/cgi-bin/raris/detail.pl?ico=66932581&amp;typ=1"/>
    <hyperlink ref="B77" r:id="rId74" display="http://wwwinfo.mfcr.cz/cgi-bin/raris/detail.pl?ico=68321261&amp;typ=1"/>
    <hyperlink ref="B78" r:id="rId75" display="http://wwwinfo.mfcr.cz/cgi-bin/raris/detail.pl?ico=13644271&amp;typ=1"/>
    <hyperlink ref="B79" r:id="rId76" display="http://wwwinfo.mfcr.cz/cgi-bin/raris/detail.pl?ico=13644289&amp;typ=1"/>
    <hyperlink ref="B80" r:id="rId77" display="00577235"/>
    <hyperlink ref="B81" r:id="rId78" display="http://wwwinfo.mfcr.cz/cgi-bin/raris/detail.pl?ico=13644254&amp;typ=1"/>
    <hyperlink ref="B82" r:id="rId79" display="http://wwwinfo.mfcr.cz/cgi-bin/raris/detail.pl?ico=13644297&amp;typ=1"/>
    <hyperlink ref="B83" r:id="rId80" display="00601632"/>
    <hyperlink ref="B84" r:id="rId81" display="00601608"/>
    <hyperlink ref="B85" r:id="rId82" display="00576441"/>
    <hyperlink ref="B86" r:id="rId83" display="00577090"/>
    <hyperlink ref="B87" r:id="rId84" display="00848077"/>
    <hyperlink ref="B88" r:id="rId85" display="00577910"/>
    <hyperlink ref="B89" r:id="rId86" display="00601594"/>
    <hyperlink ref="B90" r:id="rId87" display="http://wwwinfo.mfcr.cz/cgi-bin/raris/detail.pl?ico=18054455&amp;typ=1"/>
    <hyperlink ref="B91" r:id="rId88" display="00576701"/>
    <hyperlink ref="B92" r:id="rId89" display="00845299"/>
    <hyperlink ref="B93" r:id="rId90" display="00845311"/>
    <hyperlink ref="B94" r:id="rId91" display="http://wwwinfo.mfcr.cz/cgi-bin/raris/detail.pl?ico=14616068&amp;typ=1"/>
    <hyperlink ref="B95" r:id="rId92" display="00601837"/>
    <hyperlink ref="B96" r:id="rId93" display="00844691"/>
    <hyperlink ref="B97" r:id="rId94" display="http://wwwinfo.mfcr.cz/cgi-bin/raris/detail.pl?ico=14613280&amp;typ=1"/>
    <hyperlink ref="B98" r:id="rId95" display="http://wwwinfo.mfcr.cz/cgi-bin/raris/detail.pl?ico=13644301&amp;typ=1"/>
    <hyperlink ref="B99" r:id="rId96" display="00577243"/>
    <hyperlink ref="B100" r:id="rId97" display="00846660"/>
    <hyperlink ref="B101" r:id="rId98" display="00562378"/>
    <hyperlink ref="B102" r:id="rId99" display="http://wwwinfo.mfcr.cz/cgi-bin/raris/detail.pl?ico=63731371&amp;typ=1"/>
    <hyperlink ref="B103" r:id="rId100" display="00846279"/>
    <hyperlink ref="B104" r:id="rId101" display="http://wwwinfo.mfcr.cz/cgi-bin/raris/detail.pl?ico=13643479&amp;typ=1"/>
    <hyperlink ref="B105" r:id="rId102" display="00100307"/>
    <hyperlink ref="B106" r:id="rId103" display="00489875"/>
    <hyperlink ref="B107" r:id="rId104" display="00408999"/>
    <hyperlink ref="B108" r:id="rId105" display="00100340"/>
    <hyperlink ref="B110" r:id="rId106" display="http://wwwinfo.mfcr.cz/cgi-bin/raris/detail.pl?ico=64628141&amp;typ=1"/>
    <hyperlink ref="B111" r:id="rId107" display="http://wwwinfo.mfcr.cz/cgi-bin/raris/detail.pl?ico=64628124&amp;typ=1"/>
    <hyperlink ref="B112" r:id="rId108" display="http://wwwinfo.mfcr.cz/cgi-bin/raris/detail.pl?ico=64628132&amp;typ=1"/>
    <hyperlink ref="B113" r:id="rId109" display="00601985"/>
    <hyperlink ref="B114" r:id="rId110" display="00601977"/>
    <hyperlink ref="B115" r:id="rId111" display="http://wwwinfo.mfcr.cz/cgi-bin/raris/detail.pl?ico=61989258&amp;typ=1"/>
    <hyperlink ref="B116" r:id="rId112" display="http://wwwinfo.mfcr.cz/cgi-bin/raris/detail.pl?ico=13644319&amp;typ=1"/>
    <hyperlink ref="B117" r:id="rId113" display="http://wwwinfo.mfcr.cz/cgi-bin/raris/detail.pl?ico=60337389&amp;typ=1"/>
    <hyperlink ref="B118" r:id="rId114" display="http://wwwinfo.mfcr.cz/cgi-bin/raris/detail.pl?ico=60337346&amp;typ=1"/>
    <hyperlink ref="B119" r:id="rId115" display="http://wwwinfo.mfcr.cz/cgi-bin/raris/detail.pl?ico=66741335&amp;typ=1"/>
    <hyperlink ref="B120" r:id="rId116" display="http://wwwinfo.mfcr.cz/cgi-bin/raris/detail.pl?ico=47813474&amp;typ=1"/>
    <hyperlink ref="B121" r:id="rId117" display="http://wwwinfo.mfcr.cz/cgi-bin/raris/detail.pl?ico=63699214&amp;typ=1"/>
    <hyperlink ref="B122" r:id="rId118" display="http://wwwinfo.mfcr.cz/cgi-bin/raris/detail.pl?ico=64628159&amp;typ=1"/>
    <hyperlink ref="B123" r:id="rId119" display="http://wwwinfo.mfcr.cz/cgi-bin/raris/detail.pl?ico=61989274&amp;typ=1"/>
    <hyperlink ref="B124" r:id="rId120" display="http://wwwinfo.mfcr.cz/cgi-bin/raris/detail.pl?ico=61989266&amp;typ=1"/>
    <hyperlink ref="B125" r:id="rId121" display="http://wwwinfo.mfcr.cz/cgi-bin/raris/detail.pl?ico=64628213&amp;typ=1"/>
    <hyperlink ref="B126" r:id="rId122" display="http://wwwinfo.mfcr.cz/cgi-bin/raris/detail.pl?ico=64628205&amp;typ=1"/>
    <hyperlink ref="B127" r:id="rId123" display="http://wwwinfo.mfcr.cz/cgi-bin/raris/detail.pl?ico=64628191&amp;typ=1"/>
    <hyperlink ref="B128" r:id="rId124" display="http://wwwinfo.mfcr.cz/cgi-bin/raris/detail.pl?ico=64628183&amp;typ=1"/>
    <hyperlink ref="B129" r:id="rId125" display="http://wwwinfo.mfcr.cz/cgi-bin/raris/detail.pl?ico=68899173&amp;typ=1"/>
    <hyperlink ref="B131" r:id="rId126" display="00847895"/>
    <hyperlink ref="B132" r:id="rId127" display="http://wwwinfo.mfcr.cz/cgi-bin/raris/detail.pl?ico=47655259&amp;typ=1"/>
    <hyperlink ref="B133" r:id="rId128" display="http://wwwinfo.mfcr.cz/cgi-bin/raris/detail.pl?ico=63024616&amp;typ=1"/>
    <hyperlink ref="B134" r:id="rId129" display="00847861"/>
    <hyperlink ref="B135" r:id="rId130" display="http://wwwinfo.mfcr.cz/cgi-bin/raris/detail.pl?ico=70640700&amp;typ=1"/>
    <hyperlink ref="B136" r:id="rId131" display="http://wwwinfo.mfcr.cz/cgi-bin/raris/detail.pl?ico=70640696&amp;typ=1"/>
    <hyperlink ref="B137" r:id="rId132" display="http://wwwinfo.mfcr.cz/cgi-bin/raris/detail.pl?ico=64125912&amp;typ=1"/>
    <hyperlink ref="B138" r:id="rId133" display="http://wwwinfo.mfcr.cz/cgi-bin/raris/detail.pl?ico=70640726&amp;typ=1"/>
    <hyperlink ref="B139" r:id="rId134" display="http://wwwinfo.mfcr.cz/cgi-bin/raris/detail.pl?ico=70640718&amp;typ=1"/>
    <hyperlink ref="B140" r:id="rId135" display="http://wwwinfo.mfcr.cz/cgi-bin/raris/detail.pl?ico=62330268&amp;typ=1"/>
    <hyperlink ref="B141" r:id="rId136" display="http://wwwinfo.mfcr.cz/cgi-bin/raris/detail.pl?ico=62330390&amp;typ=1"/>
    <hyperlink ref="B142" r:id="rId137" display="http://wwwinfo.mfcr.cz/cgi-bin/raris/detail.pl?ico=70640661&amp;typ=1"/>
    <hyperlink ref="B143" r:id="rId138" display="http://wwwinfo.mfcr.cz/cgi-bin/raris/detail.pl?ico=70640670&amp;typ=1"/>
    <hyperlink ref="B144" r:id="rId139" display="http://wwwinfo.mfcr.cz/cgi-bin/raris/detail.pl?ico=47813482&amp;typ=1"/>
    <hyperlink ref="B145" r:id="rId140" display="http://wwwinfo.mfcr.cz/cgi-bin/raris/detail.pl?ico=47813491&amp;typ=1"/>
    <hyperlink ref="B146" r:id="rId141" display="http://wwwinfo.mfcr.cz/cgi-bin/raris/detail.pl?ico=47813199&amp;typ=1"/>
    <hyperlink ref="B147" r:id="rId142" display="http://wwwinfo.mfcr.cz/cgi-bin/raris/detail.pl?ico=47813181&amp;typ=1"/>
    <hyperlink ref="B148" r:id="rId143" display="http://wwwinfo.mfcr.cz/cgi-bin/raris/detail.pl?ico=47813211&amp;typ=1"/>
    <hyperlink ref="B149" r:id="rId144" display="http://wwwinfo.mfcr.cz/cgi-bin/raris/detail.pl?ico=47813563&amp;typ=1"/>
    <hyperlink ref="B150" r:id="rId145" display="http://wwwinfo.mfcr.cz/cgi-bin/raris/detail.pl?ico=47813571&amp;typ=1"/>
    <hyperlink ref="B151" r:id="rId146" display="http://wwwinfo.mfcr.cz/cgi-bin/raris/detail.pl?ico=47813172&amp;typ=1"/>
    <hyperlink ref="B152" r:id="rId147" display="http://wwwinfo.mfcr.cz/cgi-bin/raris/detail.pl?ico=69610134&amp;typ=1"/>
    <hyperlink ref="B153" r:id="rId148" display="http://wwwinfo.mfcr.cz/cgi-bin/raris/detail.pl?ico=70632090&amp;typ=1"/>
    <hyperlink ref="B154" r:id="rId149" display="http://wwwinfo.mfcr.cz/cgi-bin/raris/detail.pl?ico=69610126&amp;typ=1"/>
    <hyperlink ref="B155" r:id="rId150" display="00852619"/>
    <hyperlink ref="B156" r:id="rId151" display="http://wwwinfo.mfcr.cz/cgi-bin/raris/detail.pl?ico=60802669&amp;typ=1"/>
    <hyperlink ref="B157" r:id="rId152" display="http://wwwinfo.mfcr.cz/cgi-bin/raris/detail.pl?ico=60802791&amp;typ=1"/>
    <hyperlink ref="B158" r:id="rId153" display="http://wwwinfo.mfcr.cz/cgi-bin/raris/detail.pl?ico=60780509&amp;typ=1"/>
    <hyperlink ref="B159" r:id="rId154" display="http://wwwinfo.mfcr.cz/cgi-bin/raris/detail.pl?ico=60802561&amp;typ=1"/>
    <hyperlink ref="B160" r:id="rId155" display="71172041"/>
    <hyperlink ref="B161" r:id="rId156" display="71172050"/>
    <hyperlink ref="B162" r:id="rId157" display="61989207"/>
    <hyperlink ref="B163" r:id="rId158" display="61989185"/>
    <hyperlink ref="B164" r:id="rId159" display="61989177"/>
    <hyperlink ref="B165" r:id="rId160" display="61989215"/>
    <hyperlink ref="B166" r:id="rId161" display="61989193"/>
    <hyperlink ref="B167" r:id="rId162" display="61989223"/>
    <hyperlink ref="B168" r:id="rId163" display="63731983"/>
    <hyperlink ref="B169" r:id="rId164" display="64628116"/>
    <hyperlink ref="B170" r:id="rId165" display="64628221"/>
    <hyperlink ref="B171" r:id="rId166" display="61989231"/>
    <hyperlink ref="B172" r:id="rId167" display="62331701"/>
    <hyperlink ref="B173" r:id="rId168" display="68899106"/>
    <hyperlink ref="B174" r:id="rId169" display="62331663"/>
    <hyperlink ref="B175" r:id="rId170" display="62331647"/>
    <hyperlink ref="B176" r:id="rId171" display="http://wwwinfo.mfcr.cz/cgi-bin/raris/detail.pl?ico=68899092&amp;typ=1"/>
    <hyperlink ref="B177" r:id="rId172" display="http://wwwinfo.mfcr.cz/cgi-bin/raris/detail.pl?ico=62331680&amp;typ=1"/>
    <hyperlink ref="B178" r:id="rId173" display="http://wwwinfo.mfcr.cz/cgi-bin/raris/detail.pl?ico=62331621&amp;typ=1"/>
    <hyperlink ref="B179" r:id="rId174" display="http://wwwinfo.mfcr.cz/cgi-bin/raris/detail.pl?ico=62331698&amp;typ=1"/>
    <hyperlink ref="B180" r:id="rId175" display="http://wwwinfo.mfcr.cz/cgi-bin/raris/detail.pl?ico=62330276&amp;typ=1"/>
    <hyperlink ref="B181" r:id="rId176" display="http://wwwinfo.mfcr.cz/cgi-bin/raris/detail.pl?ico=62330357&amp;typ=1"/>
    <hyperlink ref="B182" r:id="rId177" display="http://wwwinfo.mfcr.cz/cgi-bin/raris/detail.pl?ico=62330365&amp;typ=1"/>
    <hyperlink ref="B183" r:id="rId178" display="http://wwwinfo.mfcr.cz/cgi-bin/raris/detail.pl?ico=62330420&amp;typ=1"/>
    <hyperlink ref="B184" r:id="rId179" display="http://wwwinfo.mfcr.cz/cgi-bin/raris/detail.pl?ico=62330322&amp;typ=1"/>
    <hyperlink ref="B185" r:id="rId180" display="http://wwwinfo.mfcr.cz/cgi-bin/raris/detail.pl?ico=62330292&amp;typ=1"/>
    <hyperlink ref="B186" r:id="rId181" display="http://wwwinfo.mfcr.cz/cgi-bin/raris/detail.pl?ico=62330373&amp;typ=1"/>
    <hyperlink ref="B187" r:id="rId182" display="http://wwwinfo.mfcr.cz/cgi-bin/raris/detail.pl?ico=49590928&amp;typ=1"/>
    <hyperlink ref="B188" r:id="rId183" display="http://wwwinfo.mfcr.cz/cgi-bin/raris/detail.pl?ico=62330349&amp;typ=1"/>
    <hyperlink ref="B189" r:id="rId184" display="http://wwwinfo.mfcr.cz/cgi-bin/raris/detail.pl?ico=47813539&amp;typ=1"/>
    <hyperlink ref="B190" r:id="rId185" display="00849910"/>
    <hyperlink ref="B191" r:id="rId186" display="http://wwwinfo.mfcr.cz/cgi-bin/raris/detail.pl?ico=47813504&amp;typ=1"/>
    <hyperlink ref="B192" r:id="rId187" display="http://wwwinfo.mfcr.cz/cgi-bin/raris/detail.pl?ico=47813521&amp;typ=1"/>
    <hyperlink ref="B193" r:id="rId188" display="http://wwwinfo.mfcr.cz/cgi-bin/raris/detail.pl?ico=47813512&amp;typ=1"/>
    <hyperlink ref="B194" r:id="rId189" display="http://wwwinfo.mfcr.cz/cgi-bin/raris/detail.pl?ico=47813598&amp;typ=1"/>
    <hyperlink ref="B195" r:id="rId190" display="http://wwwinfo.mfcr.cz/cgi-bin/raris/detail.pl?ico=64120422&amp;typ=1"/>
    <hyperlink ref="B196" r:id="rId191" display="http://wwwinfo.mfcr.cz/cgi-bin/raris/detail.pl?ico=64120384&amp;typ=1"/>
    <hyperlink ref="B197" r:id="rId192" display="http://wwwinfo.mfcr.cz/cgi-bin/raris/detail.pl?ico=64120392&amp;typ=1"/>
    <hyperlink ref="B198" r:id="rId193" display="http://wwwinfo.mfcr.cz/cgi-bin/raris/detail.pl?ico=61955574&amp;typ=1"/>
    <hyperlink ref="B199" r:id="rId194" display="http://wwwinfo.mfcr.cz/cgi-bin/raris/detail.pl?ico=60780568&amp;typ=1"/>
    <hyperlink ref="B200" r:id="rId195" display="http://wwwinfo.mfcr.cz/cgi-bin/raris/detail.pl?ico=60780541&amp;typ=1"/>
    <hyperlink ref="B201" r:id="rId196" display="http://wwwinfo.mfcr.cz/cgi-bin/raris/detail.pl?ico=60780487&amp;typ=1"/>
    <hyperlink ref="B202" r:id="rId197" display="00852481"/>
    <hyperlink ref="B207" r:id="rId198" display="http://wwwinfo.mfcr.cz/cgi-bin/raris/detail.pl?ico=60337401&amp;typ=1"/>
    <hyperlink ref="B209" r:id="rId199" display="http://wwwinfo.mfcr.cz/cgi-bin/raris/detail.pl?ico=60337273&amp;typ=1"/>
    <hyperlink ref="B210" r:id="rId200" display="00847925"/>
    <hyperlink ref="B211" r:id="rId201" display="http://wwwinfo.mfcr.cz/cgi-bin/raris/detail.pl?ico=48004359&amp;typ=1"/>
    <hyperlink ref="B212" r:id="rId202" display="http://wwwinfo.mfcr.cz/cgi-bin/raris/detail.pl?ico=62331442&amp;typ=1"/>
    <hyperlink ref="B213" r:id="rId203" display="00847780"/>
    <hyperlink ref="B215" r:id="rId204" display="http://wwwinfo.mfcr.cz/cgi-bin/raris/detail.pl?ico=47658142&amp;typ=1"/>
    <hyperlink ref="B216" r:id="rId205" display="http://wwwinfo.mfcr.cz/cgi-bin/raris/detail.pl?ico=47658193&amp;typ=1"/>
    <hyperlink ref="B217" r:id="rId206" display="http://wwwinfo.mfcr.cz/cgi-bin/raris/detail.pl?ico=47998300&amp;typ=1"/>
    <hyperlink ref="B218" r:id="rId207" display="00848361"/>
    <hyperlink ref="B219" r:id="rId208" display="http://wwwinfo.mfcr.cz/cgi-bin/raris/detail.pl?ico=47998164&amp;typ=1"/>
    <hyperlink ref="B220" r:id="rId209" display="http://wwwinfo.mfcr.cz/cgi-bin/raris/detail.pl?ico=47998008&amp;typ=1"/>
    <hyperlink ref="B223" r:id="rId210" display="00849782"/>
    <hyperlink ref="B224" r:id="rId211" display="00849791"/>
    <hyperlink ref="B225" r:id="rId212" display="http://wwwinfo.mfcr.cz/cgi-bin/raris/detail.pl?ico=61955680&amp;typ=1"/>
    <hyperlink ref="B226" r:id="rId213" display="http://wwwinfo.mfcr.cz/cgi-bin/raris/detail.pl?ico=61955701&amp;typ=1"/>
    <hyperlink ref="B227" r:id="rId214" display="http://wwwinfo.mfcr.cz/cgi-bin/raris/detail.pl?ico=61955671&amp;typ=1"/>
    <hyperlink ref="B228" r:id="rId215" display="http://wwwinfo.mfcr.cz/cgi-bin/raris/detail.pl?ico=61955744&amp;typ=1"/>
    <hyperlink ref="B229" r:id="rId216" display="http://wwwinfo.mfcr.cz/cgi-bin/raris/detail.pl?ico=64120368&amp;typ=1"/>
    <hyperlink ref="B230" r:id="rId217" display="00847127"/>
    <hyperlink ref="B232" r:id="rId218" display="00846503"/>
    <hyperlink ref="B233" r:id="rId219" display="http://wwwinfo.mfcr.cz/cgi-bin/raris/detail.pl?ico=45234370&amp;typ=1"/>
    <hyperlink ref="B235" r:id="rId220" display="00602001"/>
    <hyperlink ref="B236" r:id="rId221" display="65497902"/>
    <hyperlink ref="B237" r:id="rId222" display="00602043"/>
    <hyperlink ref="B238" r:id="rId223" display="http://wwwinfo.mfcr.cz/cgi-bin/raris/detail.pl?ico=62331752&amp;typ=1"/>
    <hyperlink ref="B239" r:id="rId224" display="http://wwwinfo.mfcr.cz/cgi-bin/raris/detail.pl?ico=62330381&amp;typ=1"/>
    <hyperlink ref="B240" r:id="rId225" display="62330403"/>
    <hyperlink ref="B241" r:id="rId226" display="00098752"/>
    <hyperlink ref="B242" r:id="rId227" display="00849936"/>
    <hyperlink ref="B243" r:id="rId228" display="47813369"/>
    <hyperlink ref="B244" r:id="rId229" display="00846902"/>
    <hyperlink ref="B245" r:id="rId230" display="http://wwwinfo.mfcr.cz/cgi-bin/raris/detail.pl?ico=60045922&amp;typ=1"/>
    <hyperlink ref="B246" r:id="rId231" display="http://wwwinfo.mfcr.cz/cgi-bin/raris/detail.pl?ico=60802774&amp;typ=1"/>
    <hyperlink ref="B247" r:id="rId232" display="http://wwwinfo.mfcr.cz/cgi-bin/raris/detail.pl?ico=61989321&amp;typ=1"/>
    <hyperlink ref="B248" r:id="rId233" display="http://wwwinfo.mfcr.cz/cgi-bin/raris/detail.pl?ico=61989339&amp;typ=1"/>
    <hyperlink ref="B249" r:id="rId234" display="http://wwwinfo.mfcr.cz/cgi-bin/raris/detail.pl?ico=48004774&amp;typ=1"/>
    <hyperlink ref="B250" r:id="rId235" display="http://wwwinfo.mfcr.cz/cgi-bin/raris/detail.pl?ico=48004898&amp;typ=1"/>
    <hyperlink ref="B251" r:id="rId236" display="http://wwwinfo.mfcr.cz/cgi-bin/raris/detail.pl?ico=47658061&amp;typ=1"/>
    <hyperlink ref="B252" r:id="rId237" display="http://wwwinfo.mfcr.cz/cgi-bin/raris/detail.pl?ico=47998296&amp;typ=1"/>
    <hyperlink ref="B253" r:id="rId238" display="http://wwwinfo.mfcr.cz/cgi-bin/raris/detail.pl?ico=47813466&amp;typ=1"/>
    <hyperlink ref="B254" r:id="rId239" display="http://wwwinfo.mfcr.cz/cgi-bin/raris/detail.pl?ico=47811927&amp;typ=1"/>
    <hyperlink ref="B255" r:id="rId240" display="http://wwwinfo.mfcr.cz/cgi-bin/raris/detail.pl?ico=47811919&amp;typ=1"/>
    <hyperlink ref="B256" r:id="rId241" display="http://wwwinfo.mfcr.cz/cgi-bin/raris/detail.pl?ico=60043652&amp;typ=1"/>
    <hyperlink ref="B257" r:id="rId242" display="http://wwwinfo.mfcr.cz/cgi-bin/raris/detail.pl?ico=68334222&amp;typ=1"/>
    <hyperlink ref="B258" r:id="rId243" display="http://wwwinfo.mfcr.cz/cgi-bin/raris/detail.pl?ico=60043661&amp;typ=1"/>
    <hyperlink ref="B259" r:id="rId244" display="http://wwwinfo.mfcr.cz/cgi-bin/raris/detail.pl?ico=60802464&amp;typ=1"/>
    <hyperlink ref="B260" r:id="rId245" display="00852732"/>
    <hyperlink ref="B261" r:id="rId246" display="http://wwwinfo.mfcr.cz/cgi-bin/raris/detail.pl?ico=60802472&amp;typ=1"/>
    <hyperlink ref="B263" r:id="rId247" display="00100579"/>
    <hyperlink ref="B264" r:id="rId248" display="00373231"/>
    <hyperlink ref="B265" r:id="rId249" display="00100536"/>
    <hyperlink ref="B266" r:id="rId250" display="00305847"/>
    <hyperlink ref="B267" r:id="rId251" display="00095630"/>
    <hyperlink ref="B268" r:id="rId252" display="00095354"/>
    <hyperlink ref="B269" r:id="rId253" display="00096296"/>
    <hyperlink ref="B270" r:id="rId254" display="00844641"/>
    <hyperlink ref="B271" r:id="rId255" display="63024594"/>
    <hyperlink ref="B272" r:id="rId256" display="00534188"/>
    <hyperlink ref="B273" r:id="rId257" display="00534242"/>
    <hyperlink ref="B274" r:id="rId258" display="00534234"/>
    <hyperlink ref="B275" r:id="rId259" display="00534200"/>
    <hyperlink ref="B276" r:id="rId260" display="00844853"/>
    <hyperlink ref="B277" r:id="rId261" display="00844896"/>
    <hyperlink ref="B278" r:id="rId262" display="00844781"/>
    <hyperlink ref="B279" r:id="rId263" display="00844799"/>
    <hyperlink ref="B280" r:id="rId264" display="47813750"/>
    <hyperlink ref="B282" r:id="rId265" display="68177992"/>
    <hyperlink ref="B283" r:id="rId266" display="48804525"/>
    <hyperlink ref="B284" r:id="rId267" display="00846635"/>
    <hyperlink ref="B285" r:id="rId268" display="00846350"/>
    <hyperlink ref="B286" r:id="rId269" display="00846384"/>
    <hyperlink ref="B287" r:id="rId270" display="00846376"/>
    <hyperlink ref="B288" r:id="rId271" display="00847046"/>
    <hyperlink ref="B289" r:id="rId272" display="00847330"/>
    <hyperlink ref="B290" r:id="rId273" display="00847348"/>
    <hyperlink ref="B291" r:id="rId274" display="00847411"/>
    <hyperlink ref="B292" r:id="rId275" display="60784385"/>
    <hyperlink ref="B293" r:id="rId276" display="00847372"/>
    <hyperlink ref="B294" r:id="rId277" display="00847461"/>
    <hyperlink ref="B295" r:id="rId278" display="00847267"/>
    <hyperlink ref="B296" r:id="rId279" display="48804851"/>
    <hyperlink ref="B297" r:id="rId280" display="48804860"/>
    <hyperlink ref="B298" r:id="rId281" display="48804878"/>
    <hyperlink ref="B299" r:id="rId282" display="48804894"/>
    <hyperlink ref="B300" r:id="rId283" display="48804843"/>
    <hyperlink ref="B301" r:id="rId284" display="48804886"/>
    <hyperlink ref="B302" r:id="rId285" display="48804908"/>
    <hyperlink ref="B303" r:id="rId286" display="00016772"/>
    <hyperlink ref="B304" r:id="rId287" display="71197052"/>
    <hyperlink ref="B305" r:id="rId288" display="71197044"/>
    <hyperlink ref="B306" r:id="rId289" display="71197036"/>
    <hyperlink ref="B307" r:id="rId290" display="71197061"/>
    <hyperlink ref="B309" r:id="rId291" display="71197001"/>
    <hyperlink ref="B310" r:id="rId292" display="71196951"/>
    <hyperlink ref="B311" r:id="rId293" display="71197010"/>
    <hyperlink ref="B312" r:id="rId294" display="73214566"/>
    <hyperlink ref="B314" r:id="rId295" display="75059703"/>
    <hyperlink ref="B315" r:id="rId296" display="00095711"/>
  </hyperlinks>
  <printOptions/>
  <pageMargins left="0.58" right="0.2" top="0.46" bottom="0.72" header="0.33" footer="0.35"/>
  <pageSetup horizontalDpi="300" verticalDpi="300" orientation="landscape" paperSize="9" r:id="rId297"/>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Moravskoslezský kraj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vaclachova</dc:creator>
  <cp:keywords/>
  <dc:description/>
  <cp:lastModifiedBy>sittova</cp:lastModifiedBy>
  <cp:lastPrinted>2006-12-21T16:20:08Z</cp:lastPrinted>
  <dcterms:created xsi:type="dcterms:W3CDTF">2006-11-07T15:17:46Z</dcterms:created>
  <dcterms:modified xsi:type="dcterms:W3CDTF">2006-12-21T16:20:27Z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